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uniholding31.sharepoint.com/sites/Unicourtage/Documents partages/ONEDRIVE/MATTHIEU/DOSSIERS EN COURS/TBS/2025/03 - DCE/MASTERFILES/"/>
    </mc:Choice>
  </mc:AlternateContent>
  <xr:revisionPtr revIDLastSave="59" documentId="8_{BF21CFC5-996D-4B42-ADE7-7EF34636F851}" xr6:coauthVersionLast="47" xr6:coauthVersionMax="47" xr10:uidLastSave="{A1227593-C4F4-4238-8A5F-6DB3B7317A91}"/>
  <bookViews>
    <workbookView xWindow="5240" yWindow="760" windowWidth="28020" windowHeight="17500" xr2:uid="{8A30DCB5-AA35-439F-8AFD-06B280F17168}"/>
  </bookViews>
  <sheets>
    <sheet name="SYNTHÈSE BPU " sheetId="6" r:id="rId1"/>
    <sheet name="BPU DQE prix 100% marché 2026" sheetId="5" r:id="rId2"/>
    <sheet name="BPU DQE prix 100% marché 2027" sheetId="4" r:id="rId3"/>
    <sheet name="PSE GO 100%" sheetId="7" r:id="rId4"/>
    <sheet name="TURPE" sheetId="3" r:id="rId5"/>
    <sheet name="TAXES" sheetId="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7" l="1"/>
  <c r="F14" i="7" s="1"/>
  <c r="G14" i="7" s="1"/>
  <c r="C13" i="7"/>
  <c r="F13" i="7"/>
  <c r="G15" i="6"/>
  <c r="F15" i="6"/>
  <c r="E15" i="6"/>
  <c r="H15" i="6" s="1"/>
  <c r="D15" i="6"/>
  <c r="G14" i="6"/>
  <c r="F14" i="6"/>
  <c r="E14" i="6"/>
  <c r="D14" i="6"/>
  <c r="D9" i="6"/>
  <c r="D8" i="6"/>
  <c r="G135" i="5"/>
  <c r="F135" i="5"/>
  <c r="J119" i="5"/>
  <c r="D134" i="5" s="1"/>
  <c r="J118" i="5"/>
  <c r="D133" i="5" s="1"/>
  <c r="I133" i="5" s="1"/>
  <c r="I120" i="5"/>
  <c r="F120" i="5"/>
  <c r="J116" i="5"/>
  <c r="D131" i="5" s="1"/>
  <c r="I131" i="5" s="1"/>
  <c r="J115" i="5"/>
  <c r="D130" i="5" s="1"/>
  <c r="I130" i="5" s="1"/>
  <c r="H120" i="5"/>
  <c r="G120" i="5"/>
  <c r="J114" i="5"/>
  <c r="D129" i="5" s="1"/>
  <c r="J113" i="5"/>
  <c r="D128" i="5" s="1"/>
  <c r="I128" i="5" s="1"/>
  <c r="J112" i="5"/>
  <c r="D127" i="5" s="1"/>
  <c r="E120" i="5"/>
  <c r="D120" i="5"/>
  <c r="E86" i="5"/>
  <c r="E85" i="5"/>
  <c r="E84" i="5"/>
  <c r="E83" i="5"/>
  <c r="E82" i="5"/>
  <c r="E81" i="5"/>
  <c r="E80" i="5"/>
  <c r="E79" i="5"/>
  <c r="J65" i="5"/>
  <c r="I65" i="5"/>
  <c r="H65" i="5"/>
  <c r="G65" i="5"/>
  <c r="F65" i="5"/>
  <c r="J64" i="5"/>
  <c r="I64" i="5"/>
  <c r="H64" i="5"/>
  <c r="G64" i="5"/>
  <c r="F64" i="5"/>
  <c r="J63" i="5"/>
  <c r="I63" i="5"/>
  <c r="H63" i="5"/>
  <c r="G63" i="5"/>
  <c r="F62" i="5"/>
  <c r="J61" i="5"/>
  <c r="I61" i="5"/>
  <c r="H61" i="5"/>
  <c r="G61" i="5"/>
  <c r="J60" i="5"/>
  <c r="I60" i="5"/>
  <c r="H60" i="5"/>
  <c r="G60" i="5"/>
  <c r="H59" i="5"/>
  <c r="G59" i="5"/>
  <c r="F58" i="5"/>
  <c r="H48" i="5"/>
  <c r="H86" i="5" s="1"/>
  <c r="D133" i="4"/>
  <c r="I133" i="4" s="1"/>
  <c r="G135" i="4"/>
  <c r="F135" i="4"/>
  <c r="J119" i="4"/>
  <c r="D134" i="4" s="1"/>
  <c r="J118" i="4"/>
  <c r="J117" i="4"/>
  <c r="D132" i="4" s="1"/>
  <c r="J116" i="4"/>
  <c r="D131" i="4" s="1"/>
  <c r="I131" i="4" s="1"/>
  <c r="I120" i="4"/>
  <c r="H120" i="4"/>
  <c r="J114" i="4"/>
  <c r="D129" i="4" s="1"/>
  <c r="F120" i="4"/>
  <c r="E120" i="4"/>
  <c r="D120" i="4"/>
  <c r="E86" i="4"/>
  <c r="E85" i="4"/>
  <c r="E84" i="4"/>
  <c r="E83" i="4"/>
  <c r="E82" i="4"/>
  <c r="E81" i="4"/>
  <c r="E80" i="4"/>
  <c r="E79" i="4"/>
  <c r="J65" i="4"/>
  <c r="I65" i="4"/>
  <c r="H65" i="4"/>
  <c r="G65" i="4"/>
  <c r="F65" i="4"/>
  <c r="J64" i="4"/>
  <c r="I64" i="4"/>
  <c r="H64" i="4"/>
  <c r="G64" i="4"/>
  <c r="F64" i="4"/>
  <c r="J63" i="4"/>
  <c r="I63" i="4"/>
  <c r="H63" i="4"/>
  <c r="G63" i="4"/>
  <c r="F62" i="4"/>
  <c r="J61" i="4"/>
  <c r="I61" i="4"/>
  <c r="H61" i="4"/>
  <c r="G61" i="4"/>
  <c r="J60" i="4"/>
  <c r="I60" i="4"/>
  <c r="H60" i="4"/>
  <c r="G60" i="4"/>
  <c r="H59" i="4"/>
  <c r="G59" i="4"/>
  <c r="F58" i="4"/>
  <c r="G48" i="4"/>
  <c r="G86" i="4" s="1"/>
  <c r="I46" i="4"/>
  <c r="I84" i="4" s="1"/>
  <c r="J43" i="4"/>
  <c r="J81" i="4" s="1"/>
  <c r="J46" i="4"/>
  <c r="J84" i="4" s="1"/>
  <c r="F48" i="4"/>
  <c r="F86" i="4" s="1"/>
  <c r="M11" i="2"/>
  <c r="L11" i="2"/>
  <c r="M10" i="2"/>
  <c r="L10" i="2"/>
  <c r="M9" i="2"/>
  <c r="L9" i="2"/>
  <c r="M8" i="2"/>
  <c r="L8" i="2"/>
  <c r="M7" i="2"/>
  <c r="L7" i="2"/>
  <c r="M6" i="2"/>
  <c r="L6" i="2"/>
  <c r="F15" i="7" l="1"/>
  <c r="C15" i="7"/>
  <c r="G13" i="7"/>
  <c r="G15" i="7" s="1"/>
  <c r="F16" i="6"/>
  <c r="F4" i="6"/>
  <c r="D16" i="6"/>
  <c r="E16" i="6"/>
  <c r="I15" i="6"/>
  <c r="H14" i="6"/>
  <c r="H16" i="6" s="1"/>
  <c r="I16" i="6" s="1"/>
  <c r="G16" i="6"/>
  <c r="D135" i="5"/>
  <c r="I43" i="5"/>
  <c r="I81" i="5" s="1"/>
  <c r="F41" i="5"/>
  <c r="F79" i="5" s="1"/>
  <c r="E127" i="5" s="1"/>
  <c r="I48" i="5"/>
  <c r="I86" i="5" s="1"/>
  <c r="G42" i="5"/>
  <c r="G80" i="5" s="1"/>
  <c r="G47" i="5"/>
  <c r="G85" i="5" s="1"/>
  <c r="H47" i="5"/>
  <c r="H85" i="5" s="1"/>
  <c r="G43" i="5"/>
  <c r="G81" i="5" s="1"/>
  <c r="E129" i="5" s="1"/>
  <c r="H129" i="5" s="1"/>
  <c r="I129" i="5" s="1"/>
  <c r="F45" i="5"/>
  <c r="F83" i="5" s="1"/>
  <c r="E131" i="5" s="1"/>
  <c r="H131" i="5" s="1"/>
  <c r="I47" i="5"/>
  <c r="I85" i="5" s="1"/>
  <c r="F48" i="5"/>
  <c r="F86" i="5" s="1"/>
  <c r="H44" i="5"/>
  <c r="H82" i="5" s="1"/>
  <c r="F47" i="5"/>
  <c r="F85" i="5" s="1"/>
  <c r="I44" i="5"/>
  <c r="I82" i="5" s="1"/>
  <c r="J48" i="5"/>
  <c r="J86" i="5" s="1"/>
  <c r="J117" i="5"/>
  <c r="D132" i="5" s="1"/>
  <c r="H42" i="5"/>
  <c r="H80" i="5" s="1"/>
  <c r="J44" i="5"/>
  <c r="J82" i="5" s="1"/>
  <c r="H43" i="5"/>
  <c r="H81" i="5" s="1"/>
  <c r="G46" i="5"/>
  <c r="G84" i="5" s="1"/>
  <c r="J47" i="5"/>
  <c r="J85" i="5" s="1"/>
  <c r="H46" i="5"/>
  <c r="H84" i="5" s="1"/>
  <c r="J43" i="5"/>
  <c r="J81" i="5" s="1"/>
  <c r="I46" i="5"/>
  <c r="I84" i="5" s="1"/>
  <c r="G48" i="5"/>
  <c r="G86" i="5" s="1"/>
  <c r="G44" i="5"/>
  <c r="G82" i="5" s="1"/>
  <c r="J46" i="5"/>
  <c r="J84" i="5" s="1"/>
  <c r="J115" i="4"/>
  <c r="D130" i="4" s="1"/>
  <c r="I130" i="4" s="1"/>
  <c r="G120" i="4"/>
  <c r="G44" i="4"/>
  <c r="G82" i="4" s="1"/>
  <c r="F47" i="4"/>
  <c r="F85" i="4" s="1"/>
  <c r="G42" i="4"/>
  <c r="G80" i="4" s="1"/>
  <c r="I44" i="4"/>
  <c r="I82" i="4" s="1"/>
  <c r="G47" i="4"/>
  <c r="G85" i="4" s="1"/>
  <c r="J48" i="4"/>
  <c r="J86" i="4" s="1"/>
  <c r="I48" i="4"/>
  <c r="I86" i="4" s="1"/>
  <c r="H42" i="4"/>
  <c r="H80" i="4" s="1"/>
  <c r="J44" i="4"/>
  <c r="J82" i="4" s="1"/>
  <c r="H47" i="4"/>
  <c r="H85" i="4" s="1"/>
  <c r="I47" i="4"/>
  <c r="I85" i="4" s="1"/>
  <c r="H48" i="4"/>
  <c r="H86" i="4" s="1"/>
  <c r="F41" i="4"/>
  <c r="F79" i="4" s="1"/>
  <c r="E127" i="4" s="1"/>
  <c r="J112" i="4"/>
  <c r="G43" i="4"/>
  <c r="G81" i="4" s="1"/>
  <c r="F45" i="4"/>
  <c r="F83" i="4" s="1"/>
  <c r="E131" i="4" s="1"/>
  <c r="H131" i="4" s="1"/>
  <c r="H43" i="4"/>
  <c r="H81" i="4" s="1"/>
  <c r="G46" i="4"/>
  <c r="G84" i="4" s="1"/>
  <c r="E132" i="4" s="1"/>
  <c r="H132" i="4" s="1"/>
  <c r="I132" i="4" s="1"/>
  <c r="J47" i="4"/>
  <c r="J85" i="4" s="1"/>
  <c r="J113" i="4"/>
  <c r="D128" i="4" s="1"/>
  <c r="I128" i="4" s="1"/>
  <c r="H44" i="4"/>
  <c r="H82" i="4" s="1"/>
  <c r="I43" i="4"/>
  <c r="I81" i="4" s="1"/>
  <c r="H46" i="4"/>
  <c r="H84" i="4" s="1"/>
  <c r="I14" i="6" l="1"/>
  <c r="E129" i="4"/>
  <c r="H129" i="4" s="1"/>
  <c r="I129" i="4" s="1"/>
  <c r="E134" i="4"/>
  <c r="H134" i="4" s="1"/>
  <c r="I134" i="4" s="1"/>
  <c r="E130" i="4"/>
  <c r="H130" i="4" s="1"/>
  <c r="E133" i="4"/>
  <c r="H133" i="4" s="1"/>
  <c r="E128" i="4"/>
  <c r="H128" i="4" s="1"/>
  <c r="E133" i="5"/>
  <c r="H133" i="5" s="1"/>
  <c r="E128" i="5"/>
  <c r="H128" i="5" s="1"/>
  <c r="E132" i="5"/>
  <c r="H132" i="5" s="1"/>
  <c r="E134" i="5"/>
  <c r="H134" i="5" s="1"/>
  <c r="I134" i="5" s="1"/>
  <c r="E130" i="5"/>
  <c r="H130" i="5" s="1"/>
  <c r="H127" i="5"/>
  <c r="E135" i="5"/>
  <c r="I132" i="5"/>
  <c r="J120" i="5"/>
  <c r="H127" i="4"/>
  <c r="D127" i="4"/>
  <c r="J120" i="4"/>
  <c r="E135" i="4" l="1"/>
  <c r="H135" i="4"/>
  <c r="H135" i="5"/>
  <c r="I135" i="5" s="1"/>
  <c r="I127" i="5"/>
  <c r="I127" i="4"/>
  <c r="D135" i="4"/>
  <c r="I135" i="4" s="1"/>
</calcChain>
</file>

<file path=xl/sharedStrings.xml><?xml version="1.0" encoding="utf-8"?>
<sst xmlns="http://schemas.openxmlformats.org/spreadsheetml/2006/main" count="594" uniqueCount="219">
  <si>
    <t>1er février 2025</t>
  </si>
  <si>
    <t>Bordereau de Prix Unitaires : TAXES &amp; CONTRIBUTIONS</t>
  </si>
  <si>
    <t>Taux en vigueur</t>
  </si>
  <si>
    <t xml:space="preserve">nb mois </t>
  </si>
  <si>
    <t>SEGMENT</t>
  </si>
  <si>
    <t xml:space="preserve">ACCISE </t>
  </si>
  <si>
    <t>Taux normaux accise sur l'électricité 2024</t>
  </si>
  <si>
    <t>CTA *</t>
  </si>
  <si>
    <t>Accise JANVIER
2025</t>
  </si>
  <si>
    <t>Accise FÉVRIER à JUILLET
2025</t>
  </si>
  <si>
    <t>Accise AOÛT à DECEMBRE
2025</t>
  </si>
  <si>
    <t>Moyenne Annuelle</t>
  </si>
  <si>
    <t>C5 BASE</t>
  </si>
  <si>
    <t>Ménages (puissance ≤ 250 kVa) et assimilés (activités économiques avec puissance ≤ 36 kVa)</t>
  </si>
  <si>
    <t>C5 HP HC</t>
  </si>
  <si>
    <t>C5 - ECLAIRAGE PUBLIC</t>
  </si>
  <si>
    <t>C4</t>
  </si>
  <si>
    <t>Petites et moyennes entreprises (36 kVa &lt; puissance ≤ 250 kVa)</t>
  </si>
  <si>
    <t>C3</t>
  </si>
  <si>
    <t>Aute puissance (puissance W 250 kVa)</t>
  </si>
  <si>
    <t>C2</t>
  </si>
  <si>
    <t>* article 52 du PLF 2024</t>
  </si>
  <si>
    <t>Si électro-intensif</t>
  </si>
  <si>
    <t>Taxes</t>
  </si>
  <si>
    <t>Précisions</t>
  </si>
  <si>
    <r>
      <rPr>
        <b/>
        <sz val="11"/>
        <color theme="1"/>
        <rFont val="Calibri"/>
        <family val="2"/>
      </rPr>
      <t>Accise</t>
    </r>
    <r>
      <rPr>
        <sz val="11"/>
        <color theme="1"/>
        <rFont val="Calibri"/>
        <family val="2"/>
      </rPr>
      <t xml:space="preserve"> sur l'électricité (ex TICFE / CSPE)</t>
    </r>
  </si>
  <si>
    <t>Ces derniers montants résultent de l'addition du tarif normal prévu par la loi de finances 2025, à savoir 25,09 €/MWh pour la catégorie « ménages et assimilés » et 20,90€/MWh pour les catégories « PME » et « Haute puissance », et de la nouvelle majoration prévue à l'article L. 312-37-1 du code des impositions sur les biens et les services au titre du financement des missions de service public dans les zones non interconnectées, qui sera égale, du 1er août 2025 au 31 janvier 2026, à 4,89 €/MWh.</t>
  </si>
  <si>
    <r>
      <rPr>
        <b/>
        <sz val="11"/>
        <color theme="1"/>
        <rFont val="Calibri"/>
        <family val="2"/>
      </rPr>
      <t>CTA</t>
    </r>
    <r>
      <rPr>
        <sz val="11"/>
        <color theme="1"/>
        <rFont val="Calibri"/>
        <family val="2"/>
      </rPr>
      <t xml:space="preserve"> : Contribution tarifaire d'acheminement</t>
    </r>
  </si>
  <si>
    <t>21,93 % du montant annuel de la Composante de gestion, de la part fixe de la composante de soutirage,
et de la Composante de comptage.</t>
  </si>
  <si>
    <t>Taux de TVA des composantes, en fonction du segment.</t>
  </si>
  <si>
    <t>Au 1er janvier 2025</t>
  </si>
  <si>
    <t>Composantes</t>
  </si>
  <si>
    <t>C5</t>
  </si>
  <si>
    <r>
      <t xml:space="preserve">Fourniture - </t>
    </r>
    <r>
      <rPr>
        <sz val="10"/>
        <color theme="1"/>
        <rFont val="Calibri"/>
        <family val="2"/>
      </rPr>
      <t>Abonnement fixe</t>
    </r>
  </si>
  <si>
    <r>
      <t xml:space="preserve">Fourniture - </t>
    </r>
    <r>
      <rPr>
        <sz val="10"/>
        <color theme="1"/>
        <rFont val="Calibri"/>
        <family val="2"/>
      </rPr>
      <t>Énergie</t>
    </r>
  </si>
  <si>
    <r>
      <rPr>
        <b/>
        <sz val="10"/>
        <color theme="1"/>
        <rFont val="Calibri"/>
        <family val="2"/>
      </rPr>
      <t xml:space="preserve">TURPE - </t>
    </r>
    <r>
      <rPr>
        <sz val="10"/>
        <color theme="1"/>
        <rFont val="Calibri"/>
        <family val="2"/>
      </rPr>
      <t>Composante de gestion</t>
    </r>
  </si>
  <si>
    <r>
      <rPr>
        <b/>
        <sz val="10"/>
        <color theme="1"/>
        <rFont val="Calibri"/>
        <family val="2"/>
      </rPr>
      <t>TURPE -</t>
    </r>
    <r>
      <rPr>
        <sz val="10"/>
        <color theme="1"/>
        <rFont val="Calibri"/>
        <family val="2"/>
      </rPr>
      <t xml:space="preserve"> Composante de comptage</t>
    </r>
  </si>
  <si>
    <r>
      <rPr>
        <b/>
        <sz val="10"/>
        <color theme="1"/>
        <rFont val="Calibri"/>
        <family val="2"/>
      </rPr>
      <t>TURPE -</t>
    </r>
    <r>
      <rPr>
        <sz val="10"/>
        <color theme="1"/>
        <rFont val="Calibri"/>
        <family val="2"/>
      </rPr>
      <t xml:space="preserve"> Composante de soutirage part fixe - Coefficient B1</t>
    </r>
  </si>
  <si>
    <r>
      <rPr>
        <b/>
        <sz val="10"/>
        <color theme="1"/>
        <rFont val="Calibri"/>
        <family val="2"/>
      </rPr>
      <t xml:space="preserve">TURPE - </t>
    </r>
    <r>
      <rPr>
        <sz val="10"/>
        <color theme="1"/>
        <rFont val="Calibri"/>
        <family val="2"/>
      </rPr>
      <t>Composante de soutirage part variable - Coefficient C1</t>
    </r>
  </si>
  <si>
    <r>
      <rPr>
        <b/>
        <sz val="10"/>
        <color theme="1"/>
        <rFont val="Calibri"/>
        <family val="2"/>
      </rPr>
      <t xml:space="preserve">TAXES - </t>
    </r>
    <r>
      <rPr>
        <sz val="10"/>
        <color theme="1"/>
        <rFont val="Calibri"/>
        <family val="2"/>
      </rPr>
      <t>Accise</t>
    </r>
  </si>
  <si>
    <r>
      <rPr>
        <b/>
        <sz val="10"/>
        <color theme="1"/>
        <rFont val="Calibri"/>
        <family val="2"/>
      </rPr>
      <t>TAXES -</t>
    </r>
    <r>
      <rPr>
        <sz val="10"/>
        <color theme="1"/>
        <rFont val="Calibri"/>
        <family val="2"/>
      </rPr>
      <t xml:space="preserve"> CTA</t>
    </r>
  </si>
  <si>
    <t>Unixial - Document confidentiel, ne pas reproduire, ne pas diffuser.</t>
  </si>
  <si>
    <t>Bordereaux de prix unitaires - Acheminement</t>
  </si>
  <si>
    <r>
      <rPr>
        <b/>
        <i/>
        <sz val="12"/>
        <color rgb="FF000000"/>
        <rFont val="Calibri"/>
        <family val="2"/>
      </rPr>
      <t>1er Février 2025</t>
    </r>
    <r>
      <rPr>
        <b/>
        <sz val="12"/>
        <color rgb="FF000000"/>
        <rFont val="Calibri"/>
        <family val="2"/>
      </rPr>
      <t xml:space="preserve">  : TURPE 6</t>
    </r>
  </si>
  <si>
    <t>Composante de gestion (frais administratifs d'ENEDIS)</t>
  </si>
  <si>
    <t>Enedis-NOI-CF_16E</t>
  </si>
  <si>
    <r>
      <t xml:space="preserve">PRESTATIONS - CATALOGUE ENEDIS </t>
    </r>
    <r>
      <rPr>
        <sz val="14"/>
        <color theme="0"/>
        <rFont val="Century Gothic"/>
        <family val="2"/>
      </rPr>
      <t>au 01/08/2024</t>
    </r>
  </si>
  <si>
    <t>Segment</t>
  </si>
  <si>
    <t>Tarif Transport</t>
  </si>
  <si>
    <t>COMPOSANTE DE COMPTAGE</t>
  </si>
  <si>
    <t>unité</t>
  </si>
  <si>
    <t>C2 / C3 / C4</t>
  </si>
  <si>
    <t>Changement de Puissance souscrite</t>
  </si>
  <si>
    <t>BT ≤ 36 Kva</t>
  </si>
  <si>
    <t xml:space="preserve"> € HTVA / an</t>
  </si>
  <si>
    <t>Changement de Formule d'acheminement tarifaire</t>
  </si>
  <si>
    <t>BT &gt; 36 kVA</t>
  </si>
  <si>
    <t>C3 / C2</t>
  </si>
  <si>
    <t>HTA</t>
  </si>
  <si>
    <t>Composante de comptage (location de compteur)</t>
  </si>
  <si>
    <t>Type Comptage</t>
  </si>
  <si>
    <t>COMPOSANTE DE GESTION</t>
  </si>
  <si>
    <t>BT ≤ 36 kVA</t>
  </si>
  <si>
    <t>Composante de soutirage part fixe (par rapport à la puissance souscrite) - Coefficient B1</t>
  </si>
  <si>
    <t>Version Utilisation</t>
  </si>
  <si>
    <t>BASE</t>
  </si>
  <si>
    <t>PTE</t>
  </si>
  <si>
    <t>HPH</t>
  </si>
  <si>
    <t>HCH</t>
  </si>
  <si>
    <t>HPE / HPB</t>
  </si>
  <si>
    <t>HCE / HCB</t>
  </si>
  <si>
    <t>C5 CU</t>
  </si>
  <si>
    <t>BT &lt;= 36 simple</t>
  </si>
  <si>
    <t xml:space="preserve">CU (Base) </t>
  </si>
  <si>
    <t>€ HTVA / kVA</t>
  </si>
  <si>
    <t>C5 LU</t>
  </si>
  <si>
    <t>LU (Base)</t>
  </si>
  <si>
    <t>C5 MU</t>
  </si>
  <si>
    <t>MU DT  (HP / HC)</t>
  </si>
  <si>
    <t>C5 CU4</t>
  </si>
  <si>
    <t>CU 4</t>
  </si>
  <si>
    <t>C5 MU4</t>
  </si>
  <si>
    <t>BT &lt;= 36 double</t>
  </si>
  <si>
    <t>MU 4</t>
  </si>
  <si>
    <t>C4 CU</t>
  </si>
  <si>
    <t>4 INDEX</t>
  </si>
  <si>
    <t>CU</t>
  </si>
  <si>
    <t>C4 LU</t>
  </si>
  <si>
    <t>LU</t>
  </si>
  <si>
    <t>C2 CU</t>
  </si>
  <si>
    <t>5 INDEX</t>
  </si>
  <si>
    <t>C2 LU</t>
  </si>
  <si>
    <r>
      <t xml:space="preserve">Composante de soutirage part variable (par rapport à l'énergie consommée, </t>
    </r>
    <r>
      <rPr>
        <b/>
        <u/>
        <sz val="14"/>
        <color theme="1"/>
        <rFont val="Calibri"/>
        <family val="2"/>
      </rPr>
      <t>en MWh</t>
    </r>
    <r>
      <rPr>
        <b/>
        <sz val="14"/>
        <color theme="1"/>
        <rFont val="Calibri"/>
        <family val="2"/>
      </rPr>
      <t>) - Coefficient C1</t>
    </r>
  </si>
  <si>
    <t>Type de Comptage</t>
  </si>
  <si>
    <t>HP</t>
  </si>
  <si>
    <t>HC</t>
  </si>
  <si>
    <t>€ HTVA / MWh</t>
  </si>
  <si>
    <t>MU DT (HP / HC)</t>
  </si>
  <si>
    <r>
      <t xml:space="preserve">Unixial - </t>
    </r>
    <r>
      <rPr>
        <i/>
        <sz val="11"/>
        <color theme="1"/>
        <rFont val="Calibri"/>
        <family val="2"/>
      </rPr>
      <t>Document confidentiel, ne pas reproduire, ne pas diffuser.</t>
    </r>
  </si>
  <si>
    <t>Candidat</t>
  </si>
  <si>
    <t>ANNÉE 2027</t>
  </si>
  <si>
    <t>OFFRE DE BASE</t>
  </si>
  <si>
    <t>APPROVISIONNEMENT MARCHÉ</t>
  </si>
  <si>
    <t>Date début fourniture</t>
  </si>
  <si>
    <r>
      <rPr>
        <b/>
        <sz val="12"/>
        <color rgb="FFC00000"/>
        <rFont val="Aptos Narrow"/>
        <family val="2"/>
        <scheme val="minor"/>
      </rPr>
      <t>INFORMATION COMPLÉTUDE BPU</t>
    </r>
    <r>
      <rPr>
        <b/>
        <sz val="10"/>
        <color rgb="FFC00000"/>
        <rFont val="Aptos Narrow"/>
        <family val="2"/>
        <scheme val="minor"/>
      </rPr>
      <t xml:space="preserve">
Seules les cases jaunes doivent être renseignées par le fournisseur.
Toutes les doivent être complétées.
La case se colore en rouge si une erreur de complétude est détectée</t>
    </r>
  </si>
  <si>
    <t>Date fin fourniture</t>
  </si>
  <si>
    <t xml:space="preserve"> BORDEREAU DE PRIX UNITAIRES - FOURNITURE</t>
  </si>
  <si>
    <t>Prix énergie</t>
  </si>
  <si>
    <t>PRIX DE L'ELECTRICITE</t>
  </si>
  <si>
    <t>Version</t>
  </si>
  <si>
    <t>Terme Fixe(€HTT/an)</t>
  </si>
  <si>
    <t>Terme Variable
BASE / PTE
(€HTT/MWh)</t>
  </si>
  <si>
    <t>Terme Variable
HP / HPH
(€HTT/MWh)</t>
  </si>
  <si>
    <t>Terme Variable
HC / HCH
(€HTT/MWh)</t>
  </si>
  <si>
    <t>Terme Variable
HPE / HPB
(€HTT/MWh)</t>
  </si>
  <si>
    <t>Terme Variable
HCE / HCB
(€HTT/MWh)</t>
  </si>
  <si>
    <r>
      <t xml:space="preserve">BT ≤ 36 kVA </t>
    </r>
    <r>
      <rPr>
        <b/>
        <sz val="10"/>
        <color theme="1"/>
        <rFont val="Aptos Narrow"/>
        <family val="2"/>
        <scheme val="minor"/>
      </rPr>
      <t>CU</t>
    </r>
    <r>
      <rPr>
        <sz val="10"/>
        <color theme="1"/>
        <rFont val="Aptos Narrow"/>
        <family val="2"/>
        <scheme val="minor"/>
      </rPr>
      <t xml:space="preserve"> - BASE</t>
    </r>
  </si>
  <si>
    <r>
      <t xml:space="preserve">BT ≤ 36 kVA </t>
    </r>
    <r>
      <rPr>
        <b/>
        <sz val="10"/>
        <color theme="1"/>
        <rFont val="Aptos Narrow"/>
        <family val="2"/>
        <scheme val="minor"/>
      </rPr>
      <t>MU</t>
    </r>
    <r>
      <rPr>
        <sz val="10"/>
        <color theme="1"/>
        <rFont val="Aptos Narrow"/>
        <family val="2"/>
        <scheme val="minor"/>
      </rPr>
      <t xml:space="preserve"> - HP/HC </t>
    </r>
  </si>
  <si>
    <r>
      <t xml:space="preserve">BT ≤ 36 kVA </t>
    </r>
    <r>
      <rPr>
        <b/>
        <sz val="10"/>
        <color theme="1"/>
        <rFont val="Aptos Narrow"/>
        <family val="2"/>
        <scheme val="minor"/>
      </rPr>
      <t>CU</t>
    </r>
    <r>
      <rPr>
        <sz val="10"/>
        <color theme="1"/>
        <rFont val="Aptos Narrow"/>
        <family val="2"/>
        <scheme val="minor"/>
      </rPr>
      <t xml:space="preserve"> - </t>
    </r>
    <r>
      <rPr>
        <b/>
        <sz val="10"/>
        <color theme="1"/>
        <rFont val="Aptos Narrow"/>
        <family val="2"/>
        <scheme val="minor"/>
      </rPr>
      <t>4</t>
    </r>
    <r>
      <rPr>
        <sz val="10"/>
        <color theme="1"/>
        <rFont val="Aptos Narrow"/>
        <family val="2"/>
        <scheme val="minor"/>
      </rPr>
      <t xml:space="preserve"> SAISONS</t>
    </r>
  </si>
  <si>
    <r>
      <t xml:space="preserve">BT ≤ 36 kVA </t>
    </r>
    <r>
      <rPr>
        <b/>
        <sz val="10"/>
        <color theme="1"/>
        <rFont val="Aptos Narrow"/>
        <family val="2"/>
        <scheme val="minor"/>
      </rPr>
      <t>MU</t>
    </r>
    <r>
      <rPr>
        <sz val="10"/>
        <color theme="1"/>
        <rFont val="Aptos Narrow"/>
        <family val="2"/>
        <scheme val="minor"/>
      </rPr>
      <t xml:space="preserve"> -</t>
    </r>
    <r>
      <rPr>
        <b/>
        <sz val="10"/>
        <color theme="1"/>
        <rFont val="Aptos Narrow"/>
        <family val="2"/>
        <scheme val="minor"/>
      </rPr>
      <t xml:space="preserve"> 4</t>
    </r>
    <r>
      <rPr>
        <sz val="10"/>
        <color theme="1"/>
        <rFont val="Aptos Narrow"/>
        <family val="2"/>
        <scheme val="minor"/>
      </rPr>
      <t xml:space="preserve"> SAISONS</t>
    </r>
  </si>
  <si>
    <r>
      <t xml:space="preserve">BT ≤ 36 kVA </t>
    </r>
    <r>
      <rPr>
        <b/>
        <sz val="10"/>
        <color theme="1"/>
        <rFont val="Aptos Narrow"/>
        <family val="2"/>
        <scheme val="minor"/>
      </rPr>
      <t>LU</t>
    </r>
  </si>
  <si>
    <t>HTA &lt; 110 KVA</t>
  </si>
  <si>
    <t>HTA &gt; 110 KVA</t>
  </si>
  <si>
    <t>Mécanisme de capacités</t>
  </si>
  <si>
    <t>COEFFICIENT CAPACITÉS FOURNISSEUR</t>
  </si>
  <si>
    <t>CoeffCapa
BASE (kW/MWh)</t>
  </si>
  <si>
    <t>CoeffCapa
HP / HPH (kW/MWh)</t>
  </si>
  <si>
    <t>CoeffCapa
HC / HCH (kW/MWh)</t>
  </si>
  <si>
    <t>CoeffCapa
HPE/HPB (kW/MWh)</t>
  </si>
  <si>
    <t>CoeffCapa
HCE/HCB (kW/MWh)</t>
  </si>
  <si>
    <t>PRIX INDUITS PAR LE MECANISME DE CAPACITE</t>
  </si>
  <si>
    <t>Coût capacité
BASE / PTE (€HTT/MWh)</t>
  </si>
  <si>
    <t>Coût capacité
HP / HPH
(€HTT/MWh)</t>
  </si>
  <si>
    <t>Coût capacité
HC / HCH
(€HTT/MWh)</t>
  </si>
  <si>
    <t>Coût capacité
HPE / HPB
(€HTT/MWh)</t>
  </si>
  <si>
    <t>Coût capacité
HCE / HCB
(€HTT/MWh)</t>
  </si>
  <si>
    <t>* Ce coefficient de sécurité est susceptible d'être révisé sur décision de RTE</t>
  </si>
  <si>
    <t>** Le PREC (Prix de Référence des Ecarts en Capacité), dernière enchère de l'année n-1  pour l'année de livraison n, sera appliqué en facturation</t>
  </si>
  <si>
    <t>Dispositif CEE (Certificats d'économies d'énergies)</t>
  </si>
  <si>
    <t>SURCOÛT CEE **</t>
  </si>
  <si>
    <t>CEE Classique</t>
  </si>
  <si>
    <t>CEE Précaires</t>
  </si>
  <si>
    <t>Surcoût CEE
BASE / PTE (€HTT/MWh)</t>
  </si>
  <si>
    <t>Surcoût CEE
HP / HPH
(€HTT/MWh)</t>
  </si>
  <si>
    <t>Surcoût CEE
HC / HCH
(€HTT/MWh)</t>
  </si>
  <si>
    <t>Surcoût CEE
HPE / HPB
(€HTT/MWh)</t>
  </si>
  <si>
    <t>Surcoût CEE
HCE / HCB
(€HTT/MWh)</t>
  </si>
  <si>
    <t xml:space="preserve">Ces coûts sont appliqués en fonction du code NAF du site consommateur (CEE)				</t>
  </si>
  <si>
    <t>** Selon la formule du CCP à savoir  =  ( c0 x ( CEE Classique € HTT / MWh Cumac + ( Cm0 x CEE Précarité € HTT / MWh Cumac) =TQ CEE</t>
  </si>
  <si>
    <r>
      <t xml:space="preserve">&gt; Dont c0 = </t>
    </r>
    <r>
      <rPr>
        <b/>
        <sz val="10"/>
        <color indexed="8"/>
        <rFont val="Calibri"/>
        <family val="2"/>
      </rPr>
      <t>0,478 (</t>
    </r>
    <r>
      <rPr>
        <sz val="10"/>
        <color indexed="8"/>
        <rFont val="Calibri"/>
        <family val="2"/>
      </rPr>
      <t>d'après article R221-4)</t>
    </r>
  </si>
  <si>
    <r>
      <t xml:space="preserve">&gt; Dont Cm0 = </t>
    </r>
    <r>
      <rPr>
        <b/>
        <sz val="10"/>
        <color indexed="8"/>
        <rFont val="Calibri"/>
        <family val="2"/>
      </rPr>
      <t xml:space="preserve">0,620 </t>
    </r>
    <r>
      <rPr>
        <sz val="10"/>
        <color indexed="8"/>
        <rFont val="Calibri"/>
        <family val="2"/>
      </rPr>
      <t>(d'après article R221-4)</t>
    </r>
  </si>
  <si>
    <t>&gt;  CEE Classique à déterminer par le candidat sur le tableau ci-dessus</t>
  </si>
  <si>
    <t>&gt;  CEE Précaires à déterminer par le candidat sur le tableau ci-dessus</t>
  </si>
  <si>
    <r>
      <t xml:space="preserve">Prix de fournitures </t>
    </r>
    <r>
      <rPr>
        <sz val="18"/>
        <color theme="0"/>
        <rFont val="Aptos Narrow"/>
        <family val="2"/>
        <scheme val="minor"/>
      </rPr>
      <t>(énergie + mécanisme de capacités + CEE)</t>
    </r>
  </si>
  <si>
    <t>PRIX DE FOURNITURE</t>
  </si>
  <si>
    <t>Commentaires</t>
  </si>
  <si>
    <t>Nom, Prénom et qualité du signataire (*)</t>
  </si>
  <si>
    <t>Lieu et date de signature</t>
  </si>
  <si>
    <t>Signature et Cachet de la société</t>
  </si>
  <si>
    <t>(*) le signataire doit avoir le pouvoir d'engager la personne qu'il représente.</t>
  </si>
  <si>
    <t>DÉTAIL QUANTITATIF ET ESTIMATIF - HTVA</t>
  </si>
  <si>
    <t>Périmètre</t>
  </si>
  <si>
    <t>TYPE DE COMPTEUR</t>
  </si>
  <si>
    <t>Nombre de point de livraison</t>
  </si>
  <si>
    <t>BASE / PTE
(MWh)</t>
  </si>
  <si>
    <t>HPH
(MWh)</t>
  </si>
  <si>
    <t>HCH
(MWh)</t>
  </si>
  <si>
    <t>HPE / HPB
(MWh)</t>
  </si>
  <si>
    <t>HCE / HCB
(MWh)</t>
  </si>
  <si>
    <t>TOTAL
(MWh)</t>
  </si>
  <si>
    <r>
      <t xml:space="preserve">C5 - BT ≤ 36 kVA </t>
    </r>
    <r>
      <rPr>
        <b/>
        <sz val="10"/>
        <color theme="1"/>
        <rFont val="Aptos Narrow"/>
        <family val="2"/>
        <scheme val="minor"/>
      </rPr>
      <t>CU</t>
    </r>
    <r>
      <rPr>
        <sz val="10"/>
        <color theme="1"/>
        <rFont val="Aptos Narrow"/>
        <family val="2"/>
        <scheme val="minor"/>
      </rPr>
      <t xml:space="preserve"> - BASE</t>
    </r>
  </si>
  <si>
    <r>
      <t xml:space="preserve">C5 - BT ≤ 36 kVA </t>
    </r>
    <r>
      <rPr>
        <b/>
        <sz val="10"/>
        <color theme="1"/>
        <rFont val="Aptos Narrow"/>
        <family val="2"/>
        <scheme val="minor"/>
      </rPr>
      <t>MU</t>
    </r>
    <r>
      <rPr>
        <sz val="10"/>
        <color theme="1"/>
        <rFont val="Aptos Narrow"/>
        <family val="2"/>
        <scheme val="minor"/>
      </rPr>
      <t xml:space="preserve"> - HP/HC </t>
    </r>
  </si>
  <si>
    <r>
      <t xml:space="preserve">BT ≤ 36 kVA </t>
    </r>
    <r>
      <rPr>
        <b/>
        <sz val="10"/>
        <color theme="1"/>
        <rFont val="Aptos Narrow"/>
        <family val="2"/>
        <scheme val="minor"/>
      </rPr>
      <t>MU</t>
    </r>
    <r>
      <rPr>
        <sz val="10"/>
        <color theme="1"/>
        <rFont val="Aptos Narrow"/>
        <family val="2"/>
        <scheme val="minor"/>
      </rPr>
      <t xml:space="preserve"> - </t>
    </r>
    <r>
      <rPr>
        <b/>
        <sz val="10"/>
        <color theme="1"/>
        <rFont val="Aptos Narrow"/>
        <family val="2"/>
        <scheme val="minor"/>
      </rPr>
      <t>4</t>
    </r>
    <r>
      <rPr>
        <sz val="10"/>
        <color theme="1"/>
        <rFont val="Aptos Narrow"/>
        <family val="2"/>
        <scheme val="minor"/>
      </rPr>
      <t xml:space="preserve"> SAISONS</t>
    </r>
  </si>
  <si>
    <r>
      <t xml:space="preserve">C5 - BT ≤ 36 kVA </t>
    </r>
    <r>
      <rPr>
        <b/>
        <sz val="10"/>
        <color theme="1"/>
        <rFont val="Aptos Narrow"/>
        <family val="2"/>
        <scheme val="minor"/>
      </rPr>
      <t>LU</t>
    </r>
  </si>
  <si>
    <t>C4 - BT &gt; 36 kVA</t>
  </si>
  <si>
    <t>C3 - HTA &lt; 110 KVA</t>
  </si>
  <si>
    <t>C2 - HTA &gt; 110 KVA</t>
  </si>
  <si>
    <t>TOTAL</t>
  </si>
  <si>
    <t>Détail Quantitatif et Estimatif pour l'année 2027 - Approvisionnement marché</t>
  </si>
  <si>
    <t>Fourniture
(€ HTVA /an)</t>
  </si>
  <si>
    <t>Acheminement
(€ HTVA /an)</t>
  </si>
  <si>
    <t>Taxes &amp; Contribution
(€ HTVA /an)</t>
  </si>
  <si>
    <t>MONTANT TOTAL
(€ HTVA /an)</t>
  </si>
  <si>
    <t>Prix moyen
(€ HTVA /MWh)</t>
  </si>
  <si>
    <t xml:space="preserve">Ce DQE est donné pour permettre l'évaluation économique de chaque candidat. Le nombre de PRM est celui indiqué dans le DCE						</t>
  </si>
  <si>
    <t>ANNÉE 2026</t>
  </si>
  <si>
    <t>C5 - BT ≤ 36 kVA CU - BASE</t>
  </si>
  <si>
    <t xml:space="preserve">C5 - BT ≤ 36 kVA MU - HP/HC </t>
  </si>
  <si>
    <r>
      <t xml:space="preserve">BT ≤ 36 kVA </t>
    </r>
    <r>
      <rPr>
        <b/>
        <sz val="10"/>
        <color theme="1"/>
        <rFont val="Aptos Narrow"/>
        <family val="2"/>
        <scheme val="minor"/>
      </rPr>
      <t>CU</t>
    </r>
    <r>
      <rPr>
        <sz val="10"/>
        <color theme="1"/>
        <rFont val="Aptos Narrow"/>
        <family val="2"/>
        <scheme val="minor"/>
      </rPr>
      <t xml:space="preserve"> - 4 SAISONS</t>
    </r>
  </si>
  <si>
    <r>
      <t xml:space="preserve">BT ≤ 36 kVA </t>
    </r>
    <r>
      <rPr>
        <b/>
        <sz val="10"/>
        <color theme="1"/>
        <rFont val="Aptos Narrow"/>
        <family val="2"/>
        <scheme val="minor"/>
      </rPr>
      <t>MU</t>
    </r>
    <r>
      <rPr>
        <sz val="10"/>
        <color theme="1"/>
        <rFont val="Aptos Narrow"/>
        <family val="2"/>
        <scheme val="minor"/>
      </rPr>
      <t xml:space="preserve"> - 4 SAISONS</t>
    </r>
  </si>
  <si>
    <t>C5 - BT ≤ 36 kVA LU</t>
  </si>
  <si>
    <t>Détail Quantitatif et Estimatif pour l'année 2026 - Approvisionnement marché</t>
  </si>
  <si>
    <t>C5 -BT ≤ 36 kVA CU - 4 SAISONS</t>
  </si>
  <si>
    <t>C5 -BT ≤ 36 kVA MU - 4 SAISONS</t>
  </si>
  <si>
    <t>Seules les cases jaunes doivent être renseignées par le fournisseur</t>
  </si>
  <si>
    <t>DETAIL QUANTITATIF ET ESTIMATIF SUR LA DURÉE</t>
  </si>
  <si>
    <t>Année</t>
  </si>
  <si>
    <t>Volume total (MWh)</t>
  </si>
  <si>
    <r>
      <t xml:space="preserve">Montant TOTAL fourniture
</t>
    </r>
    <r>
      <rPr>
        <sz val="12"/>
        <rFont val="Aptos Narrow"/>
        <family val="2"/>
        <scheme val="minor"/>
      </rPr>
      <t xml:space="preserve">Budget HTVA </t>
    </r>
  </si>
  <si>
    <r>
      <t xml:space="preserve">Montant TOTAL Acheminement
</t>
    </r>
    <r>
      <rPr>
        <sz val="12"/>
        <rFont val="Aptos Narrow"/>
        <family val="2"/>
        <scheme val="minor"/>
      </rPr>
      <t xml:space="preserve">Budget HTVA </t>
    </r>
  </si>
  <si>
    <r>
      <t xml:space="preserve">Montant TOTAL Taxes &amp; contributions
</t>
    </r>
    <r>
      <rPr>
        <sz val="12"/>
        <rFont val="Aptos Narrow"/>
        <family val="2"/>
        <scheme val="minor"/>
      </rPr>
      <t xml:space="preserve">Budget HTVA </t>
    </r>
  </si>
  <si>
    <r>
      <t xml:space="preserve">Montant annuel  TOTAL
</t>
    </r>
    <r>
      <rPr>
        <sz val="12"/>
        <rFont val="Aptos Narrow"/>
        <family val="2"/>
        <scheme val="minor"/>
      </rPr>
      <t>Budget</t>
    </r>
    <r>
      <rPr>
        <b/>
        <sz val="12"/>
        <rFont val="Aptos Narrow"/>
        <family val="2"/>
        <scheme val="minor"/>
      </rPr>
      <t xml:space="preserve"> </t>
    </r>
    <r>
      <rPr>
        <sz val="12"/>
        <rFont val="Aptos Narrow"/>
        <family val="2"/>
        <scheme val="minor"/>
      </rPr>
      <t xml:space="preserve">HTVA </t>
    </r>
  </si>
  <si>
    <r>
      <t xml:space="preserve">Prix moyen (€/MWh)
</t>
    </r>
    <r>
      <rPr>
        <sz val="12"/>
        <rFont val="Aptos Narrow"/>
        <family val="2"/>
        <scheme val="minor"/>
      </rPr>
      <t xml:space="preserve">HTVA </t>
    </r>
  </si>
  <si>
    <t>TOULOUSE BUSINESS SCHOOL (TBS)
LOT N°1 ÉLECTRICITÉ</t>
  </si>
  <si>
    <t>ACCORD CADRE</t>
  </si>
  <si>
    <t>FLEX +/- 10 %</t>
  </si>
  <si>
    <t>Coefficient de sécurité connu à date *</t>
  </si>
  <si>
    <t>Moyenne PREC pour la période de livraison (€/kW) **</t>
  </si>
  <si>
    <t>ANNÉE 2026/2027</t>
  </si>
  <si>
    <t>Offre</t>
  </si>
  <si>
    <t>PSE: Surcoût GO</t>
  </si>
  <si>
    <t>Date fin founiture</t>
  </si>
  <si>
    <t xml:space="preserve"> BORDEREAU DE PRIX UNITAIRES - GARANTIES D'ORIGINE</t>
  </si>
  <si>
    <t>ENERGIE VERTE - GARANTIE D'ORIGINE 100%</t>
  </si>
  <si>
    <t>Volume total annuel (MWh)</t>
  </si>
  <si>
    <t>% d'ENR demandé</t>
  </si>
  <si>
    <t>Garanties d'origine
(€HTT/MWh)</t>
  </si>
  <si>
    <t>Surcoût annuel
(€ HTT)</t>
  </si>
  <si>
    <t>Surcoût annuel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</si>
</sst>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Date de dernière mise à jour : &quot;@"/>
    <numFmt numFmtId="165" formatCode="#,##0.00\ &quot;€&quot;"/>
    <numFmt numFmtId="166" formatCode="#,##0.0000\ &quot;€&quot;"/>
    <numFmt numFmtId="167" formatCode="&quot;Grille tarifaire en vigueur depuis le &quot;\ @"/>
    <numFmt numFmtId="168" formatCode="##.##&quot; € HT&quot;"/>
    <numFmt numFmtId="169" formatCode="_ * #,##0.00_)\ &quot;€&quot;_ ;_ * \(#,##0.00\)\ &quot;€&quot;_ ;_ * &quot;-&quot;??_)\ &quot;€&quot;_ ;_ @_ "/>
    <numFmt numFmtId="170" formatCode="#,##0.000"/>
    <numFmt numFmtId="171" formatCode="0.0000"/>
    <numFmt numFmtId="172" formatCode="##,###.0000&quot; €&quot;"/>
    <numFmt numFmtId="173" formatCode="###,##0.000"/>
    <numFmt numFmtId="174" formatCode="#,##0.0000"/>
  </numFmts>
  <fonts count="61" x14ac:knownFonts="1">
    <font>
      <sz val="11"/>
      <color theme="1"/>
      <name val="Aptos Narrow"/>
      <family val="2"/>
      <scheme val="minor"/>
    </font>
    <font>
      <sz val="11"/>
      <color theme="1"/>
      <name val="Aptos Narrow"/>
      <family val="2"/>
      <scheme val="minor"/>
    </font>
    <font>
      <sz val="12"/>
      <color theme="1"/>
      <name val="Aptos Narrow"/>
      <family val="2"/>
      <scheme val="minor"/>
    </font>
    <font>
      <i/>
      <sz val="11"/>
      <color theme="1"/>
      <name val="Calibri"/>
      <family val="2"/>
    </font>
    <font>
      <sz val="11"/>
      <color theme="1"/>
      <name val="Calibri"/>
      <family val="2"/>
    </font>
    <font>
      <sz val="11"/>
      <color theme="0"/>
      <name val="Calibri"/>
      <family val="2"/>
    </font>
    <font>
      <b/>
      <sz val="20"/>
      <color theme="5"/>
      <name val="Calibri"/>
      <family val="2"/>
    </font>
    <font>
      <i/>
      <sz val="14"/>
      <color theme="1"/>
      <name val="Calibri"/>
      <family val="2"/>
    </font>
    <font>
      <i/>
      <sz val="11"/>
      <color theme="0"/>
      <name val="Calibri"/>
      <family val="2"/>
    </font>
    <font>
      <b/>
      <sz val="11"/>
      <color theme="0"/>
      <name val="Calibri"/>
      <family val="2"/>
    </font>
    <font>
      <sz val="12"/>
      <color rgb="FF000000"/>
      <name val="Calibri"/>
      <family val="2"/>
      <charset val="1"/>
    </font>
    <font>
      <b/>
      <sz val="10"/>
      <color theme="1"/>
      <name val="Calibri"/>
      <family val="2"/>
    </font>
    <font>
      <b/>
      <sz val="11"/>
      <color theme="1"/>
      <name val="Calibri"/>
      <family val="2"/>
    </font>
    <font>
      <sz val="8"/>
      <color theme="1"/>
      <name val="Calibri"/>
      <family val="2"/>
    </font>
    <font>
      <b/>
      <sz val="14"/>
      <color theme="1"/>
      <name val="Calibri"/>
      <family val="2"/>
    </font>
    <font>
      <i/>
      <sz val="9"/>
      <color theme="1"/>
      <name val="Calibri"/>
      <family val="2"/>
    </font>
    <font>
      <b/>
      <sz val="14"/>
      <color theme="0"/>
      <name val="Calibri"/>
      <family val="2"/>
    </font>
    <font>
      <sz val="10"/>
      <color theme="1"/>
      <name val="Calibri"/>
      <family val="2"/>
    </font>
    <font>
      <sz val="11"/>
      <color rgb="FF3B3654"/>
      <name val="Calibri"/>
      <family val="2"/>
    </font>
    <font>
      <sz val="10"/>
      <color theme="0"/>
      <name val="Calibri"/>
      <family val="2"/>
    </font>
    <font>
      <i/>
      <sz val="11"/>
      <color theme="1"/>
      <name val="Aptos Narrow"/>
      <family val="2"/>
      <scheme val="minor"/>
    </font>
    <font>
      <sz val="10"/>
      <color rgb="FF000000"/>
      <name val="Calibri"/>
      <family val="2"/>
    </font>
    <font>
      <b/>
      <sz val="12"/>
      <color rgb="FF000000"/>
      <name val="Calibri"/>
      <family val="2"/>
    </font>
    <font>
      <b/>
      <i/>
      <sz val="12"/>
      <color rgb="FF000000"/>
      <name val="Calibri"/>
      <family val="2"/>
    </font>
    <font>
      <i/>
      <sz val="10"/>
      <color rgb="FF000000"/>
      <name val="Calibri"/>
      <family val="2"/>
    </font>
    <font>
      <b/>
      <sz val="14"/>
      <color theme="0"/>
      <name val="Century Gothic"/>
      <family val="2"/>
    </font>
    <font>
      <sz val="14"/>
      <color theme="0"/>
      <name val="Century Gothic"/>
      <family val="2"/>
    </font>
    <font>
      <b/>
      <sz val="10"/>
      <color theme="0"/>
      <name val="Calibri"/>
      <family val="2"/>
    </font>
    <font>
      <sz val="12"/>
      <color rgb="FF000000"/>
      <name val="Calibri"/>
      <family val="2"/>
    </font>
    <font>
      <sz val="10"/>
      <color theme="1"/>
      <name val="Aptos Narrow"/>
      <family val="2"/>
      <scheme val="minor"/>
    </font>
    <font>
      <b/>
      <sz val="10"/>
      <color rgb="FF000000"/>
      <name val="Calibri"/>
      <family val="2"/>
    </font>
    <font>
      <b/>
      <i/>
      <sz val="12"/>
      <color rgb="FFFF8E5F"/>
      <name val="Calibri"/>
      <family val="2"/>
    </font>
    <font>
      <b/>
      <u/>
      <sz val="14"/>
      <color theme="1"/>
      <name val="Calibri"/>
      <family val="2"/>
    </font>
    <font>
      <sz val="10"/>
      <color rgb="FF3B3654"/>
      <name val="Calibri"/>
      <family val="2"/>
    </font>
    <font>
      <b/>
      <sz val="10"/>
      <color theme="1"/>
      <name val="Aptos Narrow"/>
      <family val="2"/>
      <scheme val="minor"/>
    </font>
    <font>
      <b/>
      <sz val="14"/>
      <color rgb="FF000000"/>
      <name val="Aptos Narrow"/>
      <family val="2"/>
      <scheme val="minor"/>
    </font>
    <font>
      <b/>
      <sz val="12"/>
      <color theme="1"/>
      <name val="Aptos Narrow"/>
      <family val="2"/>
      <scheme val="minor"/>
    </font>
    <font>
      <b/>
      <sz val="14"/>
      <color theme="1"/>
      <name val="Aptos Narrow"/>
      <family val="2"/>
      <scheme val="minor"/>
    </font>
    <font>
      <b/>
      <sz val="10"/>
      <color rgb="FFC00000"/>
      <name val="Aptos Narrow"/>
      <family val="2"/>
      <scheme val="minor"/>
    </font>
    <font>
      <b/>
      <sz val="12"/>
      <color rgb="FFC00000"/>
      <name val="Aptos Narrow"/>
      <family val="2"/>
      <scheme val="minor"/>
    </font>
    <font>
      <b/>
      <sz val="18"/>
      <color theme="0"/>
      <name val="Aptos Narrow"/>
      <family val="2"/>
      <scheme val="minor"/>
    </font>
    <font>
      <b/>
      <sz val="10"/>
      <color theme="0"/>
      <name val="Aptos Narrow"/>
      <family val="2"/>
      <scheme val="minor"/>
    </font>
    <font>
      <sz val="10"/>
      <color theme="0"/>
      <name val="Aptos Narrow"/>
      <family val="2"/>
      <scheme val="minor"/>
    </font>
    <font>
      <i/>
      <sz val="10"/>
      <color theme="1"/>
      <name val="Aptos Narrow"/>
      <family val="2"/>
      <scheme val="minor"/>
    </font>
    <font>
      <i/>
      <sz val="9"/>
      <color theme="0"/>
      <name val="Aptos Narrow"/>
      <family val="2"/>
      <scheme val="minor"/>
    </font>
    <font>
      <b/>
      <sz val="14"/>
      <color theme="5"/>
      <name val="Aptos Narrow"/>
      <family val="2"/>
      <scheme val="minor"/>
    </font>
    <font>
      <sz val="9"/>
      <color theme="0"/>
      <name val="Aptos Narrow"/>
      <family val="2"/>
      <scheme val="minor"/>
    </font>
    <font>
      <i/>
      <sz val="10"/>
      <color theme="0"/>
      <name val="Aptos Narrow"/>
      <family val="2"/>
      <scheme val="minor"/>
    </font>
    <font>
      <b/>
      <i/>
      <sz val="9"/>
      <color theme="0"/>
      <name val="Aptos Narrow"/>
      <family val="2"/>
      <scheme val="minor"/>
    </font>
    <font>
      <b/>
      <sz val="9"/>
      <color theme="0"/>
      <name val="Aptos Narrow"/>
      <family val="2"/>
      <scheme val="minor"/>
    </font>
    <font>
      <sz val="10"/>
      <color indexed="8"/>
      <name val="Calibri"/>
      <family val="2"/>
    </font>
    <font>
      <b/>
      <sz val="10"/>
      <color indexed="8"/>
      <name val="Calibri"/>
      <family val="2"/>
    </font>
    <font>
      <sz val="18"/>
      <color theme="0"/>
      <name val="Aptos Narrow"/>
      <family val="2"/>
      <scheme val="minor"/>
    </font>
    <font>
      <b/>
      <i/>
      <sz val="14"/>
      <color theme="0"/>
      <name val="Aptos Narrow"/>
      <family val="2"/>
      <scheme val="minor"/>
    </font>
    <font>
      <sz val="9"/>
      <color theme="1"/>
      <name val="Aptos Narrow"/>
      <family val="2"/>
      <scheme val="minor"/>
    </font>
    <font>
      <b/>
      <sz val="16"/>
      <color theme="1"/>
      <name val="Aptos Narrow"/>
      <family val="2"/>
      <scheme val="minor"/>
    </font>
    <font>
      <sz val="16"/>
      <color theme="1"/>
      <name val="Aptos Narrow"/>
      <family val="2"/>
      <scheme val="minor"/>
    </font>
    <font>
      <b/>
      <sz val="16"/>
      <color rgb="FFC00000"/>
      <name val="Aptos Narrow"/>
      <family val="2"/>
      <scheme val="minor"/>
    </font>
    <font>
      <b/>
      <sz val="12"/>
      <name val="Aptos Narrow"/>
      <family val="2"/>
      <scheme val="minor"/>
    </font>
    <font>
      <sz val="12"/>
      <name val="Aptos Narrow"/>
      <family val="2"/>
      <scheme val="minor"/>
    </font>
    <font>
      <b/>
      <sz val="12"/>
      <color theme="0"/>
      <name val="Aptos Narrow"/>
      <family val="2"/>
      <scheme val="minor"/>
    </font>
  </fonts>
  <fills count="26">
    <fill>
      <patternFill patternType="none"/>
    </fill>
    <fill>
      <patternFill patternType="gray125"/>
    </fill>
    <fill>
      <patternFill patternType="solid">
        <fgColor theme="0"/>
        <bgColor indexed="64"/>
      </patternFill>
    </fill>
    <fill>
      <patternFill patternType="solid">
        <fgColor rgb="FF2D2A41"/>
        <bgColor indexed="64"/>
      </patternFill>
    </fill>
    <fill>
      <patternFill patternType="solid">
        <fgColor theme="1"/>
        <bgColor indexed="64"/>
      </patternFill>
    </fill>
    <fill>
      <patternFill patternType="solid">
        <fgColor rgb="FF3B3654"/>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C00000"/>
        <bgColor indexed="64"/>
      </patternFill>
    </fill>
    <fill>
      <patternFill patternType="solid">
        <fgColor rgb="FF222B35"/>
        <bgColor indexed="64"/>
      </patternFill>
    </fill>
    <fill>
      <patternFill patternType="solid">
        <fgColor rgb="FF203764"/>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rgb="FFC9C9C9"/>
        <bgColor indexed="64"/>
      </patternFill>
    </fill>
    <fill>
      <patternFill patternType="solid">
        <fgColor rgb="FFD6DCE4"/>
        <bgColor indexed="64"/>
      </patternFill>
    </fill>
    <fill>
      <patternFill patternType="solid">
        <fgColor indexed="9"/>
        <bgColor indexed="64"/>
      </patternFill>
    </fill>
    <fill>
      <patternFill patternType="solid">
        <fgColor theme="5"/>
        <bgColor indexed="64"/>
      </patternFill>
    </fill>
    <fill>
      <patternFill patternType="solid">
        <fgColor theme="3"/>
        <bgColor indexed="64"/>
      </patternFill>
    </fill>
    <fill>
      <patternFill patternType="solid">
        <fgColor rgb="FF44546A"/>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0" tint="-0.14999847407452621"/>
        <bgColor indexed="64"/>
      </patternFill>
    </fill>
    <fill>
      <patternFill patternType="solid">
        <fgColor theme="3" tint="-0.499984740745262"/>
        <bgColor indexed="64"/>
      </patternFill>
    </fill>
  </fills>
  <borders count="136">
    <border>
      <left/>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0" tint="-0.14999847407452621"/>
      </right>
      <top style="medium">
        <color indexed="64"/>
      </top>
      <bottom/>
      <diagonal/>
    </border>
    <border>
      <left style="thin">
        <color theme="0" tint="-0.14999847407452621"/>
      </left>
      <right style="thin">
        <color theme="0" tint="-0.14999847407452621"/>
      </right>
      <top style="medium">
        <color indexed="64"/>
      </top>
      <bottom style="thin">
        <color theme="0" tint="-0.14999847407452621"/>
      </bottom>
      <diagonal/>
    </border>
    <border>
      <left style="thin">
        <color theme="0" tint="-0.1499984740745262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thin">
        <color theme="0" tint="-0.14999847407452621"/>
      </right>
      <top style="thin">
        <color theme="0" tint="-0.14999847407452621"/>
      </top>
      <bottom/>
      <diagonal/>
    </border>
    <border>
      <left style="thin">
        <color theme="0" tint="-0.14999847407452621"/>
      </left>
      <right/>
      <top style="thin">
        <color theme="0" tint="-0.14999847407452621"/>
      </top>
      <bottom/>
      <diagonal/>
    </border>
    <border>
      <left style="medium">
        <color indexed="64"/>
      </left>
      <right style="medium">
        <color indexed="64"/>
      </right>
      <top style="medium">
        <color indexed="64"/>
      </top>
      <bottom style="thin">
        <color theme="0" tint="-0.14999847407452621"/>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theme="0" tint="-0.14999847407452621"/>
      </right>
      <top style="medium">
        <color indexed="64"/>
      </top>
      <bottom style="medium">
        <color indexed="64"/>
      </bottom>
      <diagonal/>
    </border>
    <border>
      <left style="thin">
        <color theme="0" tint="-0.14999847407452621"/>
      </left>
      <right/>
      <top style="medium">
        <color indexed="64"/>
      </top>
      <bottom style="medium">
        <color indexed="64"/>
      </bottom>
      <diagonal/>
    </border>
    <border>
      <left style="medium">
        <color indexed="64"/>
      </left>
      <right style="medium">
        <color indexed="64"/>
      </right>
      <top style="thin">
        <color theme="0" tint="-0.14999847407452621"/>
      </top>
      <bottom style="thin">
        <color theme="0" tint="-0.14999847407452621"/>
      </bottom>
      <diagonal/>
    </border>
    <border>
      <left/>
      <right style="thin">
        <color theme="0" tint="-0.14999847407452621"/>
      </right>
      <top/>
      <bottom style="medium">
        <color indexed="64"/>
      </bottom>
      <diagonal/>
    </border>
    <border>
      <left style="thin">
        <color theme="0" tint="-0.14999847407452621"/>
      </left>
      <right/>
      <top/>
      <bottom style="medium">
        <color indexed="64"/>
      </bottom>
      <diagonal/>
    </border>
    <border>
      <left style="medium">
        <color indexed="64"/>
      </left>
      <right style="medium">
        <color indexed="64"/>
      </right>
      <top style="thin">
        <color theme="0" tint="-0.14999847407452621"/>
      </top>
      <bottom style="medium">
        <color indexed="64"/>
      </bottom>
      <diagonal/>
    </border>
    <border>
      <left style="thin">
        <color theme="0" tint="-0.14999847407452621"/>
      </left>
      <right style="thin">
        <color theme="0" tint="-0.14999847407452621"/>
      </right>
      <top style="medium">
        <color indexed="64"/>
      </top>
      <bottom style="medium">
        <color indexed="64"/>
      </bottom>
      <diagonal/>
    </border>
    <border>
      <left style="medium">
        <color indexed="64"/>
      </left>
      <right style="thin">
        <color theme="0"/>
      </right>
      <top style="medium">
        <color indexed="64"/>
      </top>
      <bottom style="medium">
        <color indexed="64"/>
      </bottom>
      <diagonal/>
    </border>
    <border>
      <left style="thin">
        <color theme="0"/>
      </left>
      <right style="medium">
        <color indexed="64"/>
      </right>
      <top style="thin">
        <color theme="0" tint="-0.14999847407452621"/>
      </top>
      <bottom style="medium">
        <color indexed="64"/>
      </bottom>
      <diagonal/>
    </border>
    <border>
      <left/>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thin">
        <color theme="0"/>
      </left>
      <right style="medium">
        <color indexed="64"/>
      </right>
      <top/>
      <bottom style="medium">
        <color indexed="64"/>
      </bottom>
      <diagonal/>
    </border>
    <border>
      <left style="thin">
        <color theme="0" tint="-0.14999847407452621"/>
      </left>
      <right style="thin">
        <color theme="0" tint="-0.14999847407452621"/>
      </right>
      <top style="medium">
        <color indexed="64"/>
      </top>
      <bottom/>
      <diagonal/>
    </border>
    <border>
      <left style="medium">
        <color indexed="64"/>
      </left>
      <right style="thin">
        <color theme="0" tint="-0.14999847407452621"/>
      </right>
      <top style="medium">
        <color indexed="64"/>
      </top>
      <bottom style="thin">
        <color theme="0" tint="-0.14999847407452621"/>
      </bottom>
      <diagonal/>
    </border>
    <border>
      <left style="thin">
        <color theme="0" tint="-0.14999847407452621"/>
      </left>
      <right style="medium">
        <color indexed="64"/>
      </right>
      <top style="medium">
        <color indexed="64"/>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style="medium">
        <color indexed="64"/>
      </left>
      <right style="thin">
        <color theme="0" tint="-0.14999847407452621"/>
      </right>
      <top style="thin">
        <color theme="0" tint="-0.14999847407452621"/>
      </top>
      <bottom style="thin">
        <color theme="0" tint="-0.14999847407452621"/>
      </bottom>
      <diagonal/>
    </border>
    <border>
      <left style="thin">
        <color theme="0" tint="-0.14999847407452621"/>
      </left>
      <right style="medium">
        <color indexed="64"/>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medium">
        <color indexed="64"/>
      </left>
      <right style="thin">
        <color theme="0" tint="-0.14999847407452621"/>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medium">
        <color indexed="64"/>
      </top>
      <bottom style="thin">
        <color theme="0" tint="-0.14999847407452621"/>
      </bottom>
      <diagonal/>
    </border>
    <border>
      <left style="thin">
        <color theme="0" tint="-0.14999847407452621"/>
      </left>
      <right/>
      <top style="medium">
        <color indexed="64"/>
      </top>
      <bottom style="thin">
        <color theme="0" tint="-0.14999847407452621"/>
      </bottom>
      <diagonal/>
    </border>
    <border>
      <left style="medium">
        <color indexed="64"/>
      </left>
      <right style="medium">
        <color indexed="64"/>
      </right>
      <top style="thin">
        <color theme="0" tint="-0.14999847407452621"/>
      </top>
      <bottom/>
      <diagonal/>
    </border>
    <border>
      <left style="medium">
        <color indexed="64"/>
      </left>
      <right style="thin">
        <color theme="0" tint="-0.14999847407452621"/>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medium">
        <color indexed="64"/>
      </bottom>
      <diagonal/>
    </border>
    <border>
      <left/>
      <right style="thin">
        <color theme="0" tint="-0.14999847407452621"/>
      </right>
      <top style="thin">
        <color theme="0" tint="-0.14999847407452621"/>
      </top>
      <bottom style="medium">
        <color indexed="64"/>
      </bottom>
      <diagonal/>
    </border>
    <border>
      <left style="thin">
        <color theme="0" tint="-0.14999847407452621"/>
      </left>
      <right style="thin">
        <color theme="0" tint="-0.14999847407452621"/>
      </right>
      <top style="thin">
        <color theme="0" tint="-0.14999847407452621"/>
      </top>
      <bottom style="medium">
        <color indexed="64"/>
      </bottom>
      <diagonal/>
    </border>
    <border>
      <left style="thin">
        <color theme="0" tint="-0.14999847407452621"/>
      </left>
      <right/>
      <top style="thin">
        <color theme="0" tint="-0.14999847407452621"/>
      </top>
      <bottom style="medium">
        <color indexed="64"/>
      </bottom>
      <diagonal/>
    </border>
    <border>
      <left style="medium">
        <color indexed="64"/>
      </left>
      <right style="medium">
        <color indexed="64"/>
      </right>
      <top/>
      <bottom style="thin">
        <color theme="0" tint="-0.14999847407452621"/>
      </bottom>
      <diagonal/>
    </border>
    <border>
      <left style="medium">
        <color indexed="64"/>
      </left>
      <right style="thin">
        <color theme="0" tint="-0.14999847407452621"/>
      </right>
      <top/>
      <bottom style="thin">
        <color theme="0" tint="-0.14999847407452621"/>
      </bottom>
      <diagonal/>
    </border>
    <border>
      <left style="thin">
        <color theme="0" tint="-0.14999847407452621"/>
      </left>
      <right style="medium">
        <color indexed="64"/>
      </right>
      <top/>
      <bottom style="thin">
        <color theme="0" tint="-0.14999847407452621"/>
      </bottom>
      <diagonal/>
    </border>
    <border>
      <left style="thin">
        <color theme="0" tint="-0.14999847407452621"/>
      </left>
      <right style="medium">
        <color indexed="64"/>
      </right>
      <top style="medium">
        <color indexed="64"/>
      </top>
      <bottom style="medium">
        <color indexed="64"/>
      </bottom>
      <diagonal/>
    </border>
    <border>
      <left/>
      <right style="medium">
        <color indexed="64"/>
      </right>
      <top style="medium">
        <color indexed="64"/>
      </top>
      <bottom style="thin">
        <color theme="0" tint="-0.14999847407452621"/>
      </bottom>
      <diagonal/>
    </border>
    <border>
      <left/>
      <right style="medium">
        <color indexed="64"/>
      </right>
      <top style="thin">
        <color theme="0" tint="-0.14999847407452621"/>
      </top>
      <bottom style="thin">
        <color theme="0" tint="-0.14999847407452621"/>
      </bottom>
      <diagonal/>
    </border>
    <border>
      <left/>
      <right style="medium">
        <color indexed="64"/>
      </right>
      <top style="thin">
        <color theme="0" tint="-0.14999847407452621"/>
      </top>
      <bottom style="medium">
        <color indexed="64"/>
      </bottom>
      <diagonal/>
    </border>
    <border>
      <left style="hair">
        <color theme="1" tint="0.14999847407452621"/>
      </left>
      <right style="hair">
        <color theme="1" tint="0.14999847407452621"/>
      </right>
      <top style="hair">
        <color theme="1" tint="0.14999847407452621"/>
      </top>
      <bottom style="hair">
        <color theme="1" tint="0.14999847407452621"/>
      </bottom>
      <diagonal/>
    </border>
    <border>
      <left/>
      <right style="medium">
        <color indexed="64"/>
      </right>
      <top/>
      <bottom style="medium">
        <color indexed="64"/>
      </bottom>
      <diagonal/>
    </border>
    <border>
      <left style="hair">
        <color theme="1" tint="0.14999847407452621"/>
      </left>
      <right/>
      <top style="hair">
        <color theme="1" tint="0.14999847407452621"/>
      </top>
      <bottom style="hair">
        <color theme="1" tint="0.14999847407452621"/>
      </bottom>
      <diagonal/>
    </border>
    <border>
      <left/>
      <right style="hair">
        <color theme="1" tint="0.14999847407452621"/>
      </right>
      <top style="hair">
        <color theme="1" tint="0.14999847407452621"/>
      </top>
      <bottom style="hair">
        <color theme="1" tint="0.14999847407452621"/>
      </bottom>
      <diagonal/>
    </border>
    <border>
      <left style="thin">
        <color indexed="64"/>
      </left>
      <right style="thin">
        <color indexed="64"/>
      </right>
      <top style="thin">
        <color indexed="64"/>
      </top>
      <bottom style="thin">
        <color indexed="64"/>
      </bottom>
      <diagonal/>
    </border>
    <border>
      <left/>
      <right/>
      <top style="hair">
        <color theme="1" tint="0.14999847407452621"/>
      </top>
      <bottom style="hair">
        <color theme="1" tint="0.14999847407452621"/>
      </bottom>
      <diagonal/>
    </border>
    <border>
      <left style="hair">
        <color theme="1" tint="0.14999847407452621"/>
      </left>
      <right/>
      <top style="hair">
        <color theme="1" tint="0.14999847407452621"/>
      </top>
      <bottom/>
      <diagonal/>
    </border>
    <border>
      <left/>
      <right/>
      <top style="hair">
        <color theme="1" tint="0.14999847407452621"/>
      </top>
      <bottom/>
      <diagonal/>
    </border>
    <border>
      <left/>
      <right style="hair">
        <color theme="1" tint="0.14999847407452621"/>
      </right>
      <top style="hair">
        <color theme="1" tint="0.14999847407452621"/>
      </top>
      <bottom/>
      <diagonal/>
    </border>
    <border>
      <left style="hair">
        <color theme="1" tint="0.14999847407452621"/>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theme="1" tint="0.14999847407452621"/>
      </right>
      <top/>
      <bottom/>
      <diagonal/>
    </border>
    <border>
      <left style="hair">
        <color theme="1" tint="0.14999847407452621"/>
      </left>
      <right/>
      <top/>
      <bottom style="hair">
        <color theme="1" tint="0.14999847407452621"/>
      </bottom>
      <diagonal/>
    </border>
    <border>
      <left/>
      <right/>
      <top/>
      <bottom style="hair">
        <color theme="1" tint="0.14999847407452621"/>
      </bottom>
      <diagonal/>
    </border>
    <border>
      <left/>
      <right style="hair">
        <color theme="1" tint="0.14999847407452621"/>
      </right>
      <top/>
      <bottom style="hair">
        <color theme="1" tint="0.14999847407452621"/>
      </bottom>
      <diagonal/>
    </border>
    <border>
      <left style="medium">
        <color theme="1" tint="0.14999847407452621"/>
      </left>
      <right/>
      <top style="medium">
        <color theme="1" tint="0.14999847407452621"/>
      </top>
      <bottom style="medium">
        <color theme="1" tint="0.14999847407452621"/>
      </bottom>
      <diagonal/>
    </border>
    <border>
      <left/>
      <right/>
      <top style="medium">
        <color theme="1" tint="0.14999847407452621"/>
      </top>
      <bottom style="medium">
        <color theme="1" tint="0.14999847407452621"/>
      </bottom>
      <diagonal/>
    </border>
    <border>
      <left/>
      <right style="medium">
        <color theme="1" tint="0.14999847407452621"/>
      </right>
      <top style="medium">
        <color theme="1" tint="0.14999847407452621"/>
      </top>
      <bottom style="medium">
        <color theme="1" tint="0.14999847407452621"/>
      </bottom>
      <diagonal/>
    </border>
    <border>
      <left style="medium">
        <color theme="1" tint="0.14999847407452621"/>
      </left>
      <right/>
      <top/>
      <bottom/>
      <diagonal/>
    </border>
    <border>
      <left/>
      <right style="medium">
        <color theme="1" tint="0.14999847407452621"/>
      </right>
      <top/>
      <bottom/>
      <diagonal/>
    </border>
    <border>
      <left style="medium">
        <color theme="1" tint="0.14999847407452621"/>
      </left>
      <right/>
      <top/>
      <bottom style="medium">
        <color theme="1" tint="0.14999847407452621"/>
      </bottom>
      <diagonal/>
    </border>
    <border>
      <left/>
      <right/>
      <top/>
      <bottom style="medium">
        <color theme="1" tint="0.14999847407452621"/>
      </bottom>
      <diagonal/>
    </border>
    <border>
      <left/>
      <right style="medium">
        <color theme="1" tint="0.14999847407452621"/>
      </right>
      <top/>
      <bottom style="medium">
        <color theme="1" tint="0.14999847407452621"/>
      </bottom>
      <diagonal/>
    </border>
    <border>
      <left style="thin">
        <color theme="1" tint="0.249977111117893"/>
      </left>
      <right/>
      <top style="thin">
        <color theme="1" tint="0.249977111117893"/>
      </top>
      <bottom style="thin">
        <color theme="1" tint="0.249977111117893"/>
      </bottom>
      <diagonal/>
    </border>
    <border>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249977111117893"/>
      </left>
      <right/>
      <top style="thin">
        <color theme="1" tint="0.249977111117893"/>
      </top>
      <bottom/>
      <diagonal/>
    </border>
    <border>
      <left/>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top/>
      <bottom/>
      <diagonal/>
    </border>
    <border>
      <left/>
      <right style="thin">
        <color theme="1" tint="0.249977111117893"/>
      </right>
      <top/>
      <bottom/>
      <diagonal/>
    </border>
    <border>
      <left style="thin">
        <color theme="1" tint="0.249977111117893"/>
      </left>
      <right/>
      <top/>
      <bottom style="thin">
        <color theme="1" tint="0.249977111117893"/>
      </bottom>
      <diagonal/>
    </border>
    <border>
      <left/>
      <right/>
      <top/>
      <bottom style="thin">
        <color theme="1" tint="0.249977111117893"/>
      </bottom>
      <diagonal/>
    </border>
    <border>
      <left/>
      <right style="thin">
        <color theme="1" tint="0.249977111117893"/>
      </right>
      <top/>
      <bottom style="thin">
        <color theme="1" tint="0.249977111117893"/>
      </bottom>
      <diagonal/>
    </border>
    <border>
      <left style="medium">
        <color indexed="64"/>
      </left>
      <right style="hair">
        <color theme="1" tint="0.14999847407452621"/>
      </right>
      <top style="medium">
        <color indexed="64"/>
      </top>
      <bottom style="medium">
        <color indexed="64"/>
      </bottom>
      <diagonal/>
    </border>
    <border>
      <left style="hair">
        <color theme="1" tint="0.14999847407452621"/>
      </left>
      <right style="hair">
        <color theme="1" tint="0.14999847407452621"/>
      </right>
      <top style="medium">
        <color indexed="64"/>
      </top>
      <bottom style="medium">
        <color indexed="64"/>
      </bottom>
      <diagonal/>
    </border>
    <border>
      <left style="hair">
        <color theme="1" tint="0.1499984740745262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theme="1" tint="0.14999847407452621"/>
      </left>
      <right/>
      <top style="medium">
        <color theme="1" tint="0.14999847407452621"/>
      </top>
      <bottom/>
      <diagonal/>
    </border>
    <border>
      <left/>
      <right/>
      <top style="medium">
        <color theme="1" tint="0.14999847407452621"/>
      </top>
      <bottom/>
      <diagonal/>
    </border>
    <border>
      <left/>
      <right style="medium">
        <color theme="1" tint="0.14999847407452621"/>
      </right>
      <top style="medium">
        <color theme="1" tint="0.14999847407452621"/>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9">
    <xf numFmtId="0" fontId="0" fillId="0" borderId="0"/>
    <xf numFmtId="0" fontId="2" fillId="0" borderId="0"/>
    <xf numFmtId="0" fontId="10" fillId="0" borderId="0"/>
    <xf numFmtId="9" fontId="1" fillId="0" borderId="0" applyFont="0" applyFill="0" applyBorder="0" applyAlignment="0" applyProtection="0"/>
    <xf numFmtId="9" fontId="1" fillId="0" borderId="0" applyFont="0" applyFill="0" applyBorder="0" applyAlignment="0" applyProtection="0"/>
    <xf numFmtId="169" fontId="1" fillId="0" borderId="0" applyFont="0" applyFill="0" applyBorder="0" applyAlignment="0" applyProtection="0"/>
    <xf numFmtId="0" fontId="1" fillId="0" borderId="0"/>
    <xf numFmtId="9" fontId="1" fillId="0" borderId="0" applyFont="0" applyFill="0" applyBorder="0" applyAlignment="0" applyProtection="0"/>
    <xf numFmtId="169" fontId="2" fillId="0" borderId="0" applyFont="0" applyFill="0" applyBorder="0" applyAlignment="0" applyProtection="0"/>
  </cellStyleXfs>
  <cellXfs count="438">
    <xf numFmtId="0" fontId="0" fillId="0" borderId="0" xfId="0"/>
    <xf numFmtId="164" fontId="3" fillId="2" borderId="0" xfId="1" applyNumberFormat="1" applyFont="1" applyFill="1" applyAlignment="1">
      <alignment vertical="top"/>
    </xf>
    <xf numFmtId="0" fontId="4" fillId="2" borderId="0" xfId="1" applyFont="1" applyFill="1"/>
    <xf numFmtId="0" fontId="5" fillId="2" borderId="0" xfId="1" applyFont="1" applyFill="1" applyAlignment="1" applyProtection="1">
      <alignment horizontal="center" vertical="center"/>
      <protection hidden="1"/>
    </xf>
    <xf numFmtId="0" fontId="4" fillId="2" borderId="0" xfId="1" applyFont="1" applyFill="1" applyAlignment="1">
      <alignment horizontal="center"/>
    </xf>
    <xf numFmtId="0" fontId="5" fillId="2" borderId="0" xfId="1" applyFont="1" applyFill="1" applyAlignment="1">
      <alignment horizontal="center"/>
    </xf>
    <xf numFmtId="0" fontId="6" fillId="2" borderId="0" xfId="1" applyFont="1" applyFill="1" applyAlignment="1">
      <alignment horizontal="left"/>
    </xf>
    <xf numFmtId="0" fontId="7" fillId="2" borderId="0" xfId="1" applyFont="1" applyFill="1" applyAlignment="1">
      <alignment vertical="center"/>
    </xf>
    <xf numFmtId="0" fontId="8" fillId="2" borderId="0" xfId="1" applyFont="1" applyFill="1" applyAlignment="1">
      <alignment horizontal="center"/>
    </xf>
    <xf numFmtId="0" fontId="9" fillId="3" borderId="1" xfId="1" applyFont="1" applyFill="1" applyBorder="1" applyAlignment="1" applyProtection="1">
      <alignment horizontal="center" vertical="center"/>
      <protection hidden="1"/>
    </xf>
    <xf numFmtId="49" fontId="9" fillId="3" borderId="2" xfId="2" applyNumberFormat="1" applyFont="1" applyFill="1" applyBorder="1" applyAlignment="1" applyProtection="1">
      <alignment horizontal="center" vertical="center" wrapText="1"/>
      <protection hidden="1"/>
    </xf>
    <xf numFmtId="0" fontId="9" fillId="3" borderId="5" xfId="1" applyFont="1" applyFill="1" applyBorder="1" applyAlignment="1" applyProtection="1">
      <alignment horizontal="center" vertical="center"/>
      <protection hidden="1"/>
    </xf>
    <xf numFmtId="0" fontId="4" fillId="2" borderId="0" xfId="1" applyFont="1" applyFill="1" applyAlignment="1">
      <alignment vertical="center"/>
    </xf>
    <xf numFmtId="0" fontId="9" fillId="3" borderId="1" xfId="1" applyFont="1" applyFill="1" applyBorder="1" applyAlignment="1" applyProtection="1">
      <alignment horizontal="center" vertical="center" wrapText="1"/>
      <protection hidden="1"/>
    </xf>
    <xf numFmtId="0" fontId="4" fillId="2" borderId="0" xfId="1" applyFont="1" applyFill="1" applyAlignment="1">
      <alignment horizontal="center" vertical="center"/>
    </xf>
    <xf numFmtId="0" fontId="5" fillId="2" borderId="0" xfId="1" applyFont="1" applyFill="1" applyAlignment="1">
      <alignment horizontal="center" vertical="center"/>
    </xf>
    <xf numFmtId="0" fontId="11" fillId="0" borderId="6" xfId="1" applyFont="1" applyBorder="1" applyAlignment="1" applyProtection="1">
      <alignment horizontal="center" vertical="center"/>
      <protection hidden="1"/>
    </xf>
    <xf numFmtId="165" fontId="12" fillId="2" borderId="1" xfId="3" applyNumberFormat="1" applyFont="1" applyFill="1" applyBorder="1" applyAlignment="1" applyProtection="1">
      <alignment horizontal="center" vertical="center"/>
      <protection hidden="1"/>
    </xf>
    <xf numFmtId="166" fontId="12" fillId="2" borderId="8" xfId="4" applyNumberFormat="1" applyFont="1" applyFill="1" applyBorder="1" applyAlignment="1" applyProtection="1">
      <alignment horizontal="center" vertical="center"/>
      <protection hidden="1"/>
    </xf>
    <xf numFmtId="10" fontId="12" fillId="2" borderId="9" xfId="3" applyNumberFormat="1" applyFont="1" applyFill="1" applyBorder="1" applyAlignment="1" applyProtection="1">
      <alignment horizontal="center" vertical="center"/>
      <protection hidden="1"/>
    </xf>
    <xf numFmtId="165" fontId="12" fillId="2" borderId="6" xfId="3" applyNumberFormat="1" applyFont="1" applyFill="1" applyBorder="1" applyAlignment="1" applyProtection="1">
      <alignment horizontal="center" vertical="center"/>
      <protection hidden="1"/>
    </xf>
    <xf numFmtId="165" fontId="4" fillId="2" borderId="0" xfId="1" applyNumberFormat="1" applyFont="1" applyFill="1" applyAlignment="1">
      <alignment horizontal="center" vertical="center"/>
    </xf>
    <xf numFmtId="165" fontId="5" fillId="2" borderId="0" xfId="1" applyNumberFormat="1" applyFont="1" applyFill="1" applyAlignment="1">
      <alignment horizontal="center" vertical="center"/>
    </xf>
    <xf numFmtId="166" fontId="12" fillId="2" borderId="9" xfId="4" applyNumberFormat="1" applyFont="1" applyFill="1" applyBorder="1" applyAlignment="1" applyProtection="1">
      <alignment horizontal="center" vertical="center"/>
      <protection hidden="1"/>
    </xf>
    <xf numFmtId="165" fontId="13" fillId="2" borderId="11" xfId="4" applyNumberFormat="1" applyFont="1" applyFill="1" applyBorder="1" applyAlignment="1" applyProtection="1">
      <alignment horizontal="center" vertical="center" wrapText="1"/>
      <protection hidden="1"/>
    </xf>
    <xf numFmtId="0" fontId="11" fillId="0" borderId="13" xfId="1" applyFont="1" applyBorder="1" applyAlignment="1" applyProtection="1">
      <alignment horizontal="center" vertical="center"/>
      <protection hidden="1"/>
    </xf>
    <xf numFmtId="165" fontId="12" fillId="2" borderId="13" xfId="3" applyNumberFormat="1" applyFont="1" applyFill="1" applyBorder="1" applyAlignment="1" applyProtection="1">
      <alignment horizontal="center" vertical="center"/>
      <protection hidden="1"/>
    </xf>
    <xf numFmtId="166" fontId="12" fillId="2" borderId="15" xfId="4" applyNumberFormat="1" applyFont="1" applyFill="1" applyBorder="1" applyAlignment="1" applyProtection="1">
      <alignment horizontal="center" vertical="center"/>
      <protection hidden="1"/>
    </xf>
    <xf numFmtId="10" fontId="12" fillId="2" borderId="15" xfId="3" applyNumberFormat="1" applyFont="1" applyFill="1" applyBorder="1" applyAlignment="1" applyProtection="1">
      <alignment horizontal="center" vertical="center"/>
      <protection hidden="1"/>
    </xf>
    <xf numFmtId="0" fontId="3" fillId="2" borderId="0" xfId="2" applyFont="1" applyFill="1" applyAlignment="1">
      <alignment vertical="center"/>
    </xf>
    <xf numFmtId="0" fontId="3" fillId="2" borderId="3" xfId="1" applyFont="1" applyFill="1" applyBorder="1" applyAlignment="1">
      <alignment horizontal="center" vertical="center"/>
    </xf>
    <xf numFmtId="165" fontId="3" fillId="2" borderId="2" xfId="3" applyNumberFormat="1" applyFont="1" applyFill="1" applyBorder="1" applyAlignment="1" applyProtection="1">
      <alignment horizontal="center" vertical="center"/>
      <protection hidden="1"/>
    </xf>
    <xf numFmtId="0" fontId="9" fillId="3" borderId="1" xfId="1" applyFont="1" applyFill="1" applyBorder="1" applyAlignment="1" applyProtection="1">
      <alignment horizontal="left" vertical="center" indent="1"/>
      <protection hidden="1"/>
    </xf>
    <xf numFmtId="0" fontId="4" fillId="2" borderId="19" xfId="1" applyFont="1" applyFill="1" applyBorder="1" applyAlignment="1">
      <alignment horizontal="left" vertical="center" indent="1"/>
    </xf>
    <xf numFmtId="0" fontId="14" fillId="2" borderId="0" xfId="1" applyFont="1" applyFill="1" applyAlignment="1">
      <alignment vertical="center"/>
    </xf>
    <xf numFmtId="0" fontId="15" fillId="2" borderId="0" xfId="1" applyFont="1" applyFill="1" applyAlignment="1">
      <alignment vertical="top"/>
    </xf>
    <xf numFmtId="0" fontId="9" fillId="3" borderId="23" xfId="1" applyFont="1" applyFill="1" applyBorder="1" applyAlignment="1" applyProtection="1">
      <alignment horizontal="left" vertical="center" indent="1"/>
      <protection hidden="1"/>
    </xf>
    <xf numFmtId="0" fontId="16" fillId="3" borderId="24" xfId="1" applyFont="1" applyFill="1" applyBorder="1" applyAlignment="1" applyProtection="1">
      <alignment horizontal="center" vertical="center"/>
      <protection hidden="1"/>
    </xf>
    <xf numFmtId="0" fontId="16" fillId="3" borderId="25" xfId="1" applyFont="1" applyFill="1" applyBorder="1" applyAlignment="1" applyProtection="1">
      <alignment horizontal="center" vertical="center"/>
      <protection hidden="1"/>
    </xf>
    <xf numFmtId="0" fontId="11" fillId="2" borderId="26" xfId="1" applyFont="1" applyFill="1" applyBorder="1" applyAlignment="1">
      <alignment horizontal="left" vertical="center" indent="1"/>
    </xf>
    <xf numFmtId="9" fontId="4" fillId="2" borderId="27" xfId="3" applyFont="1" applyFill="1" applyBorder="1" applyAlignment="1">
      <alignment horizontal="center" vertical="center"/>
    </xf>
    <xf numFmtId="9" fontId="4" fillId="2" borderId="28" xfId="3" applyFont="1" applyFill="1" applyBorder="1" applyAlignment="1">
      <alignment horizontal="center" vertical="center"/>
    </xf>
    <xf numFmtId="0" fontId="17" fillId="2" borderId="26" xfId="1" applyFont="1" applyFill="1" applyBorder="1" applyAlignment="1">
      <alignment horizontal="left" vertical="center" indent="1"/>
    </xf>
    <xf numFmtId="0" fontId="17" fillId="2" borderId="29" xfId="1" applyFont="1" applyFill="1" applyBorder="1" applyAlignment="1">
      <alignment horizontal="left" vertical="center" indent="1"/>
    </xf>
    <xf numFmtId="9" fontId="4" fillId="2" borderId="30" xfId="3" applyFont="1" applyFill="1" applyBorder="1" applyAlignment="1">
      <alignment horizontal="center" vertical="center"/>
    </xf>
    <xf numFmtId="9" fontId="4" fillId="2" borderId="31" xfId="3" applyFont="1" applyFill="1" applyBorder="1" applyAlignment="1">
      <alignment horizontal="center" vertical="center"/>
    </xf>
    <xf numFmtId="0" fontId="18" fillId="2" borderId="0" xfId="1" applyFont="1" applyFill="1"/>
    <xf numFmtId="0" fontId="19" fillId="0" borderId="0" xfId="1" applyFont="1" applyAlignment="1" applyProtection="1">
      <alignment horizontal="center" vertical="center"/>
      <protection hidden="1"/>
    </xf>
    <xf numFmtId="0" fontId="21" fillId="0" borderId="0" xfId="1" applyFont="1" applyAlignment="1" applyProtection="1">
      <alignment horizontal="center" vertical="center"/>
      <protection hidden="1"/>
    </xf>
    <xf numFmtId="0" fontId="6" fillId="0" borderId="0" xfId="1" applyFont="1" applyAlignment="1" applyProtection="1">
      <alignment horizontal="left" vertical="center"/>
      <protection hidden="1"/>
    </xf>
    <xf numFmtId="167" fontId="22" fillId="0" borderId="0" xfId="1" applyNumberFormat="1" applyFont="1" applyAlignment="1" applyProtection="1">
      <alignment horizontal="left" vertical="center"/>
      <protection hidden="1"/>
    </xf>
    <xf numFmtId="0" fontId="14" fillId="0" borderId="0" xfId="1" applyFont="1" applyAlignment="1" applyProtection="1">
      <alignment horizontal="center" vertical="center"/>
      <protection hidden="1"/>
    </xf>
    <xf numFmtId="0" fontId="14" fillId="0" borderId="0" xfId="1" applyFont="1" applyAlignment="1" applyProtection="1">
      <alignment horizontal="left" vertical="center"/>
      <protection hidden="1"/>
    </xf>
    <xf numFmtId="0" fontId="2" fillId="0" borderId="0" xfId="1" applyAlignment="1" applyProtection="1">
      <alignment horizontal="center" vertical="center"/>
      <protection hidden="1"/>
    </xf>
    <xf numFmtId="0" fontId="27" fillId="5" borderId="36" xfId="1" applyFont="1" applyFill="1" applyBorder="1" applyAlignment="1" applyProtection="1">
      <alignment horizontal="center" vertical="center" wrapText="1"/>
      <protection hidden="1"/>
    </xf>
    <xf numFmtId="0" fontId="27" fillId="5" borderId="37" xfId="1" applyFont="1" applyFill="1" applyBorder="1" applyAlignment="1" applyProtection="1">
      <alignment horizontal="center" vertical="center" wrapText="1"/>
      <protection hidden="1"/>
    </xf>
    <xf numFmtId="0" fontId="27" fillId="5" borderId="38" xfId="1" applyFont="1" applyFill="1" applyBorder="1" applyAlignment="1" applyProtection="1">
      <alignment horizontal="center" vertical="center"/>
      <protection hidden="1"/>
    </xf>
    <xf numFmtId="165" fontId="28" fillId="0" borderId="0" xfId="1" applyNumberFormat="1" applyFont="1" applyAlignment="1" applyProtection="1">
      <alignment horizontal="center" vertical="center" wrapText="1" readingOrder="1"/>
      <protection hidden="1"/>
    </xf>
    <xf numFmtId="168" fontId="29" fillId="0" borderId="42" xfId="1" applyNumberFormat="1" applyFont="1" applyBorder="1" applyAlignment="1" applyProtection="1">
      <alignment horizontal="center" vertical="center"/>
      <protection hidden="1"/>
    </xf>
    <xf numFmtId="0" fontId="30" fillId="0" borderId="39" xfId="1" applyFont="1" applyBorder="1" applyAlignment="1" applyProtection="1">
      <alignment horizontal="center" vertical="center" wrapText="1"/>
      <protection hidden="1"/>
    </xf>
    <xf numFmtId="0" fontId="17" fillId="0" borderId="43" xfId="1" applyFont="1" applyBorder="1" applyAlignment="1" applyProtection="1">
      <alignment horizontal="center" vertical="center" wrapText="1"/>
      <protection hidden="1"/>
    </xf>
    <xf numFmtId="165" fontId="11" fillId="6" borderId="44" xfId="5" applyNumberFormat="1" applyFont="1" applyFill="1" applyBorder="1" applyAlignment="1" applyProtection="1">
      <alignment horizontal="center" vertical="center" wrapText="1"/>
      <protection hidden="1"/>
    </xf>
    <xf numFmtId="168" fontId="29" fillId="0" borderId="48" xfId="1" applyNumberFormat="1" applyFont="1" applyBorder="1" applyAlignment="1" applyProtection="1">
      <alignment horizontal="center" vertical="center"/>
      <protection hidden="1"/>
    </xf>
    <xf numFmtId="0" fontId="30" fillId="0" borderId="2" xfId="1" applyFont="1" applyBorder="1" applyAlignment="1" applyProtection="1">
      <alignment horizontal="center" vertical="center" wrapText="1"/>
      <protection hidden="1"/>
    </xf>
    <xf numFmtId="0" fontId="17" fillId="0" borderId="49" xfId="1" applyFont="1" applyBorder="1" applyAlignment="1" applyProtection="1">
      <alignment horizontal="center" vertical="center" wrapText="1"/>
      <protection hidden="1"/>
    </xf>
    <xf numFmtId="165" fontId="11" fillId="6" borderId="50" xfId="5" applyNumberFormat="1" applyFont="1" applyFill="1" applyBorder="1" applyAlignment="1" applyProtection="1">
      <alignment horizontal="center" vertical="center" wrapText="1"/>
      <protection hidden="1"/>
    </xf>
    <xf numFmtId="0" fontId="30" fillId="0" borderId="46" xfId="1" applyFont="1" applyBorder="1" applyAlignment="1" applyProtection="1">
      <alignment horizontal="center" vertical="center" wrapText="1"/>
      <protection hidden="1"/>
    </xf>
    <xf numFmtId="0" fontId="17" fillId="0" borderId="52" xfId="1" applyFont="1" applyBorder="1" applyAlignment="1" applyProtection="1">
      <alignment horizontal="center" vertical="center" wrapText="1"/>
      <protection hidden="1"/>
    </xf>
    <xf numFmtId="165" fontId="11" fillId="6" borderId="53" xfId="5" applyNumberFormat="1" applyFont="1" applyFill="1" applyBorder="1" applyAlignment="1" applyProtection="1">
      <alignment horizontal="center" vertical="center" wrapText="1"/>
      <protection hidden="1"/>
    </xf>
    <xf numFmtId="0" fontId="21" fillId="2" borderId="0" xfId="1" applyFont="1" applyFill="1" applyAlignment="1" applyProtection="1">
      <alignment horizontal="center" vertical="center"/>
      <protection hidden="1"/>
    </xf>
    <xf numFmtId="165" fontId="31" fillId="0" borderId="0" xfId="1" applyNumberFormat="1" applyFont="1" applyAlignment="1" applyProtection="1">
      <alignment horizontal="center" vertical="center" wrapText="1" readingOrder="1"/>
      <protection hidden="1"/>
    </xf>
    <xf numFmtId="0" fontId="27" fillId="5" borderId="55" xfId="1" applyFont="1" applyFill="1" applyBorder="1" applyAlignment="1" applyProtection="1">
      <alignment horizontal="center" vertical="center" wrapText="1"/>
      <protection hidden="1"/>
    </xf>
    <xf numFmtId="0" fontId="17" fillId="0" borderId="56" xfId="1" applyFont="1" applyBorder="1" applyAlignment="1" applyProtection="1">
      <alignment horizontal="center" vertical="center" wrapText="1"/>
      <protection hidden="1"/>
    </xf>
    <xf numFmtId="165" fontId="11" fillId="6" borderId="57" xfId="5" applyNumberFormat="1" applyFont="1" applyFill="1" applyBorder="1" applyAlignment="1" applyProtection="1">
      <alignment horizontal="center" vertical="center" wrapText="1"/>
      <protection hidden="1"/>
    </xf>
    <xf numFmtId="0" fontId="17" fillId="0" borderId="58" xfId="1" applyFont="1" applyBorder="1" applyAlignment="1" applyProtection="1">
      <alignment horizontal="center" vertical="center" wrapText="1"/>
      <protection hidden="1"/>
    </xf>
    <xf numFmtId="165" fontId="11" fillId="6" borderId="59" xfId="5" applyNumberFormat="1" applyFont="1" applyFill="1" applyBorder="1" applyAlignment="1" applyProtection="1">
      <alignment horizontal="center" vertical="center" wrapText="1"/>
      <protection hidden="1"/>
    </xf>
    <xf numFmtId="0" fontId="17" fillId="0" borderId="32" xfId="1" applyFont="1" applyBorder="1" applyAlignment="1" applyProtection="1">
      <alignment horizontal="center" vertical="center" wrapText="1"/>
      <protection hidden="1"/>
    </xf>
    <xf numFmtId="165" fontId="11" fillId="6" borderId="60" xfId="5" applyNumberFormat="1" applyFont="1" applyFill="1" applyBorder="1" applyAlignment="1" applyProtection="1">
      <alignment horizontal="center" vertical="center" wrapText="1"/>
      <protection hidden="1"/>
    </xf>
    <xf numFmtId="9" fontId="27" fillId="5" borderId="61" xfId="1" applyNumberFormat="1" applyFont="1" applyFill="1" applyBorder="1" applyAlignment="1" applyProtection="1">
      <alignment horizontal="center" vertical="center" wrapText="1"/>
      <protection hidden="1"/>
    </xf>
    <xf numFmtId="0" fontId="27" fillId="5" borderId="61" xfId="1" applyFont="1" applyFill="1" applyBorder="1" applyAlignment="1" applyProtection="1">
      <alignment horizontal="center" vertical="center" wrapText="1"/>
      <protection hidden="1"/>
    </xf>
    <xf numFmtId="0" fontId="27" fillId="5" borderId="50" xfId="1" applyFont="1" applyFill="1" applyBorder="1" applyAlignment="1" applyProtection="1">
      <alignment horizontal="center" vertical="center" wrapText="1"/>
      <protection hidden="1"/>
    </xf>
    <xf numFmtId="0" fontId="27" fillId="5" borderId="2" xfId="1" applyFont="1" applyFill="1" applyBorder="1" applyAlignment="1" applyProtection="1">
      <alignment horizontal="center" vertical="center"/>
      <protection hidden="1"/>
    </xf>
    <xf numFmtId="0" fontId="30" fillId="0" borderId="0" xfId="1" applyFont="1" applyAlignment="1" applyProtection="1">
      <alignment horizontal="center" vertical="center"/>
      <protection hidden="1"/>
    </xf>
    <xf numFmtId="9" fontId="17" fillId="0" borderId="62" xfId="1" applyNumberFormat="1" applyFont="1" applyBorder="1" applyAlignment="1" applyProtection="1">
      <alignment horizontal="center" vertical="center" wrapText="1"/>
      <protection hidden="1"/>
    </xf>
    <xf numFmtId="0" fontId="17" fillId="0" borderId="63" xfId="1" applyFont="1" applyBorder="1" applyAlignment="1" applyProtection="1">
      <alignment horizontal="center" vertical="center" wrapText="1"/>
      <protection hidden="1"/>
    </xf>
    <xf numFmtId="165" fontId="17" fillId="6" borderId="64" xfId="5" applyNumberFormat="1" applyFont="1" applyFill="1" applyBorder="1" applyAlignment="1" applyProtection="1">
      <alignment horizontal="center" vertical="center" wrapText="1"/>
      <protection hidden="1"/>
    </xf>
    <xf numFmtId="165" fontId="17" fillId="7" borderId="65" xfId="5" applyNumberFormat="1" applyFont="1" applyFill="1" applyBorder="1" applyAlignment="1" applyProtection="1">
      <alignment horizontal="center" vertical="center" wrapText="1"/>
      <protection hidden="1"/>
    </xf>
    <xf numFmtId="165" fontId="17" fillId="7" borderId="66" xfId="5" applyNumberFormat="1" applyFont="1" applyFill="1" applyBorder="1" applyAlignment="1" applyProtection="1">
      <alignment horizontal="center" vertical="center" wrapText="1"/>
      <protection hidden="1"/>
    </xf>
    <xf numFmtId="9" fontId="17" fillId="0" borderId="67" xfId="1" applyNumberFormat="1" applyFont="1" applyBorder="1" applyAlignment="1" applyProtection="1">
      <alignment horizontal="center" vertical="center" wrapText="1"/>
      <protection hidden="1"/>
    </xf>
    <xf numFmtId="0" fontId="17" fillId="0" borderId="68" xfId="1" applyFont="1" applyBorder="1" applyAlignment="1" applyProtection="1">
      <alignment horizontal="center" vertical="center" wrapText="1"/>
      <protection hidden="1"/>
    </xf>
    <xf numFmtId="165" fontId="17" fillId="6" borderId="69" xfId="5" applyNumberFormat="1" applyFont="1" applyFill="1" applyBorder="1" applyAlignment="1" applyProtection="1">
      <alignment horizontal="center" vertical="center" wrapText="1"/>
      <protection hidden="1"/>
    </xf>
    <xf numFmtId="165" fontId="17" fillId="7" borderId="70" xfId="5" applyNumberFormat="1" applyFont="1" applyFill="1" applyBorder="1" applyAlignment="1" applyProtection="1">
      <alignment horizontal="center" vertical="center" wrapText="1"/>
      <protection hidden="1"/>
    </xf>
    <xf numFmtId="165" fontId="17" fillId="7" borderId="71" xfId="5" applyNumberFormat="1" applyFont="1" applyFill="1" applyBorder="1" applyAlignment="1" applyProtection="1">
      <alignment horizontal="center" vertical="center" wrapText="1"/>
      <protection hidden="1"/>
    </xf>
    <xf numFmtId="9" fontId="17" fillId="0" borderId="72" xfId="1" applyNumberFormat="1" applyFont="1" applyBorder="1" applyAlignment="1" applyProtection="1">
      <alignment horizontal="center" vertical="center" wrapText="1"/>
      <protection hidden="1"/>
    </xf>
    <xf numFmtId="0" fontId="17" fillId="0" borderId="73" xfId="1" applyFont="1" applyBorder="1" applyAlignment="1" applyProtection="1">
      <alignment horizontal="center" vertical="center" wrapText="1"/>
      <protection hidden="1"/>
    </xf>
    <xf numFmtId="165" fontId="17" fillId="6" borderId="43" xfId="5" applyNumberFormat="1" applyFont="1" applyFill="1" applyBorder="1" applyAlignment="1" applyProtection="1">
      <alignment horizontal="center" vertical="center" wrapText="1"/>
      <protection hidden="1"/>
    </xf>
    <xf numFmtId="165" fontId="17" fillId="7" borderId="74" xfId="5" applyNumberFormat="1" applyFont="1" applyFill="1" applyBorder="1" applyAlignment="1" applyProtection="1">
      <alignment horizontal="center" vertical="center" wrapText="1"/>
      <protection hidden="1"/>
    </xf>
    <xf numFmtId="165" fontId="17" fillId="7" borderId="44" xfId="5" applyNumberFormat="1" applyFont="1" applyFill="1" applyBorder="1" applyAlignment="1" applyProtection="1">
      <alignment horizontal="center" vertical="center" wrapText="1"/>
      <protection hidden="1"/>
    </xf>
    <xf numFmtId="165" fontId="17" fillId="6" borderId="75" xfId="5" applyNumberFormat="1" applyFont="1" applyFill="1" applyBorder="1" applyAlignment="1" applyProtection="1">
      <alignment horizontal="center" vertical="center" wrapText="1"/>
      <protection hidden="1"/>
    </xf>
    <xf numFmtId="165" fontId="17" fillId="7" borderId="37" xfId="5" applyNumberFormat="1" applyFont="1" applyFill="1" applyBorder="1" applyAlignment="1" applyProtection="1">
      <alignment horizontal="center" vertical="center" wrapText="1"/>
      <protection hidden="1"/>
    </xf>
    <xf numFmtId="165" fontId="17" fillId="7" borderId="76" xfId="5" applyNumberFormat="1" applyFont="1" applyFill="1" applyBorder="1" applyAlignment="1" applyProtection="1">
      <alignment horizontal="center" vertical="center" wrapText="1"/>
      <protection hidden="1"/>
    </xf>
    <xf numFmtId="9" fontId="17" fillId="0" borderId="78" xfId="1" applyNumberFormat="1" applyFont="1" applyBorder="1" applyAlignment="1" applyProtection="1">
      <alignment horizontal="center" vertical="center" wrapText="1"/>
      <protection hidden="1"/>
    </xf>
    <xf numFmtId="0" fontId="17" fillId="0" borderId="79" xfId="1" applyFont="1" applyBorder="1" applyAlignment="1" applyProtection="1">
      <alignment horizontal="center" vertical="center" wrapText="1"/>
      <protection hidden="1"/>
    </xf>
    <xf numFmtId="165" fontId="17" fillId="6" borderId="80" xfId="5" applyNumberFormat="1" applyFont="1" applyFill="1" applyBorder="1" applyAlignment="1" applyProtection="1">
      <alignment horizontal="center" vertical="center" wrapText="1"/>
      <protection hidden="1"/>
    </xf>
    <xf numFmtId="165" fontId="17" fillId="7" borderId="81" xfId="5" applyNumberFormat="1" applyFont="1" applyFill="1" applyBorder="1" applyAlignment="1" applyProtection="1">
      <alignment horizontal="center" vertical="center" wrapText="1"/>
      <protection hidden="1"/>
    </xf>
    <xf numFmtId="165" fontId="17" fillId="7" borderId="82" xfId="5" applyNumberFormat="1" applyFont="1" applyFill="1" applyBorder="1" applyAlignment="1" applyProtection="1">
      <alignment horizontal="center" vertical="center" wrapText="1"/>
      <protection hidden="1"/>
    </xf>
    <xf numFmtId="165" fontId="17" fillId="7" borderId="75" xfId="5" applyNumberFormat="1" applyFont="1" applyFill="1" applyBorder="1" applyAlignment="1" applyProtection="1">
      <alignment horizontal="center" vertical="center" wrapText="1"/>
      <protection hidden="1"/>
    </xf>
    <xf numFmtId="165" fontId="21" fillId="7" borderId="37" xfId="5" applyNumberFormat="1" applyFont="1" applyFill="1" applyBorder="1" applyAlignment="1" applyProtection="1">
      <alignment horizontal="center" vertical="center" wrapText="1"/>
      <protection hidden="1"/>
    </xf>
    <xf numFmtId="165" fontId="21" fillId="6" borderId="37" xfId="5" applyNumberFormat="1" applyFont="1" applyFill="1" applyBorder="1" applyAlignment="1" applyProtection="1">
      <alignment horizontal="center" vertical="center" wrapText="1"/>
      <protection hidden="1"/>
    </xf>
    <xf numFmtId="165" fontId="21" fillId="6" borderId="76" xfId="5" applyNumberFormat="1" applyFont="1" applyFill="1" applyBorder="1" applyAlignment="1" applyProtection="1">
      <alignment horizontal="center" vertical="center" wrapText="1"/>
      <protection hidden="1"/>
    </xf>
    <xf numFmtId="165" fontId="21" fillId="7" borderId="80" xfId="5" applyNumberFormat="1" applyFont="1" applyFill="1" applyBorder="1" applyAlignment="1" applyProtection="1">
      <alignment horizontal="center" vertical="center" wrapText="1"/>
      <protection hidden="1"/>
    </xf>
    <xf numFmtId="165" fontId="21" fillId="7" borderId="81" xfId="5" applyNumberFormat="1" applyFont="1" applyFill="1" applyBorder="1" applyAlignment="1" applyProtection="1">
      <alignment horizontal="center" vertical="center" wrapText="1"/>
      <protection hidden="1"/>
    </xf>
    <xf numFmtId="165" fontId="21" fillId="6" borderId="81" xfId="5" applyNumberFormat="1" applyFont="1" applyFill="1" applyBorder="1" applyAlignment="1" applyProtection="1">
      <alignment horizontal="center" vertical="center" wrapText="1"/>
      <protection hidden="1"/>
    </xf>
    <xf numFmtId="165" fontId="21" fillId="6" borderId="82" xfId="5" applyNumberFormat="1" applyFont="1" applyFill="1" applyBorder="1" applyAlignment="1" applyProtection="1">
      <alignment horizontal="center" vertical="center" wrapText="1"/>
      <protection hidden="1"/>
    </xf>
    <xf numFmtId="0" fontId="17" fillId="0" borderId="85" xfId="1" applyFont="1" applyBorder="1" applyAlignment="1" applyProtection="1">
      <alignment horizontal="center" vertical="center" wrapText="1"/>
      <protection hidden="1"/>
    </xf>
    <xf numFmtId="165" fontId="21" fillId="7" borderId="64" xfId="5" applyNumberFormat="1" applyFont="1" applyFill="1" applyBorder="1" applyAlignment="1" applyProtection="1">
      <alignment horizontal="center" vertical="center" wrapText="1"/>
      <protection hidden="1"/>
    </xf>
    <xf numFmtId="165" fontId="21" fillId="6" borderId="65" xfId="5" applyNumberFormat="1" applyFont="1" applyFill="1" applyBorder="1" applyAlignment="1" applyProtection="1">
      <alignment horizontal="center" vertical="center" wrapText="1"/>
      <protection hidden="1"/>
    </xf>
    <xf numFmtId="165" fontId="21" fillId="6" borderId="66" xfId="5" applyNumberFormat="1" applyFont="1" applyFill="1" applyBorder="1" applyAlignment="1" applyProtection="1">
      <alignment horizontal="center" vertical="center" wrapText="1"/>
      <protection hidden="1"/>
    </xf>
    <xf numFmtId="0" fontId="30" fillId="0" borderId="0" xfId="1" applyFont="1" applyAlignment="1" applyProtection="1">
      <alignment horizontal="center" vertical="center" wrapText="1"/>
      <protection hidden="1"/>
    </xf>
    <xf numFmtId="0" fontId="17" fillId="0" borderId="0" xfId="1" applyFont="1" applyAlignment="1" applyProtection="1">
      <alignment horizontal="center" vertical="center" wrapText="1"/>
      <protection hidden="1"/>
    </xf>
    <xf numFmtId="0" fontId="17" fillId="2" borderId="0" xfId="1" applyFont="1" applyFill="1" applyAlignment="1" applyProtection="1">
      <alignment horizontal="center" vertical="center" wrapText="1"/>
      <protection hidden="1"/>
    </xf>
    <xf numFmtId="0" fontId="27" fillId="5" borderId="86" xfId="1" applyFont="1" applyFill="1" applyBorder="1" applyAlignment="1" applyProtection="1">
      <alignment horizontal="center" vertical="center"/>
      <protection hidden="1"/>
    </xf>
    <xf numFmtId="0" fontId="17" fillId="0" borderId="62" xfId="1" applyFont="1" applyBorder="1" applyAlignment="1" applyProtection="1">
      <alignment horizontal="center" vertical="center" wrapText="1"/>
      <protection hidden="1"/>
    </xf>
    <xf numFmtId="165" fontId="17" fillId="7" borderId="63" xfId="5" applyNumberFormat="1" applyFont="1" applyFill="1" applyBorder="1" applyAlignment="1" applyProtection="1">
      <alignment horizontal="center" vertical="center" wrapText="1"/>
      <protection hidden="1"/>
    </xf>
    <xf numFmtId="0" fontId="17" fillId="0" borderId="67" xfId="1" applyFont="1" applyBorder="1" applyAlignment="1" applyProtection="1">
      <alignment horizontal="center" vertical="center" wrapText="1"/>
      <protection hidden="1"/>
    </xf>
    <xf numFmtId="165" fontId="17" fillId="7" borderId="68" xfId="5" applyNumberFormat="1" applyFont="1" applyFill="1" applyBorder="1" applyAlignment="1" applyProtection="1">
      <alignment horizontal="center" vertical="center" wrapText="1"/>
      <protection hidden="1"/>
    </xf>
    <xf numFmtId="0" fontId="17" fillId="0" borderId="72" xfId="1" applyFont="1" applyBorder="1" applyAlignment="1" applyProtection="1">
      <alignment horizontal="center" vertical="center"/>
      <protection hidden="1"/>
    </xf>
    <xf numFmtId="165" fontId="17" fillId="7" borderId="43" xfId="5" applyNumberFormat="1" applyFont="1" applyFill="1" applyBorder="1" applyAlignment="1" applyProtection="1">
      <alignment horizontal="center" vertical="center" wrapText="1"/>
      <protection hidden="1"/>
    </xf>
    <xf numFmtId="165" fontId="17" fillId="6" borderId="74" xfId="5" applyNumberFormat="1" applyFont="1" applyFill="1" applyBorder="1" applyAlignment="1" applyProtection="1">
      <alignment horizontal="center" vertical="center" wrapText="1"/>
      <protection hidden="1"/>
    </xf>
    <xf numFmtId="165" fontId="17" fillId="7" borderId="73" xfId="5" applyNumberFormat="1" applyFont="1" applyFill="1" applyBorder="1" applyAlignment="1" applyProtection="1">
      <alignment horizontal="center" vertical="center" wrapText="1"/>
      <protection hidden="1"/>
    </xf>
    <xf numFmtId="0" fontId="17" fillId="0" borderId="62" xfId="1" applyFont="1" applyBorder="1" applyAlignment="1" applyProtection="1">
      <alignment horizontal="center" vertical="center"/>
      <protection hidden="1"/>
    </xf>
    <xf numFmtId="165" fontId="17" fillId="6" borderId="37" xfId="5" applyNumberFormat="1" applyFont="1" applyFill="1" applyBorder="1" applyAlignment="1" applyProtection="1">
      <alignment horizontal="center" vertical="center" wrapText="1"/>
      <protection hidden="1"/>
    </xf>
    <xf numFmtId="165" fontId="17" fillId="6" borderId="63" xfId="5" applyNumberFormat="1" applyFont="1" applyFill="1" applyBorder="1" applyAlignment="1" applyProtection="1">
      <alignment horizontal="center" vertical="center" wrapText="1"/>
      <protection hidden="1"/>
    </xf>
    <xf numFmtId="0" fontId="17" fillId="0" borderId="78" xfId="1" applyFont="1" applyBorder="1" applyAlignment="1" applyProtection="1">
      <alignment horizontal="center" vertical="center"/>
      <protection hidden="1"/>
    </xf>
    <xf numFmtId="165" fontId="17" fillId="7" borderId="80" xfId="5" applyNumberFormat="1" applyFont="1" applyFill="1" applyBorder="1" applyAlignment="1" applyProtection="1">
      <alignment horizontal="center" vertical="center" wrapText="1"/>
      <protection hidden="1"/>
    </xf>
    <xf numFmtId="165" fontId="17" fillId="6" borderId="81" xfId="5" applyNumberFormat="1" applyFont="1" applyFill="1" applyBorder="1" applyAlignment="1" applyProtection="1">
      <alignment horizontal="center" vertical="center" wrapText="1"/>
      <protection hidden="1"/>
    </xf>
    <xf numFmtId="165" fontId="17" fillId="6" borderId="79" xfId="5" applyNumberFormat="1" applyFont="1" applyFill="1" applyBorder="1" applyAlignment="1" applyProtection="1">
      <alignment horizontal="center" vertical="center" wrapText="1"/>
      <protection hidden="1"/>
    </xf>
    <xf numFmtId="0" fontId="33" fillId="0" borderId="0" xfId="1" applyFont="1" applyAlignment="1" applyProtection="1">
      <alignment horizontal="center" vertical="center"/>
      <protection hidden="1"/>
    </xf>
    <xf numFmtId="0" fontId="4" fillId="2" borderId="0" xfId="1" applyFont="1" applyFill="1" applyAlignment="1" applyProtection="1">
      <alignment horizontal="left" vertical="top"/>
      <protection hidden="1"/>
    </xf>
    <xf numFmtId="0" fontId="29" fillId="2" borderId="0" xfId="6" applyFont="1" applyFill="1" applyProtection="1">
      <protection hidden="1"/>
    </xf>
    <xf numFmtId="0" fontId="34" fillId="0" borderId="90" xfId="6" applyFont="1" applyBorder="1" applyAlignment="1" applyProtection="1">
      <alignment horizontal="center" vertical="center"/>
      <protection hidden="1"/>
    </xf>
    <xf numFmtId="0" fontId="29" fillId="8" borderId="90" xfId="6" applyFont="1" applyFill="1" applyBorder="1" applyAlignment="1" applyProtection="1">
      <alignment horizontal="center" vertical="center"/>
      <protection locked="0"/>
    </xf>
    <xf numFmtId="0" fontId="35" fillId="9" borderId="90" xfId="6" applyFont="1" applyFill="1" applyBorder="1" applyAlignment="1" applyProtection="1">
      <alignment horizontal="center" vertical="center" wrapText="1"/>
      <protection hidden="1"/>
    </xf>
    <xf numFmtId="0" fontId="29" fillId="2" borderId="0" xfId="6" applyFont="1" applyFill="1" applyAlignment="1" applyProtection="1">
      <alignment vertical="center"/>
      <protection hidden="1"/>
    </xf>
    <xf numFmtId="0" fontId="36" fillId="2" borderId="0" xfId="6" applyFont="1" applyFill="1" applyAlignment="1" applyProtection="1">
      <alignment horizontal="center" vertical="center" wrapText="1"/>
      <protection hidden="1"/>
    </xf>
    <xf numFmtId="0" fontId="34" fillId="2" borderId="90" xfId="6" applyFont="1" applyFill="1" applyBorder="1" applyAlignment="1" applyProtection="1">
      <alignment horizontal="center" vertical="center"/>
      <protection hidden="1"/>
    </xf>
    <xf numFmtId="0" fontId="29" fillId="0" borderId="90" xfId="6" applyFont="1" applyBorder="1" applyAlignment="1" applyProtection="1">
      <alignment vertical="center"/>
      <protection hidden="1"/>
    </xf>
    <xf numFmtId="14" fontId="29" fillId="0" borderId="90" xfId="6" applyNumberFormat="1" applyFont="1" applyBorder="1" applyAlignment="1" applyProtection="1">
      <alignment horizontal="center" vertical="center"/>
      <protection hidden="1"/>
    </xf>
    <xf numFmtId="9" fontId="29" fillId="2" borderId="0" xfId="7" applyFont="1" applyFill="1" applyBorder="1" applyAlignment="1" applyProtection="1">
      <alignment vertical="center"/>
      <protection hidden="1"/>
    </xf>
    <xf numFmtId="0" fontId="2" fillId="2" borderId="0" xfId="6" applyFont="1" applyFill="1" applyProtection="1">
      <protection hidden="1"/>
    </xf>
    <xf numFmtId="0" fontId="29" fillId="2" borderId="96" xfId="6" applyFont="1" applyFill="1" applyBorder="1" applyProtection="1">
      <protection hidden="1"/>
    </xf>
    <xf numFmtId="0" fontId="29" fillId="2" borderId="97" xfId="6" applyFont="1" applyFill="1" applyBorder="1" applyProtection="1">
      <protection hidden="1"/>
    </xf>
    <xf numFmtId="0" fontId="29" fillId="2" borderId="98" xfId="6" applyFont="1" applyFill="1" applyBorder="1" applyProtection="1">
      <protection hidden="1"/>
    </xf>
    <xf numFmtId="0" fontId="29" fillId="2" borderId="99" xfId="6" applyFont="1" applyFill="1" applyBorder="1" applyProtection="1">
      <protection hidden="1"/>
    </xf>
    <xf numFmtId="0" fontId="41" fillId="12" borderId="100" xfId="6" applyFont="1" applyFill="1" applyBorder="1" applyAlignment="1" applyProtection="1">
      <alignment vertical="center"/>
      <protection hidden="1"/>
    </xf>
    <xf numFmtId="0" fontId="42" fillId="13" borderId="101" xfId="6" applyFont="1" applyFill="1" applyBorder="1" applyProtection="1">
      <protection hidden="1"/>
    </xf>
    <xf numFmtId="0" fontId="42" fillId="13" borderId="102" xfId="6" applyFont="1" applyFill="1" applyBorder="1" applyProtection="1">
      <protection hidden="1"/>
    </xf>
    <xf numFmtId="0" fontId="29" fillId="2" borderId="103" xfId="6" applyFont="1" applyFill="1" applyBorder="1" applyProtection="1">
      <protection hidden="1"/>
    </xf>
    <xf numFmtId="0" fontId="29" fillId="2" borderId="99" xfId="6" applyFont="1" applyFill="1" applyBorder="1" applyAlignment="1" applyProtection="1">
      <alignment horizontal="center" vertical="center" wrapText="1"/>
      <protection hidden="1"/>
    </xf>
    <xf numFmtId="0" fontId="34" fillId="14" borderId="19" xfId="6" applyFont="1" applyFill="1" applyBorder="1" applyAlignment="1" applyProtection="1">
      <alignment horizontal="center" vertical="center" wrapText="1"/>
      <protection hidden="1"/>
    </xf>
    <xf numFmtId="0" fontId="34" fillId="14" borderId="20" xfId="6" applyFont="1" applyFill="1" applyBorder="1" applyAlignment="1" applyProtection="1">
      <alignment horizontal="center" vertical="center" wrapText="1"/>
      <protection hidden="1"/>
    </xf>
    <xf numFmtId="0" fontId="29" fillId="2" borderId="103" xfId="6" applyFont="1" applyFill="1" applyBorder="1" applyAlignment="1" applyProtection="1">
      <alignment horizontal="center" vertical="center" wrapText="1"/>
      <protection hidden="1"/>
    </xf>
    <xf numFmtId="0" fontId="29" fillId="2" borderId="0" xfId="6" applyFont="1" applyFill="1" applyAlignment="1" applyProtection="1">
      <alignment horizontal="center" vertical="center" wrapText="1"/>
      <protection hidden="1"/>
    </xf>
    <xf numFmtId="0" fontId="29" fillId="0" borderId="19" xfId="6" applyFont="1" applyBorder="1" applyAlignment="1" applyProtection="1">
      <alignment horizontal="center" vertical="center"/>
      <protection hidden="1"/>
    </xf>
    <xf numFmtId="165" fontId="29" fillId="8" borderId="19" xfId="6" applyNumberFormat="1" applyFont="1" applyFill="1" applyBorder="1" applyAlignment="1" applyProtection="1">
      <alignment horizontal="center" vertical="center"/>
      <protection locked="0"/>
    </xf>
    <xf numFmtId="165" fontId="29" fillId="15" borderId="19" xfId="6" applyNumberFormat="1" applyFont="1" applyFill="1" applyBorder="1" applyAlignment="1" applyProtection="1">
      <alignment horizontal="center" vertical="center"/>
      <protection locked="0"/>
    </xf>
    <xf numFmtId="0" fontId="29" fillId="2" borderId="104" xfId="6" applyFont="1" applyFill="1" applyBorder="1" applyProtection="1">
      <protection hidden="1"/>
    </xf>
    <xf numFmtId="0" fontId="29" fillId="2" borderId="105" xfId="6" applyFont="1" applyFill="1" applyBorder="1" applyAlignment="1" applyProtection="1">
      <alignment horizontal="center" vertical="center"/>
      <protection hidden="1"/>
    </xf>
    <xf numFmtId="170" fontId="29" fillId="2" borderId="105" xfId="6" applyNumberFormat="1" applyFont="1" applyFill="1" applyBorder="1" applyAlignment="1" applyProtection="1">
      <alignment horizontal="center" vertical="center"/>
      <protection hidden="1"/>
    </xf>
    <xf numFmtId="0" fontId="29" fillId="2" borderId="106" xfId="6" applyFont="1" applyFill="1" applyBorder="1" applyProtection="1">
      <protection hidden="1"/>
    </xf>
    <xf numFmtId="0" fontId="34" fillId="14" borderId="90" xfId="6" applyFont="1" applyFill="1" applyBorder="1" applyAlignment="1" applyProtection="1">
      <alignment horizontal="center" vertical="center" wrapText="1"/>
      <protection hidden="1"/>
    </xf>
    <xf numFmtId="171" fontId="29" fillId="7" borderId="90" xfId="6" applyNumberFormat="1" applyFont="1" applyFill="1" applyBorder="1" applyAlignment="1" applyProtection="1">
      <alignment horizontal="center" vertical="center"/>
      <protection locked="0"/>
    </xf>
    <xf numFmtId="171" fontId="29" fillId="8" borderId="19" xfId="6" applyNumberFormat="1" applyFont="1" applyFill="1" applyBorder="1" applyAlignment="1" applyProtection="1">
      <alignment horizontal="center" vertical="center"/>
      <protection locked="0"/>
    </xf>
    <xf numFmtId="171" fontId="29" fillId="15" borderId="90" xfId="6" applyNumberFormat="1" applyFont="1" applyFill="1" applyBorder="1" applyAlignment="1" applyProtection="1">
      <alignment horizontal="center" vertical="center"/>
      <protection locked="0"/>
    </xf>
    <xf numFmtId="171" fontId="29" fillId="15" borderId="19" xfId="6" applyNumberFormat="1" applyFont="1" applyFill="1" applyBorder="1" applyAlignment="1" applyProtection="1">
      <alignment horizontal="center" vertical="center"/>
      <protection locked="0"/>
    </xf>
    <xf numFmtId="0" fontId="29" fillId="0" borderId="90" xfId="6" applyFont="1" applyBorder="1" applyAlignment="1" applyProtection="1">
      <alignment horizontal="center" vertical="center"/>
      <protection hidden="1"/>
    </xf>
    <xf numFmtId="0" fontId="43" fillId="2" borderId="0" xfId="6" applyFont="1" applyFill="1" applyProtection="1">
      <protection hidden="1"/>
    </xf>
    <xf numFmtId="0" fontId="41" fillId="13" borderId="90" xfId="6" applyFont="1" applyFill="1" applyBorder="1" applyAlignment="1" applyProtection="1">
      <alignment vertical="center"/>
      <protection hidden="1"/>
    </xf>
    <xf numFmtId="0" fontId="44" fillId="13" borderId="90" xfId="6" applyFont="1" applyFill="1" applyBorder="1" applyAlignment="1" applyProtection="1">
      <alignment vertical="center"/>
      <protection hidden="1"/>
    </xf>
    <xf numFmtId="0" fontId="44" fillId="13" borderId="90" xfId="6" applyFont="1" applyFill="1" applyBorder="1" applyAlignment="1" applyProtection="1">
      <alignment horizontal="right" vertical="center"/>
      <protection hidden="1"/>
    </xf>
    <xf numFmtId="2" fontId="45" fillId="13" borderId="90" xfId="6" applyNumberFormat="1" applyFont="1" applyFill="1" applyBorder="1" applyAlignment="1" applyProtection="1">
      <alignment horizontal="center" vertical="center"/>
      <protection hidden="1"/>
    </xf>
    <xf numFmtId="0" fontId="46" fillId="13" borderId="90" xfId="6" applyFont="1" applyFill="1" applyBorder="1" applyAlignment="1" applyProtection="1">
      <alignment horizontal="center" vertical="center" wrapText="1"/>
      <protection hidden="1"/>
    </xf>
    <xf numFmtId="172" fontId="45" fillId="13" borderId="90" xfId="6" applyNumberFormat="1" applyFont="1" applyFill="1" applyBorder="1" applyAlignment="1" applyProtection="1">
      <alignment horizontal="center" vertical="center"/>
      <protection hidden="1"/>
    </xf>
    <xf numFmtId="0" fontId="34" fillId="16" borderId="90" xfId="6" applyFont="1" applyFill="1" applyBorder="1" applyAlignment="1" applyProtection="1">
      <alignment horizontal="center" vertical="center" wrapText="1"/>
      <protection hidden="1"/>
    </xf>
    <xf numFmtId="4" fontId="29" fillId="7" borderId="90" xfId="6" applyNumberFormat="1" applyFont="1" applyFill="1" applyBorder="1" applyAlignment="1" applyProtection="1">
      <alignment horizontal="center" vertical="center"/>
      <protection hidden="1"/>
    </xf>
    <xf numFmtId="165" fontId="29" fillId="2" borderId="90" xfId="6" applyNumberFormat="1" applyFont="1" applyFill="1" applyBorder="1" applyAlignment="1" applyProtection="1">
      <alignment horizontal="center" vertical="center"/>
      <protection hidden="1"/>
    </xf>
    <xf numFmtId="165" fontId="29" fillId="7" borderId="90" xfId="6" applyNumberFormat="1" applyFont="1" applyFill="1" applyBorder="1" applyAlignment="1" applyProtection="1">
      <alignment horizontal="center" vertical="center"/>
      <protection hidden="1"/>
    </xf>
    <xf numFmtId="0" fontId="43" fillId="2" borderId="105" xfId="6" applyFont="1" applyFill="1" applyBorder="1" applyProtection="1">
      <protection hidden="1"/>
    </xf>
    <xf numFmtId="0" fontId="29" fillId="2" borderId="105" xfId="6" applyFont="1" applyFill="1" applyBorder="1" applyProtection="1">
      <protection hidden="1"/>
    </xf>
    <xf numFmtId="0" fontId="43" fillId="2" borderId="97" xfId="6" applyFont="1" applyFill="1" applyBorder="1" applyProtection="1">
      <protection hidden="1"/>
    </xf>
    <xf numFmtId="0" fontId="48" fillId="13" borderId="90" xfId="6" applyFont="1" applyFill="1" applyBorder="1" applyAlignment="1" applyProtection="1">
      <alignment horizontal="right" vertical="center"/>
      <protection hidden="1"/>
    </xf>
    <xf numFmtId="165" fontId="37" fillId="8" borderId="90" xfId="6" applyNumberFormat="1" applyFont="1" applyFill="1" applyBorder="1" applyAlignment="1" applyProtection="1">
      <alignment horizontal="center" vertical="center"/>
      <protection locked="0"/>
    </xf>
    <xf numFmtId="0" fontId="49" fillId="13" borderId="90" xfId="6" applyFont="1" applyFill="1" applyBorder="1" applyAlignment="1" applyProtection="1">
      <alignment horizontal="center" vertical="center"/>
      <protection hidden="1"/>
    </xf>
    <xf numFmtId="0" fontId="50" fillId="17" borderId="0" xfId="6" applyFont="1" applyFill="1" applyProtection="1">
      <protection hidden="1"/>
    </xf>
    <xf numFmtId="0" fontId="50" fillId="17" borderId="0" xfId="6" applyFont="1" applyFill="1" applyAlignment="1" applyProtection="1">
      <alignment horizontal="left" indent="1"/>
      <protection hidden="1"/>
    </xf>
    <xf numFmtId="0" fontId="29" fillId="2" borderId="110" xfId="6" applyFont="1" applyFill="1" applyBorder="1" applyProtection="1">
      <protection hidden="1"/>
    </xf>
    <xf numFmtId="0" fontId="29" fillId="2" borderId="111" xfId="6" applyFont="1" applyFill="1" applyBorder="1" applyProtection="1">
      <protection hidden="1"/>
    </xf>
    <xf numFmtId="0" fontId="29" fillId="2" borderId="110" xfId="6" applyFont="1" applyFill="1" applyBorder="1" applyAlignment="1" applyProtection="1">
      <alignment horizontal="center" vertical="center" wrapText="1"/>
      <protection hidden="1"/>
    </xf>
    <xf numFmtId="0" fontId="34" fillId="9" borderId="90" xfId="6" applyFont="1" applyFill="1" applyBorder="1" applyAlignment="1" applyProtection="1">
      <alignment horizontal="center" vertical="center" wrapText="1"/>
      <protection hidden="1"/>
    </xf>
    <xf numFmtId="0" fontId="29" fillId="2" borderId="111" xfId="6" applyFont="1" applyFill="1" applyBorder="1" applyAlignment="1" applyProtection="1">
      <alignment horizontal="center" vertical="center" wrapText="1"/>
      <protection hidden="1"/>
    </xf>
    <xf numFmtId="165" fontId="34" fillId="2" borderId="90" xfId="6" applyNumberFormat="1" applyFont="1" applyFill="1" applyBorder="1" applyAlignment="1" applyProtection="1">
      <alignment horizontal="center" vertical="center"/>
      <protection hidden="1"/>
    </xf>
    <xf numFmtId="0" fontId="29" fillId="2" borderId="90" xfId="6" applyFont="1" applyFill="1" applyBorder="1" applyAlignment="1" applyProtection="1">
      <alignment horizontal="center" vertical="center"/>
      <protection hidden="1"/>
    </xf>
    <xf numFmtId="0" fontId="29" fillId="2" borderId="112" xfId="6" applyFont="1" applyFill="1" applyBorder="1" applyProtection="1">
      <protection hidden="1"/>
    </xf>
    <xf numFmtId="0" fontId="29" fillId="2" borderId="113" xfId="6" applyFont="1" applyFill="1" applyBorder="1" applyProtection="1">
      <protection hidden="1"/>
    </xf>
    <xf numFmtId="0" fontId="29" fillId="2" borderId="114" xfId="6" applyFont="1" applyFill="1" applyBorder="1" applyProtection="1">
      <protection hidden="1"/>
    </xf>
    <xf numFmtId="0" fontId="54" fillId="2" borderId="0" xfId="6" applyFont="1" applyFill="1" applyProtection="1">
      <protection hidden="1"/>
    </xf>
    <xf numFmtId="0" fontId="55" fillId="2" borderId="96" xfId="6" applyFont="1" applyFill="1" applyBorder="1" applyAlignment="1" applyProtection="1">
      <alignment vertical="center"/>
      <protection hidden="1"/>
    </xf>
    <xf numFmtId="0" fontId="55" fillId="2" borderId="97" xfId="6" applyFont="1" applyFill="1" applyBorder="1" applyAlignment="1" applyProtection="1">
      <alignment vertical="center"/>
      <protection hidden="1"/>
    </xf>
    <xf numFmtId="0" fontId="55" fillId="2" borderId="98" xfId="6" applyFont="1" applyFill="1" applyBorder="1" applyAlignment="1" applyProtection="1">
      <alignment vertical="center"/>
      <protection hidden="1"/>
    </xf>
    <xf numFmtId="0" fontId="55" fillId="2" borderId="0" xfId="6" applyFont="1" applyFill="1" applyAlignment="1" applyProtection="1">
      <alignment vertical="center"/>
      <protection hidden="1"/>
    </xf>
    <xf numFmtId="0" fontId="41" fillId="2" borderId="99" xfId="6" applyFont="1" applyFill="1" applyBorder="1" applyAlignment="1" applyProtection="1">
      <alignment vertical="center" wrapText="1"/>
      <protection hidden="1"/>
    </xf>
    <xf numFmtId="0" fontId="41" fillId="20" borderId="90" xfId="6" applyFont="1" applyFill="1" applyBorder="1" applyAlignment="1" applyProtection="1">
      <alignment horizontal="center" vertical="center" wrapText="1"/>
      <protection hidden="1"/>
    </xf>
    <xf numFmtId="1" fontId="34" fillId="2" borderId="90" xfId="6" applyNumberFormat="1" applyFont="1" applyFill="1" applyBorder="1" applyAlignment="1" applyProtection="1">
      <alignment horizontal="center" vertical="center"/>
      <protection hidden="1"/>
    </xf>
    <xf numFmtId="173" fontId="34" fillId="2" borderId="90" xfId="6" applyNumberFormat="1" applyFont="1" applyFill="1" applyBorder="1" applyAlignment="1" applyProtection="1">
      <alignment horizontal="center" vertical="center"/>
      <protection hidden="1"/>
    </xf>
    <xf numFmtId="173" fontId="34" fillId="21" borderId="90" xfId="6" applyNumberFormat="1" applyFont="1" applyFill="1" applyBorder="1" applyAlignment="1" applyProtection="1">
      <alignment horizontal="center" vertical="center"/>
      <protection hidden="1"/>
    </xf>
    <xf numFmtId="173" fontId="34" fillId="16" borderId="90" xfId="6" applyNumberFormat="1" applyFont="1" applyFill="1" applyBorder="1" applyAlignment="1" applyProtection="1">
      <alignment horizontal="center" vertical="center"/>
      <protection hidden="1"/>
    </xf>
    <xf numFmtId="0" fontId="41" fillId="20" borderId="90" xfId="6" applyFont="1" applyFill="1" applyBorder="1" applyAlignment="1" applyProtection="1">
      <alignment horizontal="center" vertical="center"/>
      <protection hidden="1"/>
    </xf>
    <xf numFmtId="3" fontId="41" fillId="20" borderId="90" xfId="6" applyNumberFormat="1" applyFont="1" applyFill="1" applyBorder="1" applyAlignment="1" applyProtection="1">
      <alignment horizontal="center" vertical="center"/>
      <protection hidden="1"/>
    </xf>
    <xf numFmtId="173" fontId="41" fillId="20" borderId="90" xfId="6" applyNumberFormat="1" applyFont="1" applyFill="1" applyBorder="1" applyAlignment="1" applyProtection="1">
      <alignment horizontal="center" vertical="center"/>
      <protection hidden="1"/>
    </xf>
    <xf numFmtId="173" fontId="41" fillId="11" borderId="90" xfId="6" applyNumberFormat="1" applyFont="1" applyFill="1" applyBorder="1" applyAlignment="1" applyProtection="1">
      <alignment horizontal="center" vertical="center"/>
      <protection hidden="1"/>
    </xf>
    <xf numFmtId="0" fontId="41" fillId="2" borderId="104" xfId="6" applyFont="1" applyFill="1" applyBorder="1" applyAlignment="1" applyProtection="1">
      <alignment vertical="center" wrapText="1"/>
      <protection hidden="1"/>
    </xf>
    <xf numFmtId="0" fontId="29" fillId="2" borderId="105" xfId="6" applyFont="1" applyFill="1" applyBorder="1" applyAlignment="1" applyProtection="1">
      <alignment horizontal="center"/>
      <protection hidden="1"/>
    </xf>
    <xf numFmtId="0" fontId="29" fillId="2" borderId="106" xfId="6" applyFont="1" applyFill="1" applyBorder="1" applyAlignment="1" applyProtection="1">
      <alignment horizontal="center"/>
      <protection hidden="1"/>
    </xf>
    <xf numFmtId="0" fontId="41" fillId="2" borderId="0" xfId="6" applyFont="1" applyFill="1" applyAlignment="1" applyProtection="1">
      <alignment vertical="center" wrapText="1"/>
      <protection hidden="1"/>
    </xf>
    <xf numFmtId="0" fontId="29" fillId="2" borderId="0" xfId="6" applyFont="1" applyFill="1" applyAlignment="1" applyProtection="1">
      <alignment horizontal="center"/>
      <protection hidden="1"/>
    </xf>
    <xf numFmtId="0" fontId="41" fillId="19" borderId="90" xfId="6" applyFont="1" applyFill="1" applyBorder="1" applyAlignment="1" applyProtection="1">
      <alignment horizontal="center" vertical="center" wrapText="1"/>
      <protection hidden="1"/>
    </xf>
    <xf numFmtId="0" fontId="41" fillId="10" borderId="90" xfId="6" applyFont="1" applyFill="1" applyBorder="1" applyAlignment="1" applyProtection="1">
      <alignment horizontal="center" vertical="center" wrapText="1"/>
      <protection hidden="1"/>
    </xf>
    <xf numFmtId="0" fontId="41" fillId="11" borderId="90" xfId="6" applyFont="1" applyFill="1" applyBorder="1" applyAlignment="1" applyProtection="1">
      <alignment horizontal="center" vertical="center" wrapText="1"/>
      <protection hidden="1"/>
    </xf>
    <xf numFmtId="0" fontId="29" fillId="2" borderId="103" xfId="6" applyFont="1" applyFill="1" applyBorder="1" applyAlignment="1" applyProtection="1">
      <alignment horizontal="center"/>
      <protection hidden="1"/>
    </xf>
    <xf numFmtId="173" fontId="34" fillId="22" borderId="90" xfId="6" applyNumberFormat="1" applyFont="1" applyFill="1" applyBorder="1" applyAlignment="1" applyProtection="1">
      <alignment horizontal="center" vertical="center"/>
      <protection hidden="1"/>
    </xf>
    <xf numFmtId="165" fontId="34" fillId="9" borderId="90" xfId="6" applyNumberFormat="1" applyFont="1" applyFill="1" applyBorder="1" applyAlignment="1" applyProtection="1">
      <alignment horizontal="center" vertical="center"/>
      <protection hidden="1"/>
    </xf>
    <xf numFmtId="165" fontId="34" fillId="14" borderId="90" xfId="6" applyNumberFormat="1" applyFont="1" applyFill="1" applyBorder="1" applyAlignment="1" applyProtection="1">
      <alignment horizontal="center" vertical="center"/>
      <protection hidden="1"/>
    </xf>
    <xf numFmtId="165" fontId="41" fillId="20" borderId="90" xfId="6" applyNumberFormat="1" applyFont="1" applyFill="1" applyBorder="1" applyAlignment="1" applyProtection="1">
      <alignment horizontal="center" vertical="center" wrapText="1"/>
      <protection hidden="1"/>
    </xf>
    <xf numFmtId="165" fontId="41" fillId="10" borderId="90" xfId="6" applyNumberFormat="1" applyFont="1" applyFill="1" applyBorder="1" applyAlignment="1" applyProtection="1">
      <alignment horizontal="center" vertical="center" wrapText="1"/>
      <protection hidden="1"/>
    </xf>
    <xf numFmtId="165" fontId="41" fillId="11" borderId="90" xfId="6" applyNumberFormat="1" applyFont="1" applyFill="1" applyBorder="1" applyAlignment="1" applyProtection="1">
      <alignment horizontal="center" vertical="center" wrapText="1"/>
      <protection hidden="1"/>
    </xf>
    <xf numFmtId="0" fontId="1" fillId="2" borderId="0" xfId="6" applyFill="1" applyAlignment="1" applyProtection="1">
      <alignment vertical="center"/>
      <protection hidden="1"/>
    </xf>
    <xf numFmtId="0" fontId="41" fillId="2" borderId="0" xfId="6" applyFont="1" applyFill="1" applyAlignment="1" applyProtection="1">
      <alignment vertical="center"/>
      <protection hidden="1"/>
    </xf>
    <xf numFmtId="0" fontId="41" fillId="2" borderId="105" xfId="6" applyFont="1" applyFill="1" applyBorder="1" applyAlignment="1" applyProtection="1">
      <alignment vertical="center"/>
      <protection hidden="1"/>
    </xf>
    <xf numFmtId="0" fontId="29" fillId="2" borderId="129" xfId="6" applyFont="1" applyFill="1" applyBorder="1" applyProtection="1">
      <protection hidden="1"/>
    </xf>
    <xf numFmtId="0" fontId="29" fillId="2" borderId="130" xfId="6" applyFont="1" applyFill="1" applyBorder="1" applyProtection="1">
      <protection hidden="1"/>
    </xf>
    <xf numFmtId="0" fontId="29" fillId="2" borderId="129" xfId="6" applyFont="1" applyFill="1" applyBorder="1" applyAlignment="1" applyProtection="1">
      <alignment horizontal="center" vertical="center" wrapText="1"/>
      <protection hidden="1"/>
    </xf>
    <xf numFmtId="0" fontId="29" fillId="2" borderId="130" xfId="6" applyFont="1" applyFill="1" applyBorder="1" applyAlignment="1" applyProtection="1">
      <alignment horizontal="center" vertical="center" wrapText="1"/>
      <protection hidden="1"/>
    </xf>
    <xf numFmtId="0" fontId="29" fillId="2" borderId="47" xfId="6" applyFont="1" applyFill="1" applyBorder="1" applyProtection="1">
      <protection hidden="1"/>
    </xf>
    <xf numFmtId="0" fontId="29" fillId="2" borderId="32" xfId="6" applyFont="1" applyFill="1" applyBorder="1" applyAlignment="1" applyProtection="1">
      <alignment horizontal="center" vertical="center"/>
      <protection hidden="1"/>
    </xf>
    <xf numFmtId="170" fontId="29" fillId="2" borderId="32" xfId="6" applyNumberFormat="1" applyFont="1" applyFill="1" applyBorder="1" applyAlignment="1" applyProtection="1">
      <alignment horizontal="center" vertical="center"/>
      <protection hidden="1"/>
    </xf>
    <xf numFmtId="0" fontId="29" fillId="2" borderId="91" xfId="6" applyFont="1" applyFill="1" applyBorder="1" applyProtection="1">
      <protection hidden="1"/>
    </xf>
    <xf numFmtId="174" fontId="29" fillId="7" borderId="90" xfId="6" applyNumberFormat="1" applyFont="1" applyFill="1" applyBorder="1" applyAlignment="1" applyProtection="1">
      <alignment horizontal="center" vertical="center"/>
      <protection locked="0"/>
    </xf>
    <xf numFmtId="0" fontId="43" fillId="2" borderId="32" xfId="6" applyFont="1" applyFill="1" applyBorder="1" applyProtection="1">
      <protection hidden="1"/>
    </xf>
    <xf numFmtId="0" fontId="29" fillId="2" borderId="32" xfId="6" applyFont="1" applyFill="1" applyBorder="1" applyProtection="1">
      <protection hidden="1"/>
    </xf>
    <xf numFmtId="0" fontId="29" fillId="22" borderId="90" xfId="6" applyFont="1" applyFill="1" applyBorder="1" applyAlignment="1" applyProtection="1">
      <alignment horizontal="center" vertical="center"/>
      <protection hidden="1"/>
    </xf>
    <xf numFmtId="0" fontId="4" fillId="2" borderId="0" xfId="1" applyFont="1" applyFill="1" applyAlignment="1">
      <alignment horizontal="left"/>
    </xf>
    <xf numFmtId="0" fontId="29" fillId="2" borderId="131" xfId="6" applyFont="1" applyFill="1" applyBorder="1" applyProtection="1">
      <protection hidden="1"/>
    </xf>
    <xf numFmtId="0" fontId="29" fillId="2" borderId="132" xfId="6" applyFont="1" applyFill="1" applyBorder="1" applyProtection="1">
      <protection hidden="1"/>
    </xf>
    <xf numFmtId="0" fontId="29" fillId="2" borderId="133" xfId="6" applyFont="1" applyFill="1" applyBorder="1" applyProtection="1">
      <protection hidden="1"/>
    </xf>
    <xf numFmtId="0" fontId="55" fillId="0" borderId="90" xfId="6" applyFont="1" applyBorder="1" applyAlignment="1" applyProtection="1">
      <alignment horizontal="center" vertical="center"/>
      <protection hidden="1"/>
    </xf>
    <xf numFmtId="0" fontId="56" fillId="8" borderId="90" xfId="6" applyFont="1" applyFill="1" applyBorder="1" applyAlignment="1" applyProtection="1">
      <alignment horizontal="center" vertical="center"/>
      <protection locked="0"/>
    </xf>
    <xf numFmtId="0" fontId="35" fillId="2" borderId="0" xfId="6" applyFont="1" applyFill="1" applyAlignment="1" applyProtection="1">
      <alignment horizontal="center" vertical="center" wrapText="1"/>
      <protection hidden="1"/>
    </xf>
    <xf numFmtId="0" fontId="29" fillId="2" borderId="0" xfId="6" applyFont="1" applyFill="1" applyAlignment="1" applyProtection="1">
      <alignment wrapText="1"/>
      <protection hidden="1"/>
    </xf>
    <xf numFmtId="0" fontId="36" fillId="0" borderId="92" xfId="6" applyFont="1" applyBorder="1" applyAlignment="1" applyProtection="1">
      <alignment horizontal="center" vertical="center"/>
      <protection hidden="1"/>
    </xf>
    <xf numFmtId="0" fontId="36" fillId="0" borderId="93" xfId="6" applyFont="1" applyBorder="1" applyAlignment="1" applyProtection="1">
      <alignment horizontal="center" vertical="center" wrapText="1"/>
      <protection hidden="1"/>
    </xf>
    <xf numFmtId="0" fontId="35" fillId="0" borderId="90" xfId="6" applyFont="1" applyBorder="1" applyAlignment="1" applyProtection="1">
      <alignment horizontal="center" vertical="center"/>
      <protection hidden="1"/>
    </xf>
    <xf numFmtId="0" fontId="35" fillId="2" borderId="0" xfId="6" applyFont="1" applyFill="1" applyAlignment="1" applyProtection="1">
      <alignment horizontal="center" vertical="center"/>
      <protection hidden="1"/>
    </xf>
    <xf numFmtId="0" fontId="29" fillId="2" borderId="110" xfId="6" applyFont="1" applyFill="1" applyBorder="1" applyAlignment="1" applyProtection="1">
      <alignment horizontal="center" vertical="center"/>
      <protection hidden="1"/>
    </xf>
    <xf numFmtId="0" fontId="29" fillId="2" borderId="0" xfId="6" applyFont="1" applyFill="1" applyAlignment="1" applyProtection="1">
      <alignment horizontal="center" vertical="center"/>
      <protection hidden="1"/>
    </xf>
    <xf numFmtId="0" fontId="29" fillId="2" borderId="111" xfId="6" applyFont="1" applyFill="1" applyBorder="1" applyAlignment="1" applyProtection="1">
      <alignment horizontal="center" vertical="center"/>
      <protection hidden="1"/>
    </xf>
    <xf numFmtId="0" fontId="2" fillId="2" borderId="110" xfId="6" applyFont="1" applyFill="1" applyBorder="1" applyProtection="1">
      <protection hidden="1"/>
    </xf>
    <xf numFmtId="0" fontId="57" fillId="22" borderId="0" xfId="6" applyFont="1" applyFill="1" applyAlignment="1" applyProtection="1">
      <alignment vertical="center"/>
      <protection hidden="1"/>
    </xf>
    <xf numFmtId="0" fontId="2" fillId="22" borderId="0" xfId="6" applyFont="1" applyFill="1" applyProtection="1">
      <protection hidden="1"/>
    </xf>
    <xf numFmtId="0" fontId="2" fillId="23" borderId="0" xfId="6" applyFont="1" applyFill="1" applyProtection="1">
      <protection hidden="1"/>
    </xf>
    <xf numFmtId="0" fontId="2" fillId="2" borderId="111" xfId="6" applyFont="1" applyFill="1" applyBorder="1" applyProtection="1">
      <protection hidden="1"/>
    </xf>
    <xf numFmtId="0" fontId="58" fillId="14" borderId="90" xfId="6" applyFont="1" applyFill="1" applyBorder="1" applyAlignment="1" applyProtection="1">
      <alignment horizontal="center" vertical="center" wrapText="1"/>
      <protection hidden="1"/>
    </xf>
    <xf numFmtId="0" fontId="2" fillId="0" borderId="90" xfId="6" applyFont="1" applyBorder="1" applyAlignment="1" applyProtection="1">
      <alignment horizontal="center" vertical="center"/>
      <protection hidden="1"/>
    </xf>
    <xf numFmtId="173" fontId="2" fillId="22" borderId="90" xfId="6" applyNumberFormat="1" applyFont="1" applyFill="1" applyBorder="1" applyAlignment="1" applyProtection="1">
      <alignment horizontal="center" vertical="center"/>
      <protection hidden="1"/>
    </xf>
    <xf numFmtId="165" fontId="2" fillId="24" borderId="90" xfId="6" applyNumberFormat="1" applyFont="1" applyFill="1" applyBorder="1" applyAlignment="1" applyProtection="1">
      <alignment horizontal="center" vertical="center"/>
      <protection hidden="1"/>
    </xf>
    <xf numFmtId="165" fontId="36" fillId="24" borderId="90" xfId="6" applyNumberFormat="1" applyFont="1" applyFill="1" applyBorder="1" applyAlignment="1" applyProtection="1">
      <alignment horizontal="center" vertical="center"/>
      <protection hidden="1"/>
    </xf>
    <xf numFmtId="165" fontId="2" fillId="24" borderId="90" xfId="8" applyNumberFormat="1" applyFont="1" applyFill="1" applyBorder="1" applyAlignment="1" applyProtection="1">
      <alignment horizontal="center" vertical="center"/>
      <protection hidden="1"/>
    </xf>
    <xf numFmtId="0" fontId="60" fillId="25" borderId="90" xfId="6" applyFont="1" applyFill="1" applyBorder="1" applyAlignment="1" applyProtection="1">
      <alignment horizontal="center" vertical="center"/>
      <protection hidden="1"/>
    </xf>
    <xf numFmtId="173" fontId="60" fillId="25" borderId="90" xfId="6" applyNumberFormat="1" applyFont="1" applyFill="1" applyBorder="1" applyAlignment="1" applyProtection="1">
      <alignment horizontal="center" vertical="center"/>
      <protection hidden="1"/>
    </xf>
    <xf numFmtId="165" fontId="60" fillId="25" borderId="90" xfId="6" applyNumberFormat="1" applyFont="1" applyFill="1" applyBorder="1" applyAlignment="1" applyProtection="1">
      <alignment horizontal="center" vertical="center"/>
      <protection hidden="1"/>
    </xf>
    <xf numFmtId="165" fontId="60" fillId="25" borderId="90" xfId="8" applyNumberFormat="1" applyFont="1" applyFill="1" applyBorder="1" applyAlignment="1" applyProtection="1">
      <alignment horizontal="center" vertical="center"/>
      <protection hidden="1"/>
    </xf>
    <xf numFmtId="49" fontId="55" fillId="0" borderId="33" xfId="6" applyNumberFormat="1" applyFont="1" applyBorder="1" applyAlignment="1" applyProtection="1">
      <alignment horizontal="center" vertical="center" wrapText="1"/>
      <protection hidden="1"/>
    </xf>
    <xf numFmtId="0" fontId="55" fillId="0" borderId="35" xfId="6" applyFont="1" applyBorder="1" applyAlignment="1" applyProtection="1">
      <alignment horizontal="center" vertical="center" wrapText="1"/>
      <protection hidden="1"/>
    </xf>
    <xf numFmtId="0" fontId="55" fillId="0" borderId="47" xfId="6" applyFont="1" applyBorder="1" applyAlignment="1" applyProtection="1">
      <alignment horizontal="center" vertical="center" wrapText="1"/>
      <protection hidden="1"/>
    </xf>
    <xf numFmtId="0" fontId="55" fillId="0" borderId="91" xfId="6" applyFont="1" applyBorder="1" applyAlignment="1" applyProtection="1">
      <alignment horizontal="center" vertical="center" wrapText="1"/>
      <protection hidden="1"/>
    </xf>
    <xf numFmtId="0" fontId="36" fillId="0" borderId="0" xfId="6" applyFont="1" applyAlignment="1" applyProtection="1">
      <alignment horizontal="center" vertical="center" wrapText="1"/>
      <protection hidden="1"/>
    </xf>
    <xf numFmtId="0" fontId="38" fillId="8" borderId="96" xfId="6" applyFont="1" applyFill="1" applyBorder="1" applyAlignment="1" applyProtection="1">
      <alignment horizontal="center" vertical="center" wrapText="1"/>
      <protection locked="0"/>
    </xf>
    <xf numFmtId="0" fontId="38" fillId="8" borderId="98" xfId="6" applyFont="1" applyFill="1" applyBorder="1" applyAlignment="1" applyProtection="1">
      <alignment horizontal="center" vertical="center" wrapText="1"/>
      <protection locked="0"/>
    </xf>
    <xf numFmtId="0" fontId="38" fillId="8" borderId="104" xfId="6" applyFont="1" applyFill="1" applyBorder="1" applyAlignment="1" applyProtection="1">
      <alignment horizontal="center" vertical="center" wrapText="1"/>
      <protection locked="0"/>
    </xf>
    <xf numFmtId="0" fontId="38" fillId="8" borderId="106" xfId="6" applyFont="1" applyFill="1" applyBorder="1" applyAlignment="1" applyProtection="1">
      <alignment horizontal="center" vertical="center" wrapText="1"/>
      <protection locked="0"/>
    </xf>
    <xf numFmtId="0" fontId="40" fillId="10" borderId="90" xfId="6" applyFont="1" applyFill="1" applyBorder="1" applyAlignment="1" applyProtection="1">
      <alignment horizontal="center" vertical="center"/>
      <protection hidden="1"/>
    </xf>
    <xf numFmtId="0" fontId="40" fillId="11" borderId="92" xfId="6" applyFont="1" applyFill="1" applyBorder="1" applyAlignment="1" applyProtection="1">
      <alignment horizontal="center" vertical="center"/>
      <protection hidden="1"/>
    </xf>
    <xf numFmtId="0" fontId="40" fillId="11" borderId="95" xfId="6" applyFont="1" applyFill="1" applyBorder="1" applyAlignment="1" applyProtection="1">
      <alignment horizontal="center" vertical="center"/>
      <protection hidden="1"/>
    </xf>
    <xf numFmtId="0" fontId="40" fillId="11" borderId="93" xfId="6" applyFont="1" applyFill="1" applyBorder="1" applyAlignment="1" applyProtection="1">
      <alignment horizontal="center" vertical="center"/>
      <protection hidden="1"/>
    </xf>
    <xf numFmtId="0" fontId="40" fillId="18" borderId="92" xfId="6" applyFont="1" applyFill="1" applyBorder="1" applyAlignment="1" applyProtection="1">
      <alignment horizontal="center" vertical="center"/>
      <protection hidden="1"/>
    </xf>
    <xf numFmtId="0" fontId="40" fillId="18" borderId="95" xfId="6" applyFont="1" applyFill="1" applyBorder="1" applyAlignment="1" applyProtection="1">
      <alignment horizontal="center" vertical="center"/>
      <protection hidden="1"/>
    </xf>
    <xf numFmtId="0" fontId="40" fillId="18" borderId="93" xfId="6" applyFont="1" applyFill="1" applyBorder="1" applyAlignment="1" applyProtection="1">
      <alignment horizontal="center" vertical="center"/>
      <protection hidden="1"/>
    </xf>
    <xf numFmtId="0" fontId="34" fillId="8" borderId="118" xfId="6" applyFont="1" applyFill="1" applyBorder="1" applyAlignment="1" applyProtection="1">
      <alignment horizontal="left" vertical="center"/>
      <protection locked="0"/>
    </xf>
    <xf numFmtId="0" fontId="34" fillId="8" borderId="119" xfId="6" applyFont="1" applyFill="1" applyBorder="1" applyAlignment="1" applyProtection="1">
      <alignment horizontal="left" vertical="center"/>
      <protection locked="0"/>
    </xf>
    <xf numFmtId="0" fontId="34" fillId="8" borderId="120" xfId="6" applyFont="1" applyFill="1" applyBorder="1" applyAlignment="1" applyProtection="1">
      <alignment horizontal="left" vertical="center"/>
      <protection locked="0"/>
    </xf>
    <xf numFmtId="0" fontId="34" fillId="8" borderId="121" xfId="6" applyFont="1" applyFill="1" applyBorder="1" applyAlignment="1" applyProtection="1">
      <alignment horizontal="left" vertical="center"/>
      <protection locked="0"/>
    </xf>
    <xf numFmtId="0" fontId="34" fillId="8" borderId="0" xfId="6" applyFont="1" applyFill="1" applyAlignment="1" applyProtection="1">
      <alignment horizontal="left" vertical="center"/>
      <protection locked="0"/>
    </xf>
    <xf numFmtId="0" fontId="34" fillId="8" borderId="122" xfId="6" applyFont="1" applyFill="1" applyBorder="1" applyAlignment="1" applyProtection="1">
      <alignment horizontal="left" vertical="center"/>
      <protection locked="0"/>
    </xf>
    <xf numFmtId="0" fontId="34" fillId="8" borderId="123" xfId="6" applyFont="1" applyFill="1" applyBorder="1" applyAlignment="1" applyProtection="1">
      <alignment horizontal="left" vertical="center"/>
      <protection locked="0"/>
    </xf>
    <xf numFmtId="0" fontId="34" fillId="8" borderId="124" xfId="6" applyFont="1" applyFill="1" applyBorder="1" applyAlignment="1" applyProtection="1">
      <alignment horizontal="left" vertical="center"/>
      <protection locked="0"/>
    </xf>
    <xf numFmtId="0" fontId="34" fillId="8" borderId="125" xfId="6" applyFont="1" applyFill="1" applyBorder="1" applyAlignment="1" applyProtection="1">
      <alignment horizontal="left" vertical="center"/>
      <protection locked="0"/>
    </xf>
    <xf numFmtId="0" fontId="41" fillId="19" borderId="94" xfId="6" applyFont="1" applyFill="1" applyBorder="1" applyAlignment="1" applyProtection="1">
      <alignment horizontal="center"/>
      <protection hidden="1"/>
    </xf>
    <xf numFmtId="0" fontId="29" fillId="8" borderId="94" xfId="6" applyFont="1" applyFill="1" applyBorder="1" applyAlignment="1" applyProtection="1">
      <alignment horizontal="center"/>
      <protection locked="0"/>
    </xf>
    <xf numFmtId="0" fontId="40" fillId="11" borderId="3" xfId="6" applyFont="1" applyFill="1" applyBorder="1" applyAlignment="1" applyProtection="1">
      <alignment horizontal="center"/>
      <protection hidden="1"/>
    </xf>
    <xf numFmtId="0" fontId="40" fillId="11" borderId="58" xfId="6" applyFont="1" applyFill="1" applyBorder="1" applyAlignment="1" applyProtection="1">
      <alignment horizontal="center"/>
      <protection hidden="1"/>
    </xf>
    <xf numFmtId="0" fontId="40" fillId="11" borderId="4" xfId="6" applyFont="1" applyFill="1" applyBorder="1" applyAlignment="1" applyProtection="1">
      <alignment horizontal="center"/>
      <protection hidden="1"/>
    </xf>
    <xf numFmtId="0" fontId="47" fillId="13" borderId="92" xfId="6" applyFont="1" applyFill="1" applyBorder="1" applyAlignment="1" applyProtection="1">
      <alignment horizontal="center" vertical="center"/>
      <protection hidden="1"/>
    </xf>
    <xf numFmtId="0" fontId="47" fillId="13" borderId="93" xfId="6" applyFont="1" applyFill="1" applyBorder="1" applyAlignment="1" applyProtection="1">
      <alignment horizontal="center" vertical="center"/>
      <protection hidden="1"/>
    </xf>
    <xf numFmtId="0" fontId="46" fillId="13" borderId="92" xfId="6" applyFont="1" applyFill="1" applyBorder="1" applyAlignment="1" applyProtection="1">
      <alignment horizontal="center" vertical="center"/>
      <protection hidden="1"/>
    </xf>
    <xf numFmtId="0" fontId="46" fillId="13" borderId="93" xfId="6" applyFont="1" applyFill="1" applyBorder="1" applyAlignment="1" applyProtection="1">
      <alignment horizontal="center" vertical="center"/>
      <protection hidden="1"/>
    </xf>
    <xf numFmtId="0" fontId="40" fillId="10" borderId="107" xfId="6" applyFont="1" applyFill="1" applyBorder="1" applyAlignment="1" applyProtection="1">
      <alignment horizontal="center" vertical="center"/>
      <protection hidden="1"/>
    </xf>
    <xf numFmtId="0" fontId="40" fillId="10" borderId="108" xfId="6" applyFont="1" applyFill="1" applyBorder="1" applyAlignment="1" applyProtection="1">
      <alignment horizontal="center" vertical="center"/>
      <protection hidden="1"/>
    </xf>
    <xf numFmtId="0" fontId="40" fillId="10" borderId="109" xfId="6" applyFont="1" applyFill="1" applyBorder="1" applyAlignment="1" applyProtection="1">
      <alignment horizontal="center" vertical="center"/>
      <protection hidden="1"/>
    </xf>
    <xf numFmtId="0" fontId="53" fillId="18" borderId="92" xfId="6" applyFont="1" applyFill="1" applyBorder="1" applyAlignment="1" applyProtection="1">
      <alignment horizontal="center" vertical="center"/>
      <protection hidden="1"/>
    </xf>
    <xf numFmtId="0" fontId="53" fillId="18" borderId="95" xfId="6" applyFont="1" applyFill="1" applyBorder="1" applyAlignment="1" applyProtection="1">
      <alignment horizontal="center" vertical="center"/>
      <protection hidden="1"/>
    </xf>
    <xf numFmtId="0" fontId="53" fillId="18" borderId="93" xfId="6" applyFont="1" applyFill="1" applyBorder="1" applyAlignment="1" applyProtection="1">
      <alignment horizontal="center" vertical="center"/>
      <protection hidden="1"/>
    </xf>
    <xf numFmtId="0" fontId="41" fillId="19" borderId="115" xfId="6" applyFont="1" applyFill="1" applyBorder="1" applyAlignment="1" applyProtection="1">
      <alignment horizontal="left"/>
      <protection hidden="1"/>
    </xf>
    <xf numFmtId="0" fontId="41" fillId="19" borderId="116" xfId="6" applyFont="1" applyFill="1" applyBorder="1" applyAlignment="1" applyProtection="1">
      <alignment horizontal="left"/>
      <protection hidden="1"/>
    </xf>
    <xf numFmtId="0" fontId="41" fillId="19" borderId="117" xfId="6" applyFont="1" applyFill="1" applyBorder="1" applyAlignment="1" applyProtection="1">
      <alignment horizontal="left"/>
      <protection hidden="1"/>
    </xf>
    <xf numFmtId="0" fontId="38" fillId="8" borderId="94" xfId="6" applyFont="1" applyFill="1" applyBorder="1" applyAlignment="1" applyProtection="1">
      <alignment horizontal="center" vertical="center" wrapText="1"/>
      <protection hidden="1"/>
    </xf>
    <xf numFmtId="0" fontId="40" fillId="10" borderId="126" xfId="6" applyFont="1" applyFill="1" applyBorder="1" applyAlignment="1" applyProtection="1">
      <alignment horizontal="center" vertical="center"/>
      <protection hidden="1"/>
    </xf>
    <xf numFmtId="0" fontId="40" fillId="10" borderId="127" xfId="6" applyFont="1" applyFill="1" applyBorder="1" applyAlignment="1" applyProtection="1">
      <alignment horizontal="center" vertical="center"/>
      <protection hidden="1"/>
    </xf>
    <xf numFmtId="0" fontId="40" fillId="10" borderId="128" xfId="6" applyFont="1" applyFill="1" applyBorder="1" applyAlignment="1" applyProtection="1">
      <alignment horizontal="center" vertical="center"/>
      <protection hidden="1"/>
    </xf>
    <xf numFmtId="0" fontId="41" fillId="13" borderId="90" xfId="6" applyFont="1" applyFill="1" applyBorder="1" applyAlignment="1" applyProtection="1">
      <alignment horizontal="left" vertical="center"/>
      <protection hidden="1"/>
    </xf>
    <xf numFmtId="0" fontId="35" fillId="9" borderId="90" xfId="6" applyFont="1" applyFill="1" applyBorder="1" applyAlignment="1" applyProtection="1">
      <alignment horizontal="center" vertical="center" wrapText="1"/>
      <protection hidden="1"/>
    </xf>
    <xf numFmtId="0" fontId="36" fillId="0" borderId="33" xfId="6" applyFont="1" applyBorder="1" applyAlignment="1" applyProtection="1">
      <alignment horizontal="center" vertical="center" wrapText="1"/>
      <protection hidden="1"/>
    </xf>
    <xf numFmtId="0" fontId="36" fillId="0" borderId="35" xfId="6" applyFont="1" applyBorder="1" applyAlignment="1" applyProtection="1">
      <alignment horizontal="center" vertical="center" wrapText="1"/>
      <protection hidden="1"/>
    </xf>
    <xf numFmtId="0" fontId="36" fillId="0" borderId="47" xfId="6" applyFont="1" applyBorder="1" applyAlignment="1" applyProtection="1">
      <alignment horizontal="center" vertical="center" wrapText="1"/>
      <protection hidden="1"/>
    </xf>
    <xf numFmtId="0" fontId="36" fillId="0" borderId="91" xfId="6" applyFont="1" applyBorder="1" applyAlignment="1" applyProtection="1">
      <alignment horizontal="center" vertical="center" wrapText="1"/>
      <protection hidden="1"/>
    </xf>
    <xf numFmtId="0" fontId="36" fillId="2" borderId="0" xfId="6" applyFont="1" applyFill="1" applyAlignment="1" applyProtection="1">
      <alignment horizontal="center" vertical="center" wrapText="1"/>
      <protection hidden="1"/>
    </xf>
    <xf numFmtId="0" fontId="37" fillId="0" borderId="92" xfId="6" applyFont="1" applyBorder="1" applyAlignment="1" applyProtection="1">
      <alignment horizontal="center" vertical="center"/>
      <protection hidden="1"/>
    </xf>
    <xf numFmtId="0" fontId="37" fillId="0" borderId="93" xfId="6" applyFont="1" applyBorder="1" applyAlignment="1" applyProtection="1">
      <alignment horizontal="center" vertical="center"/>
      <protection hidden="1"/>
    </xf>
    <xf numFmtId="0" fontId="34" fillId="2" borderId="92" xfId="6" applyFont="1" applyFill="1" applyBorder="1" applyAlignment="1" applyProtection="1">
      <alignment horizontal="center" vertical="center"/>
      <protection hidden="1"/>
    </xf>
    <xf numFmtId="0" fontId="34" fillId="2" borderId="93" xfId="6" applyFont="1" applyFill="1" applyBorder="1" applyAlignment="1" applyProtection="1">
      <alignment horizontal="center" vertical="center"/>
      <protection hidden="1"/>
    </xf>
    <xf numFmtId="0" fontId="40" fillId="11" borderId="92" xfId="6" applyFont="1" applyFill="1" applyBorder="1" applyAlignment="1" applyProtection="1">
      <alignment horizontal="center"/>
      <protection hidden="1"/>
    </xf>
    <xf numFmtId="0" fontId="40" fillId="11" borderId="95" xfId="6" applyFont="1" applyFill="1" applyBorder="1" applyAlignment="1" applyProtection="1">
      <alignment horizontal="center"/>
      <protection hidden="1"/>
    </xf>
    <xf numFmtId="0" fontId="40" fillId="11" borderId="93" xfId="6" applyFont="1" applyFill="1" applyBorder="1" applyAlignment="1" applyProtection="1">
      <alignment horizontal="center"/>
      <protection hidden="1"/>
    </xf>
    <xf numFmtId="0" fontId="30" fillId="0" borderId="45" xfId="1" applyFont="1" applyBorder="1" applyAlignment="1" applyProtection="1">
      <alignment horizontal="center" vertical="center" wrapText="1"/>
      <protection hidden="1"/>
    </xf>
    <xf numFmtId="0" fontId="30" fillId="0" borderId="51" xfId="1" applyFont="1" applyBorder="1" applyAlignment="1" applyProtection="1">
      <alignment horizontal="center" vertical="center" wrapText="1"/>
      <protection hidden="1"/>
    </xf>
    <xf numFmtId="0" fontId="30" fillId="0" borderId="54" xfId="1" applyFont="1" applyBorder="1" applyAlignment="1" applyProtection="1">
      <alignment horizontal="center" vertical="center" wrapText="1"/>
      <protection hidden="1"/>
    </xf>
    <xf numFmtId="0" fontId="30" fillId="0" borderId="87" xfId="1" applyFont="1" applyBorder="1" applyAlignment="1" applyProtection="1">
      <alignment horizontal="center" vertical="center"/>
      <protection hidden="1"/>
    </xf>
    <xf numFmtId="0" fontId="30" fillId="0" borderId="88" xfId="1" applyFont="1" applyBorder="1" applyAlignment="1" applyProtection="1">
      <alignment horizontal="center" vertical="center"/>
      <protection hidden="1"/>
    </xf>
    <xf numFmtId="0" fontId="30" fillId="0" borderId="89" xfId="1" applyFont="1" applyBorder="1" applyAlignment="1" applyProtection="1">
      <alignment horizontal="center" vertical="center"/>
      <protection hidden="1"/>
    </xf>
    <xf numFmtId="0" fontId="17" fillId="0" borderId="62" xfId="1" applyFont="1" applyBorder="1" applyAlignment="1" applyProtection="1">
      <alignment horizontal="center" vertical="center" wrapText="1"/>
      <protection hidden="1"/>
    </xf>
    <xf numFmtId="0" fontId="17" fillId="0" borderId="78" xfId="1" applyFont="1" applyBorder="1" applyAlignment="1" applyProtection="1">
      <alignment horizontal="center" vertical="center" wrapText="1"/>
      <protection hidden="1"/>
    </xf>
    <xf numFmtId="0" fontId="30" fillId="0" borderId="45" xfId="1" applyFont="1" applyBorder="1" applyAlignment="1" applyProtection="1">
      <alignment horizontal="center" vertical="center"/>
      <protection hidden="1"/>
    </xf>
    <xf numFmtId="0" fontId="30" fillId="0" borderId="51" xfId="1" applyFont="1" applyBorder="1" applyAlignment="1" applyProtection="1">
      <alignment horizontal="center" vertical="center"/>
      <protection hidden="1"/>
    </xf>
    <xf numFmtId="0" fontId="30" fillId="0" borderId="54" xfId="1" applyFont="1" applyBorder="1" applyAlignment="1" applyProtection="1">
      <alignment horizontal="center" vertical="center"/>
      <protection hidden="1"/>
    </xf>
    <xf numFmtId="0" fontId="30" fillId="0" borderId="77" xfId="1" applyFont="1" applyBorder="1" applyAlignment="1" applyProtection="1">
      <alignment horizontal="center" vertical="center" wrapText="1"/>
      <protection hidden="1"/>
    </xf>
    <xf numFmtId="0" fontId="30" fillId="2" borderId="45" xfId="1" applyFont="1" applyFill="1" applyBorder="1" applyAlignment="1" applyProtection="1">
      <alignment horizontal="center" vertical="center"/>
      <protection hidden="1"/>
    </xf>
    <xf numFmtId="0" fontId="30" fillId="2" borderId="51" xfId="1" applyFont="1" applyFill="1" applyBorder="1" applyAlignment="1" applyProtection="1">
      <alignment horizontal="center" vertical="center"/>
      <protection hidden="1"/>
    </xf>
    <xf numFmtId="0" fontId="30" fillId="2" borderId="54" xfId="1" applyFont="1" applyFill="1" applyBorder="1" applyAlignment="1" applyProtection="1">
      <alignment horizontal="center" vertical="center"/>
      <protection hidden="1"/>
    </xf>
    <xf numFmtId="0" fontId="11" fillId="0" borderId="0" xfId="1" applyFont="1" applyAlignment="1" applyProtection="1">
      <alignment horizontal="center" vertical="center" wrapText="1"/>
      <protection hidden="1"/>
    </xf>
    <xf numFmtId="9" fontId="17" fillId="0" borderId="62" xfId="1" applyNumberFormat="1" applyFont="1" applyBorder="1" applyAlignment="1" applyProtection="1">
      <alignment horizontal="center" vertical="center" wrapText="1"/>
      <protection hidden="1"/>
    </xf>
    <xf numFmtId="9" fontId="17" fillId="0" borderId="78" xfId="1" applyNumberFormat="1" applyFont="1" applyBorder="1" applyAlignment="1" applyProtection="1">
      <alignment horizontal="center" vertical="center" wrapText="1"/>
      <protection hidden="1"/>
    </xf>
    <xf numFmtId="0" fontId="30" fillId="0" borderId="83" xfId="1" applyFont="1" applyBorder="1" applyAlignment="1" applyProtection="1">
      <alignment horizontal="center" vertical="center" wrapText="1"/>
      <protection hidden="1"/>
    </xf>
    <xf numFmtId="0" fontId="17" fillId="0" borderId="84" xfId="1" applyFont="1" applyBorder="1" applyAlignment="1" applyProtection="1">
      <alignment horizontal="center" vertical="center" wrapText="1"/>
      <protection hidden="1"/>
    </xf>
    <xf numFmtId="0" fontId="20" fillId="0" borderId="0" xfId="1" applyFont="1" applyAlignment="1" applyProtection="1">
      <alignment horizontal="left" vertical="center"/>
      <protection hidden="1"/>
    </xf>
    <xf numFmtId="0" fontId="24" fillId="0" borderId="32" xfId="1" applyFont="1" applyBorder="1" applyAlignment="1" applyProtection="1">
      <alignment horizontal="center" vertical="center"/>
      <protection hidden="1"/>
    </xf>
    <xf numFmtId="0" fontId="25" fillId="4" borderId="33" xfId="1" applyFont="1" applyFill="1" applyBorder="1" applyAlignment="1" applyProtection="1">
      <alignment horizontal="center" vertical="center"/>
      <protection hidden="1"/>
    </xf>
    <xf numFmtId="0" fontId="25" fillId="4" borderId="34" xfId="1" applyFont="1" applyFill="1" applyBorder="1" applyAlignment="1" applyProtection="1">
      <alignment horizontal="center" vertical="center"/>
      <protection hidden="1"/>
    </xf>
    <xf numFmtId="0" fontId="25" fillId="4" borderId="35" xfId="1" applyFont="1" applyFill="1" applyBorder="1" applyAlignment="1" applyProtection="1">
      <alignment horizontal="center" vertical="center"/>
      <protection hidden="1"/>
    </xf>
    <xf numFmtId="0" fontId="2" fillId="0" borderId="39" xfId="1" applyBorder="1" applyAlignment="1" applyProtection="1">
      <alignment horizontal="center" vertical="center" wrapText="1"/>
      <protection hidden="1"/>
    </xf>
    <xf numFmtId="0" fontId="2" fillId="0" borderId="46" xfId="1" applyBorder="1" applyAlignment="1" applyProtection="1">
      <alignment horizontal="center" vertical="center" wrapText="1"/>
      <protection hidden="1"/>
    </xf>
    <xf numFmtId="0" fontId="29" fillId="0" borderId="40" xfId="1" applyFont="1" applyBorder="1" applyAlignment="1" applyProtection="1">
      <alignment horizontal="left" vertical="center"/>
      <protection hidden="1"/>
    </xf>
    <xf numFmtId="0" fontId="29" fillId="0" borderId="41" xfId="1" applyFont="1" applyBorder="1" applyAlignment="1" applyProtection="1">
      <alignment horizontal="left" vertical="center"/>
      <protection hidden="1"/>
    </xf>
    <xf numFmtId="0" fontId="29" fillId="0" borderId="47" xfId="1" applyFont="1" applyBorder="1" applyAlignment="1" applyProtection="1">
      <alignment horizontal="left" vertical="center"/>
      <protection hidden="1"/>
    </xf>
    <xf numFmtId="0" fontId="29" fillId="0" borderId="32" xfId="1" applyFont="1" applyBorder="1" applyAlignment="1" applyProtection="1">
      <alignment horizontal="left" vertical="center"/>
      <protection hidden="1"/>
    </xf>
    <xf numFmtId="0" fontId="9" fillId="3" borderId="3" xfId="2" applyFont="1" applyFill="1" applyBorder="1" applyAlignment="1" applyProtection="1">
      <alignment horizontal="center" vertical="center" wrapText="1"/>
      <protection hidden="1"/>
    </xf>
    <xf numFmtId="0" fontId="9" fillId="3" borderId="4" xfId="2" applyFont="1" applyFill="1" applyBorder="1" applyAlignment="1" applyProtection="1">
      <alignment horizontal="center" vertical="center" wrapText="1"/>
      <protection hidden="1"/>
    </xf>
    <xf numFmtId="165" fontId="13" fillId="2" borderId="7" xfId="4" applyNumberFormat="1" applyFont="1" applyFill="1" applyBorder="1" applyAlignment="1" applyProtection="1">
      <alignment horizontal="center" vertical="center" wrapText="1"/>
      <protection hidden="1"/>
    </xf>
    <xf numFmtId="165" fontId="13" fillId="2" borderId="10" xfId="4" applyNumberFormat="1" applyFont="1" applyFill="1" applyBorder="1" applyAlignment="1" applyProtection="1">
      <alignment horizontal="center" vertical="center" wrapText="1"/>
      <protection hidden="1"/>
    </xf>
    <xf numFmtId="165" fontId="13" fillId="2" borderId="12" xfId="4" applyNumberFormat="1" applyFont="1" applyFill="1" applyBorder="1" applyAlignment="1" applyProtection="1">
      <alignment horizontal="center" vertical="center" wrapText="1"/>
      <protection hidden="1"/>
    </xf>
    <xf numFmtId="165" fontId="13" fillId="2" borderId="14" xfId="4" applyNumberFormat="1" applyFont="1" applyFill="1" applyBorder="1" applyAlignment="1" applyProtection="1">
      <alignment horizontal="center" vertical="center" wrapText="1"/>
      <protection hidden="1"/>
    </xf>
    <xf numFmtId="0" fontId="9" fillId="3" borderId="16" xfId="1" applyFont="1" applyFill="1" applyBorder="1" applyAlignment="1" applyProtection="1">
      <alignment horizontal="left" vertical="center" indent="1"/>
      <protection hidden="1"/>
    </xf>
    <xf numFmtId="0" fontId="9" fillId="3" borderId="17" xfId="1" applyFont="1" applyFill="1" applyBorder="1" applyAlignment="1" applyProtection="1">
      <alignment horizontal="left" vertical="center" indent="1"/>
      <protection hidden="1"/>
    </xf>
    <xf numFmtId="0" fontId="9" fillId="3" borderId="18" xfId="1" applyFont="1" applyFill="1" applyBorder="1" applyAlignment="1" applyProtection="1">
      <alignment horizontal="left" vertical="center" indent="1"/>
      <protection hidden="1"/>
    </xf>
    <xf numFmtId="0" fontId="4" fillId="2" borderId="19" xfId="1" applyFont="1" applyFill="1" applyBorder="1" applyAlignment="1">
      <alignment horizontal="left" vertical="center" wrapText="1" indent="1"/>
    </xf>
    <xf numFmtId="0" fontId="4" fillId="2" borderId="20" xfId="1" applyFont="1" applyFill="1" applyBorder="1" applyAlignment="1">
      <alignment horizontal="left" vertical="center" wrapText="1" indent="1"/>
    </xf>
    <xf numFmtId="0" fontId="4" fillId="2" borderId="21" xfId="1" applyFont="1" applyFill="1" applyBorder="1" applyAlignment="1">
      <alignment horizontal="left" vertical="center" wrapText="1" indent="1"/>
    </xf>
    <xf numFmtId="0" fontId="4" fillId="2" borderId="22" xfId="1" applyFont="1" applyFill="1" applyBorder="1" applyAlignment="1">
      <alignment horizontal="left" vertical="center" wrapText="1" indent="1"/>
    </xf>
    <xf numFmtId="0" fontId="29" fillId="2" borderId="0" xfId="0" applyFont="1" applyFill="1" applyProtection="1">
      <protection hidden="1"/>
    </xf>
    <xf numFmtId="0" fontId="34" fillId="0" borderId="94" xfId="0" applyFont="1" applyBorder="1" applyAlignment="1" applyProtection="1">
      <alignment horizontal="center" vertical="center"/>
      <protection hidden="1"/>
    </xf>
    <xf numFmtId="0" fontId="29" fillId="8" borderId="94" xfId="0" applyFont="1" applyFill="1" applyBorder="1" applyAlignment="1" applyProtection="1">
      <alignment horizontal="center" vertical="center"/>
      <protection locked="0"/>
    </xf>
    <xf numFmtId="0" fontId="35" fillId="9" borderId="3" xfId="0" applyFont="1" applyFill="1" applyBorder="1" applyAlignment="1" applyProtection="1">
      <alignment horizontal="center" vertical="center" wrapText="1"/>
      <protection hidden="1"/>
    </xf>
    <xf numFmtId="0" fontId="35" fillId="9" borderId="4" xfId="0" applyFont="1" applyFill="1" applyBorder="1" applyAlignment="1" applyProtection="1">
      <alignment horizontal="center" vertical="center" wrapText="1"/>
      <protection hidden="1"/>
    </xf>
    <xf numFmtId="0" fontId="29" fillId="2" borderId="0" xfId="0" applyFont="1" applyFill="1" applyAlignment="1" applyProtection="1">
      <alignment vertical="center"/>
      <protection hidden="1"/>
    </xf>
    <xf numFmtId="0" fontId="36" fillId="2" borderId="0" xfId="0" applyFont="1" applyFill="1" applyAlignment="1" applyProtection="1">
      <alignment horizontal="center" vertical="center" wrapText="1"/>
      <protection hidden="1"/>
    </xf>
    <xf numFmtId="0" fontId="35" fillId="0" borderId="0" xfId="0" applyFont="1" applyAlignment="1" applyProtection="1">
      <alignment horizontal="center" vertical="center"/>
      <protection hidden="1"/>
    </xf>
    <xf numFmtId="0" fontId="36" fillId="0" borderId="0" xfId="0" applyFont="1" applyAlignment="1" applyProtection="1">
      <alignment horizontal="center" vertical="center" wrapText="1"/>
      <protection hidden="1"/>
    </xf>
    <xf numFmtId="0" fontId="29" fillId="0" borderId="134" xfId="0" applyFont="1" applyBorder="1" applyProtection="1">
      <protection hidden="1"/>
    </xf>
    <xf numFmtId="14" fontId="29" fillId="0" borderId="134" xfId="0" applyNumberFormat="1" applyFont="1" applyBorder="1" applyAlignment="1" applyProtection="1">
      <alignment horizontal="center" vertical="center"/>
      <protection hidden="1"/>
    </xf>
    <xf numFmtId="9" fontId="29" fillId="2" borderId="0" xfId="4" applyFont="1" applyFill="1" applyBorder="1" applyProtection="1">
      <protection hidden="1"/>
    </xf>
    <xf numFmtId="0" fontId="38" fillId="8" borderId="94" xfId="0" applyFont="1" applyFill="1" applyBorder="1" applyAlignment="1" applyProtection="1">
      <alignment horizontal="center" wrapText="1"/>
      <protection hidden="1"/>
    </xf>
    <xf numFmtId="0" fontId="29" fillId="0" borderId="135" xfId="0" applyFont="1" applyBorder="1" applyProtection="1">
      <protection hidden="1"/>
    </xf>
    <xf numFmtId="14" fontId="29" fillId="0" borderId="135" xfId="0" applyNumberFormat="1" applyFont="1" applyBorder="1" applyAlignment="1" applyProtection="1">
      <alignment horizontal="center" vertical="center"/>
      <protection hidden="1"/>
    </xf>
    <xf numFmtId="0" fontId="57" fillId="22" borderId="0" xfId="0" applyFont="1" applyFill="1" applyProtection="1">
      <protection hidden="1"/>
    </xf>
    <xf numFmtId="0" fontId="2" fillId="22" borderId="0" xfId="0" applyFont="1" applyFill="1" applyProtection="1">
      <protection hidden="1"/>
    </xf>
    <xf numFmtId="0" fontId="2" fillId="2" borderId="0" xfId="0" applyFont="1" applyFill="1" applyProtection="1">
      <protection hidden="1"/>
    </xf>
    <xf numFmtId="0" fontId="41" fillId="13" borderId="20" xfId="0" applyFont="1" applyFill="1" applyBorder="1" applyAlignment="1" applyProtection="1">
      <alignment horizontal="left" vertical="center"/>
      <protection hidden="1"/>
    </xf>
    <xf numFmtId="0" fontId="41" fillId="13" borderId="21" xfId="0" applyFont="1" applyFill="1" applyBorder="1" applyAlignment="1" applyProtection="1">
      <alignment horizontal="left" vertical="center"/>
      <protection hidden="1"/>
    </xf>
    <xf numFmtId="0" fontId="41" fillId="13" borderId="22" xfId="0" applyFont="1" applyFill="1" applyBorder="1" applyAlignment="1" applyProtection="1">
      <alignment horizontal="left" vertical="center"/>
      <protection hidden="1"/>
    </xf>
    <xf numFmtId="0" fontId="42" fillId="2" borderId="0" xfId="0" applyFont="1" applyFill="1" applyProtection="1">
      <protection hidden="1"/>
    </xf>
    <xf numFmtId="0" fontId="34" fillId="14" borderId="19" xfId="0" applyFont="1" applyFill="1" applyBorder="1" applyAlignment="1" applyProtection="1">
      <alignment horizontal="center" vertical="center" wrapText="1"/>
      <protection hidden="1"/>
    </xf>
    <xf numFmtId="0" fontId="34" fillId="2" borderId="0" xfId="0" applyFont="1" applyFill="1" applyAlignment="1" applyProtection="1">
      <alignment horizontal="center" vertical="center" wrapText="1"/>
      <protection hidden="1"/>
    </xf>
    <xf numFmtId="0" fontId="29" fillId="2" borderId="0" xfId="0" applyFont="1" applyFill="1" applyAlignment="1" applyProtection="1">
      <alignment horizontal="center" vertical="center" wrapText="1"/>
      <protection hidden="1"/>
    </xf>
    <xf numFmtId="0" fontId="29" fillId="0" borderId="19" xfId="0" applyFont="1" applyBorder="1" applyAlignment="1" applyProtection="1">
      <alignment horizontal="center" vertical="center"/>
      <protection hidden="1"/>
    </xf>
    <xf numFmtId="170" fontId="0" fillId="0" borderId="19" xfId="0" applyNumberFormat="1" applyBorder="1" applyAlignment="1" applyProtection="1">
      <alignment horizontal="center" vertical="center"/>
      <protection hidden="1"/>
    </xf>
    <xf numFmtId="9" fontId="29" fillId="0" borderId="19" xfId="4" applyFont="1" applyFill="1" applyBorder="1" applyAlignment="1" applyProtection="1">
      <alignment horizontal="center" vertical="center"/>
      <protection hidden="1"/>
    </xf>
    <xf numFmtId="4" fontId="29" fillId="8" borderId="19" xfId="0" applyNumberFormat="1" applyFont="1" applyFill="1" applyBorder="1" applyAlignment="1" applyProtection="1">
      <alignment horizontal="center" vertical="center"/>
      <protection locked="0"/>
    </xf>
    <xf numFmtId="165" fontId="29" fillId="2" borderId="19" xfId="0" applyNumberFormat="1" applyFont="1" applyFill="1" applyBorder="1" applyAlignment="1" applyProtection="1">
      <alignment horizontal="center" vertical="center"/>
      <protection hidden="1"/>
    </xf>
    <xf numFmtId="170" fontId="29" fillId="2" borderId="0" xfId="0" applyNumberFormat="1" applyFont="1" applyFill="1" applyAlignment="1" applyProtection="1">
      <alignment horizontal="center" vertical="center"/>
      <protection hidden="1"/>
    </xf>
    <xf numFmtId="0" fontId="60" fillId="25" borderId="11" xfId="0" applyFont="1" applyFill="1" applyBorder="1" applyAlignment="1" applyProtection="1">
      <alignment horizontal="center" vertical="center"/>
      <protection hidden="1"/>
    </xf>
    <xf numFmtId="170" fontId="60" fillId="25" borderId="19" xfId="0" applyNumberFormat="1" applyFont="1" applyFill="1" applyBorder="1" applyAlignment="1" applyProtection="1">
      <alignment horizontal="center" vertical="center"/>
      <protection hidden="1"/>
    </xf>
    <xf numFmtId="3" fontId="60" fillId="25" borderId="20" xfId="0" applyNumberFormat="1" applyFont="1" applyFill="1" applyBorder="1" applyAlignment="1" applyProtection="1">
      <alignment horizontal="center" vertical="center"/>
      <protection hidden="1"/>
    </xf>
    <xf numFmtId="3" fontId="60" fillId="25" borderId="22" xfId="0" applyNumberFormat="1" applyFont="1" applyFill="1" applyBorder="1" applyAlignment="1" applyProtection="1">
      <alignment horizontal="center" vertical="center"/>
      <protection hidden="1"/>
    </xf>
    <xf numFmtId="165" fontId="60" fillId="25" borderId="19" xfId="0" applyNumberFormat="1" applyFont="1" applyFill="1" applyBorder="1" applyAlignment="1" applyProtection="1">
      <alignment horizontal="center" vertical="center"/>
      <protection hidden="1"/>
    </xf>
    <xf numFmtId="0" fontId="29" fillId="2" borderId="0" xfId="0" applyFont="1" applyFill="1" applyAlignment="1" applyProtection="1">
      <alignment horizontal="center" vertical="center"/>
      <protection hidden="1"/>
    </xf>
    <xf numFmtId="9" fontId="29" fillId="2" borderId="0" xfId="4" applyFont="1" applyFill="1" applyBorder="1" applyAlignment="1" applyProtection="1">
      <alignment vertical="center"/>
      <protection hidden="1"/>
    </xf>
    <xf numFmtId="0" fontId="41" fillId="19" borderId="115" xfId="0" applyFont="1" applyFill="1" applyBorder="1" applyAlignment="1" applyProtection="1">
      <alignment horizontal="left"/>
      <protection hidden="1"/>
    </xf>
    <xf numFmtId="0" fontId="41" fillId="19" borderId="116" xfId="0" applyFont="1" applyFill="1" applyBorder="1" applyAlignment="1" applyProtection="1">
      <alignment horizontal="left"/>
      <protection hidden="1"/>
    </xf>
    <xf numFmtId="0" fontId="41" fillId="19" borderId="117" xfId="0" applyFont="1" applyFill="1" applyBorder="1" applyAlignment="1" applyProtection="1">
      <alignment horizontal="left"/>
      <protection hidden="1"/>
    </xf>
    <xf numFmtId="0" fontId="34" fillId="8" borderId="118" xfId="0" applyFont="1" applyFill="1" applyBorder="1" applyAlignment="1" applyProtection="1">
      <alignment horizontal="left" vertical="center"/>
      <protection locked="0"/>
    </xf>
    <xf numFmtId="0" fontId="34" fillId="8" borderId="119" xfId="0" applyFont="1" applyFill="1" applyBorder="1" applyAlignment="1" applyProtection="1">
      <alignment horizontal="left" vertical="center"/>
      <protection locked="0"/>
    </xf>
    <xf numFmtId="0" fontId="34" fillId="8" borderId="120" xfId="0" applyFont="1" applyFill="1" applyBorder="1" applyAlignment="1" applyProtection="1">
      <alignment horizontal="left" vertical="center"/>
      <protection locked="0"/>
    </xf>
    <xf numFmtId="0" fontId="34" fillId="8" borderId="121" xfId="0" applyFont="1" applyFill="1" applyBorder="1" applyAlignment="1" applyProtection="1">
      <alignment horizontal="left" vertical="center"/>
      <protection locked="0"/>
    </xf>
    <xf numFmtId="0" fontId="34" fillId="8" borderId="0" xfId="0" applyFont="1" applyFill="1" applyAlignment="1" applyProtection="1">
      <alignment horizontal="left" vertical="center"/>
      <protection locked="0"/>
    </xf>
    <xf numFmtId="0" fontId="34" fillId="8" borderId="122" xfId="0" applyFont="1" applyFill="1" applyBorder="1" applyAlignment="1" applyProtection="1">
      <alignment horizontal="left" vertical="center"/>
      <protection locked="0"/>
    </xf>
    <xf numFmtId="0" fontId="34" fillId="8" borderId="123" xfId="0" applyFont="1" applyFill="1" applyBorder="1" applyAlignment="1" applyProtection="1">
      <alignment horizontal="left" vertical="center"/>
      <protection locked="0"/>
    </xf>
    <xf numFmtId="0" fontId="34" fillId="8" borderId="124" xfId="0" applyFont="1" applyFill="1" applyBorder="1" applyAlignment="1" applyProtection="1">
      <alignment horizontal="left" vertical="center"/>
      <protection locked="0"/>
    </xf>
    <xf numFmtId="0" fontId="34" fillId="8" borderId="125" xfId="0" applyFont="1" applyFill="1" applyBorder="1" applyAlignment="1" applyProtection="1">
      <alignment horizontal="left" vertical="center"/>
      <protection locked="0"/>
    </xf>
    <xf numFmtId="0" fontId="41" fillId="19" borderId="94" xfId="0" applyFont="1" applyFill="1" applyBorder="1" applyAlignment="1" applyProtection="1">
      <alignment horizontal="center"/>
      <protection hidden="1"/>
    </xf>
    <xf numFmtId="0" fontId="29" fillId="8" borderId="94" xfId="0" applyFont="1" applyFill="1" applyBorder="1" applyAlignment="1" applyProtection="1">
      <alignment horizontal="center"/>
      <protection locked="0"/>
    </xf>
    <xf numFmtId="0" fontId="54" fillId="2" borderId="0" xfId="0" applyFont="1" applyFill="1" applyProtection="1">
      <protection hidden="1"/>
    </xf>
  </cellXfs>
  <cellStyles count="9">
    <cellStyle name="Monétaire 2" xfId="5" xr:uid="{A52E8D42-85B9-4EC2-A23A-B30B67E46ED6}"/>
    <cellStyle name="Monétaire 3" xfId="8" xr:uid="{FCB5A9E5-7D5E-439D-ABDD-B34C5BECE140}"/>
    <cellStyle name="Normal" xfId="0" builtinId="0"/>
    <cellStyle name="Normal 2 2" xfId="2" xr:uid="{04479254-F0FB-48D3-8F21-2C01FBA633FF}"/>
    <cellStyle name="Normal 2 3" xfId="1" xr:uid="{F3779236-3291-454B-AB84-D7CC9DBB96E3}"/>
    <cellStyle name="Normal 5" xfId="6" xr:uid="{BEEDDC14-D2FA-495A-99B5-9FB843E233A0}"/>
    <cellStyle name="Pourcentage 2" xfId="3" xr:uid="{CA9DA4DB-724A-4723-BD57-C23BEF6DA7F1}"/>
    <cellStyle name="Pourcentage 2 2" xfId="4" xr:uid="{A415E23A-3693-4227-8C83-BED5B1D31BDE}"/>
    <cellStyle name="Pourcentage 3" xfId="7" xr:uid="{D0C1E4FF-9728-4FE3-85C6-EACDA8B430A9}"/>
  </cellStyles>
  <dxfs count="13">
    <dxf>
      <font>
        <b/>
        <i val="0"/>
        <color rgb="FFFF0000"/>
      </font>
      <fill>
        <patternFill>
          <bgColor rgb="FFFF7D7D"/>
        </patternFill>
      </fill>
    </dxf>
    <dxf>
      <font>
        <b/>
        <i val="0"/>
        <color rgb="FFFF0000"/>
      </font>
      <fill>
        <patternFill>
          <bgColor rgb="FFFF7D7D"/>
        </patternFill>
      </fill>
    </dxf>
    <dxf>
      <font>
        <b/>
        <i val="0"/>
        <color rgb="FFFF0000"/>
      </font>
      <fill>
        <patternFill>
          <bgColor rgb="FFFF7D7D"/>
        </patternFill>
      </fill>
    </dxf>
    <dxf>
      <font>
        <b/>
        <i val="0"/>
        <color rgb="FFFF0000"/>
      </font>
      <fill>
        <patternFill>
          <bgColor rgb="FFFF7D7D"/>
        </patternFill>
      </fill>
    </dxf>
    <dxf>
      <font>
        <color rgb="FF9C0006"/>
      </font>
      <fill>
        <patternFill>
          <bgColor rgb="FFFFC7CE"/>
        </patternFill>
      </fill>
    </dxf>
    <dxf>
      <font>
        <b/>
        <i val="0"/>
        <color rgb="FFFF0000"/>
      </font>
      <fill>
        <patternFill>
          <bgColor rgb="FFFF7D7D"/>
        </patternFill>
      </fill>
    </dxf>
    <dxf>
      <font>
        <b/>
        <i val="0"/>
        <color rgb="FFFF0000"/>
      </font>
      <fill>
        <patternFill>
          <bgColor rgb="FFFF7D7D"/>
        </patternFill>
      </fill>
    </dxf>
    <dxf>
      <font>
        <b/>
        <i val="0"/>
        <color rgb="FFFF0000"/>
      </font>
      <fill>
        <patternFill>
          <bgColor rgb="FFFF7D7D"/>
        </patternFill>
      </fill>
    </dxf>
    <dxf>
      <font>
        <b/>
        <i val="0"/>
        <color rgb="FFFF0000"/>
      </font>
      <fill>
        <patternFill>
          <bgColor rgb="FFFF7D7D"/>
        </patternFill>
      </fill>
    </dxf>
    <dxf>
      <font>
        <b/>
        <i val="0"/>
        <color rgb="FFFF0000"/>
      </font>
      <fill>
        <patternFill>
          <bgColor rgb="FFFF7D7D"/>
        </patternFill>
      </fill>
    </dxf>
    <dxf>
      <font>
        <color rgb="FF9C0006"/>
      </font>
      <fill>
        <patternFill>
          <bgColor rgb="FFFFC7CE"/>
        </patternFill>
      </fill>
    </dxf>
    <dxf>
      <font>
        <color rgb="FF9C0006"/>
      </font>
      <fill>
        <patternFill>
          <bgColor rgb="FFFFC7CE"/>
        </patternFill>
      </fill>
    </dxf>
    <dxf>
      <font>
        <b/>
        <i val="0"/>
        <color rgb="FFFF0000"/>
      </font>
      <fill>
        <patternFill>
          <bgColor rgb="FFFF7D7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1BCA0-9527-418E-894E-4E9E30DE6793}">
  <sheetPr codeName="Feuil2">
    <tabColor theme="9" tint="-0.249977111117893"/>
  </sheetPr>
  <dimension ref="B1:J17"/>
  <sheetViews>
    <sheetView tabSelected="1" zoomScale="85" zoomScaleNormal="85" workbookViewId="0"/>
  </sheetViews>
  <sheetFormatPr baseColWidth="10" defaultColWidth="8.453125" defaultRowHeight="13" x14ac:dyDescent="0.3"/>
  <cols>
    <col min="1" max="2" width="3" style="139" customWidth="1"/>
    <col min="3" max="3" width="32.1796875" style="139" customWidth="1"/>
    <col min="4" max="4" width="29.81640625" style="139" customWidth="1"/>
    <col min="5" max="5" width="30.26953125" style="139" customWidth="1"/>
    <col min="6" max="6" width="39.54296875" style="139" bestFit="1" customWidth="1"/>
    <col min="7" max="7" width="34.453125" style="139" customWidth="1"/>
    <col min="8" max="9" width="30.26953125" style="139" customWidth="1"/>
    <col min="10" max="10" width="3" style="139" customWidth="1"/>
    <col min="11" max="16384" width="8.453125" style="139"/>
  </cols>
  <sheetData>
    <row r="1" spans="2:10" ht="18.75" customHeight="1" x14ac:dyDescent="0.35">
      <c r="C1" s="250" t="s">
        <v>98</v>
      </c>
    </row>
    <row r="2" spans="2:10" ht="13.5" thickBot="1" x14ac:dyDescent="0.35"/>
    <row r="3" spans="2:10" ht="34" customHeight="1" thickBot="1" x14ac:dyDescent="0.35">
      <c r="B3" s="251"/>
      <c r="C3" s="252"/>
      <c r="D3" s="252"/>
      <c r="E3" s="252"/>
      <c r="F3" s="252"/>
      <c r="G3" s="252"/>
      <c r="H3" s="252"/>
      <c r="I3" s="252"/>
      <c r="J3" s="253"/>
    </row>
    <row r="4" spans="2:10" ht="34" customHeight="1" x14ac:dyDescent="0.3">
      <c r="B4" s="195"/>
      <c r="C4" s="254" t="s">
        <v>99</v>
      </c>
      <c r="D4" s="255"/>
      <c r="F4" s="142" t="str">
        <f>IF(RIGHT(D8,4)=RIGHT(D9,4),"ANNÉE "&amp;RIGHT(D8,4),"ANNÉES "&amp;RIGHT(D8,4)&amp;"/"&amp;RIGHT(D9,4))</f>
        <v>ANNÉES 2026/2027</v>
      </c>
      <c r="G4" s="256"/>
      <c r="H4" s="280" t="s">
        <v>203</v>
      </c>
      <c r="I4" s="281"/>
      <c r="J4" s="196"/>
    </row>
    <row r="5" spans="2:10" ht="34" customHeight="1" thickBot="1" x14ac:dyDescent="0.35">
      <c r="B5" s="195"/>
      <c r="F5" s="144"/>
      <c r="G5" s="257"/>
      <c r="H5" s="282"/>
      <c r="I5" s="283"/>
      <c r="J5" s="196"/>
    </row>
    <row r="6" spans="2:10" ht="34" customHeight="1" x14ac:dyDescent="0.3">
      <c r="B6" s="195"/>
      <c r="C6" s="258" t="s">
        <v>101</v>
      </c>
      <c r="D6" s="259" t="s">
        <v>102</v>
      </c>
      <c r="F6" s="260" t="s">
        <v>204</v>
      </c>
      <c r="G6" s="261"/>
      <c r="H6" s="284"/>
      <c r="I6" s="284"/>
      <c r="J6" s="196"/>
    </row>
    <row r="7" spans="2:10" ht="34" customHeight="1" x14ac:dyDescent="0.3">
      <c r="B7" s="195"/>
      <c r="F7" s="145" t="s">
        <v>205</v>
      </c>
      <c r="J7" s="196"/>
    </row>
    <row r="8" spans="2:10" ht="34" customHeight="1" x14ac:dyDescent="0.3">
      <c r="B8" s="262"/>
      <c r="C8" s="175" t="s">
        <v>103</v>
      </c>
      <c r="D8" s="147" t="str">
        <f>"01/01/"&amp;MIN(C14:C15)</f>
        <v>01/01/2026</v>
      </c>
      <c r="E8" s="263"/>
      <c r="F8" s="263"/>
      <c r="G8" s="263"/>
      <c r="H8" s="285" t="s">
        <v>194</v>
      </c>
      <c r="I8" s="286"/>
      <c r="J8" s="264"/>
    </row>
    <row r="9" spans="2:10" ht="34" customHeight="1" x14ac:dyDescent="0.3">
      <c r="B9" s="262"/>
      <c r="C9" s="175" t="s">
        <v>105</v>
      </c>
      <c r="D9" s="147" t="str">
        <f>"31/12/"&amp;MAX(C14:C15)</f>
        <v>31/12/2027</v>
      </c>
      <c r="E9" s="263"/>
      <c r="F9" s="263"/>
      <c r="G9" s="263"/>
      <c r="H9" s="287"/>
      <c r="I9" s="288"/>
      <c r="J9" s="264"/>
    </row>
    <row r="10" spans="2:10" ht="34" customHeight="1" x14ac:dyDescent="0.3">
      <c r="B10" s="195"/>
      <c r="J10" s="196"/>
    </row>
    <row r="11" spans="2:10" ht="34" customHeight="1" x14ac:dyDescent="0.4">
      <c r="B11" s="265"/>
      <c r="C11" s="266" t="s">
        <v>195</v>
      </c>
      <c r="D11" s="267"/>
      <c r="E11" s="267"/>
      <c r="F11" s="268"/>
      <c r="G11" s="268"/>
      <c r="H11" s="268"/>
      <c r="I11" s="268"/>
      <c r="J11" s="269"/>
    </row>
    <row r="12" spans="2:10" ht="34" customHeight="1" x14ac:dyDescent="0.3">
      <c r="B12" s="195"/>
      <c r="J12" s="196"/>
    </row>
    <row r="13" spans="2:10" ht="57" customHeight="1" x14ac:dyDescent="0.3">
      <c r="B13" s="195"/>
      <c r="C13" s="270" t="s">
        <v>196</v>
      </c>
      <c r="D13" s="270" t="s">
        <v>197</v>
      </c>
      <c r="E13" s="270" t="s">
        <v>198</v>
      </c>
      <c r="F13" s="270" t="s">
        <v>199</v>
      </c>
      <c r="G13" s="270" t="s">
        <v>200</v>
      </c>
      <c r="H13" s="270" t="s">
        <v>201</v>
      </c>
      <c r="I13" s="270" t="s">
        <v>202</v>
      </c>
      <c r="J13" s="196"/>
    </row>
    <row r="14" spans="2:10" ht="34" customHeight="1" x14ac:dyDescent="0.3">
      <c r="B14" s="195"/>
      <c r="C14" s="271">
        <v>2026</v>
      </c>
      <c r="D14" s="272">
        <f>'BPU DQE prix 100% marché 2026'!J120</f>
        <v>1894.6319999999998</v>
      </c>
      <c r="E14" s="273">
        <f>'BPU DQE prix 100% marché 2026'!E135</f>
        <v>0</v>
      </c>
      <c r="F14" s="273">
        <f>'BPU DQE prix 100% marché 2026'!F135</f>
        <v>65871.319999999992</v>
      </c>
      <c r="G14" s="273">
        <f>'BPU DQE prix 100% marché 2026'!G135</f>
        <v>55043.67</v>
      </c>
      <c r="H14" s="274">
        <f>SUM(E14:G14)</f>
        <v>120914.98999999999</v>
      </c>
      <c r="I14" s="275">
        <f>IFERROR(H14/D14," ")</f>
        <v>63.819776083165493</v>
      </c>
      <c r="J14" s="196"/>
    </row>
    <row r="15" spans="2:10" ht="34" customHeight="1" x14ac:dyDescent="0.3">
      <c r="B15" s="195"/>
      <c r="C15" s="271">
        <v>2027</v>
      </c>
      <c r="D15" s="272">
        <f>'BPU DQE prix 100% marché 2027'!J120</f>
        <v>1894.6319999999998</v>
      </c>
      <c r="E15" s="273">
        <f>'BPU DQE prix 100% marché 2027'!E135</f>
        <v>0</v>
      </c>
      <c r="F15" s="273">
        <f>'BPU DQE prix 100% marché 2027'!F135</f>
        <v>65871.319999999992</v>
      </c>
      <c r="G15" s="273">
        <f>'BPU DQE prix 100% marché 2027'!G135</f>
        <v>55043.67</v>
      </c>
      <c r="H15" s="274">
        <f>SUM(E15:G15)</f>
        <v>120914.98999999999</v>
      </c>
      <c r="I15" s="275">
        <f>IFERROR(H15/D15," ")</f>
        <v>63.819776083165493</v>
      </c>
      <c r="J15" s="196"/>
    </row>
    <row r="16" spans="2:10" ht="34" customHeight="1" x14ac:dyDescent="0.3">
      <c r="B16" s="195"/>
      <c r="C16" s="276" t="s">
        <v>177</v>
      </c>
      <c r="D16" s="277">
        <f>SUM(D14:D15)</f>
        <v>3789.2639999999997</v>
      </c>
      <c r="E16" s="278">
        <f>SUM(E14:E15)</f>
        <v>0</v>
      </c>
      <c r="F16" s="278">
        <f>SUM(F14:F15)</f>
        <v>131742.63999999998</v>
      </c>
      <c r="G16" s="278">
        <f>SUM(G14:G15)</f>
        <v>110087.34</v>
      </c>
      <c r="H16" s="278">
        <f>SUM(H14:H15)</f>
        <v>241829.97999999998</v>
      </c>
      <c r="I16" s="279">
        <f>IFERROR(H16/D16," ")</f>
        <v>63.819776083165493</v>
      </c>
      <c r="J16" s="196"/>
    </row>
    <row r="17" spans="2:10" ht="34" customHeight="1" thickBot="1" x14ac:dyDescent="0.35">
      <c r="B17" s="202"/>
      <c r="C17" s="203"/>
      <c r="D17" s="203"/>
      <c r="E17" s="203"/>
      <c r="F17" s="203"/>
      <c r="G17" s="203"/>
      <c r="H17" s="203"/>
      <c r="I17" s="203"/>
      <c r="J17" s="204"/>
    </row>
  </sheetData>
  <sheetProtection algorithmName="SHA-512" hashValue="WLTxNhFB4+djMfWv14csu/ADpXkB+lfMSbmGAvdXft8lUPYorh5mwR8cTUL6PeXhv9a0mw0vPHzGYE1yIOkupw==" saltValue="QbiQz6fRsoDVu1lYUODO9A==" spinCount="100000" sheet="1" objects="1" scenarios="1"/>
  <mergeCells count="3">
    <mergeCell ref="H4:I5"/>
    <mergeCell ref="H6:I6"/>
    <mergeCell ref="H8:I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5B6F0-7321-4196-8EA4-761201D707F2}">
  <sheetPr codeName="Feuil19">
    <tabColor theme="4" tint="0.59999389629810485"/>
  </sheetPr>
  <dimension ref="B1:K139"/>
  <sheetViews>
    <sheetView topLeftCell="A107" zoomScale="85" zoomScaleNormal="85" workbookViewId="0"/>
  </sheetViews>
  <sheetFormatPr baseColWidth="10" defaultColWidth="8.453125" defaultRowHeight="13" x14ac:dyDescent="0.3"/>
  <cols>
    <col min="1" max="1" width="5" style="139" customWidth="1"/>
    <col min="2" max="2" width="4.1796875" style="139" customWidth="1"/>
    <col min="3" max="3" width="30.36328125" style="139" customWidth="1"/>
    <col min="4" max="4" width="26" style="139" customWidth="1"/>
    <col min="5" max="10" width="17" style="139" customWidth="1"/>
    <col min="11" max="11" width="4.1796875" style="139" customWidth="1"/>
    <col min="12" max="12" width="5" style="139" customWidth="1"/>
    <col min="13" max="16384" width="8.453125" style="139"/>
  </cols>
  <sheetData>
    <row r="1" spans="2:11" ht="15" thickBot="1" x14ac:dyDescent="0.35">
      <c r="B1" s="138" t="s">
        <v>98</v>
      </c>
    </row>
    <row r="2" spans="2:11" ht="47.15" customHeight="1" x14ac:dyDescent="0.3">
      <c r="C2" s="140" t="s">
        <v>99</v>
      </c>
      <c r="D2" s="141"/>
      <c r="F2" s="328" t="s">
        <v>185</v>
      </c>
      <c r="G2" s="328"/>
      <c r="H2" s="143"/>
      <c r="I2" s="329" t="s">
        <v>203</v>
      </c>
      <c r="J2" s="330"/>
    </row>
    <row r="3" spans="2:11" ht="35.15" customHeight="1" thickBot="1" x14ac:dyDescent="0.35">
      <c r="F3" s="333"/>
      <c r="G3" s="333"/>
      <c r="I3" s="331"/>
      <c r="J3" s="332"/>
    </row>
    <row r="4" spans="2:11" ht="27" customHeight="1" x14ac:dyDescent="0.3">
      <c r="C4" s="140" t="s">
        <v>101</v>
      </c>
      <c r="D4" s="145" t="s">
        <v>102</v>
      </c>
      <c r="F4" s="334" t="s">
        <v>204</v>
      </c>
      <c r="G4" s="335"/>
      <c r="H4" s="143"/>
      <c r="I4" s="284"/>
      <c r="J4" s="284"/>
    </row>
    <row r="5" spans="2:11" x14ac:dyDescent="0.3">
      <c r="F5" s="336" t="s">
        <v>205</v>
      </c>
      <c r="G5" s="337"/>
    </row>
    <row r="6" spans="2:11" s="143" customFormat="1" ht="43.5" customHeight="1" x14ac:dyDescent="0.35">
      <c r="C6" s="146" t="s">
        <v>103</v>
      </c>
      <c r="D6" s="147">
        <v>46023</v>
      </c>
      <c r="G6" s="148"/>
      <c r="I6" s="323" t="s">
        <v>104</v>
      </c>
      <c r="J6" s="323"/>
    </row>
    <row r="7" spans="2:11" s="143" customFormat="1" ht="43.5" customHeight="1" x14ac:dyDescent="0.35">
      <c r="C7" s="146" t="s">
        <v>105</v>
      </c>
      <c r="D7" s="147">
        <v>46387</v>
      </c>
      <c r="G7" s="148"/>
      <c r="I7" s="323"/>
      <c r="J7" s="323"/>
    </row>
    <row r="9" spans="2:11" ht="13.5" thickBot="1" x14ac:dyDescent="0.35"/>
    <row r="10" spans="2:11" s="149" customFormat="1" ht="31" customHeight="1" thickBot="1" x14ac:dyDescent="0.45">
      <c r="B10" s="324" t="s">
        <v>106</v>
      </c>
      <c r="C10" s="325"/>
      <c r="D10" s="325"/>
      <c r="E10" s="325"/>
      <c r="F10" s="325"/>
      <c r="G10" s="325"/>
      <c r="H10" s="325"/>
      <c r="I10" s="325"/>
      <c r="J10" s="325"/>
      <c r="K10" s="326"/>
    </row>
    <row r="11" spans="2:11" ht="13.5" thickBot="1" x14ac:dyDescent="0.35"/>
    <row r="12" spans="2:11" ht="24" thickBot="1" x14ac:dyDescent="0.6">
      <c r="B12" s="307" t="s">
        <v>107</v>
      </c>
      <c r="C12" s="308"/>
      <c r="D12" s="308"/>
      <c r="E12" s="308"/>
      <c r="F12" s="308"/>
      <c r="G12" s="308"/>
      <c r="H12" s="308"/>
      <c r="I12" s="308"/>
      <c r="J12" s="308"/>
      <c r="K12" s="309"/>
    </row>
    <row r="13" spans="2:11" x14ac:dyDescent="0.3">
      <c r="B13" s="238"/>
      <c r="K13" s="239"/>
    </row>
    <row r="14" spans="2:11" ht="30" customHeight="1" x14ac:dyDescent="0.3">
      <c r="B14" s="238"/>
      <c r="C14" s="154" t="s">
        <v>108</v>
      </c>
      <c r="D14" s="155"/>
      <c r="E14" s="155"/>
      <c r="F14" s="155"/>
      <c r="G14" s="155"/>
      <c r="H14" s="155"/>
      <c r="I14" s="155"/>
      <c r="J14" s="156"/>
      <c r="K14" s="239"/>
    </row>
    <row r="15" spans="2:11" s="162" customFormat="1" ht="39" x14ac:dyDescent="0.35">
      <c r="B15" s="240"/>
      <c r="C15" s="159" t="s">
        <v>47</v>
      </c>
      <c r="D15" s="159" t="s">
        <v>109</v>
      </c>
      <c r="E15" s="159" t="s">
        <v>110</v>
      </c>
      <c r="F15" s="159" t="s">
        <v>111</v>
      </c>
      <c r="G15" s="159" t="s">
        <v>112</v>
      </c>
      <c r="H15" s="159" t="s">
        <v>113</v>
      </c>
      <c r="I15" s="159" t="s">
        <v>114</v>
      </c>
      <c r="J15" s="160" t="s">
        <v>115</v>
      </c>
      <c r="K15" s="241"/>
    </row>
    <row r="16" spans="2:11" ht="22" customHeight="1" x14ac:dyDescent="0.3">
      <c r="B16" s="238"/>
      <c r="C16" s="163" t="s">
        <v>32</v>
      </c>
      <c r="D16" s="163" t="s">
        <v>116</v>
      </c>
      <c r="E16" s="164"/>
      <c r="F16" s="164"/>
      <c r="G16" s="165"/>
      <c r="H16" s="165"/>
      <c r="I16" s="165"/>
      <c r="J16" s="165"/>
      <c r="K16" s="239"/>
    </row>
    <row r="17" spans="2:11" ht="22" customHeight="1" x14ac:dyDescent="0.3">
      <c r="B17" s="238"/>
      <c r="C17" s="163" t="s">
        <v>32</v>
      </c>
      <c r="D17" s="163" t="s">
        <v>117</v>
      </c>
      <c r="E17" s="165"/>
      <c r="F17" s="165"/>
      <c r="G17" s="165"/>
      <c r="H17" s="165"/>
      <c r="I17" s="165"/>
      <c r="J17" s="165"/>
      <c r="K17" s="239"/>
    </row>
    <row r="18" spans="2:11" ht="22" customHeight="1" x14ac:dyDescent="0.3">
      <c r="B18" s="238"/>
      <c r="C18" s="163" t="s">
        <v>32</v>
      </c>
      <c r="D18" s="163" t="s">
        <v>118</v>
      </c>
      <c r="E18" s="164"/>
      <c r="F18" s="165"/>
      <c r="G18" s="164"/>
      <c r="H18" s="164"/>
      <c r="I18" s="164"/>
      <c r="J18" s="164"/>
      <c r="K18" s="239"/>
    </row>
    <row r="19" spans="2:11" ht="22" customHeight="1" x14ac:dyDescent="0.3">
      <c r="B19" s="238"/>
      <c r="C19" s="163" t="s">
        <v>32</v>
      </c>
      <c r="D19" s="163" t="s">
        <v>119</v>
      </c>
      <c r="E19" s="165"/>
      <c r="F19" s="165"/>
      <c r="G19" s="165"/>
      <c r="H19" s="165"/>
      <c r="I19" s="165"/>
      <c r="J19" s="165"/>
      <c r="K19" s="239"/>
    </row>
    <row r="20" spans="2:11" ht="22" customHeight="1" x14ac:dyDescent="0.3">
      <c r="B20" s="238"/>
      <c r="C20" s="163" t="s">
        <v>32</v>
      </c>
      <c r="D20" s="163" t="s">
        <v>120</v>
      </c>
      <c r="E20" s="165"/>
      <c r="F20" s="165"/>
      <c r="G20" s="165"/>
      <c r="H20" s="165"/>
      <c r="I20" s="165"/>
      <c r="J20" s="165"/>
      <c r="K20" s="239"/>
    </row>
    <row r="21" spans="2:11" ht="22" customHeight="1" x14ac:dyDescent="0.3">
      <c r="B21" s="238"/>
      <c r="C21" s="163" t="s">
        <v>16</v>
      </c>
      <c r="D21" s="163" t="s">
        <v>56</v>
      </c>
      <c r="E21" s="164"/>
      <c r="F21" s="165"/>
      <c r="G21" s="164"/>
      <c r="H21" s="164"/>
      <c r="I21" s="164"/>
      <c r="J21" s="164"/>
      <c r="K21" s="239"/>
    </row>
    <row r="22" spans="2:11" ht="22" hidden="1" customHeight="1" x14ac:dyDescent="0.3">
      <c r="B22" s="238"/>
      <c r="C22" s="163" t="s">
        <v>18</v>
      </c>
      <c r="D22" s="163" t="s">
        <v>121</v>
      </c>
      <c r="E22" s="165"/>
      <c r="F22" s="165"/>
      <c r="G22" s="165"/>
      <c r="H22" s="165"/>
      <c r="I22" s="165"/>
      <c r="J22" s="165"/>
      <c r="K22" s="239"/>
    </row>
    <row r="23" spans="2:11" ht="22" customHeight="1" x14ac:dyDescent="0.3">
      <c r="B23" s="238"/>
      <c r="C23" s="163" t="s">
        <v>20</v>
      </c>
      <c r="D23" s="163" t="s">
        <v>122</v>
      </c>
      <c r="E23" s="164"/>
      <c r="F23" s="164"/>
      <c r="G23" s="164"/>
      <c r="H23" s="164"/>
      <c r="I23" s="164"/>
      <c r="J23" s="164"/>
      <c r="K23" s="239"/>
    </row>
    <row r="24" spans="2:11" ht="13.5" thickBot="1" x14ac:dyDescent="0.35">
      <c r="B24" s="242"/>
      <c r="C24" s="243"/>
      <c r="D24" s="243"/>
      <c r="E24" s="244"/>
      <c r="F24" s="244"/>
      <c r="G24" s="244"/>
      <c r="H24" s="244"/>
      <c r="I24" s="244"/>
      <c r="J24" s="244"/>
      <c r="K24" s="245"/>
    </row>
    <row r="25" spans="2:11" ht="13.5" thickBot="1" x14ac:dyDescent="0.35"/>
    <row r="26" spans="2:11" ht="24" thickBot="1" x14ac:dyDescent="0.6">
      <c r="B26" s="307" t="s">
        <v>123</v>
      </c>
      <c r="C26" s="308"/>
      <c r="D26" s="308"/>
      <c r="E26" s="308"/>
      <c r="F26" s="308"/>
      <c r="G26" s="308"/>
      <c r="H26" s="308"/>
      <c r="I26" s="308"/>
      <c r="J26" s="308"/>
      <c r="K26" s="309"/>
    </row>
    <row r="27" spans="2:11" x14ac:dyDescent="0.3">
      <c r="B27" s="238"/>
      <c r="K27" s="239"/>
    </row>
    <row r="28" spans="2:11" ht="30" customHeight="1" x14ac:dyDescent="0.3">
      <c r="B28" s="238"/>
      <c r="C28" s="327" t="s">
        <v>124</v>
      </c>
      <c r="D28" s="327"/>
      <c r="E28" s="327"/>
      <c r="F28" s="327"/>
      <c r="G28" s="327"/>
      <c r="H28" s="327"/>
      <c r="I28" s="327"/>
      <c r="J28" s="327"/>
      <c r="K28" s="239"/>
    </row>
    <row r="29" spans="2:11" s="162" customFormat="1" ht="26" x14ac:dyDescent="0.35">
      <c r="B29" s="240"/>
      <c r="C29" s="170" t="s">
        <v>47</v>
      </c>
      <c r="D29" s="170" t="s">
        <v>109</v>
      </c>
      <c r="E29" s="170"/>
      <c r="F29" s="170" t="s">
        <v>125</v>
      </c>
      <c r="G29" s="170" t="s">
        <v>126</v>
      </c>
      <c r="H29" s="170" t="s">
        <v>127</v>
      </c>
      <c r="I29" s="170" t="s">
        <v>128</v>
      </c>
      <c r="J29" s="170" t="s">
        <v>129</v>
      </c>
      <c r="K29" s="241"/>
    </row>
    <row r="30" spans="2:11" ht="22" customHeight="1" x14ac:dyDescent="0.3">
      <c r="B30" s="238"/>
      <c r="C30" s="163" t="s">
        <v>32</v>
      </c>
      <c r="D30" s="163" t="s">
        <v>116</v>
      </c>
      <c r="E30" s="246"/>
      <c r="F30" s="172"/>
      <c r="G30" s="173"/>
      <c r="H30" s="173"/>
      <c r="I30" s="173"/>
      <c r="J30" s="173"/>
      <c r="K30" s="239"/>
    </row>
    <row r="31" spans="2:11" ht="22" customHeight="1" x14ac:dyDescent="0.3">
      <c r="B31" s="238"/>
      <c r="C31" s="163" t="s">
        <v>32</v>
      </c>
      <c r="D31" s="163" t="s">
        <v>117</v>
      </c>
      <c r="E31" s="246"/>
      <c r="F31" s="173"/>
      <c r="G31" s="174"/>
      <c r="H31" s="174"/>
      <c r="I31" s="173"/>
      <c r="J31" s="173"/>
      <c r="K31" s="239"/>
    </row>
    <row r="32" spans="2:11" ht="22" customHeight="1" x14ac:dyDescent="0.3">
      <c r="B32" s="238"/>
      <c r="C32" s="163" t="s">
        <v>32</v>
      </c>
      <c r="D32" s="163" t="s">
        <v>118</v>
      </c>
      <c r="E32" s="246"/>
      <c r="F32" s="173"/>
      <c r="G32" s="172"/>
      <c r="H32" s="172"/>
      <c r="I32" s="172"/>
      <c r="J32" s="172"/>
      <c r="K32" s="239"/>
    </row>
    <row r="33" spans="2:11" ht="22" customHeight="1" x14ac:dyDescent="0.3">
      <c r="B33" s="238"/>
      <c r="C33" s="163" t="s">
        <v>32</v>
      </c>
      <c r="D33" s="163" t="s">
        <v>119</v>
      </c>
      <c r="E33" s="246"/>
      <c r="F33" s="173"/>
      <c r="G33" s="174"/>
      <c r="H33" s="174"/>
      <c r="I33" s="174"/>
      <c r="J33" s="174"/>
      <c r="K33" s="239"/>
    </row>
    <row r="34" spans="2:11" ht="22" customHeight="1" x14ac:dyDescent="0.3">
      <c r="B34" s="238"/>
      <c r="C34" s="163" t="s">
        <v>32</v>
      </c>
      <c r="D34" s="163" t="s">
        <v>120</v>
      </c>
      <c r="E34" s="246"/>
      <c r="F34" s="174"/>
      <c r="G34" s="173"/>
      <c r="H34" s="173"/>
      <c r="I34" s="173"/>
      <c r="J34" s="173"/>
      <c r="K34" s="239"/>
    </row>
    <row r="35" spans="2:11" ht="22" customHeight="1" x14ac:dyDescent="0.3">
      <c r="B35" s="238"/>
      <c r="C35" s="175" t="s">
        <v>16</v>
      </c>
      <c r="D35" s="175" t="s">
        <v>56</v>
      </c>
      <c r="E35" s="246"/>
      <c r="F35" s="173"/>
      <c r="G35" s="172"/>
      <c r="H35" s="172"/>
      <c r="I35" s="172"/>
      <c r="J35" s="172"/>
      <c r="K35" s="239"/>
    </row>
    <row r="36" spans="2:11" ht="22" hidden="1" customHeight="1" x14ac:dyDescent="0.3">
      <c r="B36" s="238"/>
      <c r="C36" s="175" t="s">
        <v>18</v>
      </c>
      <c r="D36" s="175" t="s">
        <v>121</v>
      </c>
      <c r="E36" s="246"/>
      <c r="F36" s="174"/>
      <c r="G36" s="174"/>
      <c r="H36" s="174"/>
      <c r="I36" s="174"/>
      <c r="J36" s="174"/>
      <c r="K36" s="239"/>
    </row>
    <row r="37" spans="2:11" ht="22" customHeight="1" x14ac:dyDescent="0.3">
      <c r="B37" s="238"/>
      <c r="C37" s="175" t="s">
        <v>20</v>
      </c>
      <c r="D37" s="175" t="s">
        <v>122</v>
      </c>
      <c r="E37" s="246"/>
      <c r="F37" s="172"/>
      <c r="G37" s="172"/>
      <c r="H37" s="172"/>
      <c r="I37" s="172"/>
      <c r="J37" s="172"/>
      <c r="K37" s="239"/>
    </row>
    <row r="38" spans="2:11" x14ac:dyDescent="0.3">
      <c r="B38" s="238"/>
      <c r="C38" s="176"/>
      <c r="K38" s="239"/>
    </row>
    <row r="39" spans="2:11" ht="68.25" customHeight="1" x14ac:dyDescent="0.3">
      <c r="B39" s="238"/>
      <c r="C39" s="177" t="s">
        <v>130</v>
      </c>
      <c r="D39" s="178"/>
      <c r="E39" s="179" t="s">
        <v>206</v>
      </c>
      <c r="F39" s="180">
        <v>0.98</v>
      </c>
      <c r="G39" s="312"/>
      <c r="H39" s="313"/>
      <c r="I39" s="181" t="s">
        <v>207</v>
      </c>
      <c r="J39" s="182">
        <v>14.652200000000001</v>
      </c>
      <c r="K39" s="239"/>
    </row>
    <row r="40" spans="2:11" s="162" customFormat="1" ht="39" x14ac:dyDescent="0.35">
      <c r="B40" s="240"/>
      <c r="C40" s="170" t="s">
        <v>47</v>
      </c>
      <c r="D40" s="170" t="s">
        <v>109</v>
      </c>
      <c r="E40" s="183"/>
      <c r="F40" s="170" t="s">
        <v>131</v>
      </c>
      <c r="G40" s="170" t="s">
        <v>132</v>
      </c>
      <c r="H40" s="170" t="s">
        <v>133</v>
      </c>
      <c r="I40" s="170" t="s">
        <v>134</v>
      </c>
      <c r="J40" s="170" t="s">
        <v>135</v>
      </c>
      <c r="K40" s="241"/>
    </row>
    <row r="41" spans="2:11" ht="22" customHeight="1" x14ac:dyDescent="0.3">
      <c r="B41" s="238"/>
      <c r="C41" s="163" t="s">
        <v>32</v>
      </c>
      <c r="D41" s="163" t="s">
        <v>116</v>
      </c>
      <c r="E41" s="186"/>
      <c r="F41" s="185">
        <f>ROUND(F30*$F$39*$J$39,2)</f>
        <v>0</v>
      </c>
      <c r="G41" s="186"/>
      <c r="H41" s="186"/>
      <c r="I41" s="186"/>
      <c r="J41" s="186"/>
      <c r="K41" s="239"/>
    </row>
    <row r="42" spans="2:11" ht="22" hidden="1" customHeight="1" x14ac:dyDescent="0.3">
      <c r="B42" s="238"/>
      <c r="C42" s="163" t="s">
        <v>32</v>
      </c>
      <c r="D42" s="163" t="s">
        <v>117</v>
      </c>
      <c r="E42" s="186"/>
      <c r="F42" s="186"/>
      <c r="G42" s="185">
        <f>ROUND(G31*$F$39*$J$39,2)</f>
        <v>0</v>
      </c>
      <c r="H42" s="185">
        <f>ROUND(H31*$F$39*$J$39,2)</f>
        <v>0</v>
      </c>
      <c r="I42" s="186"/>
      <c r="J42" s="186"/>
      <c r="K42" s="239"/>
    </row>
    <row r="43" spans="2:11" ht="22" customHeight="1" x14ac:dyDescent="0.3">
      <c r="B43" s="238"/>
      <c r="C43" s="163" t="s">
        <v>32</v>
      </c>
      <c r="D43" s="163" t="s">
        <v>118</v>
      </c>
      <c r="E43" s="186"/>
      <c r="F43" s="186"/>
      <c r="G43" s="185">
        <f t="shared" ref="G43:H44" si="0">ROUND(G32*$F$39*$J$39,2)</f>
        <v>0</v>
      </c>
      <c r="H43" s="185">
        <f t="shared" si="0"/>
        <v>0</v>
      </c>
      <c r="I43" s="185">
        <f>ROUND(I32*$F$39*$J$39,2)</f>
        <v>0</v>
      </c>
      <c r="J43" s="185">
        <f>ROUND(J32*$F$39*$J$39,2)</f>
        <v>0</v>
      </c>
      <c r="K43" s="239"/>
    </row>
    <row r="44" spans="2:11" ht="22" hidden="1" customHeight="1" x14ac:dyDescent="0.3">
      <c r="B44" s="238"/>
      <c r="C44" s="163" t="s">
        <v>32</v>
      </c>
      <c r="D44" s="163" t="s">
        <v>119</v>
      </c>
      <c r="E44" s="186"/>
      <c r="F44" s="186"/>
      <c r="G44" s="185">
        <f t="shared" si="0"/>
        <v>0</v>
      </c>
      <c r="H44" s="185">
        <f t="shared" si="0"/>
        <v>0</v>
      </c>
      <c r="I44" s="185">
        <f>ROUND(I33*$F$39*$J$39,2)</f>
        <v>0</v>
      </c>
      <c r="J44" s="185">
        <f>ROUND(J33*$F$39*$J$39,2)</f>
        <v>0</v>
      </c>
      <c r="K44" s="239"/>
    </row>
    <row r="45" spans="2:11" ht="22" hidden="1" customHeight="1" x14ac:dyDescent="0.3">
      <c r="B45" s="238"/>
      <c r="C45" s="163" t="s">
        <v>32</v>
      </c>
      <c r="D45" s="163" t="s">
        <v>120</v>
      </c>
      <c r="E45" s="186"/>
      <c r="F45" s="185">
        <f>ROUND(F34*$F$39*$J$39,2)</f>
        <v>0</v>
      </c>
      <c r="G45" s="186"/>
      <c r="H45" s="186"/>
      <c r="I45" s="186"/>
      <c r="J45" s="186"/>
      <c r="K45" s="239"/>
    </row>
    <row r="46" spans="2:11" ht="22" customHeight="1" x14ac:dyDescent="0.3">
      <c r="B46" s="238"/>
      <c r="C46" s="175" t="s">
        <v>16</v>
      </c>
      <c r="D46" s="175" t="s">
        <v>56</v>
      </c>
      <c r="E46" s="186"/>
      <c r="F46" s="186"/>
      <c r="G46" s="185">
        <f t="shared" ref="G46:J48" si="1">ROUND(G35*$F$39*$J$39,2)</f>
        <v>0</v>
      </c>
      <c r="H46" s="185">
        <f t="shared" si="1"/>
        <v>0</v>
      </c>
      <c r="I46" s="185">
        <f t="shared" si="1"/>
        <v>0</v>
      </c>
      <c r="J46" s="185">
        <f t="shared" si="1"/>
        <v>0</v>
      </c>
      <c r="K46" s="239"/>
    </row>
    <row r="47" spans="2:11" ht="22" hidden="1" customHeight="1" x14ac:dyDescent="0.3">
      <c r="B47" s="238"/>
      <c r="C47" s="175" t="s">
        <v>18</v>
      </c>
      <c r="D47" s="175" t="s">
        <v>121</v>
      </c>
      <c r="E47" s="186"/>
      <c r="F47" s="185">
        <f>ROUND(F36*$F$39*$J$39,2)</f>
        <v>0</v>
      </c>
      <c r="G47" s="185">
        <f t="shared" si="1"/>
        <v>0</v>
      </c>
      <c r="H47" s="185">
        <f t="shared" si="1"/>
        <v>0</v>
      </c>
      <c r="I47" s="185">
        <f t="shared" si="1"/>
        <v>0</v>
      </c>
      <c r="J47" s="185">
        <f t="shared" si="1"/>
        <v>0</v>
      </c>
      <c r="K47" s="239"/>
    </row>
    <row r="48" spans="2:11" ht="22" customHeight="1" x14ac:dyDescent="0.3">
      <c r="B48" s="238"/>
      <c r="C48" s="175" t="s">
        <v>20</v>
      </c>
      <c r="D48" s="175" t="s">
        <v>122</v>
      </c>
      <c r="E48" s="186"/>
      <c r="F48" s="185">
        <f>ROUND(F37*$F$39*$J$39,2)</f>
        <v>0</v>
      </c>
      <c r="G48" s="185">
        <f t="shared" si="1"/>
        <v>0</v>
      </c>
      <c r="H48" s="185">
        <f t="shared" si="1"/>
        <v>0</v>
      </c>
      <c r="I48" s="185">
        <f t="shared" si="1"/>
        <v>0</v>
      </c>
      <c r="J48" s="185">
        <f t="shared" si="1"/>
        <v>0</v>
      </c>
      <c r="K48" s="239"/>
    </row>
    <row r="49" spans="2:11" x14ac:dyDescent="0.3">
      <c r="B49" s="238"/>
      <c r="C49" s="176" t="s">
        <v>136</v>
      </c>
      <c r="K49" s="239"/>
    </row>
    <row r="50" spans="2:11" x14ac:dyDescent="0.3">
      <c r="B50" s="238"/>
      <c r="C50" s="176" t="s">
        <v>137</v>
      </c>
      <c r="K50" s="239"/>
    </row>
    <row r="51" spans="2:11" ht="13.5" thickBot="1" x14ac:dyDescent="0.35">
      <c r="B51" s="242"/>
      <c r="C51" s="247"/>
      <c r="D51" s="248"/>
      <c r="E51" s="248"/>
      <c r="F51" s="248"/>
      <c r="G51" s="248"/>
      <c r="H51" s="248"/>
      <c r="I51" s="248"/>
      <c r="J51" s="248"/>
      <c r="K51" s="245"/>
    </row>
    <row r="52" spans="2:11" x14ac:dyDescent="0.3">
      <c r="C52" s="176"/>
    </row>
    <row r="53" spans="2:11" ht="13.5" thickBot="1" x14ac:dyDescent="0.35">
      <c r="C53" s="176"/>
    </row>
    <row r="54" spans="2:11" ht="24" thickBot="1" x14ac:dyDescent="0.6">
      <c r="B54" s="307" t="s">
        <v>138</v>
      </c>
      <c r="C54" s="308"/>
      <c r="D54" s="308"/>
      <c r="E54" s="308"/>
      <c r="F54" s="308"/>
      <c r="G54" s="308"/>
      <c r="H54" s="308"/>
      <c r="I54" s="308"/>
      <c r="J54" s="308"/>
      <c r="K54" s="309"/>
    </row>
    <row r="55" spans="2:11" x14ac:dyDescent="0.3">
      <c r="B55" s="238"/>
      <c r="C55" s="176"/>
      <c r="K55" s="239"/>
    </row>
    <row r="56" spans="2:11" ht="30" customHeight="1" x14ac:dyDescent="0.3">
      <c r="B56" s="238"/>
      <c r="C56" s="310" t="s">
        <v>139</v>
      </c>
      <c r="D56" s="311"/>
      <c r="E56" s="190" t="s">
        <v>140</v>
      </c>
      <c r="F56" s="191"/>
      <c r="G56" s="312"/>
      <c r="H56" s="313"/>
      <c r="I56" s="192" t="s">
        <v>141</v>
      </c>
      <c r="J56" s="191"/>
      <c r="K56" s="239"/>
    </row>
    <row r="57" spans="2:11" s="162" customFormat="1" ht="39" x14ac:dyDescent="0.35">
      <c r="B57" s="240"/>
      <c r="C57" s="170" t="s">
        <v>47</v>
      </c>
      <c r="D57" s="170" t="s">
        <v>109</v>
      </c>
      <c r="E57" s="170"/>
      <c r="F57" s="170" t="s">
        <v>142</v>
      </c>
      <c r="G57" s="170" t="s">
        <v>143</v>
      </c>
      <c r="H57" s="170" t="s">
        <v>144</v>
      </c>
      <c r="I57" s="170" t="s">
        <v>145</v>
      </c>
      <c r="J57" s="170" t="s">
        <v>146</v>
      </c>
      <c r="K57" s="241"/>
    </row>
    <row r="58" spans="2:11" ht="22" customHeight="1" x14ac:dyDescent="0.3">
      <c r="B58" s="238"/>
      <c r="C58" s="163" t="s">
        <v>32</v>
      </c>
      <c r="D58" s="163" t="s">
        <v>116</v>
      </c>
      <c r="E58" s="184"/>
      <c r="F58" s="185">
        <f>(0.478*($F$56+(0.62*$J$56)))</f>
        <v>0</v>
      </c>
      <c r="G58" s="186"/>
      <c r="H58" s="186"/>
      <c r="I58" s="186"/>
      <c r="J58" s="186"/>
      <c r="K58" s="239"/>
    </row>
    <row r="59" spans="2:11" ht="22" hidden="1" customHeight="1" x14ac:dyDescent="0.3">
      <c r="B59" s="238"/>
      <c r="C59" s="163" t="s">
        <v>32</v>
      </c>
      <c r="D59" s="163" t="s">
        <v>117</v>
      </c>
      <c r="E59" s="184"/>
      <c r="F59" s="186"/>
      <c r="G59" s="185">
        <f t="shared" ref="G59:H61" si="2">(0.478*($F$56+(0.62*$J$56)))</f>
        <v>0</v>
      </c>
      <c r="H59" s="185">
        <f t="shared" si="2"/>
        <v>0</v>
      </c>
      <c r="I59" s="186"/>
      <c r="J59" s="186"/>
      <c r="K59" s="239"/>
    </row>
    <row r="60" spans="2:11" ht="22" customHeight="1" x14ac:dyDescent="0.3">
      <c r="B60" s="238"/>
      <c r="C60" s="163" t="s">
        <v>32</v>
      </c>
      <c r="D60" s="163" t="s">
        <v>118</v>
      </c>
      <c r="E60" s="184"/>
      <c r="F60" s="186"/>
      <c r="G60" s="185">
        <f t="shared" si="2"/>
        <v>0</v>
      </c>
      <c r="H60" s="185">
        <f t="shared" si="2"/>
        <v>0</v>
      </c>
      <c r="I60" s="185">
        <f>(0.478*($F$56+(0.62*$J$56)))</f>
        <v>0</v>
      </c>
      <c r="J60" s="185">
        <f>(0.478*($F$56+(0.62*$J$56)))</f>
        <v>0</v>
      </c>
      <c r="K60" s="239"/>
    </row>
    <row r="61" spans="2:11" ht="22" hidden="1" customHeight="1" x14ac:dyDescent="0.3">
      <c r="B61" s="238"/>
      <c r="C61" s="163" t="s">
        <v>32</v>
      </c>
      <c r="D61" s="163" t="s">
        <v>119</v>
      </c>
      <c r="E61" s="184"/>
      <c r="F61" s="186"/>
      <c r="G61" s="185">
        <f t="shared" si="2"/>
        <v>0</v>
      </c>
      <c r="H61" s="185">
        <f t="shared" si="2"/>
        <v>0</v>
      </c>
      <c r="I61" s="185">
        <f>(0.478*($F$56+(0.62*$J$56)))</f>
        <v>0</v>
      </c>
      <c r="J61" s="185">
        <f>(0.478*($F$56+(0.62*$J$56)))</f>
        <v>0</v>
      </c>
      <c r="K61" s="239"/>
    </row>
    <row r="62" spans="2:11" ht="22" hidden="1" customHeight="1" x14ac:dyDescent="0.3">
      <c r="B62" s="238"/>
      <c r="C62" s="163" t="s">
        <v>32</v>
      </c>
      <c r="D62" s="163" t="s">
        <v>120</v>
      </c>
      <c r="E62" s="184"/>
      <c r="F62" s="185">
        <f>(0.478*($F$56+(0.62*$J$56)))</f>
        <v>0</v>
      </c>
      <c r="G62" s="186"/>
      <c r="H62" s="186"/>
      <c r="I62" s="186"/>
      <c r="J62" s="186"/>
      <c r="K62" s="239"/>
    </row>
    <row r="63" spans="2:11" ht="22" customHeight="1" x14ac:dyDescent="0.3">
      <c r="B63" s="238"/>
      <c r="C63" s="175" t="s">
        <v>16</v>
      </c>
      <c r="D63" s="175" t="s">
        <v>56</v>
      </c>
      <c r="E63" s="184"/>
      <c r="F63" s="186"/>
      <c r="G63" s="185">
        <f t="shared" ref="G63:J65" si="3">(0.478*($F$56+(0.62*$J$56)))</f>
        <v>0</v>
      </c>
      <c r="H63" s="185">
        <f t="shared" si="3"/>
        <v>0</v>
      </c>
      <c r="I63" s="185">
        <f t="shared" si="3"/>
        <v>0</v>
      </c>
      <c r="J63" s="185">
        <f t="shared" si="3"/>
        <v>0</v>
      </c>
      <c r="K63" s="239"/>
    </row>
    <row r="64" spans="2:11" ht="22" hidden="1" customHeight="1" x14ac:dyDescent="0.3">
      <c r="B64" s="238"/>
      <c r="C64" s="175" t="s">
        <v>18</v>
      </c>
      <c r="D64" s="175" t="s">
        <v>121</v>
      </c>
      <c r="E64" s="184"/>
      <c r="F64" s="185">
        <f>(0.478*($F$56+(0.62*$J$56)))</f>
        <v>0</v>
      </c>
      <c r="G64" s="185">
        <f t="shared" si="3"/>
        <v>0</v>
      </c>
      <c r="H64" s="185">
        <f t="shared" si="3"/>
        <v>0</v>
      </c>
      <c r="I64" s="185">
        <f t="shared" si="3"/>
        <v>0</v>
      </c>
      <c r="J64" s="185">
        <f t="shared" si="3"/>
        <v>0</v>
      </c>
      <c r="K64" s="239"/>
    </row>
    <row r="65" spans="2:11" ht="22" customHeight="1" x14ac:dyDescent="0.3">
      <c r="B65" s="238"/>
      <c r="C65" s="175" t="s">
        <v>20</v>
      </c>
      <c r="D65" s="175" t="s">
        <v>122</v>
      </c>
      <c r="E65" s="184"/>
      <c r="F65" s="185">
        <f>(0.478*($F$56+(0.62*$J$56)))</f>
        <v>0</v>
      </c>
      <c r="G65" s="185">
        <f t="shared" si="3"/>
        <v>0</v>
      </c>
      <c r="H65" s="185">
        <f t="shared" si="3"/>
        <v>0</v>
      </c>
      <c r="I65" s="185">
        <f t="shared" si="3"/>
        <v>0</v>
      </c>
      <c r="J65" s="185">
        <f t="shared" si="3"/>
        <v>0</v>
      </c>
      <c r="K65" s="239"/>
    </row>
    <row r="66" spans="2:11" x14ac:dyDescent="0.3">
      <c r="B66" s="238"/>
      <c r="C66" s="139" t="s">
        <v>147</v>
      </c>
      <c r="K66" s="239"/>
    </row>
    <row r="67" spans="2:11" x14ac:dyDescent="0.3">
      <c r="B67" s="238"/>
      <c r="C67" s="193" t="s">
        <v>148</v>
      </c>
      <c r="K67" s="239"/>
    </row>
    <row r="68" spans="2:11" x14ac:dyDescent="0.3">
      <c r="B68" s="238"/>
      <c r="C68" s="194" t="s">
        <v>149</v>
      </c>
      <c r="K68" s="239"/>
    </row>
    <row r="69" spans="2:11" x14ac:dyDescent="0.3">
      <c r="B69" s="238"/>
      <c r="C69" s="194" t="s">
        <v>150</v>
      </c>
      <c r="K69" s="239"/>
    </row>
    <row r="70" spans="2:11" x14ac:dyDescent="0.3">
      <c r="B70" s="238"/>
      <c r="C70" s="194" t="s">
        <v>151</v>
      </c>
      <c r="K70" s="239"/>
    </row>
    <row r="71" spans="2:11" x14ac:dyDescent="0.3">
      <c r="B71" s="238"/>
      <c r="C71" s="194" t="s">
        <v>152</v>
      </c>
      <c r="K71" s="239"/>
    </row>
    <row r="72" spans="2:11" ht="13.5" thickBot="1" x14ac:dyDescent="0.35">
      <c r="B72" s="242"/>
      <c r="C72" s="248"/>
      <c r="D72" s="248"/>
      <c r="E72" s="248"/>
      <c r="F72" s="248"/>
      <c r="G72" s="248"/>
      <c r="H72" s="248"/>
      <c r="I72" s="248"/>
      <c r="J72" s="248"/>
      <c r="K72" s="245"/>
    </row>
    <row r="74" spans="2:11" ht="13.5" thickBot="1" x14ac:dyDescent="0.35"/>
    <row r="75" spans="2:11" ht="36" customHeight="1" thickBot="1" x14ac:dyDescent="0.35">
      <c r="B75" s="314" t="s">
        <v>153</v>
      </c>
      <c r="C75" s="315"/>
      <c r="D75" s="315"/>
      <c r="E75" s="315"/>
      <c r="F75" s="315"/>
      <c r="G75" s="315"/>
      <c r="H75" s="315"/>
      <c r="I75" s="315"/>
      <c r="J75" s="315"/>
      <c r="K75" s="316"/>
    </row>
    <row r="76" spans="2:11" x14ac:dyDescent="0.3">
      <c r="B76" s="195"/>
      <c r="C76" s="176"/>
      <c r="K76" s="196"/>
    </row>
    <row r="77" spans="2:11" ht="30" customHeight="1" x14ac:dyDescent="0.3">
      <c r="B77" s="195"/>
      <c r="C77" s="317" t="s">
        <v>154</v>
      </c>
      <c r="D77" s="318"/>
      <c r="E77" s="318"/>
      <c r="F77" s="318"/>
      <c r="G77" s="318"/>
      <c r="H77" s="318"/>
      <c r="I77" s="318"/>
      <c r="J77" s="319"/>
      <c r="K77" s="196"/>
    </row>
    <row r="78" spans="2:11" s="162" customFormat="1" ht="39" x14ac:dyDescent="0.35">
      <c r="B78" s="197"/>
      <c r="C78" s="198" t="s">
        <v>47</v>
      </c>
      <c r="D78" s="198" t="s">
        <v>109</v>
      </c>
      <c r="E78" s="198" t="s">
        <v>110</v>
      </c>
      <c r="F78" s="198" t="s">
        <v>111</v>
      </c>
      <c r="G78" s="198" t="s">
        <v>112</v>
      </c>
      <c r="H78" s="198" t="s">
        <v>113</v>
      </c>
      <c r="I78" s="198" t="s">
        <v>114</v>
      </c>
      <c r="J78" s="198" t="s">
        <v>115</v>
      </c>
      <c r="K78" s="199"/>
    </row>
    <row r="79" spans="2:11" ht="22" customHeight="1" x14ac:dyDescent="0.3">
      <c r="B79" s="195"/>
      <c r="C79" s="163" t="s">
        <v>32</v>
      </c>
      <c r="D79" s="163" t="s">
        <v>116</v>
      </c>
      <c r="E79" s="200">
        <f t="shared" ref="E79:E86" si="4">+E16</f>
        <v>0</v>
      </c>
      <c r="F79" s="200">
        <f>+F16+F41+F58</f>
        <v>0</v>
      </c>
      <c r="G79" s="186"/>
      <c r="H79" s="186"/>
      <c r="I79" s="186"/>
      <c r="J79" s="186"/>
      <c r="K79" s="196"/>
    </row>
    <row r="80" spans="2:11" ht="22" hidden="1" customHeight="1" x14ac:dyDescent="0.3">
      <c r="B80" s="195"/>
      <c r="C80" s="163" t="s">
        <v>32</v>
      </c>
      <c r="D80" s="163" t="s">
        <v>117</v>
      </c>
      <c r="E80" s="200">
        <f t="shared" si="4"/>
        <v>0</v>
      </c>
      <c r="F80" s="186"/>
      <c r="G80" s="200">
        <f>+G17+G42+G59</f>
        <v>0</v>
      </c>
      <c r="H80" s="200">
        <f>+H17+H42+H59</f>
        <v>0</v>
      </c>
      <c r="I80" s="186"/>
      <c r="J80" s="186"/>
      <c r="K80" s="196"/>
    </row>
    <row r="81" spans="2:11" ht="22" customHeight="1" x14ac:dyDescent="0.3">
      <c r="B81" s="195"/>
      <c r="C81" s="163" t="s">
        <v>32</v>
      </c>
      <c r="D81" s="163" t="s">
        <v>118</v>
      </c>
      <c r="E81" s="200">
        <f t="shared" si="4"/>
        <v>0</v>
      </c>
      <c r="F81" s="186"/>
      <c r="G81" s="200">
        <f>+G18+G43+G60</f>
        <v>0</v>
      </c>
      <c r="H81" s="200">
        <f t="shared" ref="H81:J82" si="5">+H18+H43+H60</f>
        <v>0</v>
      </c>
      <c r="I81" s="200">
        <f t="shared" si="5"/>
        <v>0</v>
      </c>
      <c r="J81" s="200">
        <f t="shared" si="5"/>
        <v>0</v>
      </c>
      <c r="K81" s="196"/>
    </row>
    <row r="82" spans="2:11" ht="22" hidden="1" customHeight="1" x14ac:dyDescent="0.3">
      <c r="B82" s="195"/>
      <c r="C82" s="163" t="s">
        <v>32</v>
      </c>
      <c r="D82" s="163" t="s">
        <v>119</v>
      </c>
      <c r="E82" s="200">
        <f t="shared" si="4"/>
        <v>0</v>
      </c>
      <c r="F82" s="186"/>
      <c r="G82" s="200">
        <f>+G19+G44+G61</f>
        <v>0</v>
      </c>
      <c r="H82" s="200">
        <f>+H19+H44+H61</f>
        <v>0</v>
      </c>
      <c r="I82" s="200">
        <f>+I19+I44+I61</f>
        <v>0</v>
      </c>
      <c r="J82" s="200">
        <f t="shared" si="5"/>
        <v>0</v>
      </c>
      <c r="K82" s="196"/>
    </row>
    <row r="83" spans="2:11" ht="22" hidden="1" customHeight="1" x14ac:dyDescent="0.3">
      <c r="B83" s="195"/>
      <c r="C83" s="163" t="s">
        <v>32</v>
      </c>
      <c r="D83" s="163" t="s">
        <v>120</v>
      </c>
      <c r="E83" s="200">
        <f t="shared" si="4"/>
        <v>0</v>
      </c>
      <c r="F83" s="200">
        <f>+F20+F45+F62</f>
        <v>0</v>
      </c>
      <c r="G83" s="186"/>
      <c r="H83" s="186"/>
      <c r="I83" s="186"/>
      <c r="J83" s="186"/>
      <c r="K83" s="196"/>
    </row>
    <row r="84" spans="2:11" ht="22" customHeight="1" x14ac:dyDescent="0.3">
      <c r="B84" s="195"/>
      <c r="C84" s="201" t="s">
        <v>16</v>
      </c>
      <c r="D84" s="201" t="s">
        <v>56</v>
      </c>
      <c r="E84" s="200">
        <f t="shared" si="4"/>
        <v>0</v>
      </c>
      <c r="F84" s="186"/>
      <c r="G84" s="200">
        <f>+G21+G46+G63</f>
        <v>0</v>
      </c>
      <c r="H84" s="200">
        <f t="shared" ref="G84:J86" si="6">+H21+H46+H63</f>
        <v>0</v>
      </c>
      <c r="I84" s="200">
        <f t="shared" si="6"/>
        <v>0</v>
      </c>
      <c r="J84" s="200">
        <f t="shared" si="6"/>
        <v>0</v>
      </c>
      <c r="K84" s="196"/>
    </row>
    <row r="85" spans="2:11" ht="22" hidden="1" customHeight="1" x14ac:dyDescent="0.3">
      <c r="B85" s="195"/>
      <c r="C85" s="201" t="s">
        <v>18</v>
      </c>
      <c r="D85" s="201" t="s">
        <v>121</v>
      </c>
      <c r="E85" s="200">
        <f t="shared" si="4"/>
        <v>0</v>
      </c>
      <c r="F85" s="200">
        <f>+F22+F47+F64</f>
        <v>0</v>
      </c>
      <c r="G85" s="200">
        <f t="shared" si="6"/>
        <v>0</v>
      </c>
      <c r="H85" s="200">
        <f t="shared" si="6"/>
        <v>0</v>
      </c>
      <c r="I85" s="200">
        <f t="shared" si="6"/>
        <v>0</v>
      </c>
      <c r="J85" s="200">
        <f t="shared" si="6"/>
        <v>0</v>
      </c>
      <c r="K85" s="196"/>
    </row>
    <row r="86" spans="2:11" ht="22" customHeight="1" x14ac:dyDescent="0.3">
      <c r="B86" s="195"/>
      <c r="C86" s="201" t="s">
        <v>20</v>
      </c>
      <c r="D86" s="201" t="s">
        <v>122</v>
      </c>
      <c r="E86" s="200">
        <f t="shared" si="4"/>
        <v>0</v>
      </c>
      <c r="F86" s="200">
        <f>+F23+F48+F65</f>
        <v>0</v>
      </c>
      <c r="G86" s="200">
        <f t="shared" si="6"/>
        <v>0</v>
      </c>
      <c r="H86" s="200">
        <f t="shared" si="6"/>
        <v>0</v>
      </c>
      <c r="I86" s="200">
        <f t="shared" si="6"/>
        <v>0</v>
      </c>
      <c r="J86" s="200">
        <f t="shared" si="6"/>
        <v>0</v>
      </c>
      <c r="K86" s="196"/>
    </row>
    <row r="87" spans="2:11" ht="13.5" thickBot="1" x14ac:dyDescent="0.35">
      <c r="B87" s="202"/>
      <c r="C87" s="203"/>
      <c r="D87" s="203"/>
      <c r="E87" s="203"/>
      <c r="F87" s="203"/>
      <c r="G87" s="203"/>
      <c r="H87" s="203"/>
      <c r="I87" s="203"/>
      <c r="J87" s="203"/>
      <c r="K87" s="204"/>
    </row>
    <row r="88" spans="2:11" x14ac:dyDescent="0.3">
      <c r="C88" s="176"/>
    </row>
    <row r="90" spans="2:11" x14ac:dyDescent="0.3">
      <c r="C90" s="320" t="s">
        <v>155</v>
      </c>
      <c r="D90" s="321"/>
      <c r="E90" s="321"/>
      <c r="F90" s="321"/>
      <c r="G90" s="321"/>
      <c r="H90" s="321"/>
      <c r="I90" s="321"/>
      <c r="J90" s="322"/>
    </row>
    <row r="91" spans="2:11" x14ac:dyDescent="0.3">
      <c r="C91" s="296"/>
      <c r="D91" s="297"/>
      <c r="E91" s="297"/>
      <c r="F91" s="297"/>
      <c r="G91" s="297"/>
      <c r="H91" s="297"/>
      <c r="I91" s="297"/>
      <c r="J91" s="298"/>
    </row>
    <row r="92" spans="2:11" x14ac:dyDescent="0.3">
      <c r="C92" s="299"/>
      <c r="D92" s="300"/>
      <c r="E92" s="300"/>
      <c r="F92" s="300"/>
      <c r="G92" s="300"/>
      <c r="H92" s="300"/>
      <c r="I92" s="300"/>
      <c r="J92" s="301"/>
    </row>
    <row r="93" spans="2:11" x14ac:dyDescent="0.3">
      <c r="C93" s="299"/>
      <c r="D93" s="300"/>
      <c r="E93" s="300"/>
      <c r="F93" s="300"/>
      <c r="G93" s="300"/>
      <c r="H93" s="300"/>
      <c r="I93" s="300"/>
      <c r="J93" s="301"/>
    </row>
    <row r="94" spans="2:11" x14ac:dyDescent="0.3">
      <c r="C94" s="299"/>
      <c r="D94" s="300"/>
      <c r="E94" s="300"/>
      <c r="F94" s="300"/>
      <c r="G94" s="300"/>
      <c r="H94" s="300"/>
      <c r="I94" s="300"/>
      <c r="J94" s="301"/>
    </row>
    <row r="95" spans="2:11" x14ac:dyDescent="0.3">
      <c r="C95" s="299"/>
      <c r="D95" s="300"/>
      <c r="E95" s="300"/>
      <c r="F95" s="300"/>
      <c r="G95" s="300"/>
      <c r="H95" s="300"/>
      <c r="I95" s="300"/>
      <c r="J95" s="301"/>
    </row>
    <row r="96" spans="2:11" x14ac:dyDescent="0.3">
      <c r="C96" s="302"/>
      <c r="D96" s="303"/>
      <c r="E96" s="303"/>
      <c r="F96" s="303"/>
      <c r="G96" s="303"/>
      <c r="H96" s="303"/>
      <c r="I96" s="303"/>
      <c r="J96" s="304"/>
    </row>
    <row r="98" spans="2:11" x14ac:dyDescent="0.3">
      <c r="C98" s="305" t="s">
        <v>156</v>
      </c>
      <c r="D98" s="305"/>
      <c r="E98" s="305" t="s">
        <v>157</v>
      </c>
      <c r="F98" s="305"/>
      <c r="G98" s="305"/>
      <c r="H98" s="305" t="s">
        <v>158</v>
      </c>
      <c r="I98" s="305"/>
      <c r="J98" s="305"/>
    </row>
    <row r="99" spans="2:11" ht="17.149999999999999" customHeight="1" x14ac:dyDescent="0.3">
      <c r="C99" s="306"/>
      <c r="D99" s="306"/>
      <c r="E99" s="306"/>
      <c r="F99" s="306"/>
      <c r="G99" s="306"/>
      <c r="H99" s="306"/>
      <c r="I99" s="306"/>
      <c r="J99" s="306"/>
    </row>
    <row r="100" spans="2:11" ht="17.149999999999999" customHeight="1" x14ac:dyDescent="0.3">
      <c r="C100" s="306"/>
      <c r="D100" s="306"/>
      <c r="E100" s="306"/>
      <c r="F100" s="306"/>
      <c r="G100" s="306"/>
      <c r="H100" s="306"/>
      <c r="I100" s="306"/>
      <c r="J100" s="306"/>
    </row>
    <row r="101" spans="2:11" ht="17.149999999999999" customHeight="1" x14ac:dyDescent="0.3">
      <c r="C101" s="306"/>
      <c r="D101" s="306"/>
      <c r="E101" s="306"/>
      <c r="F101" s="306"/>
      <c r="G101" s="306"/>
      <c r="H101" s="306"/>
      <c r="I101" s="306"/>
      <c r="J101" s="306"/>
    </row>
    <row r="102" spans="2:11" ht="17.149999999999999" customHeight="1" x14ac:dyDescent="0.3">
      <c r="C102" s="306"/>
      <c r="D102" s="306"/>
      <c r="E102" s="306"/>
      <c r="F102" s="306"/>
      <c r="G102" s="306"/>
      <c r="H102" s="306"/>
      <c r="I102" s="306"/>
      <c r="J102" s="306"/>
    </row>
    <row r="103" spans="2:11" ht="17.149999999999999" customHeight="1" x14ac:dyDescent="0.3">
      <c r="C103" s="306"/>
      <c r="D103" s="306"/>
      <c r="E103" s="306"/>
      <c r="F103" s="306"/>
      <c r="G103" s="306"/>
      <c r="H103" s="306"/>
      <c r="I103" s="306"/>
      <c r="J103" s="306"/>
    </row>
    <row r="104" spans="2:11" ht="17.149999999999999" customHeight="1" x14ac:dyDescent="0.3">
      <c r="C104" s="306"/>
      <c r="D104" s="306"/>
      <c r="E104" s="306"/>
      <c r="F104" s="306"/>
      <c r="G104" s="306"/>
      <c r="H104" s="306"/>
      <c r="I104" s="306"/>
      <c r="J104" s="306"/>
    </row>
    <row r="105" spans="2:11" x14ac:dyDescent="0.3">
      <c r="C105" s="205" t="s">
        <v>159</v>
      </c>
    </row>
    <row r="107" spans="2:11" s="149" customFormat="1" ht="31" customHeight="1" x14ac:dyDescent="0.4">
      <c r="B107" s="289" t="s">
        <v>160</v>
      </c>
      <c r="C107" s="289"/>
      <c r="D107" s="289"/>
      <c r="E107" s="289"/>
      <c r="F107" s="289"/>
      <c r="G107" s="289"/>
      <c r="H107" s="289"/>
      <c r="I107" s="289"/>
      <c r="J107" s="289"/>
      <c r="K107" s="289"/>
    </row>
    <row r="108" spans="2:11" ht="31" customHeight="1" x14ac:dyDescent="0.3"/>
    <row r="109" spans="2:11" ht="31" customHeight="1" x14ac:dyDescent="0.3">
      <c r="B109" s="290" t="s">
        <v>161</v>
      </c>
      <c r="C109" s="291"/>
      <c r="D109" s="291"/>
      <c r="E109" s="291"/>
      <c r="F109" s="291"/>
      <c r="G109" s="291"/>
      <c r="H109" s="291"/>
      <c r="I109" s="291"/>
      <c r="J109" s="291"/>
      <c r="K109" s="292"/>
    </row>
    <row r="110" spans="2:11" s="209" customFormat="1" ht="17.149999999999999" customHeight="1" x14ac:dyDescent="0.35">
      <c r="B110" s="206"/>
      <c r="C110" s="207"/>
      <c r="D110" s="207"/>
      <c r="E110" s="207"/>
      <c r="F110" s="207"/>
      <c r="G110" s="207"/>
      <c r="H110" s="207"/>
      <c r="I110" s="207"/>
      <c r="J110" s="207"/>
      <c r="K110" s="208"/>
    </row>
    <row r="111" spans="2:11" ht="32.15" customHeight="1" x14ac:dyDescent="0.3">
      <c r="B111" s="210"/>
      <c r="C111" s="211" t="s">
        <v>162</v>
      </c>
      <c r="D111" s="211" t="s">
        <v>163</v>
      </c>
      <c r="E111" s="211" t="s">
        <v>164</v>
      </c>
      <c r="F111" s="211" t="s">
        <v>165</v>
      </c>
      <c r="G111" s="211" t="s">
        <v>166</v>
      </c>
      <c r="H111" s="211" t="s">
        <v>167</v>
      </c>
      <c r="I111" s="211" t="s">
        <v>168</v>
      </c>
      <c r="J111" s="211" t="s">
        <v>169</v>
      </c>
      <c r="K111" s="157"/>
    </row>
    <row r="112" spans="2:11" ht="32.15" customHeight="1" x14ac:dyDescent="0.3">
      <c r="B112" s="210"/>
      <c r="C112" s="175" t="s">
        <v>186</v>
      </c>
      <c r="D112" s="212">
        <v>1</v>
      </c>
      <c r="E112" s="213">
        <v>5.343</v>
      </c>
      <c r="F112" s="214"/>
      <c r="G112" s="214"/>
      <c r="H112" s="214"/>
      <c r="I112" s="214"/>
      <c r="J112" s="215">
        <f t="shared" ref="J112:J119" si="7">SUM(E112:I112)</f>
        <v>5.343</v>
      </c>
      <c r="K112" s="157"/>
    </row>
    <row r="113" spans="2:11" ht="32.15" hidden="1" customHeight="1" x14ac:dyDescent="0.3">
      <c r="B113" s="210"/>
      <c r="C113" s="175" t="s">
        <v>187</v>
      </c>
      <c r="D113" s="212">
        <v>0</v>
      </c>
      <c r="E113" s="214"/>
      <c r="F113" s="213">
        <v>0</v>
      </c>
      <c r="G113" s="213">
        <v>0</v>
      </c>
      <c r="H113" s="214"/>
      <c r="I113" s="214"/>
      <c r="J113" s="215">
        <f t="shared" si="7"/>
        <v>0</v>
      </c>
      <c r="K113" s="157"/>
    </row>
    <row r="114" spans="2:11" ht="32.15" customHeight="1" x14ac:dyDescent="0.3">
      <c r="B114" s="210"/>
      <c r="C114" s="163" t="s">
        <v>188</v>
      </c>
      <c r="D114" s="212">
        <v>1</v>
      </c>
      <c r="E114" s="214"/>
      <c r="F114" s="213">
        <v>7.6849999999999996</v>
      </c>
      <c r="G114" s="213">
        <v>2.04</v>
      </c>
      <c r="H114" s="213">
        <v>5.08</v>
      </c>
      <c r="I114" s="213">
        <v>2.1839999999999997</v>
      </c>
      <c r="J114" s="215">
        <f t="shared" si="7"/>
        <v>16.989000000000001</v>
      </c>
      <c r="K114" s="157"/>
    </row>
    <row r="115" spans="2:11" ht="32.15" hidden="1" customHeight="1" x14ac:dyDescent="0.3">
      <c r="B115" s="210"/>
      <c r="C115" s="163" t="s">
        <v>189</v>
      </c>
      <c r="D115" s="212">
        <v>0</v>
      </c>
      <c r="E115" s="214"/>
      <c r="F115" s="213">
        <v>0</v>
      </c>
      <c r="G115" s="213">
        <v>0</v>
      </c>
      <c r="H115" s="213">
        <v>0</v>
      </c>
      <c r="I115" s="213">
        <v>0</v>
      </c>
      <c r="J115" s="215">
        <f t="shared" si="7"/>
        <v>0</v>
      </c>
      <c r="K115" s="157"/>
    </row>
    <row r="116" spans="2:11" ht="32.15" hidden="1" customHeight="1" x14ac:dyDescent="0.3">
      <c r="B116" s="210"/>
      <c r="C116" s="175" t="s">
        <v>190</v>
      </c>
      <c r="D116" s="212">
        <v>0</v>
      </c>
      <c r="E116" s="213">
        <v>0</v>
      </c>
      <c r="F116" s="214"/>
      <c r="G116" s="214"/>
      <c r="H116" s="214"/>
      <c r="I116" s="214"/>
      <c r="J116" s="215">
        <f t="shared" si="7"/>
        <v>0</v>
      </c>
      <c r="K116" s="157"/>
    </row>
    <row r="117" spans="2:11" ht="32.15" customHeight="1" x14ac:dyDescent="0.3">
      <c r="B117" s="210"/>
      <c r="C117" s="175" t="s">
        <v>174</v>
      </c>
      <c r="D117" s="212">
        <v>4</v>
      </c>
      <c r="E117" s="186"/>
      <c r="F117" s="213">
        <v>176.327</v>
      </c>
      <c r="G117" s="213">
        <v>39.103999999999999</v>
      </c>
      <c r="H117" s="213">
        <v>157.41</v>
      </c>
      <c r="I117" s="213">
        <v>38.83</v>
      </c>
      <c r="J117" s="215">
        <f t="shared" si="7"/>
        <v>411.67099999999999</v>
      </c>
      <c r="K117" s="157"/>
    </row>
    <row r="118" spans="2:11" ht="32.15" hidden="1" customHeight="1" x14ac:dyDescent="0.3">
      <c r="B118" s="210"/>
      <c r="C118" s="175" t="s">
        <v>175</v>
      </c>
      <c r="D118" s="212">
        <v>0</v>
      </c>
      <c r="E118" s="213"/>
      <c r="F118" s="213"/>
      <c r="G118" s="213"/>
      <c r="H118" s="213"/>
      <c r="I118" s="213"/>
      <c r="J118" s="215">
        <f t="shared" si="7"/>
        <v>0</v>
      </c>
      <c r="K118" s="157"/>
    </row>
    <row r="119" spans="2:11" ht="32.15" customHeight="1" x14ac:dyDescent="0.3">
      <c r="B119" s="210"/>
      <c r="C119" s="175" t="s">
        <v>176</v>
      </c>
      <c r="D119" s="212">
        <v>2</v>
      </c>
      <c r="E119" s="213">
        <v>62.822000000000003</v>
      </c>
      <c r="F119" s="213">
        <v>348.745</v>
      </c>
      <c r="G119" s="213">
        <v>165.07900000000001</v>
      </c>
      <c r="H119" s="213">
        <v>589.13499999999999</v>
      </c>
      <c r="I119" s="213">
        <v>294.84799999999996</v>
      </c>
      <c r="J119" s="215">
        <f t="shared" si="7"/>
        <v>1460.6289999999999</v>
      </c>
      <c r="K119" s="157"/>
    </row>
    <row r="120" spans="2:11" ht="32.15" customHeight="1" x14ac:dyDescent="0.3">
      <c r="B120" s="210"/>
      <c r="C120" s="216" t="s">
        <v>177</v>
      </c>
      <c r="D120" s="217">
        <f t="shared" ref="D120:J120" si="8">SUM(D112:D119)</f>
        <v>8</v>
      </c>
      <c r="E120" s="218">
        <f t="shared" si="8"/>
        <v>68.165000000000006</v>
      </c>
      <c r="F120" s="218">
        <f t="shared" si="8"/>
        <v>532.75700000000006</v>
      </c>
      <c r="G120" s="218">
        <f t="shared" si="8"/>
        <v>206.22300000000001</v>
      </c>
      <c r="H120" s="218">
        <f t="shared" si="8"/>
        <v>751.625</v>
      </c>
      <c r="I120" s="218">
        <f t="shared" si="8"/>
        <v>335.86199999999997</v>
      </c>
      <c r="J120" s="219">
        <f t="shared" si="8"/>
        <v>1894.6319999999998</v>
      </c>
      <c r="K120" s="157"/>
    </row>
    <row r="121" spans="2:11" ht="16" customHeight="1" x14ac:dyDescent="0.3">
      <c r="B121" s="220"/>
      <c r="C121" s="188"/>
      <c r="D121" s="188"/>
      <c r="E121" s="188"/>
      <c r="F121" s="188"/>
      <c r="G121" s="188"/>
      <c r="H121" s="188"/>
      <c r="I121" s="221"/>
      <c r="J121" s="221"/>
      <c r="K121" s="222"/>
    </row>
    <row r="122" spans="2:11" ht="16" customHeight="1" x14ac:dyDescent="0.3">
      <c r="B122" s="223"/>
      <c r="I122" s="224"/>
      <c r="J122" s="224"/>
      <c r="K122" s="224"/>
    </row>
    <row r="123" spans="2:11" ht="16" customHeight="1" x14ac:dyDescent="0.3">
      <c r="B123" s="223"/>
      <c r="I123" s="224"/>
      <c r="J123" s="224"/>
      <c r="K123" s="224"/>
    </row>
    <row r="124" spans="2:11" ht="33" customHeight="1" x14ac:dyDescent="0.3">
      <c r="B124" s="293" t="s">
        <v>191</v>
      </c>
      <c r="C124" s="294"/>
      <c r="D124" s="294"/>
      <c r="E124" s="294"/>
      <c r="F124" s="294"/>
      <c r="G124" s="294"/>
      <c r="H124" s="294"/>
      <c r="I124" s="294"/>
      <c r="J124" s="294"/>
      <c r="K124" s="295"/>
    </row>
    <row r="125" spans="2:11" ht="27" customHeight="1" x14ac:dyDescent="0.3">
      <c r="B125" s="150"/>
      <c r="C125" s="151"/>
      <c r="D125" s="151"/>
      <c r="E125" s="151"/>
      <c r="F125" s="151"/>
      <c r="G125" s="151"/>
      <c r="H125" s="151"/>
      <c r="I125" s="151"/>
      <c r="J125" s="151"/>
      <c r="K125" s="152"/>
    </row>
    <row r="126" spans="2:11" ht="26" x14ac:dyDescent="0.3">
      <c r="B126" s="210"/>
      <c r="C126" s="211" t="s">
        <v>162</v>
      </c>
      <c r="D126" s="211" t="s">
        <v>169</v>
      </c>
      <c r="E126" s="225" t="s">
        <v>179</v>
      </c>
      <c r="F126" s="225" t="s">
        <v>180</v>
      </c>
      <c r="G126" s="225" t="s">
        <v>181</v>
      </c>
      <c r="H126" s="226" t="s">
        <v>182</v>
      </c>
      <c r="I126" s="227" t="s">
        <v>183</v>
      </c>
      <c r="J126" s="224"/>
      <c r="K126" s="228"/>
    </row>
    <row r="127" spans="2:11" ht="23.15" customHeight="1" x14ac:dyDescent="0.3">
      <c r="B127" s="210"/>
      <c r="C127" s="249" t="s">
        <v>186</v>
      </c>
      <c r="D127" s="229">
        <f>+'BPU DQE prix 100% marché 2026'!J112</f>
        <v>5.343</v>
      </c>
      <c r="E127" s="200">
        <f>(E79*'BPU DQE prix 100% marché 2026'!D112)+(F79*'BPU DQE prix 100% marché 2026'!E112)+(G79*'BPU DQE prix 100% marché 2026'!F112)+(H79*'BPU DQE prix 100% marché 2026'!G112)+(I79*'BPU DQE prix 100% marché 2026'!H112)+(J79*'BPU DQE prix 100% marché 2026'!I112)</f>
        <v>0</v>
      </c>
      <c r="F127" s="200">
        <v>438.13</v>
      </c>
      <c r="G127" s="200">
        <v>198.5</v>
      </c>
      <c r="H127" s="230">
        <f>E127+F127+G127</f>
        <v>636.63</v>
      </c>
      <c r="I127" s="231">
        <f>IF(D127=0," ",H127/D127)</f>
        <v>119.15216170690623</v>
      </c>
      <c r="J127" s="224"/>
      <c r="K127" s="228"/>
    </row>
    <row r="128" spans="2:11" ht="23.15" hidden="1" customHeight="1" x14ac:dyDescent="0.3">
      <c r="B128" s="210"/>
      <c r="C128" s="249" t="s">
        <v>187</v>
      </c>
      <c r="D128" s="229">
        <f>+'BPU DQE prix 100% marché 2026'!J113</f>
        <v>0</v>
      </c>
      <c r="E128" s="200">
        <f>(E80*'BPU DQE prix 100% marché 2026'!D113)+(F80*'BPU DQE prix 100% marché 2026'!E113)+(G80*'BPU DQE prix 100% marché 2026'!F113)+(H80*'BPU DQE prix 100% marché 2026'!G113)+(I80*'BPU DQE prix 100% marché 2026'!H113)+(J80*'BPU DQE prix 100% marché 2026'!I113)</f>
        <v>0</v>
      </c>
      <c r="F128" s="200">
        <v>0</v>
      </c>
      <c r="G128" s="200">
        <v>0</v>
      </c>
      <c r="H128" s="230">
        <f t="shared" ref="H128:H134" si="9">E128+F128+G128</f>
        <v>0</v>
      </c>
      <c r="I128" s="231" t="str">
        <f t="shared" ref="I128:I134" si="10">IF(D128=0," ",H128/D128)</f>
        <v xml:space="preserve"> </v>
      </c>
      <c r="J128" s="224"/>
      <c r="K128" s="228"/>
    </row>
    <row r="129" spans="2:11" ht="23.15" customHeight="1" x14ac:dyDescent="0.3">
      <c r="B129" s="210"/>
      <c r="C129" s="249" t="s">
        <v>192</v>
      </c>
      <c r="D129" s="229">
        <f>+'BPU DQE prix 100% marché 2026'!J114</f>
        <v>16.989000000000001</v>
      </c>
      <c r="E129" s="200">
        <f>(E81*'BPU DQE prix 100% marché 2026'!D114)+(F81*'BPU DQE prix 100% marché 2026'!E114)+(G81*'BPU DQE prix 100% marché 2026'!F114)+(H81*'BPU DQE prix 100% marché 2026'!G114)+(I81*'BPU DQE prix 100% marché 2026'!H114)+(J81*'BPU DQE prix 100% marché 2026'!I114)</f>
        <v>0</v>
      </c>
      <c r="F129" s="200">
        <v>1186.3900000000001</v>
      </c>
      <c r="G129" s="200">
        <v>597.54</v>
      </c>
      <c r="H129" s="230">
        <f t="shared" si="9"/>
        <v>1783.93</v>
      </c>
      <c r="I129" s="231">
        <f t="shared" si="10"/>
        <v>105.00500323738889</v>
      </c>
      <c r="J129" s="224"/>
      <c r="K129" s="228"/>
    </row>
    <row r="130" spans="2:11" ht="23.15" hidden="1" customHeight="1" x14ac:dyDescent="0.3">
      <c r="B130" s="210"/>
      <c r="C130" s="249" t="s">
        <v>193</v>
      </c>
      <c r="D130" s="229">
        <f>+'BPU DQE prix 100% marché 2026'!J115</f>
        <v>0</v>
      </c>
      <c r="E130" s="200">
        <f>(E82*'BPU DQE prix 100% marché 2026'!D115)+(F82*'BPU DQE prix 100% marché 2026'!E115)+(G82*'BPU DQE prix 100% marché 2026'!F115)+(H82*'BPU DQE prix 100% marché 2026'!G115)+(I82*'BPU DQE prix 100% marché 2026'!H115)+(J82*'BPU DQE prix 100% marché 2026'!I115)</f>
        <v>0</v>
      </c>
      <c r="F130" s="200">
        <v>0</v>
      </c>
      <c r="G130" s="200">
        <v>0</v>
      </c>
      <c r="H130" s="230">
        <f>E130+F130+G130</f>
        <v>0</v>
      </c>
      <c r="I130" s="231" t="str">
        <f t="shared" si="10"/>
        <v xml:space="preserve"> </v>
      </c>
      <c r="J130" s="224"/>
      <c r="K130" s="228"/>
    </row>
    <row r="131" spans="2:11" ht="23.15" hidden="1" customHeight="1" x14ac:dyDescent="0.3">
      <c r="B131" s="210"/>
      <c r="C131" s="249" t="s">
        <v>190</v>
      </c>
      <c r="D131" s="229">
        <f>+'BPU DQE prix 100% marché 2026'!J116</f>
        <v>0</v>
      </c>
      <c r="E131" s="200">
        <f>(E83*'BPU DQE prix 100% marché 2026'!D116)+(F83*'BPU DQE prix 100% marché 2026'!E116)+(G83*'BPU DQE prix 100% marché 2026'!F116)+(H83*'BPU DQE prix 100% marché 2026'!G116)+(I83*'BPU DQE prix 100% marché 2026'!H116)+(J83*'BPU DQE prix 100% marché 2026'!I116)</f>
        <v>0</v>
      </c>
      <c r="F131" s="200">
        <v>0</v>
      </c>
      <c r="G131" s="200">
        <v>0</v>
      </c>
      <c r="H131" s="230">
        <f t="shared" si="9"/>
        <v>0</v>
      </c>
      <c r="I131" s="231" t="str">
        <f t="shared" si="10"/>
        <v xml:space="preserve"> </v>
      </c>
      <c r="J131" s="224"/>
      <c r="K131" s="228"/>
    </row>
    <row r="132" spans="2:11" ht="23.15" customHeight="1" x14ac:dyDescent="0.3">
      <c r="B132" s="210"/>
      <c r="C132" s="249" t="s">
        <v>174</v>
      </c>
      <c r="D132" s="229">
        <f>+'BPU DQE prix 100% marché 2026'!J117</f>
        <v>411.67099999999999</v>
      </c>
      <c r="E132" s="200">
        <f>(E84*'BPU DQE prix 100% marché 2026'!D117)+(F84*'BPU DQE prix 100% marché 2026'!E117)+(G84*'BPU DQE prix 100% marché 2026'!F117)+(H84*'BPU DQE prix 100% marché 2026'!G117)+(I84*'BPU DQE prix 100% marché 2026'!H117)+(J84*'BPU DQE prix 100% marché 2026'!I117)</f>
        <v>0</v>
      </c>
      <c r="F132" s="200">
        <v>27335.85</v>
      </c>
      <c r="G132" s="200">
        <v>12671.52</v>
      </c>
      <c r="H132" s="230">
        <f t="shared" si="9"/>
        <v>40007.369999999995</v>
      </c>
      <c r="I132" s="231">
        <f t="shared" si="10"/>
        <v>97.182871759244634</v>
      </c>
      <c r="J132" s="224"/>
      <c r="K132" s="228"/>
    </row>
    <row r="133" spans="2:11" ht="23.15" hidden="1" customHeight="1" x14ac:dyDescent="0.3">
      <c r="B133" s="210"/>
      <c r="C133" s="249" t="s">
        <v>175</v>
      </c>
      <c r="D133" s="229">
        <f>+'BPU DQE prix 100% marché 2026'!J118</f>
        <v>0</v>
      </c>
      <c r="E133" s="200">
        <f>(E85*'BPU DQE prix 100% marché 2026'!D118)+(F85*'BPU DQE prix 100% marché 2026'!E118)+(G85*'BPU DQE prix 100% marché 2026'!F118)+(H85*'BPU DQE prix 100% marché 2026'!G118)+(I85*'BPU DQE prix 100% marché 2026'!H118)+(J85*'BPU DQE prix 100% marché 2026'!I118)</f>
        <v>0</v>
      </c>
      <c r="F133" s="200">
        <v>0</v>
      </c>
      <c r="G133" s="200">
        <v>0</v>
      </c>
      <c r="H133" s="230">
        <f t="shared" si="9"/>
        <v>0</v>
      </c>
      <c r="I133" s="231" t="str">
        <f t="shared" si="10"/>
        <v xml:space="preserve"> </v>
      </c>
      <c r="J133" s="224"/>
      <c r="K133" s="228"/>
    </row>
    <row r="134" spans="2:11" ht="23.15" customHeight="1" x14ac:dyDescent="0.3">
      <c r="B134" s="210"/>
      <c r="C134" s="249" t="s">
        <v>176</v>
      </c>
      <c r="D134" s="229">
        <f>+'BPU DQE prix 100% marché 2026'!J119</f>
        <v>1460.6289999999999</v>
      </c>
      <c r="E134" s="200">
        <f>(E86*'BPU DQE prix 100% marché 2026'!D119)+(F86*'BPU DQE prix 100% marché 2026'!E119)+(G86*'BPU DQE prix 100% marché 2026'!F119)+(H86*'BPU DQE prix 100% marché 2026'!G119)+(I86*'BPU DQE prix 100% marché 2026'!H119)+(J86*'BPU DQE prix 100% marché 2026'!I119)</f>
        <v>0</v>
      </c>
      <c r="F134" s="200">
        <v>36910.949999999997</v>
      </c>
      <c r="G134" s="200">
        <v>41576.11</v>
      </c>
      <c r="H134" s="230">
        <f t="shared" si="9"/>
        <v>78487.06</v>
      </c>
      <c r="I134" s="231">
        <f t="shared" si="10"/>
        <v>53.735110010824108</v>
      </c>
      <c r="J134" s="224"/>
      <c r="K134" s="228"/>
    </row>
    <row r="135" spans="2:11" ht="27" customHeight="1" x14ac:dyDescent="0.3">
      <c r="B135" s="210"/>
      <c r="C135" s="216" t="s">
        <v>177</v>
      </c>
      <c r="D135" s="219">
        <f>SUM(D127:D134)</f>
        <v>1894.6319999999998</v>
      </c>
      <c r="E135" s="232">
        <f>SUM(E127:E134)</f>
        <v>0</v>
      </c>
      <c r="F135" s="232">
        <f t="shared" ref="F135:G135" si="11">SUM(F127:F134)</f>
        <v>65871.319999999992</v>
      </c>
      <c r="G135" s="232">
        <f t="shared" si="11"/>
        <v>55043.67</v>
      </c>
      <c r="H135" s="233">
        <f>SUM(H127:H134)</f>
        <v>120914.98999999999</v>
      </c>
      <c r="I135" s="234">
        <f>IF(D135=0," ",H135/D135)</f>
        <v>63.819776083165493</v>
      </c>
      <c r="J135" s="224"/>
      <c r="K135" s="228"/>
    </row>
    <row r="136" spans="2:11" ht="27" customHeight="1" x14ac:dyDescent="0.3">
      <c r="B136" s="210"/>
      <c r="C136" s="235" t="s">
        <v>184</v>
      </c>
      <c r="D136" s="236"/>
      <c r="E136" s="236"/>
      <c r="F136" s="236"/>
      <c r="G136" s="236"/>
      <c r="H136" s="236"/>
      <c r="I136" s="236"/>
      <c r="J136" s="236"/>
      <c r="K136" s="228"/>
    </row>
    <row r="137" spans="2:11" ht="15" customHeight="1" x14ac:dyDescent="0.3">
      <c r="B137" s="220"/>
      <c r="C137" s="237"/>
      <c r="D137" s="237"/>
      <c r="E137" s="237"/>
      <c r="F137" s="237"/>
      <c r="G137" s="237"/>
      <c r="H137" s="237"/>
      <c r="I137" s="237"/>
      <c r="J137" s="237"/>
      <c r="K137" s="222"/>
    </row>
    <row r="138" spans="2:11" ht="15" customHeight="1" x14ac:dyDescent="0.3">
      <c r="I138" s="224"/>
      <c r="J138" s="224"/>
      <c r="K138" s="224"/>
    </row>
    <row r="139" spans="2:11" ht="15" customHeight="1" x14ac:dyDescent="0.3"/>
  </sheetData>
  <sheetProtection algorithmName="SHA-512" hashValue="Ca6GbY3J3Qfu79Z9XRCYdQH1eTHpCrMC5GslCmNbxWSC1QVpFgp/y8HU4whckRSq2oNLAXD7CSVejrLsuqqe3Q==" saltValue="0eY1H+AGJBZ2i+SUBM6lNg==" spinCount="100000" sheet="1" objects="1" scenarios="1"/>
  <mergeCells count="28">
    <mergeCell ref="F5:G5"/>
    <mergeCell ref="F2:G2"/>
    <mergeCell ref="I2:J3"/>
    <mergeCell ref="F3:G3"/>
    <mergeCell ref="F4:G4"/>
    <mergeCell ref="I4:J4"/>
    <mergeCell ref="C90:J90"/>
    <mergeCell ref="I6:J7"/>
    <mergeCell ref="B10:K10"/>
    <mergeCell ref="B12:K12"/>
    <mergeCell ref="B26:K26"/>
    <mergeCell ref="C28:J28"/>
    <mergeCell ref="G39:H39"/>
    <mergeCell ref="B54:K54"/>
    <mergeCell ref="C56:D56"/>
    <mergeCell ref="G56:H56"/>
    <mergeCell ref="B75:K75"/>
    <mergeCell ref="C77:J77"/>
    <mergeCell ref="B107:K107"/>
    <mergeCell ref="B109:K109"/>
    <mergeCell ref="B124:K124"/>
    <mergeCell ref="C91:J96"/>
    <mergeCell ref="C98:D98"/>
    <mergeCell ref="E98:G98"/>
    <mergeCell ref="H98:J98"/>
    <mergeCell ref="C99:D104"/>
    <mergeCell ref="E99:G104"/>
    <mergeCell ref="H99:J104"/>
  </mergeCells>
  <conditionalFormatting sqref="E16:F16">
    <cfRule type="expression" dxfId="12" priority="6">
      <formula>AND(ISTEXT(E16),E16="-")</formula>
    </cfRule>
  </conditionalFormatting>
  <conditionalFormatting sqref="E16:J23">
    <cfRule type="containsText" dxfId="11" priority="7" operator="containsText" text=".">
      <formula>NOT(ISERROR(SEARCH(".",E16)))</formula>
    </cfRule>
  </conditionalFormatting>
  <conditionalFormatting sqref="E30:J37">
    <cfRule type="containsText" dxfId="10" priority="4" operator="containsText" text=".">
      <formula>NOT(ISERROR(SEARCH(".",E30)))</formula>
    </cfRule>
  </conditionalFormatting>
  <conditionalFormatting sqref="F30">
    <cfRule type="expression" dxfId="9" priority="3">
      <formula>AND(ISTEXT(F30),F30="-")</formula>
    </cfRule>
  </conditionalFormatting>
  <conditionalFormatting sqref="F34">
    <cfRule type="expression" dxfId="8" priority="2">
      <formula>AND(ISTEXT(F34),F34="-")</formula>
    </cfRule>
  </conditionalFormatting>
  <conditionalFormatting sqref="G17:H17 E17:E23 G18:J19 F20 G21:J21 F22:J23">
    <cfRule type="expression" dxfId="7" priority="5">
      <formula>AND(ISTEXT(E17),E17="-")</formula>
    </cfRule>
  </conditionalFormatting>
  <conditionalFormatting sqref="G31:H33 I32:J33 G35:J35 F36:J37">
    <cfRule type="expression" dxfId="6" priority="1">
      <formula>AND(ISTEXT(F31),F31="-")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20B3A-22A2-47A0-8937-BF84DEF7F54E}">
  <sheetPr codeName="Feuil21">
    <tabColor theme="4" tint="0.59999389629810485"/>
  </sheetPr>
  <dimension ref="B1:K139"/>
  <sheetViews>
    <sheetView topLeftCell="A105" zoomScale="85" zoomScaleNormal="85" workbookViewId="0">
      <selection activeCell="I2" sqref="I2:J3"/>
    </sheetView>
  </sheetViews>
  <sheetFormatPr baseColWidth="10" defaultColWidth="8.453125" defaultRowHeight="13" x14ac:dyDescent="0.3"/>
  <cols>
    <col min="1" max="1" width="5" style="139" customWidth="1"/>
    <col min="2" max="2" width="4.1796875" style="139" customWidth="1"/>
    <col min="3" max="3" width="30.36328125" style="139" customWidth="1"/>
    <col min="4" max="4" width="26" style="139" customWidth="1"/>
    <col min="5" max="10" width="17" style="139" customWidth="1"/>
    <col min="11" max="11" width="4.1796875" style="139" customWidth="1"/>
    <col min="12" max="12" width="5" style="139" customWidth="1"/>
    <col min="13" max="16384" width="8.453125" style="139"/>
  </cols>
  <sheetData>
    <row r="1" spans="2:11" ht="15" thickBot="1" x14ac:dyDescent="0.35">
      <c r="B1" s="138" t="s">
        <v>98</v>
      </c>
    </row>
    <row r="2" spans="2:11" ht="47.15" customHeight="1" x14ac:dyDescent="0.3">
      <c r="C2" s="140" t="s">
        <v>99</v>
      </c>
      <c r="D2" s="141"/>
      <c r="F2" s="328" t="s">
        <v>100</v>
      </c>
      <c r="G2" s="328"/>
      <c r="H2" s="143"/>
      <c r="I2" s="329" t="s">
        <v>203</v>
      </c>
      <c r="J2" s="330"/>
    </row>
    <row r="3" spans="2:11" ht="35.15" customHeight="1" thickBot="1" x14ac:dyDescent="0.35">
      <c r="F3" s="333"/>
      <c r="G3" s="333"/>
      <c r="I3" s="331"/>
      <c r="J3" s="332"/>
    </row>
    <row r="4" spans="2:11" ht="27" customHeight="1" x14ac:dyDescent="0.3">
      <c r="C4" s="140" t="s">
        <v>101</v>
      </c>
      <c r="D4" s="145" t="s">
        <v>102</v>
      </c>
      <c r="F4" s="334" t="s">
        <v>204</v>
      </c>
      <c r="G4" s="335"/>
      <c r="H4" s="143"/>
      <c r="I4" s="284"/>
      <c r="J4" s="284"/>
    </row>
    <row r="5" spans="2:11" x14ac:dyDescent="0.3">
      <c r="F5" s="336" t="s">
        <v>205</v>
      </c>
      <c r="G5" s="337"/>
    </row>
    <row r="6" spans="2:11" s="143" customFormat="1" ht="43.5" customHeight="1" x14ac:dyDescent="0.35">
      <c r="C6" s="146" t="s">
        <v>103</v>
      </c>
      <c r="D6" s="147">
        <v>46388</v>
      </c>
      <c r="G6" s="148"/>
      <c r="I6" s="323" t="s">
        <v>104</v>
      </c>
      <c r="J6" s="323"/>
    </row>
    <row r="7" spans="2:11" s="143" customFormat="1" ht="43.5" customHeight="1" x14ac:dyDescent="0.35">
      <c r="C7" s="146" t="s">
        <v>105</v>
      </c>
      <c r="D7" s="147">
        <v>46752</v>
      </c>
      <c r="G7" s="148"/>
      <c r="I7" s="323"/>
      <c r="J7" s="323"/>
    </row>
    <row r="10" spans="2:11" s="149" customFormat="1" ht="31" customHeight="1" x14ac:dyDescent="0.4">
      <c r="B10" s="289" t="s">
        <v>106</v>
      </c>
      <c r="C10" s="289"/>
      <c r="D10" s="289"/>
      <c r="E10" s="289"/>
      <c r="F10" s="289"/>
      <c r="G10" s="289"/>
      <c r="H10" s="289"/>
      <c r="I10" s="289"/>
      <c r="J10" s="289"/>
      <c r="K10" s="289"/>
    </row>
    <row r="12" spans="2:11" ht="23.5" x14ac:dyDescent="0.55000000000000004">
      <c r="B12" s="338" t="s">
        <v>107</v>
      </c>
      <c r="C12" s="339"/>
      <c r="D12" s="339"/>
      <c r="E12" s="339"/>
      <c r="F12" s="339"/>
      <c r="G12" s="339"/>
      <c r="H12" s="339"/>
      <c r="I12" s="339"/>
      <c r="J12" s="339"/>
      <c r="K12" s="340"/>
    </row>
    <row r="13" spans="2:11" x14ac:dyDescent="0.3">
      <c r="B13" s="150"/>
      <c r="C13" s="151"/>
      <c r="D13" s="151"/>
      <c r="E13" s="151"/>
      <c r="F13" s="151"/>
      <c r="G13" s="151"/>
      <c r="H13" s="151"/>
      <c r="I13" s="151"/>
      <c r="J13" s="151"/>
      <c r="K13" s="152"/>
    </row>
    <row r="14" spans="2:11" ht="30" customHeight="1" x14ac:dyDescent="0.3">
      <c r="B14" s="153"/>
      <c r="C14" s="154" t="s">
        <v>108</v>
      </c>
      <c r="D14" s="155"/>
      <c r="E14" s="155"/>
      <c r="F14" s="155"/>
      <c r="G14" s="155"/>
      <c r="H14" s="155"/>
      <c r="I14" s="155"/>
      <c r="J14" s="156"/>
      <c r="K14" s="157"/>
    </row>
    <row r="15" spans="2:11" s="162" customFormat="1" ht="39" x14ac:dyDescent="0.35">
      <c r="B15" s="158"/>
      <c r="C15" s="159" t="s">
        <v>47</v>
      </c>
      <c r="D15" s="159" t="s">
        <v>109</v>
      </c>
      <c r="E15" s="159" t="s">
        <v>110</v>
      </c>
      <c r="F15" s="159" t="s">
        <v>111</v>
      </c>
      <c r="G15" s="159" t="s">
        <v>112</v>
      </c>
      <c r="H15" s="159" t="s">
        <v>113</v>
      </c>
      <c r="I15" s="159" t="s">
        <v>114</v>
      </c>
      <c r="J15" s="160" t="s">
        <v>115</v>
      </c>
      <c r="K15" s="161"/>
    </row>
    <row r="16" spans="2:11" ht="22" customHeight="1" x14ac:dyDescent="0.3">
      <c r="B16" s="153"/>
      <c r="C16" s="163" t="s">
        <v>32</v>
      </c>
      <c r="D16" s="163" t="s">
        <v>116</v>
      </c>
      <c r="E16" s="164"/>
      <c r="F16" s="164"/>
      <c r="G16" s="165"/>
      <c r="H16" s="165"/>
      <c r="I16" s="165"/>
      <c r="J16" s="165"/>
      <c r="K16" s="157"/>
    </row>
    <row r="17" spans="2:11" ht="22" customHeight="1" x14ac:dyDescent="0.3">
      <c r="B17" s="153"/>
      <c r="C17" s="163" t="s">
        <v>32</v>
      </c>
      <c r="D17" s="163" t="s">
        <v>117</v>
      </c>
      <c r="E17" s="165"/>
      <c r="F17" s="165"/>
      <c r="G17" s="165"/>
      <c r="H17" s="165"/>
      <c r="I17" s="165"/>
      <c r="J17" s="165"/>
      <c r="K17" s="157"/>
    </row>
    <row r="18" spans="2:11" ht="22" customHeight="1" x14ac:dyDescent="0.3">
      <c r="B18" s="153"/>
      <c r="C18" s="163" t="s">
        <v>32</v>
      </c>
      <c r="D18" s="163" t="s">
        <v>118</v>
      </c>
      <c r="E18" s="164"/>
      <c r="F18" s="165"/>
      <c r="G18" s="164"/>
      <c r="H18" s="164"/>
      <c r="I18" s="164"/>
      <c r="J18" s="164"/>
      <c r="K18" s="157"/>
    </row>
    <row r="19" spans="2:11" ht="22" customHeight="1" x14ac:dyDescent="0.3">
      <c r="B19" s="153"/>
      <c r="C19" s="163" t="s">
        <v>32</v>
      </c>
      <c r="D19" s="163" t="s">
        <v>119</v>
      </c>
      <c r="E19" s="165"/>
      <c r="F19" s="165"/>
      <c r="G19" s="165"/>
      <c r="H19" s="165"/>
      <c r="I19" s="165"/>
      <c r="J19" s="165"/>
      <c r="K19" s="157"/>
    </row>
    <row r="20" spans="2:11" ht="22" customHeight="1" x14ac:dyDescent="0.3">
      <c r="B20" s="153"/>
      <c r="C20" s="163" t="s">
        <v>32</v>
      </c>
      <c r="D20" s="163" t="s">
        <v>120</v>
      </c>
      <c r="E20" s="165"/>
      <c r="F20" s="165"/>
      <c r="G20" s="165"/>
      <c r="H20" s="165"/>
      <c r="I20" s="165"/>
      <c r="J20" s="165"/>
      <c r="K20" s="157"/>
    </row>
    <row r="21" spans="2:11" ht="22" customHeight="1" x14ac:dyDescent="0.3">
      <c r="B21" s="153"/>
      <c r="C21" s="163" t="s">
        <v>16</v>
      </c>
      <c r="D21" s="163" t="s">
        <v>56</v>
      </c>
      <c r="E21" s="164"/>
      <c r="F21" s="165"/>
      <c r="G21" s="164"/>
      <c r="H21" s="164"/>
      <c r="I21" s="164"/>
      <c r="J21" s="164"/>
      <c r="K21" s="157"/>
    </row>
    <row r="22" spans="2:11" ht="22" hidden="1" customHeight="1" x14ac:dyDescent="0.3">
      <c r="B22" s="153"/>
      <c r="C22" s="163" t="s">
        <v>18</v>
      </c>
      <c r="D22" s="163" t="s">
        <v>121</v>
      </c>
      <c r="E22" s="165"/>
      <c r="F22" s="165"/>
      <c r="G22" s="165"/>
      <c r="H22" s="165"/>
      <c r="I22" s="165"/>
      <c r="J22" s="165"/>
      <c r="K22" s="157"/>
    </row>
    <row r="23" spans="2:11" ht="22.5" customHeight="1" x14ac:dyDescent="0.3">
      <c r="B23" s="153"/>
      <c r="C23" s="163" t="s">
        <v>20</v>
      </c>
      <c r="D23" s="163" t="s">
        <v>122</v>
      </c>
      <c r="E23" s="164"/>
      <c r="F23" s="164"/>
      <c r="G23" s="164"/>
      <c r="H23" s="164"/>
      <c r="I23" s="164"/>
      <c r="J23" s="164"/>
      <c r="K23" s="157"/>
    </row>
    <row r="24" spans="2:11" x14ac:dyDescent="0.3">
      <c r="B24" s="166"/>
      <c r="C24" s="167"/>
      <c r="D24" s="167"/>
      <c r="E24" s="168"/>
      <c r="F24" s="168"/>
      <c r="G24" s="168"/>
      <c r="H24" s="168"/>
      <c r="I24" s="168"/>
      <c r="J24" s="168"/>
      <c r="K24" s="169"/>
    </row>
    <row r="26" spans="2:11" ht="23.5" x14ac:dyDescent="0.55000000000000004">
      <c r="B26" s="338" t="s">
        <v>123</v>
      </c>
      <c r="C26" s="339"/>
      <c r="D26" s="339"/>
      <c r="E26" s="339"/>
      <c r="F26" s="339"/>
      <c r="G26" s="339"/>
      <c r="H26" s="339"/>
      <c r="I26" s="339"/>
      <c r="J26" s="339"/>
      <c r="K26" s="340"/>
    </row>
    <row r="27" spans="2:11" x14ac:dyDescent="0.3">
      <c r="B27" s="150"/>
      <c r="C27" s="151"/>
      <c r="D27" s="151"/>
      <c r="E27" s="151"/>
      <c r="F27" s="151"/>
      <c r="G27" s="151"/>
      <c r="H27" s="151"/>
      <c r="I27" s="151"/>
      <c r="J27" s="151"/>
      <c r="K27" s="152"/>
    </row>
    <row r="28" spans="2:11" ht="30" customHeight="1" x14ac:dyDescent="0.3">
      <c r="B28" s="153"/>
      <c r="C28" s="327" t="s">
        <v>124</v>
      </c>
      <c r="D28" s="327"/>
      <c r="E28" s="327"/>
      <c r="F28" s="327"/>
      <c r="G28" s="327"/>
      <c r="H28" s="327"/>
      <c r="I28" s="327"/>
      <c r="J28" s="327"/>
      <c r="K28" s="157"/>
    </row>
    <row r="29" spans="2:11" s="162" customFormat="1" ht="26" x14ac:dyDescent="0.35">
      <c r="B29" s="158"/>
      <c r="C29" s="170" t="s">
        <v>47</v>
      </c>
      <c r="D29" s="170" t="s">
        <v>109</v>
      </c>
      <c r="E29" s="170"/>
      <c r="F29" s="170" t="s">
        <v>125</v>
      </c>
      <c r="G29" s="170" t="s">
        <v>126</v>
      </c>
      <c r="H29" s="170" t="s">
        <v>127</v>
      </c>
      <c r="I29" s="170" t="s">
        <v>128</v>
      </c>
      <c r="J29" s="170" t="s">
        <v>129</v>
      </c>
      <c r="K29" s="161"/>
    </row>
    <row r="30" spans="2:11" ht="22" customHeight="1" x14ac:dyDescent="0.3">
      <c r="B30" s="153"/>
      <c r="C30" s="163" t="s">
        <v>32</v>
      </c>
      <c r="D30" s="163" t="s">
        <v>116</v>
      </c>
      <c r="E30" s="171"/>
      <c r="F30" s="172"/>
      <c r="G30" s="173"/>
      <c r="H30" s="173"/>
      <c r="I30" s="173"/>
      <c r="J30" s="173"/>
      <c r="K30" s="157"/>
    </row>
    <row r="31" spans="2:11" ht="22" customHeight="1" x14ac:dyDescent="0.3">
      <c r="B31" s="153"/>
      <c r="C31" s="163" t="s">
        <v>32</v>
      </c>
      <c r="D31" s="163" t="s">
        <v>117</v>
      </c>
      <c r="E31" s="171"/>
      <c r="F31" s="173"/>
      <c r="G31" s="174"/>
      <c r="H31" s="174"/>
      <c r="I31" s="173"/>
      <c r="J31" s="173"/>
      <c r="K31" s="157"/>
    </row>
    <row r="32" spans="2:11" ht="22" customHeight="1" x14ac:dyDescent="0.3">
      <c r="B32" s="153"/>
      <c r="C32" s="163" t="s">
        <v>32</v>
      </c>
      <c r="D32" s="163" t="s">
        <v>118</v>
      </c>
      <c r="E32" s="171"/>
      <c r="F32" s="173"/>
      <c r="G32" s="172"/>
      <c r="H32" s="172"/>
      <c r="I32" s="172"/>
      <c r="J32" s="172"/>
      <c r="K32" s="157"/>
    </row>
    <row r="33" spans="2:11" ht="22" customHeight="1" x14ac:dyDescent="0.3">
      <c r="B33" s="153"/>
      <c r="C33" s="163" t="s">
        <v>32</v>
      </c>
      <c r="D33" s="163" t="s">
        <v>119</v>
      </c>
      <c r="E33" s="171"/>
      <c r="F33" s="173"/>
      <c r="G33" s="174"/>
      <c r="H33" s="174"/>
      <c r="I33" s="174"/>
      <c r="J33" s="174"/>
      <c r="K33" s="157"/>
    </row>
    <row r="34" spans="2:11" ht="22" customHeight="1" x14ac:dyDescent="0.3">
      <c r="B34" s="153"/>
      <c r="C34" s="163" t="s">
        <v>32</v>
      </c>
      <c r="D34" s="163" t="s">
        <v>120</v>
      </c>
      <c r="E34" s="171"/>
      <c r="F34" s="174"/>
      <c r="G34" s="173"/>
      <c r="H34" s="173"/>
      <c r="I34" s="173"/>
      <c r="J34" s="173"/>
      <c r="K34" s="157"/>
    </row>
    <row r="35" spans="2:11" ht="22" customHeight="1" x14ac:dyDescent="0.3">
      <c r="B35" s="153"/>
      <c r="C35" s="175" t="s">
        <v>16</v>
      </c>
      <c r="D35" s="175" t="s">
        <v>56</v>
      </c>
      <c r="E35" s="171"/>
      <c r="F35" s="173"/>
      <c r="G35" s="172"/>
      <c r="H35" s="172"/>
      <c r="I35" s="172"/>
      <c r="J35" s="172"/>
      <c r="K35" s="157"/>
    </row>
    <row r="36" spans="2:11" ht="22" hidden="1" customHeight="1" x14ac:dyDescent="0.3">
      <c r="B36" s="153"/>
      <c r="C36" s="175" t="s">
        <v>18</v>
      </c>
      <c r="D36" s="175" t="s">
        <v>121</v>
      </c>
      <c r="E36" s="171"/>
      <c r="F36" s="174"/>
      <c r="G36" s="174"/>
      <c r="H36" s="174"/>
      <c r="I36" s="174"/>
      <c r="J36" s="174"/>
      <c r="K36" s="157"/>
    </row>
    <row r="37" spans="2:11" ht="22" customHeight="1" x14ac:dyDescent="0.3">
      <c r="B37" s="153"/>
      <c r="C37" s="175" t="s">
        <v>20</v>
      </c>
      <c r="D37" s="175" t="s">
        <v>122</v>
      </c>
      <c r="E37" s="171"/>
      <c r="F37" s="172"/>
      <c r="G37" s="172"/>
      <c r="H37" s="172"/>
      <c r="I37" s="172"/>
      <c r="J37" s="172"/>
      <c r="K37" s="157"/>
    </row>
    <row r="38" spans="2:11" x14ac:dyDescent="0.3">
      <c r="B38" s="153"/>
      <c r="C38" s="176"/>
      <c r="K38" s="157"/>
    </row>
    <row r="39" spans="2:11" ht="60.75" customHeight="1" x14ac:dyDescent="0.3">
      <c r="B39" s="153"/>
      <c r="C39" s="177" t="s">
        <v>130</v>
      </c>
      <c r="D39" s="178"/>
      <c r="E39" s="179" t="s">
        <v>206</v>
      </c>
      <c r="F39" s="180">
        <v>0.98</v>
      </c>
      <c r="G39" s="312"/>
      <c r="H39" s="313"/>
      <c r="I39" s="181" t="s">
        <v>207</v>
      </c>
      <c r="J39" s="182">
        <v>14.652200000000001</v>
      </c>
      <c r="K39" s="157"/>
    </row>
    <row r="40" spans="2:11" s="162" customFormat="1" ht="39" x14ac:dyDescent="0.35">
      <c r="B40" s="158"/>
      <c r="C40" s="170" t="s">
        <v>47</v>
      </c>
      <c r="D40" s="170" t="s">
        <v>109</v>
      </c>
      <c r="E40" s="183"/>
      <c r="F40" s="170" t="s">
        <v>131</v>
      </c>
      <c r="G40" s="170" t="s">
        <v>132</v>
      </c>
      <c r="H40" s="170" t="s">
        <v>133</v>
      </c>
      <c r="I40" s="170" t="s">
        <v>134</v>
      </c>
      <c r="J40" s="170" t="s">
        <v>135</v>
      </c>
      <c r="K40" s="161"/>
    </row>
    <row r="41" spans="2:11" ht="22" customHeight="1" x14ac:dyDescent="0.3">
      <c r="B41" s="153"/>
      <c r="C41" s="163" t="s">
        <v>32</v>
      </c>
      <c r="D41" s="163" t="s">
        <v>116</v>
      </c>
      <c r="E41" s="184"/>
      <c r="F41" s="185">
        <f>ROUND(F30*$F$39*$J$39,2)</f>
        <v>0</v>
      </c>
      <c r="G41" s="186"/>
      <c r="H41" s="186"/>
      <c r="I41" s="186"/>
      <c r="J41" s="186"/>
      <c r="K41" s="157"/>
    </row>
    <row r="42" spans="2:11" ht="22" hidden="1" customHeight="1" x14ac:dyDescent="0.3">
      <c r="B42" s="153"/>
      <c r="C42" s="163" t="s">
        <v>32</v>
      </c>
      <c r="D42" s="163" t="s">
        <v>117</v>
      </c>
      <c r="E42" s="184"/>
      <c r="F42" s="186"/>
      <c r="G42" s="185">
        <f t="shared" ref="G42:H44" si="0">ROUND(G31*$F$39*$J$39,2)</f>
        <v>0</v>
      </c>
      <c r="H42" s="185">
        <f t="shared" si="0"/>
        <v>0</v>
      </c>
      <c r="I42" s="186"/>
      <c r="J42" s="186"/>
      <c r="K42" s="157"/>
    </row>
    <row r="43" spans="2:11" ht="22" customHeight="1" x14ac:dyDescent="0.3">
      <c r="B43" s="153"/>
      <c r="C43" s="163" t="s">
        <v>32</v>
      </c>
      <c r="D43" s="163" t="s">
        <v>118</v>
      </c>
      <c r="E43" s="184"/>
      <c r="F43" s="186"/>
      <c r="G43" s="185">
        <f t="shared" si="0"/>
        <v>0</v>
      </c>
      <c r="H43" s="185">
        <f t="shared" si="0"/>
        <v>0</v>
      </c>
      <c r="I43" s="185">
        <f>ROUND(I32*$F$39*$J$39,2)</f>
        <v>0</v>
      </c>
      <c r="J43" s="185">
        <f>ROUND(J32*$F$39*$J$39,2)</f>
        <v>0</v>
      </c>
      <c r="K43" s="157"/>
    </row>
    <row r="44" spans="2:11" ht="22" hidden="1" customHeight="1" x14ac:dyDescent="0.3">
      <c r="B44" s="153"/>
      <c r="C44" s="163" t="s">
        <v>32</v>
      </c>
      <c r="D44" s="163" t="s">
        <v>119</v>
      </c>
      <c r="E44" s="184"/>
      <c r="F44" s="186"/>
      <c r="G44" s="185">
        <f t="shared" si="0"/>
        <v>0</v>
      </c>
      <c r="H44" s="185">
        <f t="shared" si="0"/>
        <v>0</v>
      </c>
      <c r="I44" s="185">
        <f>ROUND(I33*$F$39*$J$39,2)</f>
        <v>0</v>
      </c>
      <c r="J44" s="185">
        <f>ROUND(J33*$F$39*$J$39,2)</f>
        <v>0</v>
      </c>
      <c r="K44" s="157"/>
    </row>
    <row r="45" spans="2:11" ht="22" hidden="1" customHeight="1" x14ac:dyDescent="0.3">
      <c r="B45" s="153"/>
      <c r="C45" s="163" t="s">
        <v>32</v>
      </c>
      <c r="D45" s="163" t="s">
        <v>120</v>
      </c>
      <c r="E45" s="184"/>
      <c r="F45" s="185">
        <f>ROUND(F34*$F$39*$J$39,2)</f>
        <v>0</v>
      </c>
      <c r="G45" s="186"/>
      <c r="H45" s="186"/>
      <c r="I45" s="186"/>
      <c r="J45" s="186"/>
      <c r="K45" s="157"/>
    </row>
    <row r="46" spans="2:11" ht="22" customHeight="1" x14ac:dyDescent="0.3">
      <c r="B46" s="153"/>
      <c r="C46" s="175" t="s">
        <v>16</v>
      </c>
      <c r="D46" s="175" t="s">
        <v>56</v>
      </c>
      <c r="E46" s="184"/>
      <c r="F46" s="186"/>
      <c r="G46" s="185">
        <f t="shared" ref="G46:J48" si="1">ROUND(G35*$F$39*$J$39,2)</f>
        <v>0</v>
      </c>
      <c r="H46" s="185">
        <f t="shared" si="1"/>
        <v>0</v>
      </c>
      <c r="I46" s="185">
        <f t="shared" si="1"/>
        <v>0</v>
      </c>
      <c r="J46" s="185">
        <f t="shared" si="1"/>
        <v>0</v>
      </c>
      <c r="K46" s="157"/>
    </row>
    <row r="47" spans="2:11" ht="22" hidden="1" customHeight="1" x14ac:dyDescent="0.3">
      <c r="B47" s="153"/>
      <c r="C47" s="175" t="s">
        <v>18</v>
      </c>
      <c r="D47" s="175" t="s">
        <v>121</v>
      </c>
      <c r="E47" s="184"/>
      <c r="F47" s="185">
        <f>ROUND(F36*$F$39*$J$39,2)</f>
        <v>0</v>
      </c>
      <c r="G47" s="185">
        <f t="shared" si="1"/>
        <v>0</v>
      </c>
      <c r="H47" s="185">
        <f t="shared" si="1"/>
        <v>0</v>
      </c>
      <c r="I47" s="185">
        <f t="shared" si="1"/>
        <v>0</v>
      </c>
      <c r="J47" s="185">
        <f t="shared" si="1"/>
        <v>0</v>
      </c>
      <c r="K47" s="157"/>
    </row>
    <row r="48" spans="2:11" ht="22" customHeight="1" x14ac:dyDescent="0.3">
      <c r="B48" s="153"/>
      <c r="C48" s="175" t="s">
        <v>20</v>
      </c>
      <c r="D48" s="175" t="s">
        <v>122</v>
      </c>
      <c r="E48" s="184"/>
      <c r="F48" s="185">
        <f>ROUND(F37*$F$39*$J$39,2)</f>
        <v>0</v>
      </c>
      <c r="G48" s="185">
        <f t="shared" si="1"/>
        <v>0</v>
      </c>
      <c r="H48" s="185">
        <f t="shared" si="1"/>
        <v>0</v>
      </c>
      <c r="I48" s="185">
        <f t="shared" si="1"/>
        <v>0</v>
      </c>
      <c r="J48" s="185">
        <f t="shared" si="1"/>
        <v>0</v>
      </c>
      <c r="K48" s="157"/>
    </row>
    <row r="49" spans="2:11" x14ac:dyDescent="0.3">
      <c r="B49" s="153"/>
      <c r="C49" s="176" t="s">
        <v>136</v>
      </c>
      <c r="K49" s="157"/>
    </row>
    <row r="50" spans="2:11" x14ac:dyDescent="0.3">
      <c r="B50" s="153"/>
      <c r="C50" s="176" t="s">
        <v>137</v>
      </c>
      <c r="K50" s="157"/>
    </row>
    <row r="51" spans="2:11" x14ac:dyDescent="0.3">
      <c r="B51" s="166"/>
      <c r="C51" s="187"/>
      <c r="D51" s="188"/>
      <c r="E51" s="188"/>
      <c r="F51" s="188"/>
      <c r="G51" s="188"/>
      <c r="H51" s="188"/>
      <c r="I51" s="188"/>
      <c r="J51" s="188"/>
      <c r="K51" s="169"/>
    </row>
    <row r="52" spans="2:11" x14ac:dyDescent="0.3">
      <c r="C52" s="176"/>
    </row>
    <row r="53" spans="2:11" x14ac:dyDescent="0.3">
      <c r="C53" s="176"/>
    </row>
    <row r="54" spans="2:11" ht="23.5" x14ac:dyDescent="0.55000000000000004">
      <c r="B54" s="338" t="s">
        <v>138</v>
      </c>
      <c r="C54" s="339"/>
      <c r="D54" s="339"/>
      <c r="E54" s="339"/>
      <c r="F54" s="339"/>
      <c r="G54" s="339"/>
      <c r="H54" s="339"/>
      <c r="I54" s="339"/>
      <c r="J54" s="339"/>
      <c r="K54" s="340"/>
    </row>
    <row r="55" spans="2:11" x14ac:dyDescent="0.3">
      <c r="B55" s="150"/>
      <c r="C55" s="189"/>
      <c r="D55" s="151"/>
      <c r="E55" s="151"/>
      <c r="F55" s="151"/>
      <c r="G55" s="151"/>
      <c r="H55" s="151"/>
      <c r="I55" s="151"/>
      <c r="J55" s="151"/>
      <c r="K55" s="152"/>
    </row>
    <row r="56" spans="2:11" ht="30" customHeight="1" x14ac:dyDescent="0.3">
      <c r="B56" s="153"/>
      <c r="C56" s="310" t="s">
        <v>139</v>
      </c>
      <c r="D56" s="311"/>
      <c r="E56" s="190" t="s">
        <v>140</v>
      </c>
      <c r="F56" s="191"/>
      <c r="G56" s="312"/>
      <c r="H56" s="313"/>
      <c r="I56" s="192" t="s">
        <v>141</v>
      </c>
      <c r="J56" s="191"/>
      <c r="K56" s="157"/>
    </row>
    <row r="57" spans="2:11" s="162" customFormat="1" ht="39" x14ac:dyDescent="0.35">
      <c r="B57" s="158"/>
      <c r="C57" s="170" t="s">
        <v>47</v>
      </c>
      <c r="D57" s="170" t="s">
        <v>109</v>
      </c>
      <c r="E57" s="170"/>
      <c r="F57" s="170" t="s">
        <v>142</v>
      </c>
      <c r="G57" s="170" t="s">
        <v>143</v>
      </c>
      <c r="H57" s="170" t="s">
        <v>144</v>
      </c>
      <c r="I57" s="170" t="s">
        <v>145</v>
      </c>
      <c r="J57" s="170" t="s">
        <v>146</v>
      </c>
      <c r="K57" s="161"/>
    </row>
    <row r="58" spans="2:11" ht="22" customHeight="1" x14ac:dyDescent="0.3">
      <c r="B58" s="153"/>
      <c r="C58" s="163" t="s">
        <v>32</v>
      </c>
      <c r="D58" s="163" t="s">
        <v>116</v>
      </c>
      <c r="E58" s="184"/>
      <c r="F58" s="185">
        <f>(0.478*($F$56+(0.62*$J$56)))</f>
        <v>0</v>
      </c>
      <c r="G58" s="186"/>
      <c r="H58" s="186"/>
      <c r="I58" s="186"/>
      <c r="J58" s="186"/>
      <c r="K58" s="157"/>
    </row>
    <row r="59" spans="2:11" ht="22" hidden="1" customHeight="1" x14ac:dyDescent="0.3">
      <c r="B59" s="153"/>
      <c r="C59" s="163" t="s">
        <v>32</v>
      </c>
      <c r="D59" s="163" t="s">
        <v>117</v>
      </c>
      <c r="E59" s="184"/>
      <c r="F59" s="186"/>
      <c r="G59" s="185">
        <f t="shared" ref="G59:H61" si="2">(0.478*($F$56+(0.62*$J$56)))</f>
        <v>0</v>
      </c>
      <c r="H59" s="185">
        <f t="shared" si="2"/>
        <v>0</v>
      </c>
      <c r="I59" s="186"/>
      <c r="J59" s="186"/>
      <c r="K59" s="157"/>
    </row>
    <row r="60" spans="2:11" ht="22" customHeight="1" x14ac:dyDescent="0.3">
      <c r="B60" s="153"/>
      <c r="C60" s="163" t="s">
        <v>32</v>
      </c>
      <c r="D60" s="163" t="s">
        <v>118</v>
      </c>
      <c r="E60" s="184"/>
      <c r="F60" s="186"/>
      <c r="G60" s="185">
        <f t="shared" si="2"/>
        <v>0</v>
      </c>
      <c r="H60" s="185">
        <f t="shared" si="2"/>
        <v>0</v>
      </c>
      <c r="I60" s="185">
        <f>(0.478*($F$56+(0.62*$J$56)))</f>
        <v>0</v>
      </c>
      <c r="J60" s="185">
        <f>(0.478*($F$56+(0.62*$J$56)))</f>
        <v>0</v>
      </c>
      <c r="K60" s="157"/>
    </row>
    <row r="61" spans="2:11" ht="22" hidden="1" customHeight="1" x14ac:dyDescent="0.3">
      <c r="B61" s="153"/>
      <c r="C61" s="163" t="s">
        <v>32</v>
      </c>
      <c r="D61" s="163" t="s">
        <v>119</v>
      </c>
      <c r="E61" s="184"/>
      <c r="F61" s="186"/>
      <c r="G61" s="185">
        <f t="shared" si="2"/>
        <v>0</v>
      </c>
      <c r="H61" s="185">
        <f t="shared" si="2"/>
        <v>0</v>
      </c>
      <c r="I61" s="185">
        <f>(0.478*($F$56+(0.62*$J$56)))</f>
        <v>0</v>
      </c>
      <c r="J61" s="185">
        <f>(0.478*($F$56+(0.62*$J$56)))</f>
        <v>0</v>
      </c>
      <c r="K61" s="157"/>
    </row>
    <row r="62" spans="2:11" ht="22" hidden="1" customHeight="1" x14ac:dyDescent="0.3">
      <c r="B62" s="153"/>
      <c r="C62" s="163" t="s">
        <v>32</v>
      </c>
      <c r="D62" s="163" t="s">
        <v>120</v>
      </c>
      <c r="E62" s="184"/>
      <c r="F62" s="185">
        <f>(0.478*($F$56+(0.62*$J$56)))</f>
        <v>0</v>
      </c>
      <c r="G62" s="186"/>
      <c r="H62" s="186"/>
      <c r="I62" s="186"/>
      <c r="J62" s="186"/>
      <c r="K62" s="157"/>
    </row>
    <row r="63" spans="2:11" ht="22" customHeight="1" x14ac:dyDescent="0.3">
      <c r="B63" s="153"/>
      <c r="C63" s="175" t="s">
        <v>16</v>
      </c>
      <c r="D63" s="175" t="s">
        <v>56</v>
      </c>
      <c r="E63" s="184"/>
      <c r="F63" s="186"/>
      <c r="G63" s="185">
        <f t="shared" ref="G63:J65" si="3">(0.478*($F$56+(0.62*$J$56)))</f>
        <v>0</v>
      </c>
      <c r="H63" s="185">
        <f t="shared" si="3"/>
        <v>0</v>
      </c>
      <c r="I63" s="185">
        <f t="shared" si="3"/>
        <v>0</v>
      </c>
      <c r="J63" s="185">
        <f t="shared" si="3"/>
        <v>0</v>
      </c>
      <c r="K63" s="157"/>
    </row>
    <row r="64" spans="2:11" ht="22" hidden="1" customHeight="1" x14ac:dyDescent="0.3">
      <c r="B64" s="153"/>
      <c r="C64" s="175" t="s">
        <v>18</v>
      </c>
      <c r="D64" s="175" t="s">
        <v>121</v>
      </c>
      <c r="E64" s="184"/>
      <c r="F64" s="185">
        <f>(0.478*($F$56+(0.62*$J$56)))</f>
        <v>0</v>
      </c>
      <c r="G64" s="185">
        <f t="shared" si="3"/>
        <v>0</v>
      </c>
      <c r="H64" s="185">
        <f t="shared" si="3"/>
        <v>0</v>
      </c>
      <c r="I64" s="185">
        <f t="shared" si="3"/>
        <v>0</v>
      </c>
      <c r="J64" s="185">
        <f t="shared" si="3"/>
        <v>0</v>
      </c>
      <c r="K64" s="157"/>
    </row>
    <row r="65" spans="2:11" ht="22" customHeight="1" x14ac:dyDescent="0.3">
      <c r="B65" s="153"/>
      <c r="C65" s="175" t="s">
        <v>20</v>
      </c>
      <c r="D65" s="175" t="s">
        <v>122</v>
      </c>
      <c r="E65" s="184"/>
      <c r="F65" s="185">
        <f>(0.478*($F$56+(0.62*$J$56)))</f>
        <v>0</v>
      </c>
      <c r="G65" s="185">
        <f t="shared" si="3"/>
        <v>0</v>
      </c>
      <c r="H65" s="185">
        <f t="shared" si="3"/>
        <v>0</v>
      </c>
      <c r="I65" s="185">
        <f t="shared" si="3"/>
        <v>0</v>
      </c>
      <c r="J65" s="185">
        <f t="shared" si="3"/>
        <v>0</v>
      </c>
      <c r="K65" s="157"/>
    </row>
    <row r="66" spans="2:11" x14ac:dyDescent="0.3">
      <c r="B66" s="153"/>
      <c r="C66" s="139" t="s">
        <v>147</v>
      </c>
      <c r="K66" s="157"/>
    </row>
    <row r="67" spans="2:11" x14ac:dyDescent="0.3">
      <c r="B67" s="153"/>
      <c r="C67" s="193" t="s">
        <v>148</v>
      </c>
      <c r="K67" s="157"/>
    </row>
    <row r="68" spans="2:11" x14ac:dyDescent="0.3">
      <c r="B68" s="153"/>
      <c r="C68" s="194" t="s">
        <v>149</v>
      </c>
      <c r="K68" s="157"/>
    </row>
    <row r="69" spans="2:11" x14ac:dyDescent="0.3">
      <c r="B69" s="153"/>
      <c r="C69" s="194" t="s">
        <v>150</v>
      </c>
      <c r="K69" s="157"/>
    </row>
    <row r="70" spans="2:11" x14ac:dyDescent="0.3">
      <c r="B70" s="153"/>
      <c r="C70" s="194" t="s">
        <v>151</v>
      </c>
      <c r="K70" s="157"/>
    </row>
    <row r="71" spans="2:11" x14ac:dyDescent="0.3">
      <c r="B71" s="153"/>
      <c r="C71" s="194" t="s">
        <v>152</v>
      </c>
      <c r="K71" s="157"/>
    </row>
    <row r="72" spans="2:11" x14ac:dyDescent="0.3">
      <c r="B72" s="166"/>
      <c r="C72" s="188"/>
      <c r="D72" s="188"/>
      <c r="E72" s="188"/>
      <c r="F72" s="188"/>
      <c r="G72" s="188"/>
      <c r="H72" s="188"/>
      <c r="I72" s="188"/>
      <c r="J72" s="188"/>
      <c r="K72" s="169"/>
    </row>
    <row r="74" spans="2:11" ht="13.5" thickBot="1" x14ac:dyDescent="0.35"/>
    <row r="75" spans="2:11" ht="36" customHeight="1" thickBot="1" x14ac:dyDescent="0.35">
      <c r="B75" s="314" t="s">
        <v>153</v>
      </c>
      <c r="C75" s="315"/>
      <c r="D75" s="315"/>
      <c r="E75" s="315"/>
      <c r="F75" s="315"/>
      <c r="G75" s="315"/>
      <c r="H75" s="315"/>
      <c r="I75" s="315"/>
      <c r="J75" s="315"/>
      <c r="K75" s="316"/>
    </row>
    <row r="76" spans="2:11" x14ac:dyDescent="0.3">
      <c r="B76" s="195"/>
      <c r="C76" s="176"/>
      <c r="K76" s="196"/>
    </row>
    <row r="77" spans="2:11" ht="30" customHeight="1" x14ac:dyDescent="0.3">
      <c r="B77" s="195"/>
      <c r="C77" s="317" t="s">
        <v>154</v>
      </c>
      <c r="D77" s="318"/>
      <c r="E77" s="318"/>
      <c r="F77" s="318"/>
      <c r="G77" s="318"/>
      <c r="H77" s="318"/>
      <c r="I77" s="318"/>
      <c r="J77" s="319"/>
      <c r="K77" s="196"/>
    </row>
    <row r="78" spans="2:11" s="162" customFormat="1" ht="39" x14ac:dyDescent="0.35">
      <c r="B78" s="197"/>
      <c r="C78" s="198" t="s">
        <v>47</v>
      </c>
      <c r="D78" s="198" t="s">
        <v>109</v>
      </c>
      <c r="E78" s="198" t="s">
        <v>110</v>
      </c>
      <c r="F78" s="198" t="s">
        <v>111</v>
      </c>
      <c r="G78" s="198" t="s">
        <v>112</v>
      </c>
      <c r="H78" s="198" t="s">
        <v>113</v>
      </c>
      <c r="I78" s="198" t="s">
        <v>114</v>
      </c>
      <c r="J78" s="198" t="s">
        <v>115</v>
      </c>
      <c r="K78" s="199"/>
    </row>
    <row r="79" spans="2:11" ht="22" customHeight="1" x14ac:dyDescent="0.3">
      <c r="B79" s="195"/>
      <c r="C79" s="163" t="s">
        <v>32</v>
      </c>
      <c r="D79" s="163" t="s">
        <v>116</v>
      </c>
      <c r="E79" s="200">
        <f t="shared" ref="E79:E86" si="4">+E16</f>
        <v>0</v>
      </c>
      <c r="F79" s="200">
        <f>+F16+F41+F58</f>
        <v>0</v>
      </c>
      <c r="G79" s="186"/>
      <c r="H79" s="186"/>
      <c r="I79" s="186"/>
      <c r="J79" s="186"/>
      <c r="K79" s="196"/>
    </row>
    <row r="80" spans="2:11" ht="22" hidden="1" customHeight="1" x14ac:dyDescent="0.3">
      <c r="B80" s="195"/>
      <c r="C80" s="163" t="s">
        <v>32</v>
      </c>
      <c r="D80" s="163" t="s">
        <v>117</v>
      </c>
      <c r="E80" s="200">
        <f t="shared" si="4"/>
        <v>0</v>
      </c>
      <c r="F80" s="186"/>
      <c r="G80" s="200">
        <f>+G17+G42+G59</f>
        <v>0</v>
      </c>
      <c r="H80" s="200">
        <f t="shared" ref="G80:H82" si="5">+H17+H42+H59</f>
        <v>0</v>
      </c>
      <c r="I80" s="186"/>
      <c r="J80" s="186"/>
      <c r="K80" s="196"/>
    </row>
    <row r="81" spans="2:11" ht="22" customHeight="1" x14ac:dyDescent="0.3">
      <c r="B81" s="195"/>
      <c r="C81" s="163" t="s">
        <v>32</v>
      </c>
      <c r="D81" s="163" t="s">
        <v>118</v>
      </c>
      <c r="E81" s="200">
        <f t="shared" si="4"/>
        <v>0</v>
      </c>
      <c r="F81" s="186"/>
      <c r="G81" s="200">
        <f>+G18+G43+G60</f>
        <v>0</v>
      </c>
      <c r="H81" s="200">
        <f t="shared" si="5"/>
        <v>0</v>
      </c>
      <c r="I81" s="200">
        <f>+I18+I43+I60</f>
        <v>0</v>
      </c>
      <c r="J81" s="200">
        <f>+J18+J43+J60</f>
        <v>0</v>
      </c>
      <c r="K81" s="196"/>
    </row>
    <row r="82" spans="2:11" ht="22" hidden="1" customHeight="1" x14ac:dyDescent="0.3">
      <c r="B82" s="195"/>
      <c r="C82" s="163" t="s">
        <v>32</v>
      </c>
      <c r="D82" s="163" t="s">
        <v>119</v>
      </c>
      <c r="E82" s="200">
        <f t="shared" si="4"/>
        <v>0</v>
      </c>
      <c r="F82" s="186"/>
      <c r="G82" s="200">
        <f t="shared" si="5"/>
        <v>0</v>
      </c>
      <c r="H82" s="200">
        <f t="shared" si="5"/>
        <v>0</v>
      </c>
      <c r="I82" s="200">
        <f>+I19+I44+I61</f>
        <v>0</v>
      </c>
      <c r="J82" s="200">
        <f>+J19+J44+J61</f>
        <v>0</v>
      </c>
      <c r="K82" s="196"/>
    </row>
    <row r="83" spans="2:11" ht="22" hidden="1" customHeight="1" x14ac:dyDescent="0.3">
      <c r="B83" s="195"/>
      <c r="C83" s="163" t="s">
        <v>32</v>
      </c>
      <c r="D83" s="163" t="s">
        <v>120</v>
      </c>
      <c r="E83" s="200">
        <f t="shared" si="4"/>
        <v>0</v>
      </c>
      <c r="F83" s="200">
        <f>+F20+F45+F62</f>
        <v>0</v>
      </c>
      <c r="G83" s="186"/>
      <c r="H83" s="186"/>
      <c r="I83" s="186"/>
      <c r="J83" s="186"/>
      <c r="K83" s="196"/>
    </row>
    <row r="84" spans="2:11" ht="22" customHeight="1" x14ac:dyDescent="0.3">
      <c r="B84" s="195"/>
      <c r="C84" s="201" t="s">
        <v>16</v>
      </c>
      <c r="D84" s="201" t="s">
        <v>56</v>
      </c>
      <c r="E84" s="200">
        <f t="shared" si="4"/>
        <v>0</v>
      </c>
      <c r="F84" s="186"/>
      <c r="G84" s="200">
        <f t="shared" ref="G84:J86" si="6">+G21+G46+G63</f>
        <v>0</v>
      </c>
      <c r="H84" s="200">
        <f t="shared" si="6"/>
        <v>0</v>
      </c>
      <c r="I84" s="200">
        <f t="shared" si="6"/>
        <v>0</v>
      </c>
      <c r="J84" s="200">
        <f t="shared" si="6"/>
        <v>0</v>
      </c>
      <c r="K84" s="196"/>
    </row>
    <row r="85" spans="2:11" ht="22" hidden="1" customHeight="1" x14ac:dyDescent="0.3">
      <c r="B85" s="195"/>
      <c r="C85" s="201" t="s">
        <v>18</v>
      </c>
      <c r="D85" s="201" t="s">
        <v>121</v>
      </c>
      <c r="E85" s="200">
        <f t="shared" si="4"/>
        <v>0</v>
      </c>
      <c r="F85" s="200">
        <f>+F22+F47+F64</f>
        <v>0</v>
      </c>
      <c r="G85" s="200">
        <f t="shared" si="6"/>
        <v>0</v>
      </c>
      <c r="H85" s="200">
        <f t="shared" si="6"/>
        <v>0</v>
      </c>
      <c r="I85" s="200">
        <f t="shared" si="6"/>
        <v>0</v>
      </c>
      <c r="J85" s="200">
        <f t="shared" si="6"/>
        <v>0</v>
      </c>
      <c r="K85" s="196"/>
    </row>
    <row r="86" spans="2:11" ht="22" customHeight="1" x14ac:dyDescent="0.3">
      <c r="B86" s="195"/>
      <c r="C86" s="201" t="s">
        <v>20</v>
      </c>
      <c r="D86" s="201" t="s">
        <v>122</v>
      </c>
      <c r="E86" s="200">
        <f t="shared" si="4"/>
        <v>0</v>
      </c>
      <c r="F86" s="200">
        <f>+F23+F48+F65</f>
        <v>0</v>
      </c>
      <c r="G86" s="200">
        <f t="shared" si="6"/>
        <v>0</v>
      </c>
      <c r="H86" s="200">
        <f t="shared" si="6"/>
        <v>0</v>
      </c>
      <c r="I86" s="200">
        <f t="shared" si="6"/>
        <v>0</v>
      </c>
      <c r="J86" s="200">
        <f t="shared" si="6"/>
        <v>0</v>
      </c>
      <c r="K86" s="196"/>
    </row>
    <row r="87" spans="2:11" ht="13.5" thickBot="1" x14ac:dyDescent="0.35">
      <c r="B87" s="202"/>
      <c r="C87" s="203"/>
      <c r="D87" s="203"/>
      <c r="E87" s="203"/>
      <c r="F87" s="203"/>
      <c r="G87" s="203"/>
      <c r="H87" s="203"/>
      <c r="I87" s="203"/>
      <c r="J87" s="203"/>
      <c r="K87" s="204"/>
    </row>
    <row r="88" spans="2:11" x14ac:dyDescent="0.3">
      <c r="C88" s="176"/>
    </row>
    <row r="90" spans="2:11" x14ac:dyDescent="0.3">
      <c r="C90" s="320" t="s">
        <v>155</v>
      </c>
      <c r="D90" s="321"/>
      <c r="E90" s="321"/>
      <c r="F90" s="321"/>
      <c r="G90" s="321"/>
      <c r="H90" s="321"/>
      <c r="I90" s="321"/>
      <c r="J90" s="322"/>
    </row>
    <row r="91" spans="2:11" x14ac:dyDescent="0.3">
      <c r="C91" s="296"/>
      <c r="D91" s="297"/>
      <c r="E91" s="297"/>
      <c r="F91" s="297"/>
      <c r="G91" s="297"/>
      <c r="H91" s="297"/>
      <c r="I91" s="297"/>
      <c r="J91" s="298"/>
    </row>
    <row r="92" spans="2:11" x14ac:dyDescent="0.3">
      <c r="C92" s="299"/>
      <c r="D92" s="300"/>
      <c r="E92" s="300"/>
      <c r="F92" s="300"/>
      <c r="G92" s="300"/>
      <c r="H92" s="300"/>
      <c r="I92" s="300"/>
      <c r="J92" s="301"/>
    </row>
    <row r="93" spans="2:11" x14ac:dyDescent="0.3">
      <c r="C93" s="299"/>
      <c r="D93" s="300"/>
      <c r="E93" s="300"/>
      <c r="F93" s="300"/>
      <c r="G93" s="300"/>
      <c r="H93" s="300"/>
      <c r="I93" s="300"/>
      <c r="J93" s="301"/>
    </row>
    <row r="94" spans="2:11" x14ac:dyDescent="0.3">
      <c r="C94" s="299"/>
      <c r="D94" s="300"/>
      <c r="E94" s="300"/>
      <c r="F94" s="300"/>
      <c r="G94" s="300"/>
      <c r="H94" s="300"/>
      <c r="I94" s="300"/>
      <c r="J94" s="301"/>
    </row>
    <row r="95" spans="2:11" x14ac:dyDescent="0.3">
      <c r="C95" s="299"/>
      <c r="D95" s="300"/>
      <c r="E95" s="300"/>
      <c r="F95" s="300"/>
      <c r="G95" s="300"/>
      <c r="H95" s="300"/>
      <c r="I95" s="300"/>
      <c r="J95" s="301"/>
    </row>
    <row r="96" spans="2:11" x14ac:dyDescent="0.3">
      <c r="C96" s="302"/>
      <c r="D96" s="303"/>
      <c r="E96" s="303"/>
      <c r="F96" s="303"/>
      <c r="G96" s="303"/>
      <c r="H96" s="303"/>
      <c r="I96" s="303"/>
      <c r="J96" s="304"/>
    </row>
    <row r="98" spans="2:11" x14ac:dyDescent="0.3">
      <c r="C98" s="305" t="s">
        <v>156</v>
      </c>
      <c r="D98" s="305"/>
      <c r="E98" s="305" t="s">
        <v>157</v>
      </c>
      <c r="F98" s="305"/>
      <c r="G98" s="305"/>
      <c r="H98" s="305" t="s">
        <v>158</v>
      </c>
      <c r="I98" s="305"/>
      <c r="J98" s="305"/>
    </row>
    <row r="99" spans="2:11" ht="17.149999999999999" customHeight="1" x14ac:dyDescent="0.3">
      <c r="C99" s="306"/>
      <c r="D99" s="306"/>
      <c r="E99" s="306"/>
      <c r="F99" s="306"/>
      <c r="G99" s="306"/>
      <c r="H99" s="306"/>
      <c r="I99" s="306"/>
      <c r="J99" s="306"/>
    </row>
    <row r="100" spans="2:11" ht="17.149999999999999" customHeight="1" x14ac:dyDescent="0.3">
      <c r="C100" s="306"/>
      <c r="D100" s="306"/>
      <c r="E100" s="306"/>
      <c r="F100" s="306"/>
      <c r="G100" s="306"/>
      <c r="H100" s="306"/>
      <c r="I100" s="306"/>
      <c r="J100" s="306"/>
    </row>
    <row r="101" spans="2:11" ht="17.149999999999999" customHeight="1" x14ac:dyDescent="0.3">
      <c r="C101" s="306"/>
      <c r="D101" s="306"/>
      <c r="E101" s="306"/>
      <c r="F101" s="306"/>
      <c r="G101" s="306"/>
      <c r="H101" s="306"/>
      <c r="I101" s="306"/>
      <c r="J101" s="306"/>
    </row>
    <row r="102" spans="2:11" ht="17.149999999999999" customHeight="1" x14ac:dyDescent="0.3">
      <c r="C102" s="306"/>
      <c r="D102" s="306"/>
      <c r="E102" s="306"/>
      <c r="F102" s="306"/>
      <c r="G102" s="306"/>
      <c r="H102" s="306"/>
      <c r="I102" s="306"/>
      <c r="J102" s="306"/>
    </row>
    <row r="103" spans="2:11" ht="17.149999999999999" customHeight="1" x14ac:dyDescent="0.3">
      <c r="C103" s="306"/>
      <c r="D103" s="306"/>
      <c r="E103" s="306"/>
      <c r="F103" s="306"/>
      <c r="G103" s="306"/>
      <c r="H103" s="306"/>
      <c r="I103" s="306"/>
      <c r="J103" s="306"/>
    </row>
    <row r="104" spans="2:11" ht="17.149999999999999" customHeight="1" x14ac:dyDescent="0.3">
      <c r="C104" s="306"/>
      <c r="D104" s="306"/>
      <c r="E104" s="306"/>
      <c r="F104" s="306"/>
      <c r="G104" s="306"/>
      <c r="H104" s="306"/>
      <c r="I104" s="306"/>
      <c r="J104" s="306"/>
    </row>
    <row r="105" spans="2:11" x14ac:dyDescent="0.3">
      <c r="C105" s="205" t="s">
        <v>159</v>
      </c>
    </row>
    <row r="107" spans="2:11" s="149" customFormat="1" ht="31" customHeight="1" x14ac:dyDescent="0.4">
      <c r="B107" s="289" t="s">
        <v>160</v>
      </c>
      <c r="C107" s="289"/>
      <c r="D107" s="289"/>
      <c r="E107" s="289"/>
      <c r="F107" s="289"/>
      <c r="G107" s="289"/>
      <c r="H107" s="289"/>
      <c r="I107" s="289"/>
      <c r="J107" s="289"/>
      <c r="K107" s="289"/>
    </row>
    <row r="108" spans="2:11" ht="31" customHeight="1" x14ac:dyDescent="0.3"/>
    <row r="109" spans="2:11" ht="31" customHeight="1" x14ac:dyDescent="0.3">
      <c r="B109" s="290" t="s">
        <v>161</v>
      </c>
      <c r="C109" s="291"/>
      <c r="D109" s="291"/>
      <c r="E109" s="291"/>
      <c r="F109" s="291"/>
      <c r="G109" s="291"/>
      <c r="H109" s="291"/>
      <c r="I109" s="291"/>
      <c r="J109" s="291"/>
      <c r="K109" s="292"/>
    </row>
    <row r="110" spans="2:11" s="209" customFormat="1" ht="17.149999999999999" customHeight="1" x14ac:dyDescent="0.35">
      <c r="B110" s="206"/>
      <c r="C110" s="207"/>
      <c r="D110" s="207"/>
      <c r="E110" s="207"/>
      <c r="F110" s="207"/>
      <c r="G110" s="207"/>
      <c r="H110" s="207"/>
      <c r="I110" s="207"/>
      <c r="J110" s="207"/>
      <c r="K110" s="208"/>
    </row>
    <row r="111" spans="2:11" ht="32.15" customHeight="1" x14ac:dyDescent="0.3">
      <c r="B111" s="210"/>
      <c r="C111" s="211" t="s">
        <v>162</v>
      </c>
      <c r="D111" s="211" t="s">
        <v>163</v>
      </c>
      <c r="E111" s="211" t="s">
        <v>164</v>
      </c>
      <c r="F111" s="211" t="s">
        <v>165</v>
      </c>
      <c r="G111" s="211" t="s">
        <v>166</v>
      </c>
      <c r="H111" s="211" t="s">
        <v>167</v>
      </c>
      <c r="I111" s="211" t="s">
        <v>168</v>
      </c>
      <c r="J111" s="211" t="s">
        <v>169</v>
      </c>
      <c r="K111" s="157"/>
    </row>
    <row r="112" spans="2:11" ht="32.15" customHeight="1" x14ac:dyDescent="0.3">
      <c r="B112" s="210"/>
      <c r="C112" s="175" t="s">
        <v>170</v>
      </c>
      <c r="D112" s="212">
        <v>1</v>
      </c>
      <c r="E112" s="213">
        <v>5.343</v>
      </c>
      <c r="F112" s="214"/>
      <c r="G112" s="214"/>
      <c r="H112" s="214"/>
      <c r="I112" s="214"/>
      <c r="J112" s="215">
        <f t="shared" ref="J112:J119" si="7">SUM(E112:I112)</f>
        <v>5.343</v>
      </c>
      <c r="K112" s="157"/>
    </row>
    <row r="113" spans="2:11" ht="32.15" hidden="1" customHeight="1" x14ac:dyDescent="0.3">
      <c r="B113" s="210"/>
      <c r="C113" s="175" t="s">
        <v>171</v>
      </c>
      <c r="D113" s="212">
        <v>0</v>
      </c>
      <c r="E113" s="214"/>
      <c r="F113" s="213">
        <v>0</v>
      </c>
      <c r="G113" s="213">
        <v>0</v>
      </c>
      <c r="H113" s="214"/>
      <c r="I113" s="214"/>
      <c r="J113" s="215">
        <f t="shared" si="7"/>
        <v>0</v>
      </c>
      <c r="K113" s="157"/>
    </row>
    <row r="114" spans="2:11" ht="32.15" customHeight="1" x14ac:dyDescent="0.3">
      <c r="B114" s="210"/>
      <c r="C114" s="163" t="s">
        <v>118</v>
      </c>
      <c r="D114" s="212">
        <v>1</v>
      </c>
      <c r="E114" s="214"/>
      <c r="F114" s="213">
        <v>7.6849999999999996</v>
      </c>
      <c r="G114" s="213">
        <v>2.04</v>
      </c>
      <c r="H114" s="213">
        <v>5.08</v>
      </c>
      <c r="I114" s="213">
        <v>2.1839999999999997</v>
      </c>
      <c r="J114" s="215">
        <f t="shared" si="7"/>
        <v>16.989000000000001</v>
      </c>
      <c r="K114" s="157"/>
    </row>
    <row r="115" spans="2:11" ht="32.15" hidden="1" customHeight="1" x14ac:dyDescent="0.3">
      <c r="B115" s="210"/>
      <c r="C115" s="163" t="s">
        <v>172</v>
      </c>
      <c r="D115" s="212">
        <v>0</v>
      </c>
      <c r="E115" s="214"/>
      <c r="F115" s="213">
        <v>0</v>
      </c>
      <c r="G115" s="213">
        <v>0</v>
      </c>
      <c r="H115" s="213">
        <v>0</v>
      </c>
      <c r="I115" s="213">
        <v>0</v>
      </c>
      <c r="J115" s="215">
        <f t="shared" si="7"/>
        <v>0</v>
      </c>
      <c r="K115" s="157"/>
    </row>
    <row r="116" spans="2:11" ht="32.15" hidden="1" customHeight="1" x14ac:dyDescent="0.3">
      <c r="B116" s="210"/>
      <c r="C116" s="175" t="s">
        <v>173</v>
      </c>
      <c r="D116" s="212">
        <v>0</v>
      </c>
      <c r="E116" s="213">
        <v>0</v>
      </c>
      <c r="F116" s="214"/>
      <c r="G116" s="214"/>
      <c r="H116" s="214"/>
      <c r="I116" s="214"/>
      <c r="J116" s="215">
        <f t="shared" si="7"/>
        <v>0</v>
      </c>
      <c r="K116" s="157"/>
    </row>
    <row r="117" spans="2:11" ht="32.15" customHeight="1" x14ac:dyDescent="0.3">
      <c r="B117" s="210"/>
      <c r="C117" s="175" t="s">
        <v>174</v>
      </c>
      <c r="D117" s="212">
        <v>4</v>
      </c>
      <c r="E117" s="214"/>
      <c r="F117" s="213">
        <v>176.327</v>
      </c>
      <c r="G117" s="213">
        <v>39.103999999999999</v>
      </c>
      <c r="H117" s="213">
        <v>157.41</v>
      </c>
      <c r="I117" s="213">
        <v>38.83</v>
      </c>
      <c r="J117" s="215">
        <f t="shared" si="7"/>
        <v>411.67099999999999</v>
      </c>
      <c r="K117" s="157"/>
    </row>
    <row r="118" spans="2:11" ht="32.15" hidden="1" customHeight="1" x14ac:dyDescent="0.3">
      <c r="B118" s="210"/>
      <c r="C118" s="175" t="s">
        <v>175</v>
      </c>
      <c r="D118" s="212">
        <v>0</v>
      </c>
      <c r="E118" s="213"/>
      <c r="F118" s="213"/>
      <c r="G118" s="213"/>
      <c r="H118" s="213"/>
      <c r="I118" s="213"/>
      <c r="J118" s="215">
        <f t="shared" si="7"/>
        <v>0</v>
      </c>
      <c r="K118" s="157"/>
    </row>
    <row r="119" spans="2:11" ht="32.15" customHeight="1" x14ac:dyDescent="0.3">
      <c r="B119" s="210"/>
      <c r="C119" s="175" t="s">
        <v>176</v>
      </c>
      <c r="D119" s="212">
        <v>2</v>
      </c>
      <c r="E119" s="213">
        <v>62.822000000000003</v>
      </c>
      <c r="F119" s="213">
        <v>348.745</v>
      </c>
      <c r="G119" s="213">
        <v>165.07900000000001</v>
      </c>
      <c r="H119" s="213">
        <v>589.13499999999999</v>
      </c>
      <c r="I119" s="213">
        <v>294.84799999999996</v>
      </c>
      <c r="J119" s="215">
        <f t="shared" si="7"/>
        <v>1460.6289999999999</v>
      </c>
      <c r="K119" s="157"/>
    </row>
    <row r="120" spans="2:11" ht="32.15" customHeight="1" x14ac:dyDescent="0.3">
      <c r="B120" s="210"/>
      <c r="C120" s="216" t="s">
        <v>177</v>
      </c>
      <c r="D120" s="217">
        <f t="shared" ref="D120:J120" si="8">SUM(D112:D119)</f>
        <v>8</v>
      </c>
      <c r="E120" s="218">
        <f t="shared" si="8"/>
        <v>68.165000000000006</v>
      </c>
      <c r="F120" s="218">
        <f t="shared" si="8"/>
        <v>532.75700000000006</v>
      </c>
      <c r="G120" s="218">
        <f t="shared" si="8"/>
        <v>206.22300000000001</v>
      </c>
      <c r="H120" s="218">
        <f t="shared" si="8"/>
        <v>751.625</v>
      </c>
      <c r="I120" s="218">
        <f t="shared" si="8"/>
        <v>335.86199999999997</v>
      </c>
      <c r="J120" s="219">
        <f t="shared" si="8"/>
        <v>1894.6319999999998</v>
      </c>
      <c r="K120" s="157"/>
    </row>
    <row r="121" spans="2:11" ht="16" customHeight="1" x14ac:dyDescent="0.3">
      <c r="B121" s="220"/>
      <c r="C121" s="188"/>
      <c r="D121" s="188"/>
      <c r="E121" s="188"/>
      <c r="F121" s="188"/>
      <c r="G121" s="188"/>
      <c r="H121" s="188"/>
      <c r="I121" s="221"/>
      <c r="J121" s="221"/>
      <c r="K121" s="222"/>
    </row>
    <row r="122" spans="2:11" ht="16" customHeight="1" x14ac:dyDescent="0.3">
      <c r="B122" s="223"/>
      <c r="I122" s="224"/>
      <c r="J122" s="224"/>
      <c r="K122" s="224"/>
    </row>
    <row r="123" spans="2:11" ht="16" customHeight="1" x14ac:dyDescent="0.3">
      <c r="B123" s="223"/>
      <c r="I123" s="224"/>
      <c r="J123" s="224"/>
      <c r="K123" s="224"/>
    </row>
    <row r="124" spans="2:11" ht="33" customHeight="1" x14ac:dyDescent="0.3">
      <c r="B124" s="293" t="s">
        <v>178</v>
      </c>
      <c r="C124" s="294"/>
      <c r="D124" s="294"/>
      <c r="E124" s="294"/>
      <c r="F124" s="294"/>
      <c r="G124" s="294"/>
      <c r="H124" s="294"/>
      <c r="I124" s="294"/>
      <c r="J124" s="294"/>
      <c r="K124" s="295"/>
    </row>
    <row r="125" spans="2:11" ht="27" customHeight="1" x14ac:dyDescent="0.3">
      <c r="B125" s="150"/>
      <c r="C125" s="151"/>
      <c r="D125" s="151"/>
      <c r="E125" s="151"/>
      <c r="F125" s="151"/>
      <c r="G125" s="151"/>
      <c r="H125" s="151"/>
      <c r="I125" s="151"/>
      <c r="J125" s="151"/>
      <c r="K125" s="152"/>
    </row>
    <row r="126" spans="2:11" ht="26" x14ac:dyDescent="0.3">
      <c r="B126" s="210"/>
      <c r="C126" s="211" t="s">
        <v>162</v>
      </c>
      <c r="D126" s="211" t="s">
        <v>169</v>
      </c>
      <c r="E126" s="225" t="s">
        <v>179</v>
      </c>
      <c r="F126" s="225" t="s">
        <v>180</v>
      </c>
      <c r="G126" s="225" t="s">
        <v>181</v>
      </c>
      <c r="H126" s="226" t="s">
        <v>182</v>
      </c>
      <c r="I126" s="227" t="s">
        <v>183</v>
      </c>
      <c r="J126" s="224"/>
      <c r="K126" s="228"/>
    </row>
    <row r="127" spans="2:11" ht="23.15" customHeight="1" x14ac:dyDescent="0.3">
      <c r="B127" s="210"/>
      <c r="C127" s="175" t="s">
        <v>170</v>
      </c>
      <c r="D127" s="229">
        <f>+'BPU DQE prix 100% marché 2027'!J112</f>
        <v>5.343</v>
      </c>
      <c r="E127" s="200">
        <f>(E79*'BPU DQE prix 100% marché 2027'!D112)+(F79*'BPU DQE prix 100% marché 2027'!E112)+(G79*'BPU DQE prix 100% marché 2027'!F112)+(H79*'BPU DQE prix 100% marché 2027'!G112)+(I79*'BPU DQE prix 100% marché 2027'!H112)+(J79*'BPU DQE prix 100% marché 2027'!I112)</f>
        <v>0</v>
      </c>
      <c r="F127" s="200">
        <v>438.13</v>
      </c>
      <c r="G127" s="200">
        <v>198.5</v>
      </c>
      <c r="H127" s="230">
        <f>E127+F127+G127</f>
        <v>636.63</v>
      </c>
      <c r="I127" s="231">
        <f>IF(D127=0," ",H127/D127)</f>
        <v>119.15216170690623</v>
      </c>
      <c r="J127" s="224"/>
      <c r="K127" s="228"/>
    </row>
    <row r="128" spans="2:11" ht="23.15" hidden="1" customHeight="1" x14ac:dyDescent="0.3">
      <c r="B128" s="210"/>
      <c r="C128" s="175" t="s">
        <v>171</v>
      </c>
      <c r="D128" s="229">
        <f>+'BPU DQE prix 100% marché 2027'!J113</f>
        <v>0</v>
      </c>
      <c r="E128" s="200">
        <f>(E80*'BPU DQE prix 100% marché 2027'!D113)+(F80*'BPU DQE prix 100% marché 2027'!E113)+(G80*'BPU DQE prix 100% marché 2027'!F113)+(H80*'BPU DQE prix 100% marché 2027'!G113)+(I80*'BPU DQE prix 100% marché 2027'!H113)+(J80*'BPU DQE prix 100% marché 2027'!I113)</f>
        <v>0</v>
      </c>
      <c r="F128" s="200">
        <v>0</v>
      </c>
      <c r="G128" s="200">
        <v>0</v>
      </c>
      <c r="H128" s="230">
        <f t="shared" ref="H128:H134" si="9">E128+F128+G128</f>
        <v>0</v>
      </c>
      <c r="I128" s="231" t="str">
        <f t="shared" ref="I128:I134" si="10">IF(D128=0," ",H128/D128)</f>
        <v xml:space="preserve"> </v>
      </c>
      <c r="J128" s="224"/>
      <c r="K128" s="228"/>
    </row>
    <row r="129" spans="2:11" ht="23.15" customHeight="1" x14ac:dyDescent="0.3">
      <c r="B129" s="210"/>
      <c r="C129" s="163" t="s">
        <v>118</v>
      </c>
      <c r="D129" s="229">
        <f>+'BPU DQE prix 100% marché 2027'!J114</f>
        <v>16.989000000000001</v>
      </c>
      <c r="E129" s="200">
        <f>(E81*'BPU DQE prix 100% marché 2027'!D114)+(F81*'BPU DQE prix 100% marché 2027'!E114)+(G81*'BPU DQE prix 100% marché 2027'!F114)+(H81*'BPU DQE prix 100% marché 2027'!G114)+(I81*'BPU DQE prix 100% marché 2027'!H114)+(J81*'BPU DQE prix 100% marché 2027'!I114)</f>
        <v>0</v>
      </c>
      <c r="F129" s="200">
        <v>1186.3900000000001</v>
      </c>
      <c r="G129" s="200">
        <v>597.54</v>
      </c>
      <c r="H129" s="230">
        <f t="shared" si="9"/>
        <v>1783.93</v>
      </c>
      <c r="I129" s="231">
        <f t="shared" si="10"/>
        <v>105.00500323738889</v>
      </c>
      <c r="J129" s="224"/>
      <c r="K129" s="228"/>
    </row>
    <row r="130" spans="2:11" ht="23.15" hidden="1" customHeight="1" x14ac:dyDescent="0.3">
      <c r="B130" s="210"/>
      <c r="C130" s="163" t="s">
        <v>172</v>
      </c>
      <c r="D130" s="229">
        <f>+'BPU DQE prix 100% marché 2027'!J115</f>
        <v>0</v>
      </c>
      <c r="E130" s="200">
        <f>(E82*'BPU DQE prix 100% marché 2027'!D115)+(F82*'BPU DQE prix 100% marché 2027'!E115)+(G82*'BPU DQE prix 100% marché 2027'!F115)+(H82*'BPU DQE prix 100% marché 2027'!G115)+(I82*'BPU DQE prix 100% marché 2027'!H115)+(J82*'BPU DQE prix 100% marché 2027'!I115)</f>
        <v>0</v>
      </c>
      <c r="F130" s="200">
        <v>0</v>
      </c>
      <c r="G130" s="200">
        <v>0</v>
      </c>
      <c r="H130" s="230">
        <f t="shared" si="9"/>
        <v>0</v>
      </c>
      <c r="I130" s="231" t="str">
        <f t="shared" si="10"/>
        <v xml:space="preserve"> </v>
      </c>
      <c r="J130" s="224"/>
      <c r="K130" s="228"/>
    </row>
    <row r="131" spans="2:11" ht="23.15" hidden="1" customHeight="1" x14ac:dyDescent="0.3">
      <c r="B131" s="210"/>
      <c r="C131" s="175" t="s">
        <v>173</v>
      </c>
      <c r="D131" s="229">
        <f>+'BPU DQE prix 100% marché 2027'!J116</f>
        <v>0</v>
      </c>
      <c r="E131" s="200">
        <f>(E83*'BPU DQE prix 100% marché 2027'!D116)+(F83*'BPU DQE prix 100% marché 2027'!E116)+(G83*'BPU DQE prix 100% marché 2027'!F116)+(H83*'BPU DQE prix 100% marché 2027'!G116)+(I83*'BPU DQE prix 100% marché 2027'!H116)+(J83*'BPU DQE prix 100% marché 2027'!I116)</f>
        <v>0</v>
      </c>
      <c r="F131" s="200">
        <v>0</v>
      </c>
      <c r="G131" s="200">
        <v>0</v>
      </c>
      <c r="H131" s="230">
        <f t="shared" si="9"/>
        <v>0</v>
      </c>
      <c r="I131" s="231" t="str">
        <f t="shared" si="10"/>
        <v xml:space="preserve"> </v>
      </c>
      <c r="J131" s="224"/>
      <c r="K131" s="228"/>
    </row>
    <row r="132" spans="2:11" ht="23.15" customHeight="1" x14ac:dyDescent="0.3">
      <c r="B132" s="210"/>
      <c r="C132" s="163" t="s">
        <v>174</v>
      </c>
      <c r="D132" s="229">
        <f>+'BPU DQE prix 100% marché 2027'!J117</f>
        <v>411.67099999999999</v>
      </c>
      <c r="E132" s="200">
        <f>(E84*'BPU DQE prix 100% marché 2027'!D117)+(F84*'BPU DQE prix 100% marché 2027'!E117)+(G84*'BPU DQE prix 100% marché 2027'!F117)+(H84*'BPU DQE prix 100% marché 2027'!G117)+(I84*'BPU DQE prix 100% marché 2027'!H117)+(J84*'BPU DQE prix 100% marché 2027'!I117)</f>
        <v>0</v>
      </c>
      <c r="F132" s="200">
        <v>27335.85</v>
      </c>
      <c r="G132" s="200">
        <v>12671.52</v>
      </c>
      <c r="H132" s="230">
        <f t="shared" si="9"/>
        <v>40007.369999999995</v>
      </c>
      <c r="I132" s="231">
        <f t="shared" si="10"/>
        <v>97.182871759244634</v>
      </c>
      <c r="J132" s="224"/>
      <c r="K132" s="228"/>
    </row>
    <row r="133" spans="2:11" ht="23.15" hidden="1" customHeight="1" x14ac:dyDescent="0.3">
      <c r="B133" s="210"/>
      <c r="C133" s="163" t="s">
        <v>175</v>
      </c>
      <c r="D133" s="229">
        <f>+'BPU DQE prix 100% marché 2027'!J118</f>
        <v>0</v>
      </c>
      <c r="E133" s="200">
        <f>(E85*'BPU DQE prix 100% marché 2027'!D118)+(F85*'BPU DQE prix 100% marché 2027'!E118)+(G85*'BPU DQE prix 100% marché 2027'!F118)+(H85*'BPU DQE prix 100% marché 2027'!G118)+(I85*'BPU DQE prix 100% marché 2027'!H118)+(J85*'BPU DQE prix 100% marché 2027'!I118)</f>
        <v>0</v>
      </c>
      <c r="F133" s="200">
        <v>0</v>
      </c>
      <c r="G133" s="200">
        <v>0</v>
      </c>
      <c r="H133" s="230">
        <f t="shared" si="9"/>
        <v>0</v>
      </c>
      <c r="I133" s="231" t="str">
        <f t="shared" si="10"/>
        <v xml:space="preserve"> </v>
      </c>
      <c r="J133" s="224"/>
      <c r="K133" s="228"/>
    </row>
    <row r="134" spans="2:11" ht="23.15" customHeight="1" x14ac:dyDescent="0.3">
      <c r="B134" s="210"/>
      <c r="C134" s="163" t="s">
        <v>176</v>
      </c>
      <c r="D134" s="229">
        <f>+'BPU DQE prix 100% marché 2027'!J119</f>
        <v>1460.6289999999999</v>
      </c>
      <c r="E134" s="200">
        <f>(E86*'BPU DQE prix 100% marché 2027'!D119)+(F86*'BPU DQE prix 100% marché 2027'!E119)+(G86*'BPU DQE prix 100% marché 2027'!F119)+(H86*'BPU DQE prix 100% marché 2027'!G119)+(I86*'BPU DQE prix 100% marché 2027'!H119)+(J86*'BPU DQE prix 100% marché 2027'!I119)</f>
        <v>0</v>
      </c>
      <c r="F134" s="200">
        <v>36910.949999999997</v>
      </c>
      <c r="G134" s="200">
        <v>41576.11</v>
      </c>
      <c r="H134" s="230">
        <f t="shared" si="9"/>
        <v>78487.06</v>
      </c>
      <c r="I134" s="231">
        <f t="shared" si="10"/>
        <v>53.735110010824108</v>
      </c>
      <c r="J134" s="224"/>
      <c r="K134" s="228"/>
    </row>
    <row r="135" spans="2:11" ht="27" customHeight="1" x14ac:dyDescent="0.3">
      <c r="B135" s="210"/>
      <c r="C135" s="216" t="s">
        <v>177</v>
      </c>
      <c r="D135" s="219">
        <f>SUM(D127:D134)</f>
        <v>1894.6319999999998</v>
      </c>
      <c r="E135" s="232">
        <f>SUM(E127:E134)</f>
        <v>0</v>
      </c>
      <c r="F135" s="232">
        <f t="shared" ref="F135:G135" si="11">SUM(F127:F134)</f>
        <v>65871.319999999992</v>
      </c>
      <c r="G135" s="232">
        <f t="shared" si="11"/>
        <v>55043.67</v>
      </c>
      <c r="H135" s="233">
        <f>SUM(H127:H134)</f>
        <v>120914.98999999999</v>
      </c>
      <c r="I135" s="234">
        <f>IF(D135=0," ",H135/D135)</f>
        <v>63.819776083165493</v>
      </c>
      <c r="J135" s="224"/>
      <c r="K135" s="228"/>
    </row>
    <row r="136" spans="2:11" ht="27" customHeight="1" x14ac:dyDescent="0.3">
      <c r="B136" s="210"/>
      <c r="C136" s="235" t="s">
        <v>184</v>
      </c>
      <c r="D136" s="236"/>
      <c r="E136" s="236"/>
      <c r="F136" s="236"/>
      <c r="G136" s="236"/>
      <c r="H136" s="236"/>
      <c r="I136" s="236"/>
      <c r="J136" s="236"/>
      <c r="K136" s="228"/>
    </row>
    <row r="137" spans="2:11" ht="15" customHeight="1" x14ac:dyDescent="0.3">
      <c r="B137" s="220"/>
      <c r="C137" s="237"/>
      <c r="D137" s="237"/>
      <c r="E137" s="237"/>
      <c r="F137" s="237"/>
      <c r="G137" s="237"/>
      <c r="H137" s="237"/>
      <c r="I137" s="237"/>
      <c r="J137" s="237"/>
      <c r="K137" s="222"/>
    </row>
    <row r="138" spans="2:11" ht="15" customHeight="1" x14ac:dyDescent="0.3">
      <c r="I138" s="224"/>
      <c r="J138" s="224"/>
      <c r="K138" s="224"/>
    </row>
    <row r="139" spans="2:11" ht="15" customHeight="1" x14ac:dyDescent="0.3"/>
  </sheetData>
  <sheetProtection algorithmName="SHA-512" hashValue="Ej9v3ZWVRUBSVYiOJBKU0sc3xBmvLGHpXaEltAxn/0ON2myZ4ztDpkVk16zXTjINfQJcHdEA1TTh2fh+S0p6Kg==" saltValue="eR5dNd73lBpFOmsSQHbxbQ==" spinCount="100000" sheet="1" objects="1" scenarios="1"/>
  <mergeCells count="28">
    <mergeCell ref="F5:G5"/>
    <mergeCell ref="F2:G2"/>
    <mergeCell ref="I2:J3"/>
    <mergeCell ref="F3:G3"/>
    <mergeCell ref="F4:G4"/>
    <mergeCell ref="I4:J4"/>
    <mergeCell ref="C90:J90"/>
    <mergeCell ref="I6:J7"/>
    <mergeCell ref="B10:K10"/>
    <mergeCell ref="B12:K12"/>
    <mergeCell ref="B26:K26"/>
    <mergeCell ref="C28:J28"/>
    <mergeCell ref="G39:H39"/>
    <mergeCell ref="B54:K54"/>
    <mergeCell ref="C56:D56"/>
    <mergeCell ref="G56:H56"/>
    <mergeCell ref="B75:K75"/>
    <mergeCell ref="C77:J77"/>
    <mergeCell ref="B107:K107"/>
    <mergeCell ref="B109:K109"/>
    <mergeCell ref="B124:K124"/>
    <mergeCell ref="C91:J96"/>
    <mergeCell ref="C98:D98"/>
    <mergeCell ref="E98:G98"/>
    <mergeCell ref="H98:J98"/>
    <mergeCell ref="C99:D104"/>
    <mergeCell ref="E99:G104"/>
    <mergeCell ref="H99:J104"/>
  </mergeCells>
  <conditionalFormatting sqref="E16:F16">
    <cfRule type="expression" dxfId="5" priority="5">
      <formula>AND(ISTEXT(E16),E16="-")</formula>
    </cfRule>
  </conditionalFormatting>
  <conditionalFormatting sqref="E16:J23 E30:J37">
    <cfRule type="containsText" dxfId="4" priority="6" operator="containsText" text=".">
      <formula>NOT(ISERROR(SEARCH(".",E16)))</formula>
    </cfRule>
  </conditionalFormatting>
  <conditionalFormatting sqref="F30">
    <cfRule type="expression" dxfId="3" priority="3">
      <formula>AND(ISTEXT(F30),F30="-")</formula>
    </cfRule>
  </conditionalFormatting>
  <conditionalFormatting sqref="F34">
    <cfRule type="expression" dxfId="2" priority="2">
      <formula>AND(ISTEXT(F34),F34="-")</formula>
    </cfRule>
  </conditionalFormatting>
  <conditionalFormatting sqref="G17:H17 E17:E23 G18:J19 F20 G21:J21 F22:J23">
    <cfRule type="expression" dxfId="1" priority="4">
      <formula>AND(ISTEXT(E17),E17="-")</formula>
    </cfRule>
  </conditionalFormatting>
  <conditionalFormatting sqref="G31:H33 I32:J33 G35:J35 F36:J37">
    <cfRule type="expression" dxfId="0" priority="1">
      <formula>AND(ISTEXT(F31),F31="-")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4752F-EA21-4697-94D9-E7F4B30F2042}">
  <sheetPr>
    <tabColor theme="9" tint="0.39997558519241921"/>
  </sheetPr>
  <dimension ref="B1:I36"/>
  <sheetViews>
    <sheetView zoomScaleNormal="100" workbookViewId="0">
      <selection activeCell="B15" sqref="B15"/>
    </sheetView>
  </sheetViews>
  <sheetFormatPr baseColWidth="10" defaultColWidth="8.81640625" defaultRowHeight="13" x14ac:dyDescent="0.3"/>
  <cols>
    <col min="1" max="1" width="3.1796875" style="385" customWidth="1"/>
    <col min="2" max="2" width="19.1796875" style="385" bestFit="1" customWidth="1"/>
    <col min="3" max="3" width="27.26953125" style="385" customWidth="1"/>
    <col min="4" max="8" width="14.1796875" style="385" customWidth="1"/>
    <col min="9" max="9" width="21.7265625" style="385" customWidth="1"/>
    <col min="10" max="10" width="3.1796875" style="385" customWidth="1"/>
    <col min="11" max="16384" width="8.81640625" style="385"/>
  </cols>
  <sheetData>
    <row r="1" spans="2:9" ht="13.5" thickBot="1" x14ac:dyDescent="0.35"/>
    <row r="2" spans="2:9" ht="38.15" customHeight="1" thickBot="1" x14ac:dyDescent="0.35">
      <c r="B2" s="386" t="s">
        <v>99</v>
      </c>
      <c r="C2" s="387"/>
      <c r="E2" s="388" t="s">
        <v>208</v>
      </c>
      <c r="F2" s="389"/>
      <c r="G2" s="390"/>
      <c r="H2" s="329" t="s">
        <v>203</v>
      </c>
      <c r="I2" s="330"/>
    </row>
    <row r="3" spans="2:9" ht="16.5" thickBot="1" x14ac:dyDescent="0.35">
      <c r="E3" s="391"/>
      <c r="F3" s="391"/>
      <c r="H3" s="331"/>
      <c r="I3" s="332"/>
    </row>
    <row r="4" spans="2:9" ht="18.5" x14ac:dyDescent="0.3">
      <c r="B4" s="386" t="s">
        <v>209</v>
      </c>
      <c r="C4" s="386" t="s">
        <v>210</v>
      </c>
      <c r="E4" s="392"/>
      <c r="F4" s="392"/>
      <c r="G4" s="390"/>
      <c r="H4" s="393"/>
      <c r="I4" s="393"/>
    </row>
    <row r="6" spans="2:9" x14ac:dyDescent="0.3">
      <c r="B6" s="394" t="s">
        <v>103</v>
      </c>
      <c r="C6" s="395">
        <v>46023</v>
      </c>
      <c r="F6" s="396"/>
      <c r="H6" s="397" t="s">
        <v>194</v>
      </c>
      <c r="I6" s="397"/>
    </row>
    <row r="7" spans="2:9" x14ac:dyDescent="0.3">
      <c r="B7" s="398" t="s">
        <v>211</v>
      </c>
      <c r="C7" s="399">
        <v>46752</v>
      </c>
      <c r="F7" s="396"/>
      <c r="H7" s="397"/>
      <c r="I7" s="397"/>
    </row>
    <row r="9" spans="2:9" s="402" customFormat="1" ht="21" x14ac:dyDescent="0.5">
      <c r="B9" s="400" t="s">
        <v>212</v>
      </c>
      <c r="C9" s="401"/>
      <c r="D9" s="401"/>
      <c r="E9" s="401"/>
      <c r="F9" s="401"/>
      <c r="G9" s="401"/>
      <c r="H9" s="401"/>
      <c r="I9" s="401"/>
    </row>
    <row r="11" spans="2:9" x14ac:dyDescent="0.3">
      <c r="B11" s="403" t="s">
        <v>213</v>
      </c>
      <c r="C11" s="404"/>
      <c r="D11" s="404"/>
      <c r="E11" s="404"/>
      <c r="F11" s="404"/>
      <c r="G11" s="405"/>
      <c r="H11" s="406"/>
      <c r="I11" s="406"/>
    </row>
    <row r="12" spans="2:9" s="409" customFormat="1" ht="39" x14ac:dyDescent="0.35">
      <c r="B12" s="407" t="s">
        <v>196</v>
      </c>
      <c r="C12" s="407" t="s">
        <v>214</v>
      </c>
      <c r="D12" s="407" t="s">
        <v>215</v>
      </c>
      <c r="E12" s="407" t="s">
        <v>216</v>
      </c>
      <c r="F12" s="407" t="s">
        <v>217</v>
      </c>
      <c r="G12" s="407" t="s">
        <v>218</v>
      </c>
      <c r="H12" s="408"/>
      <c r="I12" s="408"/>
    </row>
    <row r="13" spans="2:9" ht="14.5" x14ac:dyDescent="0.3">
      <c r="B13" s="410">
        <v>2026</v>
      </c>
      <c r="C13" s="411">
        <f>'BPU DQE prix 100% marché 2026'!D135</f>
        <v>1894.6319999999998</v>
      </c>
      <c r="D13" s="412">
        <v>1</v>
      </c>
      <c r="E13" s="413"/>
      <c r="F13" s="414">
        <f>E13*C13</f>
        <v>0</v>
      </c>
      <c r="G13" s="414">
        <f>F13*1.2</f>
        <v>0</v>
      </c>
      <c r="H13" s="415"/>
      <c r="I13" s="415"/>
    </row>
    <row r="14" spans="2:9" ht="14.5" x14ac:dyDescent="0.3">
      <c r="B14" s="410">
        <v>2027</v>
      </c>
      <c r="C14" s="411">
        <f>'BPU DQE prix 100% marché 2027'!D135</f>
        <v>1894.6319999999998</v>
      </c>
      <c r="D14" s="412">
        <v>1</v>
      </c>
      <c r="E14" s="413"/>
      <c r="F14" s="414">
        <f>E14*C14</f>
        <v>0</v>
      </c>
      <c r="G14" s="414">
        <f t="shared" ref="G14" si="0">F14*1.2</f>
        <v>0</v>
      </c>
      <c r="H14" s="415"/>
      <c r="I14" s="415"/>
    </row>
    <row r="15" spans="2:9" ht="16" x14ac:dyDescent="0.3">
      <c r="B15" s="416" t="s">
        <v>177</v>
      </c>
      <c r="C15" s="417">
        <f>SUM(C13:C14)</f>
        <v>3789.2639999999997</v>
      </c>
      <c r="D15" s="418"/>
      <c r="E15" s="419"/>
      <c r="F15" s="420">
        <f>SUM(F13:F14)</f>
        <v>0</v>
      </c>
      <c r="G15" s="420">
        <f>SUM(G13:G14)</f>
        <v>0</v>
      </c>
      <c r="H15" s="415"/>
      <c r="I15" s="415"/>
    </row>
    <row r="16" spans="2:9" x14ac:dyDescent="0.3">
      <c r="B16" s="421"/>
      <c r="C16" s="421"/>
      <c r="D16" s="422"/>
      <c r="E16" s="415"/>
      <c r="F16" s="415"/>
      <c r="G16" s="415"/>
      <c r="H16" s="415"/>
      <c r="I16" s="415"/>
    </row>
    <row r="17" spans="2:9" x14ac:dyDescent="0.3">
      <c r="B17" s="421"/>
      <c r="C17" s="421"/>
      <c r="D17" s="422"/>
      <c r="E17" s="415"/>
      <c r="F17" s="415"/>
      <c r="G17" s="415"/>
      <c r="H17" s="415"/>
      <c r="I17" s="415"/>
    </row>
    <row r="18" spans="2:9" x14ac:dyDescent="0.3">
      <c r="B18" s="421"/>
      <c r="C18" s="421"/>
      <c r="D18" s="422"/>
      <c r="E18" s="415"/>
      <c r="F18" s="415"/>
      <c r="G18" s="415"/>
      <c r="H18" s="415"/>
      <c r="I18" s="415"/>
    </row>
    <row r="21" spans="2:9" x14ac:dyDescent="0.3">
      <c r="B21" s="423" t="s">
        <v>155</v>
      </c>
      <c r="C21" s="424"/>
      <c r="D21" s="424"/>
      <c r="E21" s="424"/>
      <c r="F21" s="424"/>
      <c r="G21" s="424"/>
      <c r="H21" s="424"/>
      <c r="I21" s="425"/>
    </row>
    <row r="22" spans="2:9" x14ac:dyDescent="0.3">
      <c r="B22" s="426"/>
      <c r="C22" s="427"/>
      <c r="D22" s="427"/>
      <c r="E22" s="427"/>
      <c r="F22" s="427"/>
      <c r="G22" s="427"/>
      <c r="H22" s="427"/>
      <c r="I22" s="428"/>
    </row>
    <row r="23" spans="2:9" x14ac:dyDescent="0.3">
      <c r="B23" s="429"/>
      <c r="C23" s="430"/>
      <c r="D23" s="430"/>
      <c r="E23" s="430"/>
      <c r="F23" s="430"/>
      <c r="G23" s="430"/>
      <c r="H23" s="430"/>
      <c r="I23" s="431"/>
    </row>
    <row r="24" spans="2:9" x14ac:dyDescent="0.3">
      <c r="B24" s="429"/>
      <c r="C24" s="430"/>
      <c r="D24" s="430"/>
      <c r="E24" s="430"/>
      <c r="F24" s="430"/>
      <c r="G24" s="430"/>
      <c r="H24" s="430"/>
      <c r="I24" s="431"/>
    </row>
    <row r="25" spans="2:9" x14ac:dyDescent="0.3">
      <c r="B25" s="429"/>
      <c r="C25" s="430"/>
      <c r="D25" s="430"/>
      <c r="E25" s="430"/>
      <c r="F25" s="430"/>
      <c r="G25" s="430"/>
      <c r="H25" s="430"/>
      <c r="I25" s="431"/>
    </row>
    <row r="26" spans="2:9" x14ac:dyDescent="0.3">
      <c r="B26" s="429"/>
      <c r="C26" s="430"/>
      <c r="D26" s="430"/>
      <c r="E26" s="430"/>
      <c r="F26" s="430"/>
      <c r="G26" s="430"/>
      <c r="H26" s="430"/>
      <c r="I26" s="431"/>
    </row>
    <row r="27" spans="2:9" x14ac:dyDescent="0.3">
      <c r="B27" s="432"/>
      <c r="C27" s="433"/>
      <c r="D27" s="433"/>
      <c r="E27" s="433"/>
      <c r="F27" s="433"/>
      <c r="G27" s="433"/>
      <c r="H27" s="433"/>
      <c r="I27" s="434"/>
    </row>
    <row r="29" spans="2:9" x14ac:dyDescent="0.3">
      <c r="B29" s="435" t="s">
        <v>156</v>
      </c>
      <c r="C29" s="435"/>
      <c r="D29" s="435" t="s">
        <v>157</v>
      </c>
      <c r="E29" s="435"/>
      <c r="F29" s="435"/>
      <c r="G29" s="435" t="s">
        <v>158</v>
      </c>
      <c r="H29" s="435"/>
      <c r="I29" s="435"/>
    </row>
    <row r="30" spans="2:9" x14ac:dyDescent="0.3">
      <c r="B30" s="436"/>
      <c r="C30" s="436"/>
      <c r="D30" s="436"/>
      <c r="E30" s="436"/>
      <c r="F30" s="436"/>
      <c r="G30" s="436"/>
      <c r="H30" s="436"/>
      <c r="I30" s="436"/>
    </row>
    <row r="31" spans="2:9" x14ac:dyDescent="0.3">
      <c r="B31" s="436"/>
      <c r="C31" s="436"/>
      <c r="D31" s="436"/>
      <c r="E31" s="436"/>
      <c r="F31" s="436"/>
      <c r="G31" s="436"/>
      <c r="H31" s="436"/>
      <c r="I31" s="436"/>
    </row>
    <row r="32" spans="2:9" x14ac:dyDescent="0.3">
      <c r="B32" s="436"/>
      <c r="C32" s="436"/>
      <c r="D32" s="436"/>
      <c r="E32" s="436"/>
      <c r="F32" s="436"/>
      <c r="G32" s="436"/>
      <c r="H32" s="436"/>
      <c r="I32" s="436"/>
    </row>
    <row r="33" spans="2:9" x14ac:dyDescent="0.3">
      <c r="B33" s="436"/>
      <c r="C33" s="436"/>
      <c r="D33" s="436"/>
      <c r="E33" s="436"/>
      <c r="F33" s="436"/>
      <c r="G33" s="436"/>
      <c r="H33" s="436"/>
      <c r="I33" s="436"/>
    </row>
    <row r="34" spans="2:9" x14ac:dyDescent="0.3">
      <c r="B34" s="436"/>
      <c r="C34" s="436"/>
      <c r="D34" s="436"/>
      <c r="E34" s="436"/>
      <c r="F34" s="436"/>
      <c r="G34" s="436"/>
      <c r="H34" s="436"/>
      <c r="I34" s="436"/>
    </row>
    <row r="35" spans="2:9" x14ac:dyDescent="0.3">
      <c r="B35" s="436"/>
      <c r="C35" s="436"/>
      <c r="D35" s="436"/>
      <c r="E35" s="436"/>
      <c r="F35" s="436"/>
      <c r="G35" s="436"/>
      <c r="H35" s="436"/>
      <c r="I35" s="436"/>
    </row>
    <row r="36" spans="2:9" x14ac:dyDescent="0.3">
      <c r="B36" s="437" t="s">
        <v>159</v>
      </c>
    </row>
  </sheetData>
  <sheetProtection algorithmName="SHA-512" hashValue="yU9SFt82uEUNdpT1/upM4JIX8Th2H9EJx2bDGwsbc/EeTlNDqWKbI2yJqWNN0q/Ux8DP0hvy0hVK+kz/7RYewA==" saltValue="VaGkFCv8RRSpnTNh8K5PxA==" spinCount="100000" sheet="1" objects="1" scenarios="1"/>
  <mergeCells count="16">
    <mergeCell ref="B30:C35"/>
    <mergeCell ref="D30:F35"/>
    <mergeCell ref="G30:I35"/>
    <mergeCell ref="B11:G11"/>
    <mergeCell ref="D15:E15"/>
    <mergeCell ref="B21:I21"/>
    <mergeCell ref="B22:I27"/>
    <mergeCell ref="B29:C29"/>
    <mergeCell ref="D29:F29"/>
    <mergeCell ref="G29:I29"/>
    <mergeCell ref="E2:F2"/>
    <mergeCell ref="H2:I3"/>
    <mergeCell ref="E3:F3"/>
    <mergeCell ref="E4:F4"/>
    <mergeCell ref="H4:I4"/>
    <mergeCell ref="H6:I7"/>
  </mergeCells>
  <dataValidations count="2">
    <dataValidation type="list" allowBlank="1" showInputMessage="1" showErrorMessage="1" sqref="D13:D14" xr:uid="{B091C825-84F1-4AEC-B5B9-5BC58435981C}">
      <formula1>"0%,25%,30%,50%,100%"</formula1>
    </dataValidation>
    <dataValidation type="list" allowBlank="1" showInputMessage="1" showErrorMessage="1" sqref="D16:D18" xr:uid="{599FD5AF-D9A4-402D-B4D7-9F8A3CBCE509}">
      <formula1>"0%,25%,50%,100%"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6CD1-BA1F-433D-B7AD-F6DB32F1DAF4}">
  <sheetPr codeName="Feuil6">
    <tabColor rgb="FFFF8E5F"/>
    <pageSetUpPr fitToPage="1"/>
  </sheetPr>
  <dimension ref="A1:O51"/>
  <sheetViews>
    <sheetView showGridLines="0" zoomScale="85" zoomScaleNormal="85" workbookViewId="0"/>
  </sheetViews>
  <sheetFormatPr baseColWidth="10" defaultColWidth="0" defaultRowHeight="0" customHeight="1" zeroHeight="1" x14ac:dyDescent="0.35"/>
  <cols>
    <col min="1" max="1" width="6.36328125" style="47" customWidth="1"/>
    <col min="2" max="2" width="13.1796875" style="48" customWidth="1"/>
    <col min="3" max="3" width="24.453125" style="48" customWidth="1"/>
    <col min="4" max="4" width="20" style="48" customWidth="1"/>
    <col min="5" max="13" width="22.81640625" style="48" customWidth="1"/>
    <col min="14" max="14" width="20.81640625" style="48" customWidth="1"/>
    <col min="15" max="15" width="4.453125" style="48" customWidth="1"/>
    <col min="16" max="16384" width="13.1796875" style="48" hidden="1"/>
  </cols>
  <sheetData>
    <row r="1" spans="1:12" ht="14.5" x14ac:dyDescent="0.35">
      <c r="B1" s="361" t="s">
        <v>41</v>
      </c>
      <c r="C1" s="361"/>
      <c r="D1" s="361"/>
      <c r="E1" s="361"/>
      <c r="F1" s="361"/>
      <c r="G1" s="361"/>
    </row>
    <row r="2" spans="1:12" ht="26" x14ac:dyDescent="0.35">
      <c r="B2" s="49" t="s">
        <v>42</v>
      </c>
    </row>
    <row r="3" spans="1:12" ht="18.5" x14ac:dyDescent="0.35">
      <c r="B3" s="50" t="s">
        <v>43</v>
      </c>
      <c r="F3" s="51"/>
    </row>
    <row r="4" spans="1:12" ht="18.5" x14ac:dyDescent="0.35">
      <c r="F4" s="51"/>
    </row>
    <row r="5" spans="1:12" ht="19" thickBot="1" x14ac:dyDescent="0.4">
      <c r="B5" s="52" t="s">
        <v>44</v>
      </c>
      <c r="J5" s="362" t="s">
        <v>45</v>
      </c>
      <c r="K5" s="362"/>
      <c r="L5" s="362"/>
    </row>
    <row r="6" spans="1:12" ht="18.5" thickBot="1" x14ac:dyDescent="0.4">
      <c r="I6" s="53"/>
      <c r="J6" s="363" t="s">
        <v>46</v>
      </c>
      <c r="K6" s="364"/>
      <c r="L6" s="365"/>
    </row>
    <row r="7" spans="1:12" ht="32.25" customHeight="1" thickBot="1" x14ac:dyDescent="0.4">
      <c r="B7" s="54" t="s">
        <v>47</v>
      </c>
      <c r="C7" s="55" t="s">
        <v>48</v>
      </c>
      <c r="D7" s="55" t="s">
        <v>49</v>
      </c>
      <c r="E7" s="56" t="s">
        <v>50</v>
      </c>
      <c r="H7" s="57"/>
      <c r="I7" s="366" t="s">
        <v>51</v>
      </c>
      <c r="J7" s="368" t="s">
        <v>52</v>
      </c>
      <c r="K7" s="369"/>
      <c r="L7" s="58">
        <v>74.59</v>
      </c>
    </row>
    <row r="8" spans="1:12" ht="30" customHeight="1" thickBot="1" x14ac:dyDescent="0.4">
      <c r="A8" s="47" t="s">
        <v>32</v>
      </c>
      <c r="B8" s="59" t="s">
        <v>32</v>
      </c>
      <c r="C8" s="60" t="s">
        <v>53</v>
      </c>
      <c r="D8" s="61">
        <v>16.920000000000002</v>
      </c>
      <c r="E8" s="349" t="s">
        <v>54</v>
      </c>
      <c r="H8" s="57"/>
      <c r="I8" s="367"/>
      <c r="J8" s="370" t="s">
        <v>55</v>
      </c>
      <c r="K8" s="371"/>
      <c r="L8" s="62">
        <v>181.91</v>
      </c>
    </row>
    <row r="9" spans="1:12" ht="30" customHeight="1" thickBot="1" x14ac:dyDescent="0.4">
      <c r="A9" s="47" t="s">
        <v>16</v>
      </c>
      <c r="B9" s="63" t="s">
        <v>16</v>
      </c>
      <c r="C9" s="64" t="s">
        <v>56</v>
      </c>
      <c r="D9" s="65">
        <v>220.32</v>
      </c>
      <c r="E9" s="350"/>
      <c r="H9" s="57"/>
      <c r="I9" s="366" t="s">
        <v>32</v>
      </c>
      <c r="J9" s="368" t="s">
        <v>52</v>
      </c>
      <c r="K9" s="369"/>
      <c r="L9" s="58">
        <v>35.67</v>
      </c>
    </row>
    <row r="10" spans="1:12" ht="30" customHeight="1" thickBot="1" x14ac:dyDescent="0.4">
      <c r="A10" s="47" t="s">
        <v>20</v>
      </c>
      <c r="B10" s="66" t="s">
        <v>57</v>
      </c>
      <c r="C10" s="67" t="s">
        <v>58</v>
      </c>
      <c r="D10" s="68">
        <v>440.76</v>
      </c>
      <c r="E10" s="351"/>
      <c r="H10" s="57"/>
      <c r="I10" s="367"/>
      <c r="J10" s="370" t="s">
        <v>55</v>
      </c>
      <c r="K10" s="371"/>
      <c r="L10" s="62">
        <v>35.67</v>
      </c>
    </row>
    <row r="11" spans="1:12" ht="15.5" x14ac:dyDescent="0.35">
      <c r="D11" s="69"/>
      <c r="I11" s="70"/>
      <c r="J11" s="57"/>
    </row>
    <row r="12" spans="1:12" ht="18.5" x14ac:dyDescent="0.35">
      <c r="B12" s="52" t="s">
        <v>59</v>
      </c>
      <c r="D12" s="69"/>
    </row>
    <row r="13" spans="1:12" ht="13.5" thickBot="1" x14ac:dyDescent="0.4">
      <c r="D13" s="69"/>
    </row>
    <row r="14" spans="1:12" ht="32.25" customHeight="1" thickBot="1" x14ac:dyDescent="0.4">
      <c r="B14" s="71" t="s">
        <v>47</v>
      </c>
      <c r="C14" s="71" t="s">
        <v>60</v>
      </c>
      <c r="D14" s="55" t="s">
        <v>61</v>
      </c>
      <c r="E14" s="71" t="s">
        <v>50</v>
      </c>
    </row>
    <row r="15" spans="1:12" ht="30" customHeight="1" thickBot="1" x14ac:dyDescent="0.4">
      <c r="A15" s="47" t="s">
        <v>32</v>
      </c>
      <c r="B15" s="59" t="s">
        <v>32</v>
      </c>
      <c r="C15" s="72" t="s">
        <v>62</v>
      </c>
      <c r="D15" s="73">
        <v>22.44</v>
      </c>
      <c r="E15" s="349" t="s">
        <v>54</v>
      </c>
    </row>
    <row r="16" spans="1:12" ht="30" customHeight="1" thickBot="1" x14ac:dyDescent="0.4">
      <c r="A16" s="47" t="s">
        <v>16</v>
      </c>
      <c r="B16" s="63" t="s">
        <v>16</v>
      </c>
      <c r="C16" s="74" t="s">
        <v>56</v>
      </c>
      <c r="D16" s="75">
        <v>288.83999999999997</v>
      </c>
      <c r="E16" s="350"/>
    </row>
    <row r="17" spans="1:13" ht="30" customHeight="1" thickBot="1" x14ac:dyDescent="0.4">
      <c r="A17" s="47" t="s">
        <v>20</v>
      </c>
      <c r="B17" s="66" t="s">
        <v>57</v>
      </c>
      <c r="C17" s="76" t="s">
        <v>58</v>
      </c>
      <c r="D17" s="77">
        <v>383.76</v>
      </c>
      <c r="E17" s="351"/>
    </row>
    <row r="18" spans="1:13" ht="13" x14ac:dyDescent="0.35"/>
    <row r="19" spans="1:13" ht="18.5" x14ac:dyDescent="0.35">
      <c r="B19" s="52" t="s">
        <v>63</v>
      </c>
    </row>
    <row r="20" spans="1:13" ht="13.5" thickBot="1" x14ac:dyDescent="0.4"/>
    <row r="21" spans="1:13" ht="32.25" customHeight="1" thickBot="1" x14ac:dyDescent="0.4">
      <c r="B21" s="54" t="s">
        <v>47</v>
      </c>
      <c r="C21" s="78">
        <v>0.2</v>
      </c>
      <c r="D21" s="79" t="s">
        <v>64</v>
      </c>
      <c r="E21" s="71" t="s">
        <v>65</v>
      </c>
      <c r="F21" s="71" t="s">
        <v>66</v>
      </c>
      <c r="G21" s="71" t="s">
        <v>67</v>
      </c>
      <c r="H21" s="71" t="s">
        <v>68</v>
      </c>
      <c r="I21" s="71" t="s">
        <v>69</v>
      </c>
      <c r="J21" s="80" t="s">
        <v>70</v>
      </c>
      <c r="K21" s="81" t="s">
        <v>50</v>
      </c>
      <c r="M21" s="82"/>
    </row>
    <row r="22" spans="1:13" ht="30" customHeight="1" x14ac:dyDescent="0.35">
      <c r="A22" s="47" t="s">
        <v>71</v>
      </c>
      <c r="B22" s="341" t="s">
        <v>32</v>
      </c>
      <c r="C22" s="83" t="s">
        <v>72</v>
      </c>
      <c r="D22" s="84" t="s">
        <v>73</v>
      </c>
      <c r="E22" s="85">
        <v>11.28</v>
      </c>
      <c r="F22" s="86"/>
      <c r="G22" s="86"/>
      <c r="H22" s="86"/>
      <c r="I22" s="86"/>
      <c r="J22" s="87"/>
      <c r="K22" s="353" t="s">
        <v>74</v>
      </c>
      <c r="L22" s="82"/>
      <c r="M22" s="356"/>
    </row>
    <row r="23" spans="1:13" ht="30" customHeight="1" x14ac:dyDescent="0.35">
      <c r="A23" s="47" t="s">
        <v>75</v>
      </c>
      <c r="B23" s="342"/>
      <c r="C23" s="88">
        <v>0.2</v>
      </c>
      <c r="D23" s="89" t="s">
        <v>76</v>
      </c>
      <c r="E23" s="90">
        <v>91.44</v>
      </c>
      <c r="F23" s="91"/>
      <c r="G23" s="91"/>
      <c r="H23" s="91"/>
      <c r="I23" s="91"/>
      <c r="J23" s="92"/>
      <c r="K23" s="354"/>
      <c r="L23" s="356"/>
      <c r="M23" s="356"/>
    </row>
    <row r="24" spans="1:13" ht="30" customHeight="1" thickBot="1" x14ac:dyDescent="0.4">
      <c r="A24" s="47" t="s">
        <v>77</v>
      </c>
      <c r="B24" s="342"/>
      <c r="C24" s="93">
        <v>0.2</v>
      </c>
      <c r="D24" s="94" t="s">
        <v>78</v>
      </c>
      <c r="E24" s="95">
        <v>13.8</v>
      </c>
      <c r="F24" s="96"/>
      <c r="G24" s="96"/>
      <c r="H24" s="96"/>
      <c r="I24" s="96"/>
      <c r="J24" s="97"/>
      <c r="K24" s="354"/>
      <c r="L24" s="356"/>
      <c r="M24" s="356"/>
    </row>
    <row r="25" spans="1:13" ht="30" customHeight="1" x14ac:dyDescent="0.35">
      <c r="A25" s="47" t="s">
        <v>79</v>
      </c>
      <c r="B25" s="342"/>
      <c r="C25" s="83">
        <v>0.2</v>
      </c>
      <c r="D25" s="84" t="s">
        <v>80</v>
      </c>
      <c r="E25" s="98">
        <v>10.08</v>
      </c>
      <c r="F25" s="99"/>
      <c r="G25" s="99"/>
      <c r="H25" s="99"/>
      <c r="I25" s="99"/>
      <c r="J25" s="100"/>
      <c r="K25" s="354"/>
      <c r="L25" s="356"/>
      <c r="M25" s="356"/>
    </row>
    <row r="26" spans="1:13" ht="30" customHeight="1" thickBot="1" x14ac:dyDescent="0.4">
      <c r="A26" s="47" t="s">
        <v>81</v>
      </c>
      <c r="B26" s="352"/>
      <c r="C26" s="101" t="s">
        <v>82</v>
      </c>
      <c r="D26" s="102" t="s">
        <v>83</v>
      </c>
      <c r="E26" s="103">
        <v>11.88</v>
      </c>
      <c r="F26" s="104"/>
      <c r="G26" s="104"/>
      <c r="H26" s="104"/>
      <c r="I26" s="104"/>
      <c r="J26" s="105"/>
      <c r="K26" s="354"/>
      <c r="L26" s="356"/>
      <c r="M26" s="356"/>
    </row>
    <row r="27" spans="1:13" ht="30" customHeight="1" x14ac:dyDescent="0.35">
      <c r="A27" s="47" t="s">
        <v>84</v>
      </c>
      <c r="B27" s="341" t="s">
        <v>16</v>
      </c>
      <c r="C27" s="357" t="s">
        <v>85</v>
      </c>
      <c r="D27" s="84" t="s">
        <v>86</v>
      </c>
      <c r="E27" s="106"/>
      <c r="F27" s="107"/>
      <c r="G27" s="108">
        <v>17.71</v>
      </c>
      <c r="H27" s="108">
        <v>14.75</v>
      </c>
      <c r="I27" s="108">
        <v>14.3</v>
      </c>
      <c r="J27" s="109">
        <v>13.92</v>
      </c>
      <c r="K27" s="354"/>
      <c r="L27" s="356"/>
      <c r="M27" s="356"/>
    </row>
    <row r="28" spans="1:13" ht="30" customHeight="1" thickBot="1" x14ac:dyDescent="0.4">
      <c r="A28" s="47" t="s">
        <v>87</v>
      </c>
      <c r="B28" s="343"/>
      <c r="C28" s="358"/>
      <c r="D28" s="102" t="s">
        <v>88</v>
      </c>
      <c r="E28" s="110"/>
      <c r="F28" s="111"/>
      <c r="G28" s="112">
        <v>28.92</v>
      </c>
      <c r="H28" s="112">
        <v>18.48</v>
      </c>
      <c r="I28" s="112">
        <v>16.3</v>
      </c>
      <c r="J28" s="113">
        <v>14.64</v>
      </c>
      <c r="K28" s="354"/>
      <c r="L28" s="356"/>
      <c r="M28" s="356"/>
    </row>
    <row r="29" spans="1:13" ht="30" customHeight="1" x14ac:dyDescent="0.35">
      <c r="A29" s="47" t="s">
        <v>89</v>
      </c>
      <c r="B29" s="359" t="s">
        <v>57</v>
      </c>
      <c r="C29" s="360" t="s">
        <v>90</v>
      </c>
      <c r="D29" s="114" t="s">
        <v>86</v>
      </c>
      <c r="E29" s="115"/>
      <c r="F29" s="116">
        <v>14.13</v>
      </c>
      <c r="G29" s="116">
        <v>14.13</v>
      </c>
      <c r="H29" s="116">
        <v>14.13</v>
      </c>
      <c r="I29" s="116">
        <v>14.13</v>
      </c>
      <c r="J29" s="117">
        <v>14.13</v>
      </c>
      <c r="K29" s="354"/>
      <c r="L29" s="356"/>
      <c r="M29" s="356"/>
    </row>
    <row r="30" spans="1:13" ht="30" customHeight="1" thickBot="1" x14ac:dyDescent="0.4">
      <c r="A30" s="47" t="s">
        <v>91</v>
      </c>
      <c r="B30" s="343"/>
      <c r="C30" s="348"/>
      <c r="D30" s="102" t="s">
        <v>88</v>
      </c>
      <c r="E30" s="110"/>
      <c r="F30" s="112">
        <v>34.479999999999997</v>
      </c>
      <c r="G30" s="112">
        <v>31.12</v>
      </c>
      <c r="H30" s="112">
        <v>18.61</v>
      </c>
      <c r="I30" s="112">
        <v>15.18</v>
      </c>
      <c r="J30" s="113">
        <v>14.19</v>
      </c>
      <c r="K30" s="355"/>
      <c r="L30" s="356"/>
      <c r="M30" s="356"/>
    </row>
    <row r="31" spans="1:13" ht="13" x14ac:dyDescent="0.35">
      <c r="B31" s="118"/>
      <c r="C31" s="119"/>
      <c r="D31" s="119"/>
      <c r="E31" s="120"/>
      <c r="F31" s="120"/>
      <c r="G31" s="69"/>
      <c r="H31" s="69"/>
      <c r="I31" s="69"/>
      <c r="J31" s="69"/>
      <c r="K31" s="69"/>
      <c r="L31" s="356"/>
    </row>
    <row r="32" spans="1:13" ht="18.5" x14ac:dyDescent="0.35">
      <c r="B32" s="52" t="s">
        <v>92</v>
      </c>
      <c r="E32" s="69"/>
      <c r="F32" s="69"/>
      <c r="G32" s="69"/>
      <c r="H32" s="69"/>
      <c r="I32" s="69"/>
      <c r="J32" s="69"/>
      <c r="K32" s="69"/>
      <c r="L32" s="69"/>
    </row>
    <row r="33" spans="1:13" ht="13.5" thickBot="1" x14ac:dyDescent="0.4">
      <c r="E33" s="69"/>
      <c r="F33" s="69"/>
      <c r="G33" s="69"/>
      <c r="H33" s="69"/>
      <c r="I33" s="69"/>
      <c r="J33" s="69"/>
      <c r="K33" s="69"/>
      <c r="L33" s="69"/>
    </row>
    <row r="34" spans="1:13" ht="32.25" customHeight="1" thickBot="1" x14ac:dyDescent="0.4">
      <c r="B34" s="54" t="s">
        <v>47</v>
      </c>
      <c r="C34" s="79" t="s">
        <v>93</v>
      </c>
      <c r="D34" s="79" t="s">
        <v>64</v>
      </c>
      <c r="E34" s="71" t="s">
        <v>65</v>
      </c>
      <c r="F34" s="71" t="s">
        <v>94</v>
      </c>
      <c r="G34" s="71" t="s">
        <v>95</v>
      </c>
      <c r="H34" s="71" t="s">
        <v>66</v>
      </c>
      <c r="I34" s="71" t="s">
        <v>67</v>
      </c>
      <c r="J34" s="71" t="s">
        <v>68</v>
      </c>
      <c r="K34" s="71" t="s">
        <v>69</v>
      </c>
      <c r="L34" s="71" t="s">
        <v>70</v>
      </c>
      <c r="M34" s="121" t="s">
        <v>50</v>
      </c>
    </row>
    <row r="35" spans="1:13" ht="30" customHeight="1" x14ac:dyDescent="0.35">
      <c r="A35" s="47" t="s">
        <v>71</v>
      </c>
      <c r="B35" s="341" t="s">
        <v>32</v>
      </c>
      <c r="C35" s="122" t="s">
        <v>72</v>
      </c>
      <c r="D35" s="84" t="s">
        <v>73</v>
      </c>
      <c r="E35" s="98">
        <v>49.3</v>
      </c>
      <c r="F35" s="99"/>
      <c r="G35" s="99"/>
      <c r="H35" s="99"/>
      <c r="I35" s="99"/>
      <c r="J35" s="99"/>
      <c r="K35" s="99"/>
      <c r="L35" s="123"/>
      <c r="M35" s="344" t="s">
        <v>96</v>
      </c>
    </row>
    <row r="36" spans="1:13" ht="30" customHeight="1" x14ac:dyDescent="0.35">
      <c r="A36" s="47" t="s">
        <v>75</v>
      </c>
      <c r="B36" s="342"/>
      <c r="C36" s="124" t="s">
        <v>72</v>
      </c>
      <c r="D36" s="89" t="s">
        <v>76</v>
      </c>
      <c r="E36" s="90">
        <v>12.4</v>
      </c>
      <c r="F36" s="91"/>
      <c r="G36" s="91"/>
      <c r="H36" s="91"/>
      <c r="I36" s="91"/>
      <c r="J36" s="91"/>
      <c r="K36" s="91"/>
      <c r="L36" s="125"/>
      <c r="M36" s="345"/>
    </row>
    <row r="37" spans="1:13" ht="30" customHeight="1" thickBot="1" x14ac:dyDescent="0.4">
      <c r="A37" s="47" t="s">
        <v>77</v>
      </c>
      <c r="B37" s="342"/>
      <c r="C37" s="126" t="s">
        <v>82</v>
      </c>
      <c r="D37" s="94" t="s">
        <v>97</v>
      </c>
      <c r="E37" s="127"/>
      <c r="F37" s="128">
        <v>50.4</v>
      </c>
      <c r="G37" s="128">
        <v>35.700000000000003</v>
      </c>
      <c r="H37" s="96"/>
      <c r="I37" s="96"/>
      <c r="J37" s="96"/>
      <c r="K37" s="96"/>
      <c r="L37" s="129"/>
      <c r="M37" s="345"/>
    </row>
    <row r="38" spans="1:13" ht="30" customHeight="1" x14ac:dyDescent="0.35">
      <c r="A38" s="47" t="s">
        <v>79</v>
      </c>
      <c r="B38" s="342"/>
      <c r="C38" s="130" t="s">
        <v>82</v>
      </c>
      <c r="D38" s="84" t="s">
        <v>80</v>
      </c>
      <c r="E38" s="106"/>
      <c r="F38" s="99"/>
      <c r="G38" s="99"/>
      <c r="H38" s="99"/>
      <c r="I38" s="131">
        <v>75</v>
      </c>
      <c r="J38" s="131">
        <v>51.3</v>
      </c>
      <c r="K38" s="131">
        <v>16</v>
      </c>
      <c r="L38" s="132">
        <v>10</v>
      </c>
      <c r="M38" s="345"/>
    </row>
    <row r="39" spans="1:13" ht="30" customHeight="1" thickBot="1" x14ac:dyDescent="0.4">
      <c r="A39" s="47" t="s">
        <v>81</v>
      </c>
      <c r="B39" s="343"/>
      <c r="C39" s="133" t="s">
        <v>82</v>
      </c>
      <c r="D39" s="102" t="s">
        <v>83</v>
      </c>
      <c r="E39" s="134"/>
      <c r="F39" s="104"/>
      <c r="G39" s="104"/>
      <c r="H39" s="104"/>
      <c r="I39" s="135">
        <v>68.900000000000006</v>
      </c>
      <c r="J39" s="135">
        <v>47.7</v>
      </c>
      <c r="K39" s="135">
        <v>15.7</v>
      </c>
      <c r="L39" s="136">
        <v>9.8000000000000007</v>
      </c>
      <c r="M39" s="345"/>
    </row>
    <row r="40" spans="1:13" ht="30" customHeight="1" x14ac:dyDescent="0.35">
      <c r="A40" s="47" t="s">
        <v>84</v>
      </c>
      <c r="B40" s="341" t="s">
        <v>16</v>
      </c>
      <c r="C40" s="347" t="s">
        <v>85</v>
      </c>
      <c r="D40" s="84" t="s">
        <v>86</v>
      </c>
      <c r="E40" s="106"/>
      <c r="F40" s="99"/>
      <c r="G40" s="99"/>
      <c r="H40" s="99"/>
      <c r="I40" s="131">
        <v>63.7</v>
      </c>
      <c r="J40" s="131">
        <v>48.8</v>
      </c>
      <c r="K40" s="131">
        <v>26.2</v>
      </c>
      <c r="L40" s="132">
        <v>18.100000000000001</v>
      </c>
      <c r="M40" s="345"/>
    </row>
    <row r="41" spans="1:13" ht="30" customHeight="1" thickBot="1" x14ac:dyDescent="0.4">
      <c r="A41" s="47" t="s">
        <v>87</v>
      </c>
      <c r="B41" s="343"/>
      <c r="C41" s="348"/>
      <c r="D41" s="102" t="s">
        <v>88</v>
      </c>
      <c r="E41" s="134"/>
      <c r="F41" s="104"/>
      <c r="G41" s="104"/>
      <c r="H41" s="104"/>
      <c r="I41" s="135">
        <v>53.2</v>
      </c>
      <c r="J41" s="135">
        <v>42.3</v>
      </c>
      <c r="K41" s="135">
        <v>24.2</v>
      </c>
      <c r="L41" s="136">
        <v>14.9</v>
      </c>
      <c r="M41" s="345"/>
    </row>
    <row r="42" spans="1:13" ht="30" customHeight="1" x14ac:dyDescent="0.35">
      <c r="A42" s="47" t="s">
        <v>89</v>
      </c>
      <c r="B42" s="341" t="s">
        <v>57</v>
      </c>
      <c r="C42" s="347" t="s">
        <v>90</v>
      </c>
      <c r="D42" s="84" t="s">
        <v>86</v>
      </c>
      <c r="E42" s="106"/>
      <c r="F42" s="99"/>
      <c r="G42" s="99"/>
      <c r="H42" s="131">
        <v>67.599999999999994</v>
      </c>
      <c r="I42" s="131">
        <v>48.4</v>
      </c>
      <c r="J42" s="131">
        <v>28.3</v>
      </c>
      <c r="K42" s="131">
        <v>8.1999999999999993</v>
      </c>
      <c r="L42" s="132">
        <v>5.4</v>
      </c>
      <c r="M42" s="345"/>
    </row>
    <row r="43" spans="1:13" ht="30" customHeight="1" thickBot="1" x14ac:dyDescent="0.4">
      <c r="A43" s="47" t="s">
        <v>91</v>
      </c>
      <c r="B43" s="343"/>
      <c r="C43" s="348"/>
      <c r="D43" s="102" t="s">
        <v>88</v>
      </c>
      <c r="E43" s="134"/>
      <c r="F43" s="104"/>
      <c r="G43" s="104"/>
      <c r="H43" s="135">
        <v>31.6</v>
      </c>
      <c r="I43" s="135">
        <v>24.1</v>
      </c>
      <c r="J43" s="135">
        <v>18.3</v>
      </c>
      <c r="K43" s="135">
        <v>7</v>
      </c>
      <c r="L43" s="136">
        <v>5.3</v>
      </c>
      <c r="M43" s="346"/>
    </row>
    <row r="44" spans="1:13" ht="13" x14ac:dyDescent="0.35"/>
    <row r="45" spans="1:13" ht="13" x14ac:dyDescent="0.35">
      <c r="E45" s="137"/>
    </row>
    <row r="46" spans="1:13" ht="0" hidden="1" customHeight="1" x14ac:dyDescent="0.35">
      <c r="E46" s="137"/>
    </row>
    <row r="47" spans="1:13" ht="0" hidden="1" customHeight="1" x14ac:dyDescent="0.35">
      <c r="E47" s="137"/>
    </row>
    <row r="48" spans="1:13" ht="0" hidden="1" customHeight="1" x14ac:dyDescent="0.35">
      <c r="E48" s="137"/>
    </row>
    <row r="49" spans="5:5" ht="0" hidden="1" customHeight="1" x14ac:dyDescent="0.35">
      <c r="E49" s="137"/>
    </row>
    <row r="50" spans="5:5" ht="0" hidden="1" customHeight="1" x14ac:dyDescent="0.35">
      <c r="E50" s="137"/>
    </row>
    <row r="51" spans="5:5" ht="0" hidden="1" customHeight="1" x14ac:dyDescent="0.35">
      <c r="E51" s="137"/>
    </row>
  </sheetData>
  <sheetProtection algorithmName="SHA-512" hashValue="2JEWQKU6UEdWcXB3kMgwu0t/18VFKbpvzkKcTUTIeszuM+7pfl6cd+CDqusqNYOMEof4FPtXvunqD0SOtYVrWg==" saltValue="nAZVDeSu4SwIuuMqONWULg==" spinCount="100000" sheet="1" objects="1" scenarios="1"/>
  <mergeCells count="25">
    <mergeCell ref="B1:G1"/>
    <mergeCell ref="J5:L5"/>
    <mergeCell ref="J6:L6"/>
    <mergeCell ref="I7:I8"/>
    <mergeCell ref="J7:K7"/>
    <mergeCell ref="E8:E10"/>
    <mergeCell ref="J8:K8"/>
    <mergeCell ref="I9:I10"/>
    <mergeCell ref="J9:K9"/>
    <mergeCell ref="J10:K10"/>
    <mergeCell ref="E15:E17"/>
    <mergeCell ref="B22:B26"/>
    <mergeCell ref="K22:K30"/>
    <mergeCell ref="M22:M30"/>
    <mergeCell ref="L23:L31"/>
    <mergeCell ref="B27:B28"/>
    <mergeCell ref="C27:C28"/>
    <mergeCell ref="B29:B30"/>
    <mergeCell ref="C29:C30"/>
    <mergeCell ref="B35:B39"/>
    <mergeCell ref="M35:M43"/>
    <mergeCell ref="B40:B41"/>
    <mergeCell ref="C40:C41"/>
    <mergeCell ref="B42:B43"/>
    <mergeCell ref="C42:C43"/>
  </mergeCells>
  <pageMargins left="0.7" right="0.7" top="0.75" bottom="0.75" header="0.3" footer="0.3"/>
  <pageSetup paperSize="9" scale="4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735A8-0EA5-44AF-90B8-1BA01F83FEA5}">
  <sheetPr codeName="Feuil7">
    <tabColor rgb="FFFF8E5F"/>
  </sheetPr>
  <dimension ref="B1:N48"/>
  <sheetViews>
    <sheetView zoomScale="101" workbookViewId="0"/>
  </sheetViews>
  <sheetFormatPr baseColWidth="10" defaultColWidth="11.81640625" defaultRowHeight="0" customHeight="1" zeroHeight="1" x14ac:dyDescent="0.35"/>
  <cols>
    <col min="1" max="1" width="3.81640625" style="2" customWidth="1"/>
    <col min="2" max="2" width="55.1796875" style="2" customWidth="1"/>
    <col min="3" max="3" width="35.54296875" style="2" customWidth="1"/>
    <col min="4" max="4" width="35.54296875" style="2" hidden="1" customWidth="1"/>
    <col min="5" max="5" width="12.1796875" style="2" hidden="1" customWidth="1"/>
    <col min="6" max="7" width="28.26953125" style="2" customWidth="1"/>
    <col min="8" max="8" width="24.7265625" style="4" customWidth="1"/>
    <col min="9" max="11" width="22.81640625" style="4" customWidth="1"/>
    <col min="12" max="12" width="11.81640625" style="4"/>
    <col min="13" max="13" width="11.81640625" style="5"/>
    <col min="14" max="14" width="11.81640625" style="4"/>
    <col min="15" max="16384" width="11.81640625" style="2"/>
  </cols>
  <sheetData>
    <row r="1" spans="2:14" ht="23.15" customHeight="1" x14ac:dyDescent="0.35">
      <c r="B1" s="1" t="s">
        <v>0</v>
      </c>
      <c r="E1" s="3">
        <v>1</v>
      </c>
    </row>
    <row r="2" spans="2:14" ht="23.15" customHeight="1" x14ac:dyDescent="0.6">
      <c r="B2" s="6" t="s">
        <v>1</v>
      </c>
    </row>
    <row r="3" spans="2:14" ht="23.15" customHeight="1" x14ac:dyDescent="0.35">
      <c r="B3" s="7" t="s">
        <v>2</v>
      </c>
    </row>
    <row r="4" spans="2:14" ht="23.15" customHeight="1" thickBot="1" x14ac:dyDescent="0.4">
      <c r="H4" s="8" t="s">
        <v>3</v>
      </c>
      <c r="I4" s="5">
        <v>1</v>
      </c>
      <c r="J4" s="5">
        <v>6</v>
      </c>
      <c r="K4" s="5">
        <v>5</v>
      </c>
    </row>
    <row r="5" spans="2:14" s="12" customFormat="1" ht="36" customHeight="1" thickBot="1" x14ac:dyDescent="0.4">
      <c r="B5" s="9" t="s">
        <v>4</v>
      </c>
      <c r="C5" s="10" t="s">
        <v>5</v>
      </c>
      <c r="D5" s="372" t="s">
        <v>6</v>
      </c>
      <c r="E5" s="373"/>
      <c r="F5" s="11" t="s">
        <v>7</v>
      </c>
      <c r="H5" s="9" t="s">
        <v>4</v>
      </c>
      <c r="I5" s="13" t="s">
        <v>8</v>
      </c>
      <c r="J5" s="13" t="s">
        <v>9</v>
      </c>
      <c r="K5" s="13" t="s">
        <v>10</v>
      </c>
      <c r="L5" s="14"/>
      <c r="M5" s="15" t="s">
        <v>11</v>
      </c>
      <c r="N5" s="14"/>
    </row>
    <row r="6" spans="2:14" s="12" customFormat="1" ht="23.15" customHeight="1" x14ac:dyDescent="0.35">
      <c r="B6" s="16" t="s">
        <v>12</v>
      </c>
      <c r="C6" s="17">
        <v>29.98</v>
      </c>
      <c r="D6" s="374" t="s">
        <v>13</v>
      </c>
      <c r="E6" s="18">
        <v>32.0625</v>
      </c>
      <c r="F6" s="19">
        <v>0.21929999999999999</v>
      </c>
      <c r="H6" s="16" t="s">
        <v>12</v>
      </c>
      <c r="I6" s="20">
        <v>21</v>
      </c>
      <c r="J6" s="20">
        <v>33.700000000000003</v>
      </c>
      <c r="K6" s="20">
        <v>29.98</v>
      </c>
      <c r="L6" s="21">
        <f>(I6*$I$4+J6*$J$4+K6*$K$4)/12</f>
        <v>31.091666666666669</v>
      </c>
      <c r="M6" s="22">
        <f>(I6*$I$4+J6*$J$4+K6*$K$4)/12</f>
        <v>31.091666666666669</v>
      </c>
      <c r="N6" s="14"/>
    </row>
    <row r="7" spans="2:14" s="12" customFormat="1" ht="23.15" customHeight="1" x14ac:dyDescent="0.35">
      <c r="B7" s="16" t="s">
        <v>14</v>
      </c>
      <c r="C7" s="20">
        <v>29.98</v>
      </c>
      <c r="D7" s="374"/>
      <c r="E7" s="23">
        <v>32.0625</v>
      </c>
      <c r="F7" s="19">
        <v>0.21929999999999999</v>
      </c>
      <c r="H7" s="16" t="s">
        <v>14</v>
      </c>
      <c r="I7" s="20">
        <v>21</v>
      </c>
      <c r="J7" s="20">
        <v>33.700000000000003</v>
      </c>
      <c r="K7" s="20">
        <v>29.98</v>
      </c>
      <c r="L7" s="21">
        <f t="shared" ref="L7:L11" si="0">(I7*$I$4+J7*$J$4+K7*$K$4)/12</f>
        <v>31.091666666666669</v>
      </c>
      <c r="M7" s="22">
        <f t="shared" ref="M7:M11" si="1">(I7*$I$4+J7*$J$4+K7*$K$4)/12</f>
        <v>31.091666666666669</v>
      </c>
      <c r="N7" s="14"/>
    </row>
    <row r="8" spans="2:14" s="12" customFormat="1" ht="23.15" customHeight="1" x14ac:dyDescent="0.35">
      <c r="B8" s="16" t="s">
        <v>15</v>
      </c>
      <c r="C8" s="20">
        <v>29.98</v>
      </c>
      <c r="D8" s="375"/>
      <c r="E8" s="23">
        <v>32.0625</v>
      </c>
      <c r="F8" s="19">
        <v>0.21929999999999999</v>
      </c>
      <c r="H8" s="16" t="s">
        <v>15</v>
      </c>
      <c r="I8" s="20">
        <v>21</v>
      </c>
      <c r="J8" s="20">
        <v>33.700000000000003</v>
      </c>
      <c r="K8" s="20">
        <v>29.98</v>
      </c>
      <c r="L8" s="21">
        <f t="shared" si="0"/>
        <v>31.091666666666669</v>
      </c>
      <c r="M8" s="22">
        <f t="shared" si="1"/>
        <v>31.091666666666669</v>
      </c>
      <c r="N8" s="14"/>
    </row>
    <row r="9" spans="2:14" s="12" customFormat="1" ht="23.15" customHeight="1" x14ac:dyDescent="0.35">
      <c r="B9" s="16" t="s">
        <v>16</v>
      </c>
      <c r="C9" s="20">
        <v>25.79</v>
      </c>
      <c r="D9" s="24" t="s">
        <v>17</v>
      </c>
      <c r="E9" s="23">
        <v>25.6875</v>
      </c>
      <c r="F9" s="19">
        <v>0.21929999999999999</v>
      </c>
      <c r="H9" s="16" t="s">
        <v>16</v>
      </c>
      <c r="I9" s="20">
        <v>20.5</v>
      </c>
      <c r="J9" s="20">
        <v>26.23</v>
      </c>
      <c r="K9" s="20">
        <v>25.79</v>
      </c>
      <c r="L9" s="21">
        <f t="shared" si="0"/>
        <v>25.569166666666664</v>
      </c>
      <c r="M9" s="22">
        <f t="shared" si="1"/>
        <v>25.569166666666664</v>
      </c>
      <c r="N9" s="14"/>
    </row>
    <row r="10" spans="2:14" s="12" customFormat="1" ht="23.15" hidden="1" customHeight="1" x14ac:dyDescent="0.35">
      <c r="B10" s="16" t="s">
        <v>18</v>
      </c>
      <c r="C10" s="20">
        <v>25.79</v>
      </c>
      <c r="D10" s="376" t="s">
        <v>19</v>
      </c>
      <c r="E10" s="23">
        <v>22.5</v>
      </c>
      <c r="F10" s="19">
        <v>0.21929999999999999</v>
      </c>
      <c r="H10" s="16" t="s">
        <v>18</v>
      </c>
      <c r="I10" s="20">
        <v>20.5</v>
      </c>
      <c r="J10" s="20">
        <v>22.25</v>
      </c>
      <c r="K10" s="20">
        <v>25.79</v>
      </c>
      <c r="L10" s="21">
        <f t="shared" si="0"/>
        <v>23.579166666666666</v>
      </c>
      <c r="M10" s="22">
        <f t="shared" si="1"/>
        <v>23.579166666666666</v>
      </c>
      <c r="N10" s="14"/>
    </row>
    <row r="11" spans="2:14" s="12" customFormat="1" ht="23.15" customHeight="1" thickBot="1" x14ac:dyDescent="0.4">
      <c r="B11" s="25" t="s">
        <v>20</v>
      </c>
      <c r="C11" s="26">
        <v>25.79</v>
      </c>
      <c r="D11" s="377"/>
      <c r="E11" s="27">
        <v>22.5</v>
      </c>
      <c r="F11" s="28">
        <v>0.21929999999999999</v>
      </c>
      <c r="H11" s="25" t="s">
        <v>20</v>
      </c>
      <c r="I11" s="26">
        <v>20.5</v>
      </c>
      <c r="J11" s="26">
        <v>22.5</v>
      </c>
      <c r="K11" s="26">
        <v>25.79</v>
      </c>
      <c r="L11" s="21">
        <f t="shared" si="0"/>
        <v>23.704166666666666</v>
      </c>
      <c r="M11" s="22">
        <f t="shared" si="1"/>
        <v>23.704166666666666</v>
      </c>
      <c r="N11" s="14"/>
    </row>
    <row r="12" spans="2:14" ht="23.15" customHeight="1" thickBot="1" x14ac:dyDescent="0.4">
      <c r="B12" s="29" t="s">
        <v>21</v>
      </c>
      <c r="H12" s="30" t="s">
        <v>22</v>
      </c>
      <c r="I12" s="31">
        <v>0.5</v>
      </c>
      <c r="J12" s="31">
        <v>0.5</v>
      </c>
      <c r="K12" s="31">
        <v>0.5</v>
      </c>
    </row>
    <row r="13" spans="2:14" ht="23.15" customHeight="1" thickBot="1" x14ac:dyDescent="0.4"/>
    <row r="14" spans="2:14" s="12" customFormat="1" ht="23.15" customHeight="1" x14ac:dyDescent="0.35">
      <c r="B14" s="32" t="s">
        <v>23</v>
      </c>
      <c r="C14" s="378" t="s">
        <v>24</v>
      </c>
      <c r="D14" s="379"/>
      <c r="E14" s="379"/>
      <c r="F14" s="380"/>
      <c r="H14" s="14"/>
      <c r="I14" s="14"/>
      <c r="J14" s="14"/>
      <c r="K14" s="14"/>
      <c r="L14" s="14"/>
      <c r="M14" s="15"/>
      <c r="N14" s="14"/>
    </row>
    <row r="15" spans="2:14" s="14" customFormat="1" ht="141.5" customHeight="1" x14ac:dyDescent="0.35">
      <c r="B15" s="33" t="s">
        <v>25</v>
      </c>
      <c r="C15" s="381" t="s">
        <v>26</v>
      </c>
      <c r="D15" s="381"/>
      <c r="E15" s="381"/>
      <c r="F15" s="381"/>
      <c r="M15" s="15"/>
    </row>
    <row r="16" spans="2:14" s="14" customFormat="1" ht="65.150000000000006" customHeight="1" x14ac:dyDescent="0.35">
      <c r="B16" s="33" t="s">
        <v>27</v>
      </c>
      <c r="C16" s="382" t="s">
        <v>28</v>
      </c>
      <c r="D16" s="383"/>
      <c r="E16" s="383"/>
      <c r="F16" s="384"/>
      <c r="M16" s="15"/>
    </row>
    <row r="17" spans="2:7" ht="23.15" customHeight="1" x14ac:dyDescent="0.35"/>
    <row r="18" spans="2:7" ht="23.15" customHeight="1" x14ac:dyDescent="0.35">
      <c r="B18" s="34" t="s">
        <v>29</v>
      </c>
    </row>
    <row r="19" spans="2:7" ht="23.15" customHeight="1" thickBot="1" x14ac:dyDescent="0.4">
      <c r="B19" s="35" t="s">
        <v>30</v>
      </c>
      <c r="D19" s="12"/>
    </row>
    <row r="20" spans="2:7" ht="23.15" customHeight="1" x14ac:dyDescent="0.35">
      <c r="B20" s="36" t="s">
        <v>31</v>
      </c>
      <c r="C20" s="37" t="s">
        <v>32</v>
      </c>
      <c r="F20" s="37" t="s">
        <v>16</v>
      </c>
      <c r="G20" s="38" t="s">
        <v>20</v>
      </c>
    </row>
    <row r="21" spans="2:7" ht="23.15" customHeight="1" x14ac:dyDescent="0.35">
      <c r="B21" s="39" t="s">
        <v>33</v>
      </c>
      <c r="C21" s="40">
        <v>0.2</v>
      </c>
      <c r="F21" s="40">
        <v>0.2</v>
      </c>
      <c r="G21" s="41">
        <v>0.2</v>
      </c>
    </row>
    <row r="22" spans="2:7" ht="23.15" customHeight="1" x14ac:dyDescent="0.35">
      <c r="B22" s="39" t="s">
        <v>34</v>
      </c>
      <c r="C22" s="40">
        <v>0.2</v>
      </c>
      <c r="F22" s="40">
        <v>0.2</v>
      </c>
      <c r="G22" s="41">
        <v>0.2</v>
      </c>
    </row>
    <row r="23" spans="2:7" ht="23.15" customHeight="1" x14ac:dyDescent="0.35">
      <c r="B23" s="42" t="s">
        <v>35</v>
      </c>
      <c r="C23" s="40">
        <v>0.2</v>
      </c>
      <c r="F23" s="40">
        <v>0.2</v>
      </c>
      <c r="G23" s="41">
        <v>0.2</v>
      </c>
    </row>
    <row r="24" spans="2:7" ht="23.15" customHeight="1" x14ac:dyDescent="0.35">
      <c r="B24" s="42" t="s">
        <v>36</v>
      </c>
      <c r="C24" s="40">
        <v>0.2</v>
      </c>
      <c r="F24" s="40">
        <v>0.2</v>
      </c>
      <c r="G24" s="41">
        <v>0.2</v>
      </c>
    </row>
    <row r="25" spans="2:7" ht="23.15" customHeight="1" x14ac:dyDescent="0.35">
      <c r="B25" s="42" t="s">
        <v>37</v>
      </c>
      <c r="C25" s="40">
        <v>0.2</v>
      </c>
      <c r="F25" s="40">
        <v>0.2</v>
      </c>
      <c r="G25" s="41">
        <v>0.2</v>
      </c>
    </row>
    <row r="26" spans="2:7" ht="23.15" customHeight="1" x14ac:dyDescent="0.35">
      <c r="B26" s="42" t="s">
        <v>38</v>
      </c>
      <c r="C26" s="40">
        <v>0.2</v>
      </c>
      <c r="F26" s="40">
        <v>0.2</v>
      </c>
      <c r="G26" s="41">
        <v>0.2</v>
      </c>
    </row>
    <row r="27" spans="2:7" ht="23.15" customHeight="1" x14ac:dyDescent="0.35">
      <c r="B27" s="42" t="s">
        <v>39</v>
      </c>
      <c r="C27" s="40">
        <v>0.2</v>
      </c>
      <c r="F27" s="40">
        <v>0.2</v>
      </c>
      <c r="G27" s="41">
        <v>0.2</v>
      </c>
    </row>
    <row r="28" spans="2:7" ht="23.15" customHeight="1" thickBot="1" x14ac:dyDescent="0.4">
      <c r="B28" s="43" t="s">
        <v>40</v>
      </c>
      <c r="C28" s="44">
        <v>0.2</v>
      </c>
      <c r="F28" s="44">
        <v>0.2</v>
      </c>
      <c r="G28" s="45">
        <v>0.2</v>
      </c>
    </row>
    <row r="29" spans="2:7" ht="23.15" customHeight="1" x14ac:dyDescent="0.35"/>
    <row r="30" spans="2:7" ht="23.15" customHeight="1" x14ac:dyDescent="0.35"/>
    <row r="31" spans="2:7" ht="23.15" customHeight="1" x14ac:dyDescent="0.35"/>
    <row r="32" spans="2:7" ht="23.15" customHeight="1" x14ac:dyDescent="0.35"/>
    <row r="39" spans="6:6" ht="23.15" customHeight="1" x14ac:dyDescent="0.35">
      <c r="F39" s="46"/>
    </row>
    <row r="40" spans="6:6" ht="23.15" customHeight="1" x14ac:dyDescent="0.35">
      <c r="F40" s="46"/>
    </row>
    <row r="41" spans="6:6" ht="23.15" customHeight="1" x14ac:dyDescent="0.35">
      <c r="F41" s="46"/>
    </row>
    <row r="42" spans="6:6" ht="23.15" customHeight="1" x14ac:dyDescent="0.35">
      <c r="F42" s="46"/>
    </row>
    <row r="43" spans="6:6" ht="23.15" customHeight="1" x14ac:dyDescent="0.35">
      <c r="F43" s="46"/>
    </row>
    <row r="44" spans="6:6" ht="23.15" customHeight="1" x14ac:dyDescent="0.35">
      <c r="F44" s="46"/>
    </row>
    <row r="45" spans="6:6" ht="23.15" customHeight="1" x14ac:dyDescent="0.35">
      <c r="F45" s="46"/>
    </row>
    <row r="46" spans="6:6" ht="23.15" customHeight="1" x14ac:dyDescent="0.35"/>
    <row r="47" spans="6:6" ht="23.15" customHeight="1" x14ac:dyDescent="0.35"/>
    <row r="48" spans="6:6" ht="23.15" customHeight="1" x14ac:dyDescent="0.35"/>
  </sheetData>
  <sheetProtection algorithmName="SHA-512" hashValue="sbWdpdnQZxuhx3xooFYvjmiml2uLU3GBMPLhML5GEefzNfSh8kM9r70ptC39D607Ubqrr17NeQC+8Ytz922dFg==" saltValue="a4ZtMlp3FbtlnPJARFVV8A==" spinCount="100000" sheet="1" objects="1" scenarios="1"/>
  <mergeCells count="6">
    <mergeCell ref="C16:F16"/>
    <mergeCell ref="D5:E5"/>
    <mergeCell ref="D6:D8"/>
    <mergeCell ref="D10:D11"/>
    <mergeCell ref="C14:F14"/>
    <mergeCell ref="C15:F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F75D9275A7A9C4388A1AF5CCD49BCFB" ma:contentTypeVersion="8" ma:contentTypeDescription="Create a new document." ma:contentTypeScope="" ma:versionID="b7d3a62ad0706cde91c4c0eabce05a3f">
  <xsd:schema xmlns:xsd="http://www.w3.org/2001/XMLSchema" xmlns:xs="http://www.w3.org/2001/XMLSchema" xmlns:p="http://schemas.microsoft.com/office/2006/metadata/properties" xmlns:ns2="69118853-4747-420a-ad8b-1f050c74d102" targetNamespace="http://schemas.microsoft.com/office/2006/metadata/properties" ma:root="true" ma:fieldsID="7f589a4762ea4b349c0acf1766c425df" ns2:_="">
    <xsd:import namespace="69118853-4747-420a-ad8b-1f050c74d10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118853-4747-420a-ad8b-1f050c74d10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088E3E-973C-4BEB-8922-57DD8D23F479}">
  <ds:schemaRefs>
    <ds:schemaRef ds:uri="http://schemas.microsoft.com/office/2006/metadata/properties"/>
    <ds:schemaRef ds:uri="http://schemas.microsoft.com/office/infopath/2007/PartnerControls"/>
    <ds:schemaRef ds:uri="9a45ec9f-d1a3-4768-a482-5f6e47863fb5"/>
    <ds:schemaRef ds:uri="ba25cdda-397e-4b4d-962f-1ea2b2cc3494"/>
  </ds:schemaRefs>
</ds:datastoreItem>
</file>

<file path=customXml/itemProps2.xml><?xml version="1.0" encoding="utf-8"?>
<ds:datastoreItem xmlns:ds="http://schemas.openxmlformats.org/officeDocument/2006/customXml" ds:itemID="{571E8338-D4C8-4BBA-9911-99FE75617B99}">
  <ds:schemaRefs>
    <ds:schemaRef ds:uri="http://schemas.microsoft.com/sharepoint/v3/contenttype/forms"/>
  </ds:schemaRefs>
</ds:datastoreItem>
</file>

<file path=customXml/itemProps3.xml><?xml version="1.0" encoding="utf-8"?>
<ds:datastoreItem xmlns:ds="http://schemas.openxmlformats.org/officeDocument/2006/customXml" ds:itemID="{5BE35034-42A1-4E13-BF01-7EBFDBBEBC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SYNTHÈSE BPU </vt:lpstr>
      <vt:lpstr>BPU DQE prix 100% marché 2026</vt:lpstr>
      <vt:lpstr>BPU DQE prix 100% marché 2027</vt:lpstr>
      <vt:lpstr>PSE GO 100%</vt:lpstr>
      <vt:lpstr>TURPE</vt:lpstr>
      <vt:lpstr>TAXES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BERLUREAU</dc:creator>
  <cp:lastModifiedBy>Laura BERLUREAU</cp:lastModifiedBy>
  <dcterms:created xsi:type="dcterms:W3CDTF">2025-07-02T09:39:39Z</dcterms:created>
  <dcterms:modified xsi:type="dcterms:W3CDTF">2025-07-02T09:40:44Z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0x0101000F75D9275A7A9C4388A1AF5CCD49BCFB</vt:lpwstr>
  </property>
  <property fmtid="{D5CDD505-2E9C-101B-9397-08002B2CF9AE}" pid="3" name="MediaServiceImageTags">
    <vt:lpwstr/>
  </property>
</Properties>
</file>