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ate1904="1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https://indigoenergie13.sharepoint.com/sites/prod/Documents partages/IDG-2024-41 - URSSAF TOULON/5-DCE/3-RENDU/RENDU DU 250710/1-PIECES ECRITES/"/>
    </mc:Choice>
  </mc:AlternateContent>
  <xr:revisionPtr revIDLastSave="247" documentId="8_{479E72EC-80B2-46AC-A53C-D76D82AB420A}" xr6:coauthVersionLast="47" xr6:coauthVersionMax="47" xr10:uidLastSave="{816AF46A-9661-4E6F-B0B5-819BDC7AB9E7}"/>
  <bookViews>
    <workbookView xWindow="-28920" yWindow="-120" windowWidth="29040" windowHeight="15720" xr2:uid="{D60A8066-8431-445A-84D9-EB8E0D054A38}"/>
  </bookViews>
  <sheets>
    <sheet name="DPGF" sheetId="1" r:id="rId1"/>
  </sheets>
  <definedNames>
    <definedName name="_xlnm.Criteria">DPGF!#REF!</definedName>
    <definedName name="_xlnm.Print_Titles" localSheetId="0">DPGF!$2:$5</definedName>
    <definedName name="K_FO_">DPGF!#REF!</definedName>
    <definedName name="K_MO_">DPGF!#REF!</definedName>
    <definedName name="PRIX_MO_">DPGF!#REF!</definedName>
    <definedName name="_xlnm.Print_Area" localSheetId="0">DPGF!$A$2:$F$268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9" i="1" l="1"/>
  <c r="F154" i="1"/>
  <c r="D82" i="1"/>
  <c r="D76" i="1"/>
  <c r="F60" i="1"/>
  <c r="F51" i="1"/>
  <c r="B263" i="1"/>
  <c r="A263" i="1"/>
  <c r="B254" i="1"/>
  <c r="A254" i="1"/>
  <c r="F13" i="1"/>
  <c r="B212" i="1"/>
  <c r="B196" i="1"/>
  <c r="B201" i="1"/>
  <c r="B221" i="1"/>
  <c r="B18" i="1"/>
  <c r="B23" i="1"/>
  <c r="B28" i="1"/>
  <c r="B33" i="1"/>
  <c r="B41" i="1"/>
  <c r="B46" i="1"/>
  <c r="B56" i="1"/>
  <c r="B65" i="1"/>
  <c r="B93" i="1"/>
  <c r="B116" i="1"/>
  <c r="B108" i="1"/>
  <c r="B135" i="1"/>
  <c r="B139" i="1"/>
  <c r="B157" i="1"/>
  <c r="B184" i="1"/>
  <c r="B179" i="1"/>
  <c r="B172" i="1"/>
  <c r="B166" i="1"/>
  <c r="F142" i="1"/>
  <c r="F26" i="1"/>
  <c r="F112" i="1"/>
  <c r="D210" i="1"/>
  <c r="F28" i="1"/>
  <c r="F23" i="1"/>
  <c r="F193" i="1"/>
  <c r="F132" i="1"/>
  <c r="F130" i="1"/>
  <c r="F131" i="1"/>
  <c r="F128" i="1"/>
  <c r="F124" i="1"/>
  <c r="F125" i="1"/>
  <c r="F126" i="1"/>
  <c r="F191" i="1"/>
  <c r="B255" i="1"/>
  <c r="A255" i="1"/>
  <c r="F199" i="1"/>
  <c r="F174" i="1"/>
  <c r="F150" i="1"/>
  <c r="F147" i="1"/>
  <c r="F149" i="1"/>
  <c r="F127" i="1"/>
  <c r="F102" i="1"/>
  <c r="F86" i="1"/>
  <c r="F83" i="1"/>
  <c r="F82" i="1"/>
  <c r="F81" i="1"/>
  <c r="F79" i="1"/>
  <c r="D72" i="1"/>
  <c r="F77" i="1"/>
  <c r="F73" i="1"/>
  <c r="F70" i="1"/>
  <c r="F75" i="1"/>
  <c r="F71" i="1"/>
  <c r="F62" i="1"/>
  <c r="D56" i="1"/>
  <c r="F52" i="1"/>
  <c r="B262" i="1"/>
  <c r="A262" i="1"/>
  <c r="B250" i="1"/>
  <c r="F209" i="1"/>
  <c r="F210" i="1"/>
  <c r="F208" i="1"/>
  <c r="F85" i="1"/>
  <c r="B242" i="1"/>
  <c r="A242" i="1"/>
  <c r="D145" i="1"/>
  <c r="D87" i="1"/>
  <c r="F201" i="1"/>
  <c r="F255" i="1"/>
  <c r="F69" i="1"/>
  <c r="F212" i="1"/>
  <c r="F114" i="1"/>
  <c r="F113" i="1"/>
  <c r="F44" i="1"/>
  <c r="F46" i="1"/>
  <c r="F63" i="1"/>
  <c r="F219" i="1"/>
  <c r="F218" i="1"/>
  <c r="F217" i="1"/>
  <c r="F216" i="1"/>
  <c r="F215" i="1"/>
  <c r="F91" i="1"/>
  <c r="F54" i="1"/>
  <c r="F146" i="1"/>
  <c r="F148" i="1"/>
  <c r="F177" i="1"/>
  <c r="F176" i="1"/>
  <c r="F175" i="1"/>
  <c r="F169" i="1"/>
  <c r="F168" i="1"/>
  <c r="F164" i="1"/>
  <c r="F144" i="1"/>
  <c r="F15" i="1"/>
  <c r="F190" i="1"/>
  <c r="F188" i="1"/>
  <c r="F189" i="1"/>
  <c r="F187" i="1"/>
  <c r="F143" i="1"/>
  <c r="F129" i="1"/>
  <c r="F133" i="1"/>
  <c r="F68" i="1"/>
  <c r="F262" i="1"/>
  <c r="F179" i="1"/>
  <c r="F116" i="1"/>
  <c r="F242" i="1"/>
  <c r="F50" i="1"/>
  <c r="F61" i="1"/>
  <c r="F65" i="1"/>
  <c r="F221" i="1"/>
  <c r="F263" i="1"/>
  <c r="B252" i="1"/>
  <c r="A252" i="1"/>
  <c r="B261" i="1"/>
  <c r="A261" i="1"/>
  <c r="B251" i="1"/>
  <c r="A251" i="1"/>
  <c r="A250" i="1"/>
  <c r="F234" i="1"/>
  <c r="B237" i="1"/>
  <c r="A237" i="1"/>
  <c r="F194" i="1"/>
  <c r="F192" i="1"/>
  <c r="F170" i="1"/>
  <c r="F172" i="1"/>
  <c r="F123" i="1"/>
  <c r="F78" i="1"/>
  <c r="F155" i="1"/>
  <c r="F145" i="1"/>
  <c r="D65" i="1"/>
  <c r="F49" i="1"/>
  <c r="F53" i="1"/>
  <c r="F80" i="1"/>
  <c r="F84" i="1"/>
  <c r="F12" i="1"/>
  <c r="F16" i="1"/>
  <c r="F31" i="1"/>
  <c r="F33" i="1"/>
  <c r="F36" i="1"/>
  <c r="F37" i="1"/>
  <c r="F38" i="1"/>
  <c r="F39" i="1"/>
  <c r="F101" i="1"/>
  <c r="F103" i="1"/>
  <c r="F162" i="1"/>
  <c r="F182" i="1"/>
  <c r="B234" i="1"/>
  <c r="A234" i="1"/>
  <c r="B253" i="1"/>
  <c r="A253" i="1"/>
  <c r="B236" i="1"/>
  <c r="A236" i="1"/>
  <c r="B229" i="1"/>
  <c r="A229" i="1"/>
  <c r="B238" i="1"/>
  <c r="A238" i="1"/>
  <c r="B235" i="1"/>
  <c r="A235" i="1"/>
  <c r="B247" i="1"/>
  <c r="A247" i="1"/>
  <c r="B233" i="1"/>
  <c r="A233" i="1"/>
  <c r="B232" i="1"/>
  <c r="A232" i="1"/>
  <c r="B248" i="1"/>
  <c r="B249" i="1"/>
  <c r="A249" i="1"/>
  <c r="A248" i="1"/>
  <c r="B246" i="1"/>
  <c r="A246" i="1"/>
  <c r="B257" i="1"/>
  <c r="A231" i="1"/>
  <c r="B244" i="1"/>
  <c r="A239" i="1"/>
  <c r="B231" i="1"/>
  <c r="B239" i="1"/>
  <c r="A240" i="1"/>
  <c r="B240" i="1"/>
  <c r="A241" i="1"/>
  <c r="B241" i="1"/>
  <c r="F184" i="1"/>
  <c r="F253" i="1"/>
  <c r="F87" i="1"/>
  <c r="F56" i="1"/>
  <c r="F252" i="1"/>
  <c r="F196" i="1"/>
  <c r="F139" i="1"/>
  <c r="F251" i="1"/>
  <c r="F135" i="1"/>
  <c r="F76" i="1"/>
  <c r="F89" i="1"/>
  <c r="F72" i="1"/>
  <c r="F74" i="1"/>
  <c r="F104" i="1"/>
  <c r="F100" i="1"/>
  <c r="F163" i="1"/>
  <c r="F152" i="1"/>
  <c r="F153" i="1"/>
  <c r="F239" i="1"/>
  <c r="F99" i="1"/>
  <c r="F18" i="1"/>
  <c r="F98" i="1"/>
  <c r="F266" i="1"/>
  <c r="F254" i="1"/>
  <c r="F157" i="1"/>
  <c r="F249" i="1"/>
  <c r="F93" i="1"/>
  <c r="F232" i="1"/>
  <c r="F166" i="1"/>
  <c r="F250" i="1"/>
  <c r="D93" i="1"/>
  <c r="F237" i="1"/>
  <c r="F235" i="1"/>
  <c r="F233" i="1"/>
  <c r="F238" i="1"/>
  <c r="F41" i="1"/>
  <c r="F236" i="1"/>
  <c r="F247" i="1"/>
  <c r="F240" i="1"/>
  <c r="F106" i="1"/>
  <c r="F108" i="1"/>
  <c r="F257" i="1"/>
  <c r="F241" i="1"/>
  <c r="F244" i="1"/>
  <c r="F259" i="1"/>
</calcChain>
</file>

<file path=xl/sharedStrings.xml><?xml version="1.0" encoding="utf-8"?>
<sst xmlns="http://schemas.openxmlformats.org/spreadsheetml/2006/main" count="277" uniqueCount="169">
  <si>
    <t>DESIGNATION</t>
  </si>
  <si>
    <t>U</t>
  </si>
  <si>
    <t>ens</t>
  </si>
  <si>
    <t>u</t>
  </si>
  <si>
    <t>Eclairage</t>
  </si>
  <si>
    <t>Appareillage</t>
  </si>
  <si>
    <t>Boîtes dérivation</t>
  </si>
  <si>
    <t>Eclairage de sécurité</t>
  </si>
  <si>
    <t>Origine de l'installation</t>
  </si>
  <si>
    <t>Mise en service et essais</t>
  </si>
  <si>
    <t>m</t>
  </si>
  <si>
    <t>Essais, test, recette</t>
  </si>
  <si>
    <t>RECAPITULATIF</t>
  </si>
  <si>
    <t>Précâblage VDI</t>
  </si>
  <si>
    <t>Installation de chantier complète</t>
  </si>
  <si>
    <t>2.1</t>
  </si>
  <si>
    <t>2.2</t>
  </si>
  <si>
    <t>2.3</t>
  </si>
  <si>
    <t>2.4</t>
  </si>
  <si>
    <t>2.6</t>
  </si>
  <si>
    <t>2.7</t>
  </si>
  <si>
    <t>2.8</t>
  </si>
  <si>
    <t>Câblages - Cheminements</t>
  </si>
  <si>
    <t>3.1</t>
  </si>
  <si>
    <t>3.2</t>
  </si>
  <si>
    <t>3.3</t>
  </si>
  <si>
    <t>3.5</t>
  </si>
  <si>
    <t>2.5</t>
  </si>
  <si>
    <t>Etudes  - CONSUEL</t>
  </si>
  <si>
    <t>TRAVAUX  COURANTS FORTS</t>
  </si>
  <si>
    <t>Raccordement au réseau Opérateur</t>
  </si>
  <si>
    <t>TRAVAUX COURANTS FAIBLES</t>
  </si>
  <si>
    <t>3.4</t>
  </si>
  <si>
    <t>Qté</t>
  </si>
  <si>
    <t>Installation de chantier - Dépose - Etudes</t>
  </si>
  <si>
    <t>PRESENTATION DU PROJET</t>
  </si>
  <si>
    <t>pm</t>
  </si>
  <si>
    <t>Essais, réglage et mise en service</t>
  </si>
  <si>
    <t>3.8</t>
  </si>
  <si>
    <t>Câbles autres sections</t>
  </si>
  <si>
    <t>ml</t>
  </si>
  <si>
    <t>Réseau de terre</t>
  </si>
  <si>
    <t>2.9</t>
  </si>
  <si>
    <t>2.10</t>
  </si>
  <si>
    <t>Auteur : LBI</t>
  </si>
  <si>
    <t>Système de sécurité Incendie</t>
  </si>
  <si>
    <t>Vérification du sytème</t>
  </si>
  <si>
    <t>Contrôle d'accès</t>
  </si>
  <si>
    <t>Videophonie - VIGIK</t>
  </si>
  <si>
    <t>3.6</t>
  </si>
  <si>
    <t>Dispositif anti-agression</t>
  </si>
  <si>
    <t>Alarmes techniques / GTB</t>
  </si>
  <si>
    <t>Modification du TGBT</t>
  </si>
  <si>
    <t>Modification TD R+2</t>
  </si>
  <si>
    <t>Modification TD R+3</t>
  </si>
  <si>
    <t>Modification TD R+4</t>
  </si>
  <si>
    <t>Modification TD R+5</t>
  </si>
  <si>
    <t>Clavier d'activation / désactivation</t>
  </si>
  <si>
    <t>Sirènes d'alarmes intrusion</t>
  </si>
  <si>
    <t>Caméras</t>
  </si>
  <si>
    <t>Adaptation câblage existant vers appareillage</t>
  </si>
  <si>
    <t>Câble 3x1,5 mm² - Compléments pour terminaux</t>
  </si>
  <si>
    <t>Câble 5x1,5 mm² - Compléments pour terminaux</t>
  </si>
  <si>
    <t>Câble 3x2,5 mm² - Compléments pour terminaux</t>
  </si>
  <si>
    <t>Liaisons équipotentielles - Complémentaire</t>
  </si>
  <si>
    <t>Baie RG</t>
  </si>
  <si>
    <t>Baie SR</t>
  </si>
  <si>
    <t>Prises RJ45 C6a - Nouvelle</t>
  </si>
  <si>
    <t>Rocade Fibre Optique Baie RG / SR</t>
  </si>
  <si>
    <t>Vérification et Programmation</t>
  </si>
  <si>
    <t>Câblage Lecteur - Adaptation</t>
  </si>
  <si>
    <t>OPTION</t>
  </si>
  <si>
    <t>4.1</t>
  </si>
  <si>
    <t>Videosurveillance</t>
  </si>
  <si>
    <t>Alarme intrusion</t>
  </si>
  <si>
    <t>Bouton - Pose existante en attente</t>
  </si>
  <si>
    <t>Câblage - Adaptation</t>
  </si>
  <si>
    <t>Câblage GTB - Par point d'alarme</t>
  </si>
  <si>
    <t>Enregistreur numérique</t>
  </si>
  <si>
    <t>Ecrans Visualisation 32 pouces</t>
  </si>
  <si>
    <t>Switch Vidéo</t>
  </si>
  <si>
    <t>Prises RJ45 C6a - prévue VEFA PT</t>
  </si>
  <si>
    <t>Prises RJ45 C6a - prévue VEFA WIFI</t>
  </si>
  <si>
    <t>Sous-comptage</t>
  </si>
  <si>
    <t>Sous-compteurs</t>
  </si>
  <si>
    <t>Type D - PAVE LED 600x600 - Dépose repose</t>
  </si>
  <si>
    <t>Type G - Spot circulation - Dépose repose</t>
  </si>
  <si>
    <t>BAA - Dépose</t>
  </si>
  <si>
    <t>3.9</t>
  </si>
  <si>
    <t>Attaches câbles - CFO</t>
  </si>
  <si>
    <t>Attentes électriques - Divers</t>
  </si>
  <si>
    <t>Câble 3x1,5 mm²</t>
  </si>
  <si>
    <t xml:space="preserve">Câble 3x2,5 mm² </t>
  </si>
  <si>
    <t>PC - Sur câbles existant</t>
  </si>
  <si>
    <t>PC complémentaire - Câble non existant</t>
  </si>
  <si>
    <t>Paramètrage + Essais</t>
  </si>
  <si>
    <t>Câblage</t>
  </si>
  <si>
    <t>BUREAUX URSSAF - TOULON
Lot CFO CFA</t>
  </si>
  <si>
    <t>Type F2 - PV LED 600x600 - Dépose repose</t>
  </si>
  <si>
    <t>4.2</t>
  </si>
  <si>
    <t>Commande des stores</t>
  </si>
  <si>
    <t>Moulure complémentaire</t>
  </si>
  <si>
    <t>Type D - PAVE LED 600x600 - Neuf</t>
  </si>
  <si>
    <t>Type G - Spot circulation - Neuf</t>
  </si>
  <si>
    <t>BAPI - Dépose repose</t>
  </si>
  <si>
    <t>PT3 hors RJ 45 - Câble non existant</t>
  </si>
  <si>
    <t>PT2 hors RJ 45 - Sur câbles existants</t>
  </si>
  <si>
    <t>PT3 hors RJ 45 - Sur câbles existants</t>
  </si>
  <si>
    <t>PT3 hors RJ 45 - Dépose repose et adaptation de câble</t>
  </si>
  <si>
    <t>PC - Dépose repose et adaptation de câble</t>
  </si>
  <si>
    <t>Bouton poussoir - Câble non existant</t>
  </si>
  <si>
    <t>Bouton poussoir - Sur câbles existants</t>
  </si>
  <si>
    <t>Interrupteur - Dépose repose et adaptation de câble</t>
  </si>
  <si>
    <t>Interrupteur - Sur câbles existants</t>
  </si>
  <si>
    <t>Interrupteur - Câble non existant</t>
  </si>
  <si>
    <t>Détecteur Type 1 - Détecteur mouvement circulation - Dépose Repose</t>
  </si>
  <si>
    <t>Détecteur Type 1 - Détecteur mouvement circulation - Neuf</t>
  </si>
  <si>
    <t>Détecteur Type 2 - Détecteur de présence - Neuf</t>
  </si>
  <si>
    <t>Goulotte de descente</t>
  </si>
  <si>
    <t>Goulotte horizontale</t>
  </si>
  <si>
    <t>Indicateur d'action - Neuf</t>
  </si>
  <si>
    <t>Indicateur d'action - Dépose repose</t>
  </si>
  <si>
    <t>Sirène - Dépose repose</t>
  </si>
  <si>
    <t>Tableau de report d'exploitation - Neuf</t>
  </si>
  <si>
    <t>Tableau de report d'exploitation  - Dépose repose</t>
  </si>
  <si>
    <t>Prises RJ45 C6a - prévue VEFA autres</t>
  </si>
  <si>
    <t>Prises RJ45 C6a - Nouvelle WIFI</t>
  </si>
  <si>
    <t>Prises RJ45 C6a - Nouvelle caméra + écran</t>
  </si>
  <si>
    <t>Platine intérieure vidéophone - Equipement existant en attente</t>
  </si>
  <si>
    <t>Centrale anti-agression - Equipement existant en attente</t>
  </si>
  <si>
    <t>Boucle magnétique malentendant mobile</t>
  </si>
  <si>
    <t>Centrale intrusion et programmation</t>
  </si>
  <si>
    <t>Contact de feuillure</t>
  </si>
  <si>
    <t>BAES - Dépose repose</t>
  </si>
  <si>
    <t>Détecteur optique - Neuf</t>
  </si>
  <si>
    <t>Détecteur optique - Dépose repose</t>
  </si>
  <si>
    <t>Diffuseur lumineux - Dépose repose</t>
  </si>
  <si>
    <t>Détecteur bi-volumétrique</t>
  </si>
  <si>
    <t>Moulure et cheminement</t>
  </si>
  <si>
    <t>Câble 3x1,5 mm² - Compléments</t>
  </si>
  <si>
    <t>Perche (hors appareillage)</t>
  </si>
  <si>
    <t>Câblage - BUS</t>
  </si>
  <si>
    <t>Séche-mains yc toutes sujétions - Sur câbles existants</t>
  </si>
  <si>
    <t>2.11</t>
  </si>
  <si>
    <t>3.7</t>
  </si>
  <si>
    <t>Boucle induction magnétique</t>
  </si>
  <si>
    <t>Tableau général basse tension</t>
  </si>
  <si>
    <t>Tableaux divisionnaires</t>
  </si>
  <si>
    <t>Dépose et repose des équipements en faux plafond</t>
  </si>
  <si>
    <t>Dépose des équipements non réutilisés (cf 2.8)</t>
  </si>
  <si>
    <t>Installation des Radiateurs existants yc toutes sujétions</t>
  </si>
  <si>
    <t>Câblage Unité extérieure CVC + percements éventuels</t>
  </si>
  <si>
    <t>Recettage des liaisons VDI installées par la VEFA</t>
  </si>
  <si>
    <t>Câblage C6a avec écran général (F/FTP) 500MHz</t>
  </si>
  <si>
    <t>Câblage Platine RdC - Adaptation</t>
  </si>
  <si>
    <t>Lecteur de badge yc licence - Neuf</t>
  </si>
  <si>
    <t>TOTAL GENERAL OPTION € H.T.</t>
  </si>
  <si>
    <t>TOTAL GENERAL BASE € H.T.</t>
  </si>
  <si>
    <t>PRIX TOTAL € HT</t>
  </si>
  <si>
    <t>PU € HT</t>
  </si>
  <si>
    <t>Installation anti-intrusion de chantier</t>
  </si>
  <si>
    <t>PT1 hors RJ 45 - Sur câbles existants + détrompeurs</t>
  </si>
  <si>
    <t>PT1 hors RJ 45 - Câble non existant + détrompeurs</t>
  </si>
  <si>
    <t>PT1 hors RJ 45 - Dépose repose et adaptation de câble + détrompeurs</t>
  </si>
  <si>
    <t>Type F2 - PV LED 600x600 - Neuf</t>
  </si>
  <si>
    <t>BAES - Neuf</t>
  </si>
  <si>
    <t>Volets roulants électriques</t>
  </si>
  <si>
    <t>Rocade cuivre Baie RG / SR</t>
  </si>
  <si>
    <t>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</si>
</sst>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\ &quot;F&quot;;\-#,##0.00\ &quot;F&quot;"/>
    <numFmt numFmtId="165" formatCode="#,##0.00\ &quot;F&quot;;[Red]\-#,##0.00\ &quot;F&quot;"/>
    <numFmt numFmtId="166" formatCode="0.0"/>
    <numFmt numFmtId="167" formatCode="_-* #,##0.00\ [$€-1]_-;\-* #,##0.00\ [$€-1]_-;_-* &quot;-&quot;??\ [$€-1]_-"/>
    <numFmt numFmtId="168" formatCode="_-* #,##0\ [$€-1]_-;\-* #,##0\ [$€-1]_-;_-* &quot;-&quot;\ [$€-1]_-;_-@_-"/>
    <numFmt numFmtId="169" formatCode="#,##0.00\ [$€];[Red]\-#,##0.00\ [$€]"/>
    <numFmt numFmtId="170" formatCode="_-* #,##0\ [$€-1]_-;\-* #,##0\ [$€-1]_-;_-* &quot;-&quot;??\ [$€-1]_-"/>
    <numFmt numFmtId="171" formatCode="_-* #,##0.00\ [$€-1]_-;\-* #,##0.00\ [$€-1]_-;_-* &quot;-&quot;\ [$€-1]_-;_-@_-"/>
  </numFmts>
  <fonts count="17">
    <font>
      <sz val="10"/>
      <name val="Courier"/>
    </font>
    <font>
      <sz val="11"/>
      <color theme="1"/>
      <name val="Calibri"/>
      <family val="2"/>
      <scheme val="minor"/>
    </font>
    <font>
      <sz val="10"/>
      <name val="Geneva"/>
      <family val="2"/>
    </font>
    <font>
      <sz val="10"/>
      <name val="Courier"/>
      <family val="3"/>
    </font>
    <font>
      <sz val="10"/>
      <name val="Courier"/>
      <family val="3"/>
    </font>
    <font>
      <u/>
      <sz val="10"/>
      <color theme="10"/>
      <name val="Courier"/>
      <family val="1"/>
    </font>
    <font>
      <u/>
      <sz val="10"/>
      <color theme="11"/>
      <name val="Courier"/>
      <family val="1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u val="singleAccounting"/>
      <sz val="10"/>
      <name val="Calibri"/>
      <family val="2"/>
      <scheme val="minor"/>
    </font>
    <font>
      <b/>
      <sz val="18"/>
      <color theme="3"/>
      <name val="Calibri"/>
      <family val="2"/>
      <scheme val="minor"/>
    </font>
    <font>
      <i/>
      <sz val="10"/>
      <name val="Calibri"/>
      <family val="2"/>
      <scheme val="minor"/>
    </font>
    <font>
      <b/>
      <sz val="16"/>
      <name val="Calibri"/>
      <family val="2"/>
      <scheme val="minor"/>
    </font>
    <font>
      <sz val="10"/>
      <name val="Calibri"/>
      <family val="2"/>
    </font>
    <font>
      <sz val="1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6">
    <xf numFmtId="0" fontId="0" fillId="0" borderId="0"/>
    <xf numFmtId="169" fontId="3" fillId="0" borderId="0" applyFont="0" applyFill="0" applyBorder="0" applyAlignment="0" applyProtection="0"/>
    <xf numFmtId="169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" fillId="0" borderId="0"/>
  </cellStyleXfs>
  <cellXfs count="81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3" fontId="7" fillId="0" borderId="0" xfId="0" applyNumberFormat="1" applyFont="1" applyAlignment="1">
      <alignment horizontal="center" vertical="center"/>
    </xf>
    <xf numFmtId="167" fontId="7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167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167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9" fillId="0" borderId="2" xfId="0" applyFont="1" applyBorder="1"/>
    <xf numFmtId="0" fontId="8" fillId="0" borderId="1" xfId="0" applyFont="1" applyBorder="1" applyAlignment="1">
      <alignment horizontal="center"/>
    </xf>
    <xf numFmtId="0" fontId="8" fillId="0" borderId="0" xfId="0" applyFont="1"/>
    <xf numFmtId="0" fontId="8" fillId="0" borderId="2" xfId="0" applyFont="1" applyBorder="1"/>
    <xf numFmtId="168" fontId="8" fillId="0" borderId="1" xfId="0" applyNumberFormat="1" applyFont="1" applyBorder="1" applyAlignment="1">
      <alignment vertical="center"/>
    </xf>
    <xf numFmtId="168" fontId="8" fillId="0" borderId="5" xfId="0" applyNumberFormat="1" applyFont="1" applyBorder="1" applyAlignment="1">
      <alignment vertical="center"/>
    </xf>
    <xf numFmtId="0" fontId="10" fillId="0" borderId="1" xfId="0" applyFont="1" applyBorder="1" applyAlignment="1">
      <alignment horizontal="right"/>
    </xf>
    <xf numFmtId="168" fontId="7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right"/>
    </xf>
    <xf numFmtId="168" fontId="7" fillId="0" borderId="4" xfId="0" applyNumberFormat="1" applyFont="1" applyBorder="1" applyAlignment="1">
      <alignment vertical="center"/>
    </xf>
    <xf numFmtId="0" fontId="10" fillId="0" borderId="2" xfId="0" applyFont="1" applyBorder="1" applyAlignment="1">
      <alignment horizontal="right" vertical="center"/>
    </xf>
    <xf numFmtId="0" fontId="9" fillId="0" borderId="2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0" fontId="8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right" vertical="center"/>
    </xf>
    <xf numFmtId="167" fontId="8" fillId="0" borderId="5" xfId="0" applyNumberFormat="1" applyFont="1" applyBorder="1" applyAlignment="1">
      <alignment vertical="center"/>
    </xf>
    <xf numFmtId="168" fontId="7" fillId="0" borderId="5" xfId="0" applyNumberFormat="1" applyFont="1" applyBorder="1" applyAlignment="1">
      <alignment vertical="center"/>
    </xf>
    <xf numFmtId="166" fontId="7" fillId="0" borderId="1" xfId="0" applyNumberFormat="1" applyFont="1" applyBorder="1" applyAlignment="1">
      <alignment horizontal="center" vertical="center"/>
    </xf>
    <xf numFmtId="170" fontId="8" fillId="0" borderId="1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171" fontId="8" fillId="0" borderId="1" xfId="0" applyNumberFormat="1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vertical="center"/>
    </xf>
    <xf numFmtId="167" fontId="7" fillId="0" borderId="1" xfId="3" applyNumberFormat="1" applyFont="1" applyFill="1" applyBorder="1" applyAlignment="1">
      <alignment vertical="center"/>
    </xf>
    <xf numFmtId="168" fontId="11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right" vertical="center"/>
    </xf>
    <xf numFmtId="170" fontId="11" fillId="0" borderId="1" xfId="0" applyNumberFormat="1" applyFont="1" applyBorder="1" applyAlignment="1">
      <alignment horizontal="right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8" fillId="0" borderId="5" xfId="0" applyNumberFormat="1" applyFont="1" applyBorder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167" fontId="8" fillId="0" borderId="0" xfId="0" applyNumberFormat="1" applyFont="1" applyAlignment="1">
      <alignment vertical="center"/>
    </xf>
    <xf numFmtId="3" fontId="8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/>
    </xf>
    <xf numFmtId="3" fontId="8" fillId="0" borderId="5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/>
    </xf>
    <xf numFmtId="3" fontId="16" fillId="0" borderId="1" xfId="0" applyNumberFormat="1" applyFont="1" applyBorder="1" applyAlignment="1">
      <alignment horizontal="center"/>
    </xf>
    <xf numFmtId="3" fontId="16" fillId="0" borderId="1" xfId="0" applyNumberFormat="1" applyFont="1" applyBorder="1" applyAlignment="1">
      <alignment horizontal="center" vertical="center"/>
    </xf>
    <xf numFmtId="170" fontId="11" fillId="0" borderId="5" xfId="0" applyNumberFormat="1" applyFont="1" applyBorder="1" applyAlignment="1">
      <alignment horizontal="right" vertical="center"/>
    </xf>
    <xf numFmtId="164" fontId="8" fillId="0" borderId="2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0" fillId="0" borderId="6" xfId="0" applyFont="1" applyBorder="1" applyAlignment="1">
      <alignment horizontal="right"/>
    </xf>
    <xf numFmtId="0" fontId="8" fillId="0" borderId="1" xfId="0" applyFont="1" applyBorder="1"/>
    <xf numFmtId="0" fontId="8" fillId="0" borderId="4" xfId="0" applyFont="1" applyBorder="1" applyAlignment="1">
      <alignment horizontal="center"/>
    </xf>
    <xf numFmtId="0" fontId="8" fillId="0" borderId="5" xfId="0" applyFont="1" applyBorder="1"/>
    <xf numFmtId="0" fontId="8" fillId="0" borderId="7" xfId="0" applyFont="1" applyBorder="1" applyAlignment="1">
      <alignment horizontal="center" vertical="center"/>
    </xf>
    <xf numFmtId="20" fontId="8" fillId="0" borderId="1" xfId="0" applyNumberFormat="1" applyFont="1" applyBorder="1" applyAlignment="1">
      <alignment horizontal="center" vertical="center"/>
    </xf>
    <xf numFmtId="168" fontId="8" fillId="0" borderId="1" xfId="0" applyNumberFormat="1" applyFont="1" applyBorder="1" applyAlignment="1">
      <alignment horizontal="right" vertical="center"/>
    </xf>
    <xf numFmtId="167" fontId="8" fillId="0" borderId="1" xfId="0" applyNumberFormat="1" applyFont="1" applyBorder="1" applyAlignment="1">
      <alignment horizontal="right" vertical="center"/>
    </xf>
    <xf numFmtId="0" fontId="12" fillId="2" borderId="3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</cellXfs>
  <cellStyles count="16">
    <cellStyle name="Euro" xfId="1" xr:uid="{00000000-0005-0000-0000-000000000000}"/>
    <cellStyle name="Euro 2" xfId="2" xr:uid="{00000000-0005-0000-0000-000001000000}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Monétaire" xfId="3" builtinId="4"/>
    <cellStyle name="Normal" xfId="0" builtinId="0"/>
    <cellStyle name="Normal 2 2" xfId="4" xr:uid="{00000000-0005-0000-0000-00000F000000}"/>
    <cellStyle name="Normal 5" xfId="15" xr:uid="{66F9EB88-8479-43E4-AF5A-B3D74828791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5</xdr:row>
      <xdr:rowOff>0</xdr:rowOff>
    </xdr:from>
    <xdr:to>
      <xdr:col>0</xdr:col>
      <xdr:colOff>411480</xdr:colOff>
      <xdr:row>5</xdr:row>
      <xdr:rowOff>0</xdr:rowOff>
    </xdr:to>
    <xdr:pic>
      <xdr:nvPicPr>
        <xdr:cNvPr id="9828" name="Picture 2" descr="Logo Garcia nouveau">
          <a:extLst>
            <a:ext uri="{FF2B5EF4-FFF2-40B4-BE49-F238E27FC236}">
              <a16:creationId xmlns:a16="http://schemas.microsoft.com/office/drawing/2014/main" id="{00000000-0008-0000-0000-0000642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1127760"/>
          <a:ext cx="4038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78827</xdr:colOff>
      <xdr:row>1</xdr:row>
      <xdr:rowOff>72258</xdr:rowOff>
    </xdr:from>
    <xdr:to>
      <xdr:col>1</xdr:col>
      <xdr:colOff>1674</xdr:colOff>
      <xdr:row>3</xdr:row>
      <xdr:rowOff>133097</xdr:rowOff>
    </xdr:to>
    <xdr:pic>
      <xdr:nvPicPr>
        <xdr:cNvPr id="2" name="Image 1" descr="Une image contenant symbole, cercle, logo, Graphique&#10;&#10;Description générée automatiquement">
          <a:extLst>
            <a:ext uri="{FF2B5EF4-FFF2-40B4-BE49-F238E27FC236}">
              <a16:creationId xmlns:a16="http://schemas.microsoft.com/office/drawing/2014/main" id="{9FB38B90-74CE-8800-16E4-8DDB2C1383E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827" y="223344"/>
          <a:ext cx="365760" cy="450215"/>
        </a:xfrm>
        <a:prstGeom prst="rect">
          <a:avLst/>
        </a:prstGeom>
        <a:noFill/>
        <a:ln>
          <a:noFill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CX272"/>
  <sheetViews>
    <sheetView tabSelected="1" topLeftCell="A173" zoomScale="130" zoomScaleNormal="130" zoomScaleSheetLayoutView="100" workbookViewId="0">
      <selection activeCell="I70" sqref="I70"/>
    </sheetView>
  </sheetViews>
  <sheetFormatPr baseColWidth="10" defaultColWidth="11" defaultRowHeight="13.15"/>
  <cols>
    <col min="1" max="1" width="6.125" style="33" customWidth="1"/>
    <col min="2" max="2" width="48" style="5" customWidth="1"/>
    <col min="3" max="3" width="4.625" style="33" customWidth="1"/>
    <col min="4" max="4" width="5.875" style="53" customWidth="1"/>
    <col min="5" max="5" width="10.375" style="54" customWidth="1"/>
    <col min="6" max="6" width="14" style="54" customWidth="1"/>
    <col min="7" max="16384" width="11" style="5"/>
  </cols>
  <sheetData>
    <row r="1" spans="1:102" ht="12" customHeight="1">
      <c r="A1" s="1"/>
      <c r="B1" s="2"/>
      <c r="C1" s="1"/>
      <c r="D1" s="3"/>
      <c r="E1" s="4"/>
      <c r="F1" s="4"/>
    </row>
    <row r="2" spans="1:102" ht="15.75" customHeight="1">
      <c r="A2" s="78"/>
      <c r="B2" s="79" t="s">
        <v>97</v>
      </c>
      <c r="C2" s="79"/>
      <c r="D2" s="79"/>
      <c r="E2" s="79"/>
      <c r="F2" s="80" t="s">
        <v>44</v>
      </c>
    </row>
    <row r="3" spans="1:102" ht="15.75" customHeight="1">
      <c r="A3" s="78"/>
      <c r="B3" s="79"/>
      <c r="C3" s="79"/>
      <c r="D3" s="79"/>
      <c r="E3" s="79"/>
      <c r="F3" s="80"/>
    </row>
    <row r="4" spans="1:102" ht="15.75" customHeight="1">
      <c r="A4" s="78"/>
      <c r="B4" s="79"/>
      <c r="C4" s="79"/>
      <c r="D4" s="79"/>
      <c r="E4" s="79"/>
      <c r="F4" s="80"/>
    </row>
    <row r="5" spans="1:102" s="6" customFormat="1" ht="26.25" customHeight="1">
      <c r="A5" s="60"/>
      <c r="B5" s="61" t="s">
        <v>0</v>
      </c>
      <c r="C5" s="62" t="s">
        <v>1</v>
      </c>
      <c r="D5" s="63" t="s">
        <v>33</v>
      </c>
      <c r="E5" s="63" t="s">
        <v>159</v>
      </c>
      <c r="F5" s="63" t="s">
        <v>158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</row>
    <row r="6" spans="1:102">
      <c r="A6" s="7"/>
      <c r="B6" s="8"/>
      <c r="C6" s="7"/>
      <c r="D6" s="55"/>
      <c r="E6" s="9"/>
      <c r="F6" s="9"/>
    </row>
    <row r="7" spans="1:102">
      <c r="A7" s="6">
        <v>1</v>
      </c>
      <c r="B7" s="10" t="s">
        <v>35</v>
      </c>
      <c r="C7" s="7"/>
      <c r="D7" s="55"/>
      <c r="E7" s="9"/>
      <c r="F7" s="77" t="s">
        <v>36</v>
      </c>
    </row>
    <row r="8" spans="1:102">
      <c r="A8" s="7"/>
      <c r="B8" s="11"/>
      <c r="C8" s="7"/>
      <c r="D8" s="55"/>
      <c r="E8" s="9"/>
      <c r="F8" s="12"/>
    </row>
    <row r="9" spans="1:102">
      <c r="A9" s="6">
        <v>2</v>
      </c>
      <c r="B9" s="10" t="s">
        <v>29</v>
      </c>
      <c r="C9" s="7"/>
      <c r="D9" s="55"/>
      <c r="E9" s="9"/>
      <c r="F9" s="9"/>
    </row>
    <row r="10" spans="1:102">
      <c r="A10" s="7"/>
      <c r="B10" s="11"/>
      <c r="C10" s="7"/>
      <c r="D10" s="55"/>
      <c r="E10" s="9"/>
      <c r="F10" s="12"/>
    </row>
    <row r="11" spans="1:102" s="16" customFormat="1">
      <c r="A11" s="13" t="s">
        <v>15</v>
      </c>
      <c r="B11" s="14" t="s">
        <v>34</v>
      </c>
      <c r="C11" s="15"/>
      <c r="D11" s="56"/>
      <c r="E11" s="9"/>
      <c r="F11" s="9"/>
    </row>
    <row r="12" spans="1:102" s="16" customFormat="1">
      <c r="A12" s="15"/>
      <c r="B12" s="17" t="s">
        <v>14</v>
      </c>
      <c r="C12" s="15" t="s">
        <v>2</v>
      </c>
      <c r="D12" s="56">
        <v>1</v>
      </c>
      <c r="E12" s="18"/>
      <c r="F12" s="18">
        <f>E12*D12</f>
        <v>0</v>
      </c>
    </row>
    <row r="13" spans="1:102" s="16" customFormat="1">
      <c r="A13" s="15"/>
      <c r="B13" s="17" t="s">
        <v>160</v>
      </c>
      <c r="C13" s="15" t="s">
        <v>2</v>
      </c>
      <c r="D13" s="56">
        <v>1</v>
      </c>
      <c r="E13" s="18"/>
      <c r="F13" s="18">
        <f>E13*D13</f>
        <v>0</v>
      </c>
    </row>
    <row r="14" spans="1:102" s="16" customFormat="1">
      <c r="A14" s="15"/>
      <c r="B14" s="17" t="s">
        <v>149</v>
      </c>
      <c r="C14" s="15"/>
      <c r="D14" s="56"/>
      <c r="E14" s="18"/>
      <c r="F14" s="76" t="s">
        <v>36</v>
      </c>
    </row>
    <row r="15" spans="1:102" s="16" customFormat="1">
      <c r="A15" s="15"/>
      <c r="B15" s="17" t="s">
        <v>148</v>
      </c>
      <c r="C15" s="15" t="s">
        <v>2</v>
      </c>
      <c r="D15" s="56">
        <v>1</v>
      </c>
      <c r="E15" s="18"/>
      <c r="F15" s="18">
        <f>E15*D15</f>
        <v>0</v>
      </c>
    </row>
    <row r="16" spans="1:102" s="16" customFormat="1">
      <c r="A16" s="15"/>
      <c r="B16" s="17" t="s">
        <v>28</v>
      </c>
      <c r="C16" s="15" t="s">
        <v>2</v>
      </c>
      <c r="D16" s="56">
        <v>1</v>
      </c>
      <c r="E16" s="18"/>
      <c r="F16" s="18">
        <f>E16*D16</f>
        <v>0</v>
      </c>
    </row>
    <row r="17" spans="1:6" s="16" customFormat="1">
      <c r="A17" s="15"/>
      <c r="B17" s="17"/>
      <c r="C17" s="15"/>
      <c r="D17" s="56"/>
      <c r="E17" s="18"/>
      <c r="F17" s="19"/>
    </row>
    <row r="18" spans="1:6" s="16" customFormat="1">
      <c r="A18" s="15"/>
      <c r="B18" s="20" t="str">
        <f>"S/T"&amp;TEXT(A11,"0.0")</f>
        <v>S/T2.1</v>
      </c>
      <c r="C18" s="15"/>
      <c r="D18" s="56"/>
      <c r="E18" s="18"/>
      <c r="F18" s="21">
        <f>SUM(F12:F17)</f>
        <v>0</v>
      </c>
    </row>
    <row r="19" spans="1:6" s="16" customFormat="1">
      <c r="A19" s="15"/>
      <c r="B19" s="22"/>
      <c r="C19" s="15"/>
      <c r="D19" s="56"/>
      <c r="E19" s="18"/>
      <c r="F19" s="21"/>
    </row>
    <row r="20" spans="1:6" s="16" customFormat="1" ht="12" customHeight="1">
      <c r="A20" s="13" t="s">
        <v>16</v>
      </c>
      <c r="B20" s="14" t="s">
        <v>8</v>
      </c>
      <c r="C20" s="15"/>
      <c r="D20" s="56"/>
      <c r="E20" s="9"/>
      <c r="F20" s="9"/>
    </row>
    <row r="21" spans="1:6">
      <c r="A21" s="7"/>
      <c r="B21" s="64"/>
      <c r="C21" s="7"/>
      <c r="D21" s="56"/>
      <c r="E21" s="18"/>
      <c r="F21" s="76" t="s">
        <v>36</v>
      </c>
    </row>
    <row r="22" spans="1:6" s="16" customFormat="1">
      <c r="A22" s="15"/>
      <c r="B22" s="17"/>
      <c r="C22" s="15"/>
      <c r="D22" s="56"/>
      <c r="E22" s="18"/>
      <c r="F22" s="19"/>
    </row>
    <row r="23" spans="1:6" s="16" customFormat="1">
      <c r="A23" s="15"/>
      <c r="B23" s="20" t="str">
        <f>"S/T"&amp;TEXT(A20,"0.0")</f>
        <v>S/T2.2</v>
      </c>
      <c r="C23" s="15"/>
      <c r="D23" s="56"/>
      <c r="E23" s="9"/>
      <c r="F23" s="23">
        <f>SUM(F21:F22)</f>
        <v>0</v>
      </c>
    </row>
    <row r="24" spans="1:6">
      <c r="A24" s="7"/>
      <c r="B24" s="24"/>
      <c r="C24" s="7"/>
      <c r="D24" s="55"/>
      <c r="E24" s="9"/>
      <c r="F24" s="21"/>
    </row>
    <row r="25" spans="1:6">
      <c r="A25" s="6" t="s">
        <v>17</v>
      </c>
      <c r="B25" s="25" t="s">
        <v>41</v>
      </c>
      <c r="C25" s="7"/>
      <c r="D25" s="55"/>
      <c r="E25" s="9"/>
      <c r="F25" s="9"/>
    </row>
    <row r="26" spans="1:6">
      <c r="A26" s="7"/>
      <c r="B26" s="8" t="s">
        <v>64</v>
      </c>
      <c r="C26" s="7" t="s">
        <v>2</v>
      </c>
      <c r="D26" s="56">
        <v>1</v>
      </c>
      <c r="E26" s="18"/>
      <c r="F26" s="18">
        <f>E26*D26</f>
        <v>0</v>
      </c>
    </row>
    <row r="27" spans="1:6">
      <c r="A27" s="7"/>
      <c r="B27" s="8"/>
      <c r="C27" s="7"/>
      <c r="D27" s="55"/>
      <c r="E27" s="18"/>
      <c r="F27" s="19"/>
    </row>
    <row r="28" spans="1:6">
      <c r="A28" s="7"/>
      <c r="B28" s="26" t="str">
        <f>"S/T"&amp;TEXT(A25,"0.0")</f>
        <v>S/T2.3</v>
      </c>
      <c r="C28" s="7"/>
      <c r="D28" s="55"/>
      <c r="E28" s="9"/>
      <c r="F28" s="23">
        <f>SUM(F26:F27)</f>
        <v>0</v>
      </c>
    </row>
    <row r="29" spans="1:6">
      <c r="A29" s="7"/>
      <c r="B29" s="24"/>
      <c r="C29" s="7"/>
      <c r="D29" s="55"/>
      <c r="E29" s="9"/>
      <c r="F29" s="21"/>
    </row>
    <row r="30" spans="1:6">
      <c r="A30" s="6" t="s">
        <v>18</v>
      </c>
      <c r="B30" s="25" t="s">
        <v>146</v>
      </c>
      <c r="C30" s="7"/>
      <c r="D30" s="55"/>
      <c r="E30" s="9"/>
      <c r="F30" s="9"/>
    </row>
    <row r="31" spans="1:6">
      <c r="A31" s="7"/>
      <c r="B31" s="8" t="s">
        <v>52</v>
      </c>
      <c r="C31" s="7" t="s">
        <v>2</v>
      </c>
      <c r="D31" s="55">
        <v>1</v>
      </c>
      <c r="E31" s="18"/>
      <c r="F31" s="18">
        <f t="shared" ref="F31" si="0">E31*D31</f>
        <v>0</v>
      </c>
    </row>
    <row r="32" spans="1:6">
      <c r="A32" s="7"/>
      <c r="B32" s="8"/>
      <c r="C32" s="7"/>
      <c r="D32" s="55"/>
      <c r="E32" s="18"/>
      <c r="F32" s="19"/>
    </row>
    <row r="33" spans="1:6">
      <c r="A33" s="7"/>
      <c r="B33" s="26" t="str">
        <f>"S/T"&amp;TEXT(A30,"0.0")</f>
        <v>S/T2.4</v>
      </c>
      <c r="C33" s="7"/>
      <c r="D33" s="55"/>
      <c r="E33" s="9"/>
      <c r="F33" s="21">
        <f>SUM(F31:F32)</f>
        <v>0</v>
      </c>
    </row>
    <row r="34" spans="1:6">
      <c r="A34" s="7"/>
      <c r="B34" s="24"/>
      <c r="C34" s="7"/>
      <c r="D34" s="55"/>
      <c r="E34" s="9"/>
      <c r="F34" s="21"/>
    </row>
    <row r="35" spans="1:6">
      <c r="A35" s="6" t="s">
        <v>27</v>
      </c>
      <c r="B35" s="25" t="s">
        <v>147</v>
      </c>
      <c r="C35" s="7"/>
      <c r="D35" s="55"/>
      <c r="E35" s="9"/>
      <c r="F35" s="9"/>
    </row>
    <row r="36" spans="1:6">
      <c r="A36" s="7"/>
      <c r="B36" s="8" t="s">
        <v>53</v>
      </c>
      <c r="C36" s="7" t="s">
        <v>3</v>
      </c>
      <c r="D36" s="55">
        <v>1</v>
      </c>
      <c r="E36" s="18"/>
      <c r="F36" s="18">
        <f>E36*D36</f>
        <v>0</v>
      </c>
    </row>
    <row r="37" spans="1:6">
      <c r="A37" s="7"/>
      <c r="B37" s="8" t="s">
        <v>54</v>
      </c>
      <c r="C37" s="7" t="s">
        <v>3</v>
      </c>
      <c r="D37" s="55">
        <v>1</v>
      </c>
      <c r="E37" s="18"/>
      <c r="F37" s="18">
        <f t="shared" ref="F37:F39" si="1">E37*D37</f>
        <v>0</v>
      </c>
    </row>
    <row r="38" spans="1:6">
      <c r="A38" s="7"/>
      <c r="B38" s="8" t="s">
        <v>55</v>
      </c>
      <c r="C38" s="7" t="s">
        <v>3</v>
      </c>
      <c r="D38" s="55">
        <v>1</v>
      </c>
      <c r="E38" s="18"/>
      <c r="F38" s="18">
        <f t="shared" si="1"/>
        <v>0</v>
      </c>
    </row>
    <row r="39" spans="1:6">
      <c r="A39" s="7"/>
      <c r="B39" s="8" t="s">
        <v>56</v>
      </c>
      <c r="C39" s="7" t="s">
        <v>3</v>
      </c>
      <c r="D39" s="55">
        <v>1</v>
      </c>
      <c r="E39" s="18"/>
      <c r="F39" s="18">
        <f t="shared" si="1"/>
        <v>0</v>
      </c>
    </row>
    <row r="40" spans="1:6">
      <c r="A40" s="7"/>
      <c r="B40" s="8"/>
      <c r="C40" s="7"/>
      <c r="D40" s="55"/>
      <c r="E40" s="18"/>
      <c r="F40" s="19"/>
    </row>
    <row r="41" spans="1:6">
      <c r="A41" s="7"/>
      <c r="B41" s="26" t="str">
        <f>"S/T"&amp;TEXT(A35,"0.0")</f>
        <v>S/T2.5</v>
      </c>
      <c r="C41" s="7"/>
      <c r="D41" s="55"/>
      <c r="E41" s="9"/>
      <c r="F41" s="21">
        <f>SUM(F36:F40)</f>
        <v>0</v>
      </c>
    </row>
    <row r="42" spans="1:6">
      <c r="A42" s="7"/>
      <c r="B42" s="24"/>
      <c r="C42" s="7"/>
      <c r="D42" s="55"/>
      <c r="E42" s="9"/>
      <c r="F42" s="21"/>
    </row>
    <row r="43" spans="1:6">
      <c r="A43" s="6" t="s">
        <v>19</v>
      </c>
      <c r="B43" s="25" t="s">
        <v>83</v>
      </c>
      <c r="C43" s="7"/>
      <c r="D43" s="55"/>
      <c r="E43" s="9"/>
      <c r="F43" s="9"/>
    </row>
    <row r="44" spans="1:6">
      <c r="A44" s="6"/>
      <c r="B44" s="8" t="s">
        <v>84</v>
      </c>
      <c r="C44" s="7" t="s">
        <v>3</v>
      </c>
      <c r="D44" s="55">
        <v>4</v>
      </c>
      <c r="E44" s="18"/>
      <c r="F44" s="18">
        <f t="shared" ref="F44" si="2">E44*D44</f>
        <v>0</v>
      </c>
    </row>
    <row r="45" spans="1:6">
      <c r="A45" s="7"/>
      <c r="B45" s="8"/>
      <c r="C45" s="7"/>
      <c r="D45" s="55"/>
      <c r="E45" s="18"/>
      <c r="F45" s="19"/>
    </row>
    <row r="46" spans="1:6">
      <c r="A46" s="7"/>
      <c r="B46" s="26" t="str">
        <f>"S/T"&amp;TEXT(A43,"0.0")</f>
        <v>S/T2.6</v>
      </c>
      <c r="C46" s="7"/>
      <c r="D46" s="55"/>
      <c r="E46" s="9"/>
      <c r="F46" s="21">
        <f>SUM(F44:F45)</f>
        <v>0</v>
      </c>
    </row>
    <row r="47" spans="1:6">
      <c r="A47" s="7"/>
      <c r="B47" s="24"/>
      <c r="C47" s="7"/>
      <c r="D47" s="55"/>
      <c r="E47" s="9"/>
      <c r="F47" s="21"/>
    </row>
    <row r="48" spans="1:6">
      <c r="A48" s="6" t="s">
        <v>20</v>
      </c>
      <c r="B48" s="25" t="s">
        <v>4</v>
      </c>
      <c r="C48" s="7"/>
      <c r="D48" s="55"/>
      <c r="E48" s="9"/>
      <c r="F48" s="9"/>
    </row>
    <row r="49" spans="1:6">
      <c r="A49" s="7"/>
      <c r="B49" s="8" t="s">
        <v>102</v>
      </c>
      <c r="C49" s="7" t="s">
        <v>3</v>
      </c>
      <c r="D49" s="55">
        <v>1</v>
      </c>
      <c r="E49" s="18"/>
      <c r="F49" s="18">
        <f t="shared" ref="F49:F53" si="3">E49*D49</f>
        <v>0</v>
      </c>
    </row>
    <row r="50" spans="1:6">
      <c r="A50" s="7"/>
      <c r="B50" s="8" t="s">
        <v>85</v>
      </c>
      <c r="C50" s="7" t="s">
        <v>3</v>
      </c>
      <c r="D50" s="55">
        <v>6</v>
      </c>
      <c r="E50" s="18"/>
      <c r="F50" s="18">
        <f t="shared" ref="F50:F51" si="4">E50*D50</f>
        <v>0</v>
      </c>
    </row>
    <row r="51" spans="1:6">
      <c r="A51" s="7"/>
      <c r="B51" s="8" t="s">
        <v>164</v>
      </c>
      <c r="C51" s="7" t="s">
        <v>3</v>
      </c>
      <c r="D51" s="55">
        <v>4</v>
      </c>
      <c r="E51" s="18"/>
      <c r="F51" s="18">
        <f t="shared" si="4"/>
        <v>0</v>
      </c>
    </row>
    <row r="52" spans="1:6">
      <c r="A52" s="7"/>
      <c r="B52" s="8" t="s">
        <v>98</v>
      </c>
      <c r="C52" s="7" t="s">
        <v>3</v>
      </c>
      <c r="D52" s="55">
        <v>11</v>
      </c>
      <c r="E52" s="18"/>
      <c r="F52" s="18">
        <f t="shared" ref="F52" si="5">E52*D52</f>
        <v>0</v>
      </c>
    </row>
    <row r="53" spans="1:6">
      <c r="A53" s="7"/>
      <c r="B53" s="8" t="s">
        <v>103</v>
      </c>
      <c r="C53" s="7" t="s">
        <v>3</v>
      </c>
      <c r="D53" s="55">
        <v>8</v>
      </c>
      <c r="E53" s="18"/>
      <c r="F53" s="18">
        <f t="shared" si="3"/>
        <v>0</v>
      </c>
    </row>
    <row r="54" spans="1:6">
      <c r="A54" s="7"/>
      <c r="B54" s="8" t="s">
        <v>86</v>
      </c>
      <c r="C54" s="7" t="s">
        <v>3</v>
      </c>
      <c r="D54" s="55">
        <v>1</v>
      </c>
      <c r="E54" s="18"/>
      <c r="F54" s="18">
        <f t="shared" ref="F54" si="6">E54*D54</f>
        <v>0</v>
      </c>
    </row>
    <row r="55" spans="1:6">
      <c r="A55" s="7"/>
      <c r="B55" s="8"/>
      <c r="C55" s="7"/>
      <c r="D55" s="55"/>
      <c r="E55" s="18"/>
      <c r="F55" s="18"/>
    </row>
    <row r="56" spans="1:6">
      <c r="A56" s="7"/>
      <c r="B56" s="26" t="str">
        <f>"S/T"&amp;TEXT(A48,"0.0")</f>
        <v>S/T2.7</v>
      </c>
      <c r="C56" s="7"/>
      <c r="D56" s="66">
        <f>SUM(D49:D54)</f>
        <v>31</v>
      </c>
      <c r="E56" s="9"/>
      <c r="F56" s="23">
        <f>SUM(F49:F55)</f>
        <v>0</v>
      </c>
    </row>
    <row r="57" spans="1:6">
      <c r="A57" s="27"/>
      <c r="B57" s="28"/>
      <c r="C57" s="27"/>
      <c r="D57" s="52"/>
      <c r="E57" s="29"/>
      <c r="F57" s="30"/>
    </row>
    <row r="58" spans="1:6">
      <c r="A58" s="7"/>
      <c r="B58" s="24"/>
      <c r="C58" s="7"/>
      <c r="D58" s="55"/>
      <c r="E58" s="9"/>
      <c r="F58" s="21"/>
    </row>
    <row r="59" spans="1:6">
      <c r="A59" s="31" t="s">
        <v>21</v>
      </c>
      <c r="B59" s="25" t="s">
        <v>7</v>
      </c>
      <c r="C59" s="7"/>
      <c r="D59" s="55"/>
      <c r="E59" s="9"/>
      <c r="F59" s="9"/>
    </row>
    <row r="60" spans="1:6">
      <c r="A60" s="31"/>
      <c r="B60" s="36" t="s">
        <v>165</v>
      </c>
      <c r="C60" s="7" t="s">
        <v>3</v>
      </c>
      <c r="D60" s="55">
        <v>1</v>
      </c>
      <c r="E60" s="18"/>
      <c r="F60" s="18">
        <f t="shared" ref="F60" si="7">E60*D60</f>
        <v>0</v>
      </c>
    </row>
    <row r="61" spans="1:6">
      <c r="A61" s="7"/>
      <c r="B61" s="36" t="s">
        <v>133</v>
      </c>
      <c r="C61" s="7" t="s">
        <v>3</v>
      </c>
      <c r="D61" s="55">
        <v>20</v>
      </c>
      <c r="E61" s="18"/>
      <c r="F61" s="18">
        <f t="shared" ref="F61:F63" si="8">E61*D61</f>
        <v>0</v>
      </c>
    </row>
    <row r="62" spans="1:6">
      <c r="A62" s="7"/>
      <c r="B62" s="8" t="s">
        <v>104</v>
      </c>
      <c r="C62" s="7" t="s">
        <v>3</v>
      </c>
      <c r="D62" s="55">
        <v>1</v>
      </c>
      <c r="E62" s="18"/>
      <c r="F62" s="18">
        <f t="shared" ref="F62" si="9">E62*D62</f>
        <v>0</v>
      </c>
    </row>
    <row r="63" spans="1:6">
      <c r="A63" s="7"/>
      <c r="B63" s="8" t="s">
        <v>87</v>
      </c>
      <c r="C63" s="7" t="s">
        <v>3</v>
      </c>
      <c r="D63" s="55">
        <v>10</v>
      </c>
      <c r="E63" s="18"/>
      <c r="F63" s="18">
        <f t="shared" si="8"/>
        <v>0</v>
      </c>
    </row>
    <row r="64" spans="1:6">
      <c r="A64" s="7"/>
      <c r="B64" s="8"/>
      <c r="C64" s="7"/>
      <c r="D64" s="55"/>
      <c r="E64" s="32"/>
      <c r="F64" s="18"/>
    </row>
    <row r="65" spans="1:6">
      <c r="A65" s="7"/>
      <c r="B65" s="26" t="str">
        <f>"S/T"&amp;TEXT(A59,"0.0")</f>
        <v>S/T2.8</v>
      </c>
      <c r="C65" s="7"/>
      <c r="D65" s="66">
        <f>SUM(D61:D64)</f>
        <v>31</v>
      </c>
      <c r="E65" s="9"/>
      <c r="F65" s="23">
        <f>SUM(F60:F64)</f>
        <v>0</v>
      </c>
    </row>
    <row r="66" spans="1:6">
      <c r="A66" s="7"/>
      <c r="B66" s="24"/>
      <c r="C66" s="7"/>
      <c r="D66" s="55"/>
      <c r="E66" s="9"/>
      <c r="F66" s="21"/>
    </row>
    <row r="67" spans="1:6">
      <c r="A67" s="6" t="s">
        <v>42</v>
      </c>
      <c r="B67" s="25" t="s">
        <v>5</v>
      </c>
      <c r="C67" s="7"/>
      <c r="D67" s="55"/>
      <c r="E67" s="9"/>
      <c r="F67" s="9"/>
    </row>
    <row r="68" spans="1:6">
      <c r="A68" s="6"/>
      <c r="B68" s="8" t="s">
        <v>94</v>
      </c>
      <c r="C68" s="7" t="s">
        <v>3</v>
      </c>
      <c r="D68" s="55">
        <v>18</v>
      </c>
      <c r="E68" s="18"/>
      <c r="F68" s="18">
        <f t="shared" ref="F68" si="10">E68*D68</f>
        <v>0</v>
      </c>
    </row>
    <row r="69" spans="1:6">
      <c r="A69" s="6"/>
      <c r="B69" s="8" t="s">
        <v>93</v>
      </c>
      <c r="C69" s="7" t="s">
        <v>3</v>
      </c>
      <c r="D69" s="55">
        <f>200-D68</f>
        <v>182</v>
      </c>
      <c r="E69" s="18"/>
      <c r="F69" s="18">
        <f t="shared" ref="F69" si="11">E69*D69</f>
        <v>0</v>
      </c>
    </row>
    <row r="70" spans="1:6">
      <c r="A70" s="6"/>
      <c r="B70" s="8" t="s">
        <v>109</v>
      </c>
      <c r="C70" s="7" t="s">
        <v>3</v>
      </c>
      <c r="D70" s="55">
        <v>52</v>
      </c>
      <c r="E70" s="18"/>
      <c r="F70" s="18">
        <f t="shared" ref="F70" si="12">E70*D70</f>
        <v>0</v>
      </c>
    </row>
    <row r="71" spans="1:6">
      <c r="A71" s="6"/>
      <c r="B71" s="8" t="s">
        <v>162</v>
      </c>
      <c r="C71" s="7" t="s">
        <v>3</v>
      </c>
      <c r="D71" s="55">
        <v>11</v>
      </c>
      <c r="E71" s="18"/>
      <c r="F71" s="18">
        <f t="shared" ref="F71" si="13">E71*D71</f>
        <v>0</v>
      </c>
    </row>
    <row r="72" spans="1:6">
      <c r="A72" s="7"/>
      <c r="B72" s="8" t="s">
        <v>161</v>
      </c>
      <c r="C72" s="7" t="s">
        <v>3</v>
      </c>
      <c r="D72" s="55">
        <f>189-D71</f>
        <v>178</v>
      </c>
      <c r="E72" s="18"/>
      <c r="F72" s="18">
        <f t="shared" ref="F72:F78" si="14">E72*D72</f>
        <v>0</v>
      </c>
    </row>
    <row r="73" spans="1:6">
      <c r="A73" s="7"/>
      <c r="B73" s="8" t="s">
        <v>163</v>
      </c>
      <c r="C73" s="7" t="s">
        <v>3</v>
      </c>
      <c r="D73" s="55">
        <v>9</v>
      </c>
      <c r="E73" s="18"/>
      <c r="F73" s="18">
        <f t="shared" ref="F73" si="15">E73*D73</f>
        <v>0</v>
      </c>
    </row>
    <row r="74" spans="1:6">
      <c r="A74" s="7"/>
      <c r="B74" s="8" t="s">
        <v>106</v>
      </c>
      <c r="C74" s="7" t="s">
        <v>3</v>
      </c>
      <c r="D74" s="55">
        <v>13</v>
      </c>
      <c r="E74" s="18"/>
      <c r="F74" s="18">
        <f t="shared" ref="F74:F75" si="16">E74*D74</f>
        <v>0</v>
      </c>
    </row>
    <row r="75" spans="1:6">
      <c r="A75" s="7"/>
      <c r="B75" s="8" t="s">
        <v>105</v>
      </c>
      <c r="C75" s="7" t="s">
        <v>3</v>
      </c>
      <c r="D75" s="55">
        <v>8</v>
      </c>
      <c r="E75" s="18"/>
      <c r="F75" s="18">
        <f t="shared" si="16"/>
        <v>0</v>
      </c>
    </row>
    <row r="76" spans="1:6">
      <c r="A76" s="7"/>
      <c r="B76" s="8" t="s">
        <v>107</v>
      </c>
      <c r="C76" s="7" t="s">
        <v>3</v>
      </c>
      <c r="D76" s="55">
        <f>36-D75</f>
        <v>28</v>
      </c>
      <c r="E76" s="18"/>
      <c r="F76" s="18">
        <f t="shared" si="14"/>
        <v>0</v>
      </c>
    </row>
    <row r="77" spans="1:6">
      <c r="A77" s="7"/>
      <c r="B77" s="8" t="s">
        <v>108</v>
      </c>
      <c r="C77" s="7" t="s">
        <v>3</v>
      </c>
      <c r="D77" s="55">
        <v>3</v>
      </c>
      <c r="E77" s="18"/>
      <c r="F77" s="18">
        <f t="shared" ref="F77" si="17">E77*D77</f>
        <v>0</v>
      </c>
    </row>
    <row r="78" spans="1:6">
      <c r="A78" s="7"/>
      <c r="B78" s="8" t="s">
        <v>140</v>
      </c>
      <c r="C78" s="7" t="s">
        <v>3</v>
      </c>
      <c r="D78" s="55">
        <v>83</v>
      </c>
      <c r="E78" s="18"/>
      <c r="F78" s="18">
        <f t="shared" si="14"/>
        <v>0</v>
      </c>
    </row>
    <row r="79" spans="1:6">
      <c r="A79" s="7"/>
      <c r="B79" s="8" t="s">
        <v>110</v>
      </c>
      <c r="C79" s="7" t="s">
        <v>3</v>
      </c>
      <c r="D79" s="55">
        <v>6</v>
      </c>
      <c r="E79" s="18"/>
      <c r="F79" s="18">
        <f t="shared" ref="F79" si="18">E79*D79</f>
        <v>0</v>
      </c>
    </row>
    <row r="80" spans="1:6">
      <c r="A80" s="7"/>
      <c r="B80" s="8" t="s">
        <v>111</v>
      </c>
      <c r="C80" s="7" t="s">
        <v>3</v>
      </c>
      <c r="D80" s="55">
        <v>8</v>
      </c>
      <c r="E80" s="18"/>
      <c r="F80" s="18">
        <f t="shared" ref="F80:F81" si="19">E80*D80</f>
        <v>0</v>
      </c>
    </row>
    <row r="81" spans="1:6">
      <c r="A81" s="7"/>
      <c r="B81" s="8" t="s">
        <v>114</v>
      </c>
      <c r="C81" s="7" t="s">
        <v>3</v>
      </c>
      <c r="D81" s="55">
        <v>3</v>
      </c>
      <c r="E81" s="18"/>
      <c r="F81" s="18">
        <f t="shared" si="19"/>
        <v>0</v>
      </c>
    </row>
    <row r="82" spans="1:6">
      <c r="A82" s="7"/>
      <c r="B82" s="8" t="s">
        <v>113</v>
      </c>
      <c r="C82" s="7" t="s">
        <v>3</v>
      </c>
      <c r="D82" s="55">
        <f>58-D81</f>
        <v>55</v>
      </c>
      <c r="E82" s="18"/>
      <c r="F82" s="18">
        <f t="shared" ref="F82" si="20">E82*D82</f>
        <v>0</v>
      </c>
    </row>
    <row r="83" spans="1:6">
      <c r="A83" s="7"/>
      <c r="B83" s="8" t="s">
        <v>112</v>
      </c>
      <c r="C83" s="7" t="s">
        <v>3</v>
      </c>
      <c r="D83" s="55">
        <v>14</v>
      </c>
      <c r="E83" s="18"/>
      <c r="F83" s="18">
        <f t="shared" ref="F83" si="21">E83*D83</f>
        <v>0</v>
      </c>
    </row>
    <row r="84" spans="1:6" s="16" customFormat="1">
      <c r="A84" s="15"/>
      <c r="B84" s="17" t="s">
        <v>116</v>
      </c>
      <c r="C84" s="15" t="s">
        <v>3</v>
      </c>
      <c r="D84" s="56">
        <v>2</v>
      </c>
      <c r="E84" s="18"/>
      <c r="F84" s="18">
        <f>E84*D84</f>
        <v>0</v>
      </c>
    </row>
    <row r="85" spans="1:6" s="16" customFormat="1">
      <c r="A85" s="15"/>
      <c r="B85" s="17" t="s">
        <v>115</v>
      </c>
      <c r="C85" s="15" t="s">
        <v>3</v>
      </c>
      <c r="D85" s="56">
        <v>1</v>
      </c>
      <c r="E85" s="18"/>
      <c r="F85" s="18">
        <f>E85*D85</f>
        <v>0</v>
      </c>
    </row>
    <row r="86" spans="1:6" s="16" customFormat="1">
      <c r="A86" s="15"/>
      <c r="B86" s="17" t="s">
        <v>117</v>
      </c>
      <c r="C86" s="15" t="s">
        <v>3</v>
      </c>
      <c r="D86" s="56">
        <v>6</v>
      </c>
      <c r="E86" s="18"/>
      <c r="F86" s="18">
        <f>E86*D86</f>
        <v>0</v>
      </c>
    </row>
    <row r="87" spans="1:6" s="16" customFormat="1">
      <c r="A87" s="15"/>
      <c r="B87" s="17" t="s">
        <v>60</v>
      </c>
      <c r="C87" s="15" t="s">
        <v>3</v>
      </c>
      <c r="D87" s="56">
        <f>SUM(D69:D70,D72:D74,D76:D78,D80,D83,D85)</f>
        <v>571</v>
      </c>
      <c r="E87" s="18"/>
      <c r="F87" s="18">
        <f>E87*D87</f>
        <v>0</v>
      </c>
    </row>
    <row r="88" spans="1:6" s="16" customFormat="1">
      <c r="A88" s="15"/>
      <c r="B88" s="17"/>
      <c r="C88" s="15"/>
      <c r="D88" s="56"/>
      <c r="E88" s="18"/>
      <c r="F88" s="18"/>
    </row>
    <row r="89" spans="1:6">
      <c r="A89" s="7"/>
      <c r="B89" s="8" t="s">
        <v>150</v>
      </c>
      <c r="C89" s="7" t="s">
        <v>3</v>
      </c>
      <c r="D89" s="55">
        <v>3</v>
      </c>
      <c r="E89" s="18"/>
      <c r="F89" s="18">
        <f t="shared" ref="F89" si="22">E89*D89</f>
        <v>0</v>
      </c>
    </row>
    <row r="90" spans="1:6">
      <c r="A90" s="7"/>
      <c r="B90" s="8"/>
      <c r="C90" s="7"/>
      <c r="D90" s="55"/>
      <c r="E90" s="18"/>
      <c r="F90" s="18"/>
    </row>
    <row r="91" spans="1:6">
      <c r="A91" s="7"/>
      <c r="B91" s="8" t="s">
        <v>142</v>
      </c>
      <c r="C91" s="7" t="s">
        <v>3</v>
      </c>
      <c r="D91" s="55">
        <v>13</v>
      </c>
      <c r="E91" s="18"/>
      <c r="F91" s="18">
        <f t="shared" ref="F91" si="23">E91*D91</f>
        <v>0</v>
      </c>
    </row>
    <row r="92" spans="1:6">
      <c r="A92" s="7"/>
      <c r="B92" s="8"/>
      <c r="C92" s="7"/>
      <c r="D92" s="55"/>
      <c r="E92" s="18"/>
      <c r="F92" s="18"/>
    </row>
    <row r="93" spans="1:6" s="16" customFormat="1" ht="12.75" customHeight="1">
      <c r="A93" s="15"/>
      <c r="B93" s="26" t="str">
        <f>"S/T"&amp;TEXT(A67,"0.0")</f>
        <v>S/T2.9</v>
      </c>
      <c r="C93" s="15"/>
      <c r="D93" s="65">
        <f>SUM(D72:D88)</f>
        <v>988</v>
      </c>
      <c r="E93" s="9"/>
      <c r="F93" s="23">
        <f>SUM(F68:F92)</f>
        <v>0</v>
      </c>
    </row>
    <row r="94" spans="1:6">
      <c r="A94" s="7"/>
      <c r="B94" s="24"/>
      <c r="C94" s="7"/>
      <c r="D94" s="66"/>
      <c r="E94" s="9"/>
      <c r="F94" s="21"/>
    </row>
    <row r="95" spans="1:6" s="16" customFormat="1" ht="12.75" customHeight="1">
      <c r="A95" s="37"/>
      <c r="B95" s="70"/>
      <c r="C95" s="37"/>
      <c r="D95" s="57"/>
      <c r="E95" s="29"/>
      <c r="F95" s="30"/>
    </row>
    <row r="96" spans="1:6" s="16" customFormat="1" ht="12.75" customHeight="1">
      <c r="A96" s="15"/>
      <c r="B96" s="22"/>
      <c r="C96" s="15"/>
      <c r="D96" s="56"/>
      <c r="E96" s="9"/>
      <c r="F96" s="21"/>
    </row>
    <row r="97" spans="1:6">
      <c r="A97" s="34" t="s">
        <v>43</v>
      </c>
      <c r="B97" s="25" t="s">
        <v>22</v>
      </c>
      <c r="C97" s="7"/>
      <c r="D97" s="55"/>
      <c r="E97" s="9"/>
      <c r="F97" s="9"/>
    </row>
    <row r="98" spans="1:6">
      <c r="A98" s="7"/>
      <c r="B98" s="8" t="s">
        <v>61</v>
      </c>
      <c r="C98" s="7" t="s">
        <v>10</v>
      </c>
      <c r="D98" s="55"/>
      <c r="E98" s="9"/>
      <c r="F98" s="18">
        <f t="shared" ref="F98:F106" si="24">E98*D98</f>
        <v>0</v>
      </c>
    </row>
    <row r="99" spans="1:6">
      <c r="A99" s="7"/>
      <c r="B99" s="8" t="s">
        <v>62</v>
      </c>
      <c r="C99" s="7" t="s">
        <v>10</v>
      </c>
      <c r="D99" s="55"/>
      <c r="E99" s="9"/>
      <c r="F99" s="18">
        <f>E99*D99</f>
        <v>0</v>
      </c>
    </row>
    <row r="100" spans="1:6">
      <c r="A100" s="7"/>
      <c r="B100" s="8" t="s">
        <v>63</v>
      </c>
      <c r="C100" s="7" t="s">
        <v>10</v>
      </c>
      <c r="D100" s="55"/>
      <c r="E100" s="9"/>
      <c r="F100" s="18">
        <f t="shared" si="24"/>
        <v>0</v>
      </c>
    </row>
    <row r="101" spans="1:6">
      <c r="A101" s="7"/>
      <c r="B101" s="8" t="s">
        <v>39</v>
      </c>
      <c r="C101" s="7" t="s">
        <v>2</v>
      </c>
      <c r="D101" s="55">
        <v>1</v>
      </c>
      <c r="E101" s="18"/>
      <c r="F101" s="18">
        <f t="shared" si="24"/>
        <v>0</v>
      </c>
    </row>
    <row r="102" spans="1:6">
      <c r="A102" s="7"/>
      <c r="B102" s="8" t="s">
        <v>118</v>
      </c>
      <c r="C102" s="7" t="s">
        <v>10</v>
      </c>
      <c r="D102" s="55"/>
      <c r="E102" s="18"/>
      <c r="F102" s="18">
        <f t="shared" ref="F102" si="25">E102*D102</f>
        <v>0</v>
      </c>
    </row>
    <row r="103" spans="1:6" ht="12.75" customHeight="1">
      <c r="A103" s="7"/>
      <c r="B103" s="8" t="s">
        <v>119</v>
      </c>
      <c r="C103" s="7" t="s">
        <v>10</v>
      </c>
      <c r="D103" s="55"/>
      <c r="E103" s="9"/>
      <c r="F103" s="18">
        <f t="shared" si="24"/>
        <v>0</v>
      </c>
    </row>
    <row r="104" spans="1:6" ht="12.75" customHeight="1">
      <c r="A104" s="7"/>
      <c r="B104" s="8" t="s">
        <v>89</v>
      </c>
      <c r="C104" s="7" t="s">
        <v>3</v>
      </c>
      <c r="D104" s="55">
        <v>100</v>
      </c>
      <c r="E104" s="9"/>
      <c r="F104" s="18">
        <f t="shared" ref="F104" si="26">E104*D104</f>
        <v>0</v>
      </c>
    </row>
    <row r="105" spans="1:6" ht="12.75" customHeight="1">
      <c r="A105" s="7"/>
      <c r="B105" s="8"/>
      <c r="C105" s="7"/>
      <c r="D105" s="55"/>
      <c r="E105" s="18"/>
      <c r="F105" s="18"/>
    </row>
    <row r="106" spans="1:6">
      <c r="A106" s="7"/>
      <c r="B106" s="8" t="s">
        <v>6</v>
      </c>
      <c r="C106" s="7" t="s">
        <v>2</v>
      </c>
      <c r="D106" s="55">
        <v>1</v>
      </c>
      <c r="E106" s="18"/>
      <c r="F106" s="18">
        <f t="shared" si="24"/>
        <v>0</v>
      </c>
    </row>
    <row r="107" spans="1:6">
      <c r="A107" s="7"/>
      <c r="B107" s="8"/>
      <c r="C107" s="7"/>
      <c r="D107" s="55"/>
      <c r="E107" s="35"/>
      <c r="F107" s="18"/>
    </row>
    <row r="108" spans="1:6">
      <c r="A108" s="7"/>
      <c r="B108" s="26" t="str">
        <f>"S/T"&amp;TEXT(A97,"0.00")</f>
        <v>S/T2.10</v>
      </c>
      <c r="C108" s="7"/>
      <c r="D108" s="55"/>
      <c r="E108" s="9"/>
      <c r="F108" s="23">
        <f>SUM(F98:F107)</f>
        <v>0</v>
      </c>
    </row>
    <row r="109" spans="1:6">
      <c r="A109" s="7"/>
      <c r="B109" s="24"/>
      <c r="C109" s="7"/>
      <c r="D109" s="55"/>
      <c r="E109" s="9"/>
      <c r="F109" s="21"/>
    </row>
    <row r="110" spans="1:6">
      <c r="A110" s="15"/>
      <c r="B110" s="22"/>
      <c r="C110" s="15"/>
      <c r="D110" s="56"/>
      <c r="E110" s="9"/>
      <c r="F110" s="21"/>
    </row>
    <row r="111" spans="1:6" s="16" customFormat="1" ht="12.75" customHeight="1">
      <c r="A111" s="34" t="s">
        <v>143</v>
      </c>
      <c r="B111" s="25" t="s">
        <v>90</v>
      </c>
      <c r="C111" s="7"/>
      <c r="D111" s="55"/>
      <c r="E111" s="9"/>
      <c r="F111" s="9"/>
    </row>
    <row r="112" spans="1:6">
      <c r="A112" s="7"/>
      <c r="B112" s="8" t="s">
        <v>91</v>
      </c>
      <c r="C112" s="7" t="s">
        <v>10</v>
      </c>
      <c r="D112" s="55"/>
      <c r="E112" s="9"/>
      <c r="F112" s="18">
        <f t="shared" ref="F112" si="27">E112*D112</f>
        <v>0</v>
      </c>
    </row>
    <row r="113" spans="1:6">
      <c r="A113" s="7"/>
      <c r="B113" s="8" t="s">
        <v>92</v>
      </c>
      <c r="C113" s="7" t="s">
        <v>10</v>
      </c>
      <c r="D113" s="55"/>
      <c r="E113" s="9"/>
      <c r="F113" s="18">
        <f t="shared" ref="F113:F114" si="28">E113*D113</f>
        <v>0</v>
      </c>
    </row>
    <row r="114" spans="1:6">
      <c r="A114" s="7"/>
      <c r="B114" s="8" t="s">
        <v>151</v>
      </c>
      <c r="C114" s="7" t="s">
        <v>10</v>
      </c>
      <c r="D114" s="55"/>
      <c r="E114" s="35"/>
      <c r="F114" s="18">
        <f t="shared" si="28"/>
        <v>0</v>
      </c>
    </row>
    <row r="115" spans="1:6">
      <c r="A115" s="7"/>
      <c r="B115" s="8"/>
      <c r="C115" s="7"/>
      <c r="D115" s="75"/>
      <c r="E115" s="35"/>
      <c r="F115" s="18"/>
    </row>
    <row r="116" spans="1:6">
      <c r="A116" s="7"/>
      <c r="B116" s="26" t="str">
        <f>"S/T"&amp;TEXT(A111,"0.00")</f>
        <v>S/T2.11</v>
      </c>
      <c r="C116" s="7"/>
      <c r="D116" s="55"/>
      <c r="E116" s="9"/>
      <c r="F116" s="23">
        <f>SUM(F112:F115)</f>
        <v>0</v>
      </c>
    </row>
    <row r="117" spans="1:6">
      <c r="A117" s="7"/>
      <c r="B117" s="24"/>
      <c r="C117" s="7"/>
      <c r="D117" s="55"/>
      <c r="E117" s="9"/>
      <c r="F117" s="21"/>
    </row>
    <row r="118" spans="1:6">
      <c r="A118" s="27"/>
      <c r="B118" s="28"/>
      <c r="C118" s="27"/>
      <c r="D118" s="52"/>
      <c r="E118" s="29"/>
      <c r="F118" s="30"/>
    </row>
    <row r="119" spans="1:6">
      <c r="A119" s="7"/>
      <c r="B119" s="24"/>
      <c r="C119" s="7"/>
      <c r="D119" s="55"/>
      <c r="E119" s="9"/>
      <c r="F119" s="21"/>
    </row>
    <row r="120" spans="1:6">
      <c r="A120" s="6">
        <v>3</v>
      </c>
      <c r="B120" s="10" t="s">
        <v>31</v>
      </c>
      <c r="C120" s="7"/>
      <c r="D120" s="55"/>
      <c r="E120" s="9"/>
      <c r="F120" s="21"/>
    </row>
    <row r="121" spans="1:6">
      <c r="A121" s="7"/>
      <c r="B121" s="24"/>
      <c r="C121" s="7"/>
      <c r="D121" s="55"/>
      <c r="E121" s="9"/>
      <c r="F121" s="21"/>
    </row>
    <row r="122" spans="1:6">
      <c r="A122" s="6" t="s">
        <v>23</v>
      </c>
      <c r="B122" s="25" t="s">
        <v>45</v>
      </c>
      <c r="C122" s="7"/>
      <c r="D122" s="55"/>
      <c r="E122" s="9"/>
      <c r="F122" s="9"/>
    </row>
    <row r="123" spans="1:6">
      <c r="A123" s="7"/>
      <c r="B123" s="8" t="s">
        <v>46</v>
      </c>
      <c r="C123" s="7" t="s">
        <v>2</v>
      </c>
      <c r="D123" s="55">
        <v>1</v>
      </c>
      <c r="E123" s="18"/>
      <c r="F123" s="18">
        <f t="shared" ref="F123" si="29">E123*D123</f>
        <v>0</v>
      </c>
    </row>
    <row r="124" spans="1:6">
      <c r="A124" s="7"/>
      <c r="B124" s="8" t="s">
        <v>134</v>
      </c>
      <c r="C124" s="7" t="s">
        <v>3</v>
      </c>
      <c r="D124" s="55">
        <v>2</v>
      </c>
      <c r="E124" s="18"/>
      <c r="F124" s="18">
        <f t="shared" ref="F124:F126" si="30">E124*D124</f>
        <v>0</v>
      </c>
    </row>
    <row r="125" spans="1:6">
      <c r="A125" s="7"/>
      <c r="B125" s="8" t="s">
        <v>135</v>
      </c>
      <c r="C125" s="7" t="s">
        <v>3</v>
      </c>
      <c r="D125" s="55">
        <v>3</v>
      </c>
      <c r="E125" s="18"/>
      <c r="F125" s="18">
        <f t="shared" si="30"/>
        <v>0</v>
      </c>
    </row>
    <row r="126" spans="1:6">
      <c r="A126" s="7"/>
      <c r="B126" s="8" t="s">
        <v>120</v>
      </c>
      <c r="C126" s="7" t="s">
        <v>3</v>
      </c>
      <c r="D126" s="55">
        <v>1</v>
      </c>
      <c r="E126" s="18"/>
      <c r="F126" s="18">
        <f t="shared" si="30"/>
        <v>0</v>
      </c>
    </row>
    <row r="127" spans="1:6">
      <c r="A127" s="7"/>
      <c r="B127" s="8" t="s">
        <v>121</v>
      </c>
      <c r="C127" s="7" t="s">
        <v>3</v>
      </c>
      <c r="D127" s="55">
        <v>15</v>
      </c>
      <c r="E127" s="18"/>
      <c r="F127" s="18">
        <f t="shared" ref="F127" si="31">E127*D127</f>
        <v>0</v>
      </c>
    </row>
    <row r="128" spans="1:6">
      <c r="A128" s="7"/>
      <c r="B128" s="8" t="s">
        <v>122</v>
      </c>
      <c r="C128" s="7" t="s">
        <v>3</v>
      </c>
      <c r="D128" s="55">
        <v>5</v>
      </c>
      <c r="E128" s="18"/>
      <c r="F128" s="18">
        <f t="shared" ref="F128" si="32">E128*D128</f>
        <v>0</v>
      </c>
    </row>
    <row r="129" spans="1:6">
      <c r="A129" s="7"/>
      <c r="B129" s="8" t="s">
        <v>136</v>
      </c>
      <c r="C129" s="7" t="s">
        <v>3</v>
      </c>
      <c r="D129" s="55">
        <v>3</v>
      </c>
      <c r="E129" s="18"/>
      <c r="F129" s="18">
        <f t="shared" ref="F129:F133" si="33">E129*D129</f>
        <v>0</v>
      </c>
    </row>
    <row r="130" spans="1:6">
      <c r="A130" s="7"/>
      <c r="B130" s="8" t="s">
        <v>123</v>
      </c>
      <c r="C130" s="7" t="s">
        <v>3</v>
      </c>
      <c r="D130" s="55">
        <v>1</v>
      </c>
      <c r="E130" s="18"/>
      <c r="F130" s="18">
        <f t="shared" ref="F130:F131" si="34">E130*D130</f>
        <v>0</v>
      </c>
    </row>
    <row r="131" spans="1:6">
      <c r="A131" s="7"/>
      <c r="B131" s="8" t="s">
        <v>124</v>
      </c>
      <c r="C131" s="7" t="s">
        <v>3</v>
      </c>
      <c r="D131" s="55">
        <v>1</v>
      </c>
      <c r="E131" s="18"/>
      <c r="F131" s="18">
        <f t="shared" si="34"/>
        <v>0</v>
      </c>
    </row>
    <row r="132" spans="1:6">
      <c r="A132" s="7"/>
      <c r="B132" s="8" t="s">
        <v>141</v>
      </c>
      <c r="C132" s="7" t="s">
        <v>10</v>
      </c>
      <c r="D132" s="55"/>
      <c r="E132" s="35"/>
      <c r="F132" s="18">
        <f>E132*D132</f>
        <v>0</v>
      </c>
    </row>
    <row r="133" spans="1:6">
      <c r="A133" s="7"/>
      <c r="B133" s="8" t="s">
        <v>9</v>
      </c>
      <c r="C133" s="7" t="s">
        <v>2</v>
      </c>
      <c r="D133" s="55">
        <v>1</v>
      </c>
      <c r="E133" s="18"/>
      <c r="F133" s="18">
        <f t="shared" si="33"/>
        <v>0</v>
      </c>
    </row>
    <row r="134" spans="1:6">
      <c r="A134" s="7"/>
      <c r="B134" s="8"/>
      <c r="C134" s="7"/>
      <c r="D134" s="55"/>
      <c r="E134" s="18"/>
      <c r="F134" s="19"/>
    </row>
    <row r="135" spans="1:6">
      <c r="A135" s="7"/>
      <c r="B135" s="26" t="str">
        <f>"S/T"&amp;TEXT(A122,"0.0")</f>
        <v>S/T3.1</v>
      </c>
      <c r="C135" s="7"/>
      <c r="D135" s="55"/>
      <c r="E135" s="9"/>
      <c r="F135" s="21">
        <f>SUM(F123:F134)</f>
        <v>0</v>
      </c>
    </row>
    <row r="136" spans="1:6">
      <c r="A136" s="6"/>
      <c r="B136" s="25"/>
      <c r="C136" s="7"/>
      <c r="D136" s="55"/>
      <c r="E136" s="9"/>
      <c r="F136" s="21"/>
    </row>
    <row r="137" spans="1:6">
      <c r="A137" s="6" t="s">
        <v>24</v>
      </c>
      <c r="B137" s="25" t="s">
        <v>30</v>
      </c>
      <c r="C137" s="7"/>
      <c r="D137" s="55"/>
      <c r="E137" s="9"/>
      <c r="F137" s="9"/>
    </row>
    <row r="138" spans="1:6" s="16" customFormat="1">
      <c r="A138" s="15"/>
      <c r="B138" s="17"/>
      <c r="C138" s="15"/>
      <c r="D138" s="56"/>
      <c r="E138" s="18"/>
      <c r="F138" s="19"/>
    </row>
    <row r="139" spans="1:6" s="16" customFormat="1">
      <c r="A139" s="7"/>
      <c r="B139" s="26" t="str">
        <f>"S/T"&amp;TEXT(A137,"0.0")</f>
        <v>S/T3.2</v>
      </c>
      <c r="C139" s="7"/>
      <c r="D139" s="55"/>
      <c r="E139" s="9"/>
      <c r="F139" s="21">
        <f>SUM(F138:F138)</f>
        <v>0</v>
      </c>
    </row>
    <row r="140" spans="1:6">
      <c r="A140" s="7"/>
      <c r="B140" s="24"/>
      <c r="C140" s="7"/>
      <c r="D140" s="55"/>
      <c r="E140" s="9"/>
      <c r="F140" s="21"/>
    </row>
    <row r="141" spans="1:6">
      <c r="A141" s="6" t="s">
        <v>25</v>
      </c>
      <c r="B141" s="25" t="s">
        <v>13</v>
      </c>
      <c r="C141" s="7"/>
      <c r="D141" s="55"/>
      <c r="E141" s="9"/>
      <c r="F141" s="9"/>
    </row>
    <row r="142" spans="1:6">
      <c r="A142" s="6"/>
      <c r="B142" s="8" t="s">
        <v>152</v>
      </c>
      <c r="C142" s="7" t="s">
        <v>2</v>
      </c>
      <c r="D142" s="55">
        <v>1</v>
      </c>
      <c r="E142" s="18"/>
      <c r="F142" s="18">
        <f t="shared" ref="F142" si="35">E142*D142</f>
        <v>0</v>
      </c>
    </row>
    <row r="143" spans="1:6">
      <c r="A143" s="7"/>
      <c r="B143" s="8" t="s">
        <v>65</v>
      </c>
      <c r="C143" s="7" t="s">
        <v>2</v>
      </c>
      <c r="D143" s="55">
        <v>2</v>
      </c>
      <c r="E143" s="18"/>
      <c r="F143" s="18">
        <f t="shared" ref="F143" si="36">E143*D143</f>
        <v>0</v>
      </c>
    </row>
    <row r="144" spans="1:6">
      <c r="A144" s="7"/>
      <c r="B144" s="8" t="s">
        <v>66</v>
      </c>
      <c r="C144" s="7" t="s">
        <v>2</v>
      </c>
      <c r="D144" s="55">
        <v>2</v>
      </c>
      <c r="E144" s="18"/>
      <c r="F144" s="18">
        <f t="shared" ref="F144" si="37">E144*D144</f>
        <v>0</v>
      </c>
    </row>
    <row r="145" spans="1:6">
      <c r="A145" s="7"/>
      <c r="B145" s="8" t="s">
        <v>81</v>
      </c>
      <c r="C145" s="7" t="s">
        <v>3</v>
      </c>
      <c r="D145" s="55">
        <f>D72+D74+D76</f>
        <v>219</v>
      </c>
      <c r="E145" s="18"/>
      <c r="F145" s="18">
        <f t="shared" ref="F145:F148" si="38">E145*D145</f>
        <v>0</v>
      </c>
    </row>
    <row r="146" spans="1:6">
      <c r="A146" s="7"/>
      <c r="B146" s="8" t="s">
        <v>82</v>
      </c>
      <c r="C146" s="7" t="s">
        <v>3</v>
      </c>
      <c r="D146" s="55">
        <v>25</v>
      </c>
      <c r="E146" s="18"/>
      <c r="F146" s="18">
        <f t="shared" ref="F146" si="39">E146*D146</f>
        <v>0</v>
      </c>
    </row>
    <row r="147" spans="1:6">
      <c r="A147" s="7"/>
      <c r="B147" s="8" t="s">
        <v>125</v>
      </c>
      <c r="C147" s="7" t="s">
        <v>3</v>
      </c>
      <c r="D147" s="55">
        <v>2</v>
      </c>
      <c r="E147" s="18"/>
      <c r="F147" s="18">
        <f t="shared" ref="F147" si="40">E147*D147</f>
        <v>0</v>
      </c>
    </row>
    <row r="148" spans="1:6">
      <c r="A148" s="7"/>
      <c r="B148" s="8" t="s">
        <v>67</v>
      </c>
      <c r="C148" s="7" t="s">
        <v>3</v>
      </c>
      <c r="D148" s="55">
        <v>5</v>
      </c>
      <c r="E148" s="18"/>
      <c r="F148" s="18">
        <f t="shared" si="38"/>
        <v>0</v>
      </c>
    </row>
    <row r="149" spans="1:6">
      <c r="A149" s="7"/>
      <c r="B149" s="8" t="s">
        <v>126</v>
      </c>
      <c r="C149" s="7" t="s">
        <v>3</v>
      </c>
      <c r="D149" s="55">
        <v>1</v>
      </c>
      <c r="E149" s="18"/>
      <c r="F149" s="18">
        <f t="shared" ref="F149" si="41">E149*D149</f>
        <v>0</v>
      </c>
    </row>
    <row r="150" spans="1:6">
      <c r="A150" s="7"/>
      <c r="B150" s="8" t="s">
        <v>127</v>
      </c>
      <c r="C150" s="7" t="s">
        <v>3</v>
      </c>
      <c r="D150" s="55">
        <v>4</v>
      </c>
      <c r="E150" s="18"/>
      <c r="F150" s="18">
        <f t="shared" ref="F150" si="42">E150*D150</f>
        <v>0</v>
      </c>
    </row>
    <row r="151" spans="1:6">
      <c r="A151" s="7"/>
      <c r="B151" s="8"/>
      <c r="C151" s="7"/>
      <c r="D151" s="55"/>
      <c r="E151" s="18"/>
      <c r="F151" s="18"/>
    </row>
    <row r="152" spans="1:6">
      <c r="A152" s="7"/>
      <c r="B152" s="8" t="s">
        <v>153</v>
      </c>
      <c r="C152" s="7" t="s">
        <v>40</v>
      </c>
      <c r="D152" s="55"/>
      <c r="E152" s="9"/>
      <c r="F152" s="18">
        <f t="shared" ref="F152" si="43">E152*D152</f>
        <v>0</v>
      </c>
    </row>
    <row r="153" spans="1:6">
      <c r="A153" s="7"/>
      <c r="B153" s="8" t="s">
        <v>68</v>
      </c>
      <c r="C153" s="7" t="s">
        <v>40</v>
      </c>
      <c r="D153" s="55"/>
      <c r="E153" s="9"/>
      <c r="F153" s="18">
        <f t="shared" ref="F153" si="44">E153*D153</f>
        <v>0</v>
      </c>
    </row>
    <row r="154" spans="1:6">
      <c r="A154" s="7"/>
      <c r="B154" s="8" t="s">
        <v>167</v>
      </c>
      <c r="C154" s="7" t="s">
        <v>40</v>
      </c>
      <c r="D154" s="55"/>
      <c r="E154" s="9"/>
      <c r="F154" s="18">
        <f t="shared" ref="F154" si="45">E154*D154</f>
        <v>0</v>
      </c>
    </row>
    <row r="155" spans="1:6">
      <c r="A155" s="7"/>
      <c r="B155" s="8" t="s">
        <v>11</v>
      </c>
      <c r="C155" s="7" t="s">
        <v>2</v>
      </c>
      <c r="D155" s="55">
        <v>1</v>
      </c>
      <c r="E155" s="18"/>
      <c r="F155" s="18">
        <f t="shared" ref="F155" si="46">E155*D155</f>
        <v>0</v>
      </c>
    </row>
    <row r="156" spans="1:6">
      <c r="A156" s="7"/>
      <c r="B156" s="8"/>
      <c r="C156" s="7"/>
      <c r="D156" s="55"/>
      <c r="E156" s="18"/>
      <c r="F156" s="19"/>
    </row>
    <row r="157" spans="1:6">
      <c r="A157" s="7"/>
      <c r="B157" s="26" t="str">
        <f>"S/T"&amp;TEXT(A141,"0.0")</f>
        <v>S/T3.3</v>
      </c>
      <c r="C157" s="7"/>
      <c r="D157" s="55"/>
      <c r="E157" s="9"/>
      <c r="F157" s="21">
        <f>SUM(F142:F156)</f>
        <v>0</v>
      </c>
    </row>
    <row r="158" spans="1:6">
      <c r="A158" s="7"/>
      <c r="B158" s="24"/>
      <c r="C158" s="7"/>
      <c r="D158" s="55"/>
      <c r="E158" s="9"/>
      <c r="F158" s="21"/>
    </row>
    <row r="159" spans="1:6">
      <c r="A159" s="27"/>
      <c r="B159" s="28"/>
      <c r="C159" s="27"/>
      <c r="D159" s="52"/>
      <c r="E159" s="29"/>
      <c r="F159" s="30"/>
    </row>
    <row r="160" spans="1:6">
      <c r="A160" s="7"/>
      <c r="B160" s="24"/>
      <c r="C160" s="7"/>
      <c r="D160" s="55"/>
      <c r="E160" s="9"/>
      <c r="F160" s="21"/>
    </row>
    <row r="161" spans="1:6">
      <c r="A161" s="13" t="s">
        <v>32</v>
      </c>
      <c r="B161" s="14" t="s">
        <v>48</v>
      </c>
      <c r="C161" s="15"/>
      <c r="D161" s="56"/>
      <c r="E161" s="9"/>
      <c r="F161" s="18"/>
    </row>
    <row r="162" spans="1:6" s="16" customFormat="1">
      <c r="A162" s="7"/>
      <c r="B162" s="8" t="s">
        <v>128</v>
      </c>
      <c r="C162" s="7" t="s">
        <v>2</v>
      </c>
      <c r="D162" s="55">
        <v>3</v>
      </c>
      <c r="E162" s="18"/>
      <c r="F162" s="18">
        <f t="shared" ref="F162" si="47">E162*D162</f>
        <v>0</v>
      </c>
    </row>
    <row r="163" spans="1:6">
      <c r="A163" s="7"/>
      <c r="B163" s="17" t="s">
        <v>154</v>
      </c>
      <c r="C163" s="7" t="s">
        <v>2</v>
      </c>
      <c r="D163" s="55">
        <v>1</v>
      </c>
      <c r="E163" s="18"/>
      <c r="F163" s="18">
        <f t="shared" ref="F163" si="48">E163*D163</f>
        <v>0</v>
      </c>
    </row>
    <row r="164" spans="1:6">
      <c r="A164" s="7"/>
      <c r="B164" s="36" t="s">
        <v>69</v>
      </c>
      <c r="C164" s="7" t="s">
        <v>2</v>
      </c>
      <c r="D164" s="55">
        <v>1</v>
      </c>
      <c r="E164" s="18"/>
      <c r="F164" s="18">
        <f t="shared" ref="F164" si="49">E164*D164</f>
        <v>0</v>
      </c>
    </row>
    <row r="165" spans="1:6">
      <c r="A165" s="7"/>
      <c r="B165" s="36"/>
      <c r="C165" s="7"/>
      <c r="D165" s="55"/>
      <c r="E165" s="18"/>
      <c r="F165" s="18"/>
    </row>
    <row r="166" spans="1:6">
      <c r="A166" s="15"/>
      <c r="B166" s="20" t="str">
        <f>"S/T"&amp;TEXT(A161,"0.0")</f>
        <v>S/T3.4</v>
      </c>
      <c r="C166" s="15"/>
      <c r="D166" s="56"/>
      <c r="E166" s="9"/>
      <c r="F166" s="23">
        <f>SUM(F162:F165)</f>
        <v>0</v>
      </c>
    </row>
    <row r="167" spans="1:6" s="16" customFormat="1">
      <c r="A167" s="13" t="s">
        <v>26</v>
      </c>
      <c r="B167" s="14" t="s">
        <v>47</v>
      </c>
      <c r="C167" s="15"/>
      <c r="D167" s="56"/>
      <c r="E167" s="9"/>
      <c r="F167" s="18"/>
    </row>
    <row r="168" spans="1:6" s="16" customFormat="1">
      <c r="A168" s="7"/>
      <c r="B168" s="8" t="s">
        <v>155</v>
      </c>
      <c r="C168" s="7" t="s">
        <v>2</v>
      </c>
      <c r="D168" s="55">
        <v>4</v>
      </c>
      <c r="E168" s="18"/>
      <c r="F168" s="18">
        <f t="shared" ref="F168:F169" si="50">E168*D168</f>
        <v>0</v>
      </c>
    </row>
    <row r="169" spans="1:6">
      <c r="A169" s="7"/>
      <c r="B169" s="17" t="s">
        <v>70</v>
      </c>
      <c r="C169" s="7" t="s">
        <v>10</v>
      </c>
      <c r="D169" s="55"/>
      <c r="E169" s="18"/>
      <c r="F169" s="18">
        <f t="shared" si="50"/>
        <v>0</v>
      </c>
    </row>
    <row r="170" spans="1:6">
      <c r="A170" s="7"/>
      <c r="B170" s="8" t="s">
        <v>95</v>
      </c>
      <c r="C170" s="7" t="s">
        <v>2</v>
      </c>
      <c r="D170" s="55">
        <v>1</v>
      </c>
      <c r="E170" s="18"/>
      <c r="F170" s="18">
        <f t="shared" ref="F170" si="51">E170*D170</f>
        <v>0</v>
      </c>
    </row>
    <row r="171" spans="1:6">
      <c r="A171" s="7"/>
      <c r="B171" s="36"/>
      <c r="C171" s="7"/>
      <c r="D171" s="55"/>
      <c r="E171" s="18"/>
      <c r="F171" s="18"/>
    </row>
    <row r="172" spans="1:6">
      <c r="A172" s="15"/>
      <c r="B172" s="20" t="str">
        <f>"S/T"&amp;TEXT(A167,"0.0")</f>
        <v>S/T3.5</v>
      </c>
      <c r="C172" s="15"/>
      <c r="D172" s="56"/>
      <c r="E172" s="9"/>
      <c r="F172" s="23">
        <f>SUM(F168:F171)</f>
        <v>0</v>
      </c>
    </row>
    <row r="173" spans="1:6" s="16" customFormat="1">
      <c r="A173" s="13" t="s">
        <v>49</v>
      </c>
      <c r="B173" s="14" t="s">
        <v>50</v>
      </c>
      <c r="C173" s="15"/>
      <c r="D173" s="56"/>
      <c r="E173" s="9"/>
      <c r="F173" s="18"/>
    </row>
    <row r="174" spans="1:6" s="16" customFormat="1">
      <c r="A174" s="13"/>
      <c r="B174" s="17" t="s">
        <v>129</v>
      </c>
      <c r="C174" s="15" t="s">
        <v>3</v>
      </c>
      <c r="D174" s="56">
        <v>1</v>
      </c>
      <c r="E174" s="18"/>
      <c r="F174" s="18">
        <f t="shared" ref="F174" si="52">E174*D174</f>
        <v>0</v>
      </c>
    </row>
    <row r="175" spans="1:6" s="16" customFormat="1">
      <c r="A175" s="7"/>
      <c r="B175" s="8" t="s">
        <v>75</v>
      </c>
      <c r="C175" s="7" t="s">
        <v>2</v>
      </c>
      <c r="D175" s="55">
        <v>7</v>
      </c>
      <c r="E175" s="18"/>
      <c r="F175" s="18">
        <f t="shared" ref="F175:F177" si="53">E175*D175</f>
        <v>0</v>
      </c>
    </row>
    <row r="176" spans="1:6">
      <c r="A176" s="7"/>
      <c r="B176" s="17" t="s">
        <v>76</v>
      </c>
      <c r="C176" s="7" t="s">
        <v>10</v>
      </c>
      <c r="D176" s="55"/>
      <c r="E176" s="18"/>
      <c r="F176" s="18">
        <f t="shared" si="53"/>
        <v>0</v>
      </c>
    </row>
    <row r="177" spans="1:6">
      <c r="A177" s="7"/>
      <c r="B177" s="8" t="s">
        <v>95</v>
      </c>
      <c r="C177" s="7" t="s">
        <v>2</v>
      </c>
      <c r="D177" s="55">
        <v>1</v>
      </c>
      <c r="E177" s="18"/>
      <c r="F177" s="18">
        <f t="shared" si="53"/>
        <v>0</v>
      </c>
    </row>
    <row r="178" spans="1:6">
      <c r="A178" s="15"/>
      <c r="B178" s="17"/>
      <c r="C178" s="7"/>
      <c r="D178" s="55"/>
      <c r="E178" s="18"/>
      <c r="F178" s="18"/>
    </row>
    <row r="179" spans="1:6">
      <c r="A179" s="71"/>
      <c r="B179" s="20" t="str">
        <f>"S/T"&amp;TEXT(A173,"0.0")</f>
        <v>S/T3.6</v>
      </c>
      <c r="C179" s="15"/>
      <c r="D179" s="56"/>
      <c r="E179" s="9"/>
      <c r="F179" s="23">
        <f>SUM(F174:F178)</f>
        <v>0</v>
      </c>
    </row>
    <row r="180" spans="1:6" s="16" customFormat="1">
      <c r="A180" s="15"/>
      <c r="B180" s="20"/>
      <c r="C180" s="15"/>
      <c r="D180" s="56"/>
      <c r="E180" s="9"/>
      <c r="F180" s="21"/>
    </row>
    <row r="181" spans="1:6" s="16" customFormat="1" ht="12" customHeight="1">
      <c r="A181" s="13" t="s">
        <v>144</v>
      </c>
      <c r="B181" s="14" t="s">
        <v>51</v>
      </c>
      <c r="C181" s="15"/>
      <c r="D181" s="56"/>
      <c r="E181" s="9"/>
      <c r="F181" s="18"/>
    </row>
    <row r="182" spans="1:6" s="16" customFormat="1">
      <c r="A182" s="7"/>
      <c r="B182" s="8" t="s">
        <v>77</v>
      </c>
      <c r="C182" s="7" t="s">
        <v>2</v>
      </c>
      <c r="D182" s="55">
        <v>9</v>
      </c>
      <c r="E182" s="18"/>
      <c r="F182" s="18">
        <f t="shared" ref="F182" si="54">E182*D182</f>
        <v>0</v>
      </c>
    </row>
    <row r="183" spans="1:6">
      <c r="A183" s="7"/>
      <c r="B183" s="17"/>
      <c r="C183" s="7"/>
      <c r="D183" s="55"/>
      <c r="E183" s="18"/>
      <c r="F183" s="18"/>
    </row>
    <row r="184" spans="1:6">
      <c r="A184" s="15"/>
      <c r="B184" s="20" t="str">
        <f>"S/T"&amp;TEXT(A181,"0.0")</f>
        <v>S/T3.7</v>
      </c>
      <c r="C184" s="15"/>
      <c r="D184" s="56"/>
      <c r="E184" s="9"/>
      <c r="F184" s="23">
        <f>SUM(F182:F183)</f>
        <v>0</v>
      </c>
    </row>
    <row r="185" spans="1:6">
      <c r="A185" s="15"/>
      <c r="B185" s="22"/>
      <c r="C185" s="15"/>
      <c r="D185" s="56"/>
      <c r="E185" s="9"/>
      <c r="F185" s="21"/>
    </row>
    <row r="186" spans="1:6" s="16" customFormat="1">
      <c r="A186" s="13" t="s">
        <v>38</v>
      </c>
      <c r="B186" s="14" t="s">
        <v>74</v>
      </c>
      <c r="C186" s="15"/>
      <c r="D186" s="56"/>
      <c r="E186" s="9"/>
      <c r="F186" s="18"/>
    </row>
    <row r="187" spans="1:6" s="16" customFormat="1">
      <c r="A187" s="13"/>
      <c r="B187" s="17" t="s">
        <v>131</v>
      </c>
      <c r="C187" s="7" t="s">
        <v>2</v>
      </c>
      <c r="D187" s="55">
        <v>1</v>
      </c>
      <c r="E187" s="18"/>
      <c r="F187" s="18">
        <f t="shared" ref="F187" si="55">E187*D187</f>
        <v>0</v>
      </c>
    </row>
    <row r="188" spans="1:6" s="16" customFormat="1">
      <c r="A188" s="13"/>
      <c r="B188" s="17" t="s">
        <v>137</v>
      </c>
      <c r="C188" s="7" t="s">
        <v>3</v>
      </c>
      <c r="D188" s="55">
        <v>14</v>
      </c>
      <c r="E188" s="18"/>
      <c r="F188" s="18">
        <f t="shared" ref="F188:F189" si="56">E188*D188</f>
        <v>0</v>
      </c>
    </row>
    <row r="189" spans="1:6" s="16" customFormat="1">
      <c r="A189" s="13"/>
      <c r="B189" s="17" t="s">
        <v>57</v>
      </c>
      <c r="C189" s="7" t="s">
        <v>3</v>
      </c>
      <c r="D189" s="55">
        <v>1</v>
      </c>
      <c r="E189" s="18"/>
      <c r="F189" s="18">
        <f t="shared" si="56"/>
        <v>0</v>
      </c>
    </row>
    <row r="190" spans="1:6" s="16" customFormat="1">
      <c r="A190" s="13"/>
      <c r="B190" s="17" t="s">
        <v>58</v>
      </c>
      <c r="C190" s="7" t="s">
        <v>3</v>
      </c>
      <c r="D190" s="55">
        <v>5</v>
      </c>
      <c r="E190" s="18"/>
      <c r="F190" s="18">
        <f t="shared" ref="F190" si="57">E190*D190</f>
        <v>0</v>
      </c>
    </row>
    <row r="191" spans="1:6" s="16" customFormat="1">
      <c r="A191" s="13"/>
      <c r="B191" s="17" t="s">
        <v>132</v>
      </c>
      <c r="C191" s="7" t="s">
        <v>3</v>
      </c>
      <c r="D191" s="55">
        <v>11</v>
      </c>
      <c r="E191" s="18"/>
      <c r="F191" s="18">
        <f t="shared" ref="F191" si="58">E191*D191</f>
        <v>0</v>
      </c>
    </row>
    <row r="192" spans="1:6" s="16" customFormat="1">
      <c r="A192" s="7"/>
      <c r="B192" s="8" t="s">
        <v>96</v>
      </c>
      <c r="C192" s="7" t="s">
        <v>10</v>
      </c>
      <c r="D192" s="55"/>
      <c r="E192" s="18"/>
      <c r="F192" s="18">
        <f t="shared" ref="F192:F193" si="59">E192*D192</f>
        <v>0</v>
      </c>
    </row>
    <row r="193" spans="1:6" s="16" customFormat="1">
      <c r="A193" s="7"/>
      <c r="B193" s="8" t="s">
        <v>138</v>
      </c>
      <c r="C193" s="7" t="s">
        <v>2</v>
      </c>
      <c r="D193" s="55">
        <v>1</v>
      </c>
      <c r="E193" s="18"/>
      <c r="F193" s="18">
        <f t="shared" si="59"/>
        <v>0</v>
      </c>
    </row>
    <row r="194" spans="1:6">
      <c r="A194" s="7"/>
      <c r="B194" s="17" t="s">
        <v>37</v>
      </c>
      <c r="C194" s="7" t="s">
        <v>2</v>
      </c>
      <c r="D194" s="55">
        <v>1</v>
      </c>
      <c r="E194" s="18"/>
      <c r="F194" s="18">
        <f>E194*D194</f>
        <v>0</v>
      </c>
    </row>
    <row r="195" spans="1:6">
      <c r="A195" s="15"/>
      <c r="B195" s="17"/>
      <c r="C195" s="7"/>
      <c r="D195" s="55"/>
      <c r="E195" s="18"/>
      <c r="F195" s="18"/>
    </row>
    <row r="196" spans="1:6">
      <c r="A196" s="71"/>
      <c r="B196" s="22" t="str">
        <f>"S/T"&amp;TEXT(A186,"0.0")</f>
        <v>S/T3.8</v>
      </c>
      <c r="C196" s="15"/>
      <c r="D196" s="56"/>
      <c r="E196" s="9"/>
      <c r="F196" s="23">
        <f>SUM(F187:F195)</f>
        <v>0</v>
      </c>
    </row>
    <row r="197" spans="1:6" s="16" customFormat="1">
      <c r="A197" s="15"/>
      <c r="B197" s="22"/>
      <c r="C197" s="15"/>
      <c r="D197" s="56"/>
      <c r="E197" s="9"/>
      <c r="F197" s="21"/>
    </row>
    <row r="198" spans="1:6" s="16" customFormat="1">
      <c r="A198" s="13" t="s">
        <v>88</v>
      </c>
      <c r="B198" s="14" t="s">
        <v>145</v>
      </c>
      <c r="C198" s="15"/>
      <c r="D198" s="56"/>
      <c r="E198" s="9"/>
      <c r="F198" s="18"/>
    </row>
    <row r="199" spans="1:6" s="16" customFormat="1">
      <c r="A199" s="13"/>
      <c r="B199" s="8" t="s">
        <v>130</v>
      </c>
      <c r="C199" s="7" t="s">
        <v>3</v>
      </c>
      <c r="D199" s="55">
        <v>2</v>
      </c>
      <c r="E199" s="18"/>
      <c r="F199" s="18">
        <f t="shared" ref="F199" si="60">E199*D199</f>
        <v>0</v>
      </c>
    </row>
    <row r="200" spans="1:6">
      <c r="A200" s="15"/>
      <c r="B200" s="17"/>
      <c r="C200" s="7"/>
      <c r="D200" s="55"/>
      <c r="E200" s="18"/>
      <c r="F200" s="18"/>
    </row>
    <row r="201" spans="1:6">
      <c r="A201" s="71"/>
      <c r="B201" s="20" t="str">
        <f>"S/T"&amp;TEXT(A198,"0.0")</f>
        <v>S/T3.9</v>
      </c>
      <c r="C201" s="15"/>
      <c r="D201" s="56"/>
      <c r="E201" s="9"/>
      <c r="F201" s="23">
        <f>SUM(F199:F200)</f>
        <v>0</v>
      </c>
    </row>
    <row r="202" spans="1:6" s="16" customFormat="1">
      <c r="A202" s="71"/>
      <c r="B202" s="20"/>
      <c r="C202" s="15"/>
      <c r="D202" s="56"/>
      <c r="E202" s="9"/>
      <c r="F202" s="21"/>
    </row>
    <row r="203" spans="1:6" s="16" customFormat="1">
      <c r="A203" s="37"/>
      <c r="B203" s="38"/>
      <c r="C203" s="37"/>
      <c r="D203" s="57"/>
      <c r="E203" s="29"/>
      <c r="F203" s="30"/>
    </row>
    <row r="204" spans="1:6" s="16" customFormat="1">
      <c r="A204" s="72"/>
      <c r="B204" s="22"/>
      <c r="C204" s="15"/>
      <c r="D204" s="56"/>
      <c r="E204" s="9"/>
      <c r="F204" s="21"/>
    </row>
    <row r="205" spans="1:6" s="16" customFormat="1">
      <c r="A205" s="13">
        <v>4</v>
      </c>
      <c r="B205" s="14" t="s">
        <v>71</v>
      </c>
      <c r="C205" s="15"/>
      <c r="D205" s="56"/>
      <c r="E205" s="9"/>
      <c r="F205" s="18"/>
    </row>
    <row r="206" spans="1:6" s="16" customFormat="1">
      <c r="A206" s="13"/>
      <c r="B206" s="14"/>
      <c r="C206" s="15"/>
      <c r="D206" s="56"/>
      <c r="E206" s="9"/>
      <c r="F206" s="18"/>
    </row>
    <row r="207" spans="1:6" s="16" customFormat="1">
      <c r="A207" s="13" t="s">
        <v>72</v>
      </c>
      <c r="B207" s="14" t="s">
        <v>166</v>
      </c>
      <c r="C207" s="15"/>
      <c r="D207" s="56"/>
      <c r="E207" s="9"/>
      <c r="F207" s="18"/>
    </row>
    <row r="208" spans="1:6" s="16" customFormat="1">
      <c r="A208" s="13"/>
      <c r="B208" s="8" t="s">
        <v>139</v>
      </c>
      <c r="C208" s="15" t="s">
        <v>40</v>
      </c>
      <c r="D208" s="56"/>
      <c r="E208" s="35"/>
      <c r="F208" s="18">
        <f>E208*D208</f>
        <v>0</v>
      </c>
    </row>
    <row r="209" spans="1:6" s="16" customFormat="1">
      <c r="A209" s="7"/>
      <c r="B209" s="8" t="s">
        <v>101</v>
      </c>
      <c r="C209" s="7" t="s">
        <v>10</v>
      </c>
      <c r="D209" s="55"/>
      <c r="E209" s="9"/>
      <c r="F209" s="18">
        <f t="shared" ref="F209" si="61">E209*D209</f>
        <v>0</v>
      </c>
    </row>
    <row r="210" spans="1:6" ht="12.75" customHeight="1">
      <c r="A210" s="13"/>
      <c r="B210" s="17" t="s">
        <v>100</v>
      </c>
      <c r="C210" s="15" t="s">
        <v>3</v>
      </c>
      <c r="D210" s="56">
        <f>14+31+31+31+6</f>
        <v>113</v>
      </c>
      <c r="E210" s="18"/>
      <c r="F210" s="18">
        <f>E210*D210</f>
        <v>0</v>
      </c>
    </row>
    <row r="211" spans="1:6" s="16" customFormat="1">
      <c r="A211" s="13"/>
      <c r="B211" s="14"/>
      <c r="C211" s="15"/>
      <c r="D211" s="56"/>
      <c r="E211" s="9"/>
      <c r="F211" s="19"/>
    </row>
    <row r="212" spans="1:6" s="16" customFormat="1">
      <c r="A212" s="13"/>
      <c r="B212" s="22" t="str">
        <f>"S/T"&amp;TEXT(A207,"0.0")</f>
        <v>S/T4.1</v>
      </c>
      <c r="C212" s="15"/>
      <c r="D212" s="56"/>
      <c r="E212" s="9"/>
      <c r="F212" s="23">
        <f>SUM(F208:F211)</f>
        <v>0</v>
      </c>
    </row>
    <row r="213" spans="1:6" s="16" customFormat="1">
      <c r="A213" s="13"/>
      <c r="B213" s="14"/>
      <c r="C213" s="15"/>
      <c r="D213" s="56"/>
      <c r="E213" s="9"/>
      <c r="F213" s="18"/>
    </row>
    <row r="214" spans="1:6" s="16" customFormat="1">
      <c r="A214" s="13" t="s">
        <v>99</v>
      </c>
      <c r="B214" s="14" t="s">
        <v>73</v>
      </c>
      <c r="C214" s="15"/>
      <c r="D214" s="56"/>
      <c r="E214" s="9"/>
      <c r="F214" s="18"/>
    </row>
    <row r="215" spans="1:6" s="16" customFormat="1">
      <c r="A215" s="13"/>
      <c r="B215" s="8" t="s">
        <v>59</v>
      </c>
      <c r="C215" s="7" t="s">
        <v>3</v>
      </c>
      <c r="D215" s="55">
        <v>3</v>
      </c>
      <c r="E215" s="18"/>
      <c r="F215" s="18">
        <f t="shared" ref="F215" si="62">E215*D215</f>
        <v>0</v>
      </c>
    </row>
    <row r="216" spans="1:6" s="16" customFormat="1">
      <c r="A216" s="7"/>
      <c r="B216" s="17" t="s">
        <v>78</v>
      </c>
      <c r="C216" s="7" t="s">
        <v>2</v>
      </c>
      <c r="D216" s="55">
        <v>1</v>
      </c>
      <c r="E216" s="18"/>
      <c r="F216" s="18">
        <f>E216*D216</f>
        <v>0</v>
      </c>
    </row>
    <row r="217" spans="1:6">
      <c r="A217" s="7"/>
      <c r="B217" s="17" t="s">
        <v>80</v>
      </c>
      <c r="C217" s="7" t="s">
        <v>2</v>
      </c>
      <c r="D217" s="55">
        <v>1</v>
      </c>
      <c r="E217" s="18"/>
      <c r="F217" s="18">
        <f>E217*D217</f>
        <v>0</v>
      </c>
    </row>
    <row r="218" spans="1:6">
      <c r="A218" s="7"/>
      <c r="B218" s="17" t="s">
        <v>79</v>
      </c>
      <c r="C218" s="7" t="s">
        <v>2</v>
      </c>
      <c r="D218" s="55">
        <v>1</v>
      </c>
      <c r="E218" s="18"/>
      <c r="F218" s="18">
        <f>E218*D218</f>
        <v>0</v>
      </c>
    </row>
    <row r="219" spans="1:6">
      <c r="A219" s="7"/>
      <c r="B219" s="17" t="s">
        <v>37</v>
      </c>
      <c r="C219" s="7" t="s">
        <v>2</v>
      </c>
      <c r="D219" s="55">
        <v>1</v>
      </c>
      <c r="E219" s="18"/>
      <c r="F219" s="18">
        <f>E219*D219</f>
        <v>0</v>
      </c>
    </row>
    <row r="220" spans="1:6">
      <c r="A220" s="15"/>
      <c r="B220" s="17"/>
      <c r="C220" s="7"/>
      <c r="D220" s="55"/>
      <c r="E220" s="18"/>
      <c r="F220" s="18"/>
    </row>
    <row r="221" spans="1:6">
      <c r="A221" s="71"/>
      <c r="B221" s="20" t="str">
        <f>"S/T"&amp;TEXT(A214,"0.0")</f>
        <v>S/T4.2</v>
      </c>
      <c r="C221" s="15"/>
      <c r="D221" s="56"/>
      <c r="E221" s="9"/>
      <c r="F221" s="23">
        <f>SUM(F215:F220)</f>
        <v>0</v>
      </c>
    </row>
    <row r="222" spans="1:6" s="16" customFormat="1">
      <c r="A222" s="71"/>
      <c r="B222" s="20"/>
      <c r="C222" s="15"/>
      <c r="D222" s="56"/>
      <c r="E222" s="9"/>
      <c r="F222" s="21"/>
    </row>
    <row r="223" spans="1:6" s="16" customFormat="1">
      <c r="A223" s="71"/>
      <c r="B223" s="22"/>
      <c r="C223" s="15"/>
      <c r="D223" s="56"/>
      <c r="E223" s="9"/>
      <c r="F223" s="21"/>
    </row>
    <row r="224" spans="1:6" s="16" customFormat="1">
      <c r="A224" s="73"/>
      <c r="B224" s="70"/>
      <c r="C224" s="37"/>
      <c r="D224" s="57"/>
      <c r="E224" s="29"/>
      <c r="F224" s="30"/>
    </row>
    <row r="225" spans="1:6" s="16" customFormat="1">
      <c r="A225" s="15"/>
      <c r="B225" s="20"/>
      <c r="C225" s="15"/>
      <c r="D225" s="56"/>
      <c r="E225" s="9"/>
      <c r="F225" s="21"/>
    </row>
    <row r="226" spans="1:6" s="16" customFormat="1">
      <c r="A226" s="7"/>
      <c r="B226" s="39" t="s">
        <v>12</v>
      </c>
      <c r="C226" s="7"/>
      <c r="D226" s="55"/>
      <c r="E226" s="9"/>
      <c r="F226" s="12"/>
    </row>
    <row r="227" spans="1:6">
      <c r="A227" s="7"/>
      <c r="B227" s="39"/>
      <c r="C227" s="7"/>
      <c r="D227" s="55"/>
      <c r="E227" s="9"/>
      <c r="F227" s="12"/>
    </row>
    <row r="228" spans="1:6">
      <c r="A228" s="7"/>
      <c r="B228" s="39"/>
      <c r="C228" s="7"/>
      <c r="D228" s="55"/>
      <c r="E228" s="9"/>
      <c r="F228" s="12"/>
    </row>
    <row r="229" spans="1:6">
      <c r="A229" s="6">
        <f>A7</f>
        <v>1</v>
      </c>
      <c r="B229" s="40" t="str">
        <f>B7</f>
        <v>PRESENTATION DU PROJET</v>
      </c>
      <c r="C229" s="7"/>
      <c r="D229" s="55"/>
      <c r="E229" s="9"/>
      <c r="F229" s="43" t="s">
        <v>36</v>
      </c>
    </row>
    <row r="230" spans="1:6">
      <c r="A230" s="7"/>
      <c r="B230" s="40"/>
      <c r="C230" s="7"/>
      <c r="D230" s="55"/>
      <c r="E230" s="9"/>
      <c r="F230" s="12"/>
    </row>
    <row r="231" spans="1:6">
      <c r="A231" s="6">
        <f>A9</f>
        <v>2</v>
      </c>
      <c r="B231" s="40" t="str">
        <f>B9</f>
        <v>TRAVAUX  COURANTS FORTS</v>
      </c>
      <c r="C231" s="41"/>
      <c r="D231" s="58"/>
      <c r="E231" s="42"/>
      <c r="F231" s="43"/>
    </row>
    <row r="232" spans="1:6">
      <c r="A232" s="6" t="str">
        <f>A11</f>
        <v>2.1</v>
      </c>
      <c r="B232" s="40" t="str">
        <f>B11</f>
        <v>Installation de chantier - Dépose - Etudes</v>
      </c>
      <c r="C232" s="44"/>
      <c r="D232" s="59"/>
      <c r="E232" s="9"/>
      <c r="F232" s="21">
        <f>F18</f>
        <v>0</v>
      </c>
    </row>
    <row r="233" spans="1:6">
      <c r="A233" s="6" t="str">
        <f>A20</f>
        <v>2.2</v>
      </c>
      <c r="B233" s="40" t="str">
        <f>B20</f>
        <v>Origine de l'installation</v>
      </c>
      <c r="C233" s="44"/>
      <c r="D233" s="59"/>
      <c r="E233" s="9"/>
      <c r="F233" s="21">
        <f>F23</f>
        <v>0</v>
      </c>
    </row>
    <row r="234" spans="1:6">
      <c r="A234" s="6" t="str">
        <f>A25</f>
        <v>2.3</v>
      </c>
      <c r="B234" s="40" t="str">
        <f>B25</f>
        <v>Réseau de terre</v>
      </c>
      <c r="C234" s="44"/>
      <c r="D234" s="59"/>
      <c r="E234" s="9"/>
      <c r="F234" s="21">
        <f>F28</f>
        <v>0</v>
      </c>
    </row>
    <row r="235" spans="1:6">
      <c r="A235" s="6" t="str">
        <f>A30</f>
        <v>2.4</v>
      </c>
      <c r="B235" s="40" t="str">
        <f>B30</f>
        <v>Tableau général basse tension</v>
      </c>
      <c r="C235" s="44"/>
      <c r="D235" s="59"/>
      <c r="E235" s="9"/>
      <c r="F235" s="21">
        <f>F33</f>
        <v>0</v>
      </c>
    </row>
    <row r="236" spans="1:6">
      <c r="A236" s="6" t="str">
        <f>A35</f>
        <v>2.5</v>
      </c>
      <c r="B236" s="40" t="str">
        <f>B35</f>
        <v>Tableaux divisionnaires</v>
      </c>
      <c r="C236" s="44"/>
      <c r="D236" s="59"/>
      <c r="E236" s="9"/>
      <c r="F236" s="21">
        <f>F41</f>
        <v>0</v>
      </c>
    </row>
    <row r="237" spans="1:6">
      <c r="A237" s="6" t="str">
        <f>A43</f>
        <v>2.6</v>
      </c>
      <c r="B237" s="40" t="str">
        <f>B43</f>
        <v>Sous-comptage</v>
      </c>
      <c r="C237" s="44"/>
      <c r="D237" s="59"/>
      <c r="E237" s="9"/>
      <c r="F237" s="21">
        <f>F46</f>
        <v>0</v>
      </c>
    </row>
    <row r="238" spans="1:6">
      <c r="A238" s="6" t="str">
        <f>A48</f>
        <v>2.7</v>
      </c>
      <c r="B238" s="40" t="str">
        <f>B48</f>
        <v>Eclairage</v>
      </c>
      <c r="C238" s="44"/>
      <c r="D238" s="59"/>
      <c r="E238" s="9"/>
      <c r="F238" s="21">
        <f>F56</f>
        <v>0</v>
      </c>
    </row>
    <row r="239" spans="1:6">
      <c r="A239" s="31" t="str">
        <f>A59</f>
        <v>2.8</v>
      </c>
      <c r="B239" s="40" t="str">
        <f>B59</f>
        <v>Eclairage de sécurité</v>
      </c>
      <c r="C239" s="44"/>
      <c r="D239" s="59"/>
      <c r="E239" s="9"/>
      <c r="F239" s="21">
        <f>F65</f>
        <v>0</v>
      </c>
    </row>
    <row r="240" spans="1:6">
      <c r="A240" s="34" t="str">
        <f>A67</f>
        <v>2.9</v>
      </c>
      <c r="B240" s="40" t="str">
        <f>B67</f>
        <v>Appareillage</v>
      </c>
      <c r="C240" s="44"/>
      <c r="D240" s="59"/>
      <c r="E240" s="9"/>
      <c r="F240" s="21">
        <f>F93</f>
        <v>0</v>
      </c>
    </row>
    <row r="241" spans="1:6">
      <c r="A241" s="34" t="str">
        <f>A97</f>
        <v>2.10</v>
      </c>
      <c r="B241" s="40" t="str">
        <f>B97</f>
        <v>Câblages - Cheminements</v>
      </c>
      <c r="C241" s="44"/>
      <c r="D241" s="59"/>
      <c r="E241" s="9"/>
      <c r="F241" s="21">
        <f>F108</f>
        <v>0</v>
      </c>
    </row>
    <row r="242" spans="1:6">
      <c r="A242" s="34" t="str">
        <f>A111</f>
        <v>2.11</v>
      </c>
      <c r="B242" s="40" t="str">
        <f>B111</f>
        <v>Attentes électriques - Divers</v>
      </c>
      <c r="C242" s="44"/>
      <c r="D242" s="59"/>
      <c r="E242" s="9"/>
      <c r="F242" s="21">
        <f>F116</f>
        <v>0</v>
      </c>
    </row>
    <row r="243" spans="1:6">
      <c r="A243" s="6"/>
      <c r="B243" s="40"/>
      <c r="C243" s="44"/>
      <c r="D243" s="59"/>
      <c r="E243" s="9"/>
      <c r="F243" s="45"/>
    </row>
    <row r="244" spans="1:6" ht="15.4">
      <c r="A244" s="6"/>
      <c r="B244" s="26" t="str">
        <f>"SOUS TOTAL  "&amp;TEXT(A231,"0")</f>
        <v>SOUS TOTAL  2</v>
      </c>
      <c r="C244" s="44"/>
      <c r="D244" s="59"/>
      <c r="E244" s="9"/>
      <c r="F244" s="46">
        <f>SUM(F232:F243)</f>
        <v>0</v>
      </c>
    </row>
    <row r="245" spans="1:6" ht="15.4">
      <c r="A245" s="6"/>
      <c r="B245" s="26"/>
      <c r="C245" s="44"/>
      <c r="D245" s="59"/>
      <c r="E245" s="9"/>
      <c r="F245" s="46"/>
    </row>
    <row r="246" spans="1:6">
      <c r="A246" s="6">
        <f>+A120</f>
        <v>3</v>
      </c>
      <c r="B246" s="40" t="str">
        <f>+B120</f>
        <v>TRAVAUX COURANTS FAIBLES</v>
      </c>
      <c r="C246" s="41"/>
      <c r="D246" s="58"/>
      <c r="E246" s="42"/>
      <c r="F246" s="43"/>
    </row>
    <row r="247" spans="1:6">
      <c r="A247" s="6" t="str">
        <f>A122</f>
        <v>3.1</v>
      </c>
      <c r="B247" s="40" t="str">
        <f>B122</f>
        <v>Système de sécurité Incendie</v>
      </c>
      <c r="C247" s="44"/>
      <c r="D247" s="59"/>
      <c r="E247" s="9"/>
      <c r="F247" s="21">
        <f>F135</f>
        <v>0</v>
      </c>
    </row>
    <row r="248" spans="1:6">
      <c r="A248" s="6" t="str">
        <f>+A137</f>
        <v>3.2</v>
      </c>
      <c r="B248" s="40" t="str">
        <f>+B137</f>
        <v>Raccordement au réseau Opérateur</v>
      </c>
      <c r="C248" s="44"/>
      <c r="D248" s="59"/>
      <c r="E248" s="9"/>
      <c r="F248" s="43" t="s">
        <v>36</v>
      </c>
    </row>
    <row r="249" spans="1:6">
      <c r="A249" s="34" t="str">
        <f>+A141</f>
        <v>3.3</v>
      </c>
      <c r="B249" s="40" t="str">
        <f>+B141</f>
        <v>Précâblage VDI</v>
      </c>
      <c r="C249" s="44"/>
      <c r="D249" s="59"/>
      <c r="E249" s="9"/>
      <c r="F249" s="21">
        <f>+F157</f>
        <v>0</v>
      </c>
    </row>
    <row r="250" spans="1:6">
      <c r="A250" s="6" t="str">
        <f>A161</f>
        <v>3.4</v>
      </c>
      <c r="B250" s="40" t="str">
        <f>B161</f>
        <v>Videophonie - VIGIK</v>
      </c>
      <c r="C250" s="44"/>
      <c r="D250" s="59"/>
      <c r="E250" s="9"/>
      <c r="F250" s="21">
        <f>F166</f>
        <v>0</v>
      </c>
    </row>
    <row r="251" spans="1:6">
      <c r="A251" s="6" t="str">
        <f>A167</f>
        <v>3.5</v>
      </c>
      <c r="B251" s="40" t="str">
        <f>B167</f>
        <v>Contrôle d'accès</v>
      </c>
      <c r="C251" s="44"/>
      <c r="D251" s="59"/>
      <c r="E251" s="9"/>
      <c r="F251" s="21">
        <f>F172</f>
        <v>0</v>
      </c>
    </row>
    <row r="252" spans="1:6">
      <c r="A252" s="6" t="str">
        <f>A173</f>
        <v>3.6</v>
      </c>
      <c r="B252" s="40" t="str">
        <f>B173</f>
        <v>Dispositif anti-agression</v>
      </c>
      <c r="C252" s="44"/>
      <c r="D252" s="59"/>
      <c r="E252" s="9"/>
      <c r="F252" s="21">
        <f>F179</f>
        <v>0</v>
      </c>
    </row>
    <row r="253" spans="1:6">
      <c r="A253" s="6" t="str">
        <f>A181</f>
        <v>3.7</v>
      </c>
      <c r="B253" s="40" t="str">
        <f>B181</f>
        <v>Alarmes techniques / GTB</v>
      </c>
      <c r="C253" s="44"/>
      <c r="D253" s="59"/>
      <c r="E253" s="9"/>
      <c r="F253" s="21">
        <f>F184</f>
        <v>0</v>
      </c>
    </row>
    <row r="254" spans="1:6">
      <c r="A254" s="6" t="str">
        <f>A186</f>
        <v>3.8</v>
      </c>
      <c r="B254" s="40" t="str">
        <f>B186</f>
        <v>Alarme intrusion</v>
      </c>
      <c r="C254" s="44"/>
      <c r="D254" s="59"/>
      <c r="E254" s="9"/>
      <c r="F254" s="21">
        <f>F196</f>
        <v>0</v>
      </c>
    </row>
    <row r="255" spans="1:6">
      <c r="A255" s="6" t="str">
        <f>A198</f>
        <v>3.9</v>
      </c>
      <c r="B255" s="40" t="str">
        <f>B198</f>
        <v>Boucle induction magnétique</v>
      </c>
      <c r="C255" s="44"/>
      <c r="D255" s="59"/>
      <c r="E255" s="9"/>
      <c r="F255" s="21">
        <f>F201</f>
        <v>0</v>
      </c>
    </row>
    <row r="256" spans="1:6">
      <c r="A256" s="6"/>
      <c r="B256" s="40"/>
      <c r="C256" s="44"/>
      <c r="D256" s="59"/>
      <c r="E256" s="9"/>
      <c r="F256" s="21"/>
    </row>
    <row r="257" spans="1:6" ht="15.4">
      <c r="A257" s="6"/>
      <c r="B257" s="26" t="str">
        <f>"SOUS TOTAL  "&amp;TEXT(A246,"0")</f>
        <v>SOUS TOTAL  3</v>
      </c>
      <c r="C257" s="44"/>
      <c r="D257" s="59"/>
      <c r="E257" s="9"/>
      <c r="F257" s="46">
        <f>SUM(F247:F256)</f>
        <v>0</v>
      </c>
    </row>
    <row r="258" spans="1:6">
      <c r="A258" s="6"/>
      <c r="B258" s="40"/>
      <c r="C258" s="44"/>
      <c r="D258" s="59"/>
      <c r="E258" s="9"/>
      <c r="F258" s="21"/>
    </row>
    <row r="259" spans="1:6" ht="15.4">
      <c r="A259" s="47"/>
      <c r="B259" s="48" t="s">
        <v>157</v>
      </c>
      <c r="C259" s="7"/>
      <c r="D259" s="55"/>
      <c r="E259" s="9"/>
      <c r="F259" s="49">
        <f>F257+F244</f>
        <v>0</v>
      </c>
    </row>
    <row r="260" spans="1:6" ht="15.4">
      <c r="A260" s="47"/>
      <c r="B260" s="48"/>
      <c r="C260" s="7"/>
      <c r="D260" s="55"/>
      <c r="E260" s="9"/>
      <c r="F260" s="49"/>
    </row>
    <row r="261" spans="1:6">
      <c r="A261" s="6">
        <f>A205</f>
        <v>4</v>
      </c>
      <c r="B261" s="40" t="str">
        <f>B205</f>
        <v>OPTION</v>
      </c>
      <c r="C261" s="44"/>
      <c r="D261" s="59"/>
      <c r="E261" s="9"/>
      <c r="F261" s="21"/>
    </row>
    <row r="262" spans="1:6">
      <c r="A262" s="6" t="str">
        <f>A207</f>
        <v>4.1</v>
      </c>
      <c r="B262" s="40" t="str">
        <f>B207</f>
        <v>Volets roulants électriques</v>
      </c>
      <c r="C262" s="44"/>
      <c r="D262" s="59"/>
      <c r="E262" s="9"/>
      <c r="F262" s="21">
        <f>F212</f>
        <v>0</v>
      </c>
    </row>
    <row r="263" spans="1:6">
      <c r="A263" s="6" t="str">
        <f>A214</f>
        <v>4.2</v>
      </c>
      <c r="B263" s="40" t="str">
        <f>B214</f>
        <v>Videosurveillance</v>
      </c>
      <c r="C263" s="44"/>
      <c r="D263" s="59"/>
      <c r="E263" s="9"/>
      <c r="F263" s="21">
        <f>F221</f>
        <v>0</v>
      </c>
    </row>
    <row r="264" spans="1:6">
      <c r="A264" s="7"/>
      <c r="B264" s="69"/>
      <c r="C264" s="7"/>
      <c r="D264" s="55"/>
      <c r="E264" s="9"/>
      <c r="F264" s="9"/>
    </row>
    <row r="265" spans="1:6">
      <c r="A265" s="6"/>
      <c r="B265" s="40"/>
      <c r="C265" s="68"/>
      <c r="D265" s="59"/>
      <c r="E265" s="9"/>
      <c r="F265" s="21"/>
    </row>
    <row r="266" spans="1:6" ht="15.4">
      <c r="A266" s="47"/>
      <c r="B266" s="48" t="s">
        <v>156</v>
      </c>
      <c r="C266" s="7"/>
      <c r="D266" s="55"/>
      <c r="E266" s="9"/>
      <c r="F266" s="49">
        <f>SUM(F262:F265)</f>
        <v>0</v>
      </c>
    </row>
    <row r="267" spans="1:6" ht="15.4">
      <c r="A267" s="47"/>
      <c r="B267" s="48"/>
      <c r="C267" s="7"/>
      <c r="D267" s="55"/>
      <c r="E267" s="9"/>
      <c r="F267" s="49"/>
    </row>
    <row r="268" spans="1:6" ht="15.4">
      <c r="A268" s="50"/>
      <c r="B268" s="51"/>
      <c r="C268" s="27"/>
      <c r="D268" s="52"/>
      <c r="E268" s="29"/>
      <c r="F268" s="67"/>
    </row>
    <row r="269" spans="1:6">
      <c r="A269" s="74"/>
    </row>
    <row r="272" spans="1:6">
      <c r="B272" s="5" t="s">
        <v>168</v>
      </c>
    </row>
  </sheetData>
  <mergeCells count="3">
    <mergeCell ref="A2:A4"/>
    <mergeCell ref="B2:E4"/>
    <mergeCell ref="F2:F4"/>
  </mergeCells>
  <phoneticPr fontId="0" type="noConversion"/>
  <printOptions horizontalCentered="1"/>
  <pageMargins left="0.23622047244094491" right="0.23622047244094491" top="0.35433070866141736" bottom="0.55118110236220474" header="0.31496062992125984" footer="0.31496062992125984"/>
  <pageSetup paperSize="9" fitToHeight="0" orientation="portrait" r:id="rId1"/>
  <headerFooter alignWithMargins="0">
    <oddFooter>&amp;L&amp;"Arial Narrow,Gras"JUILLET 2025&amp;C&amp;"Arial Narrow,Gras"DCE&amp;R&amp;"Arial Narrow,Gras"&amp;P</oddFooter>
  </headerFooter>
  <rowBreaks count="6" manualBreakCount="6">
    <brk id="57" max="5" man="1"/>
    <brk id="95" max="5" man="1"/>
    <brk id="118" max="5" man="1"/>
    <brk id="159" max="5" man="1"/>
    <brk id="203" max="5" man="1"/>
    <brk id="224" max="5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2fa1a06-22fb-4841-91f5-1f924bbb2daf">
      <Terms xmlns="http://schemas.microsoft.com/office/infopath/2007/PartnerControls"/>
    </lcf76f155ced4ddcb4097134ff3c332f>
    <TaxCatchAll xmlns="9aa1a4cb-86d2-462d-896d-30291069151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362CDE64FD9148862F1385F380A129" ma:contentTypeVersion="13" ma:contentTypeDescription="Crée un document." ma:contentTypeScope="" ma:versionID="3a32833eee0cf8bcc78b1750805c3f64">
  <xsd:schema xmlns:xsd="http://www.w3.org/2001/XMLSchema" xmlns:xs="http://www.w3.org/2001/XMLSchema" xmlns:p="http://schemas.microsoft.com/office/2006/metadata/properties" xmlns:ns2="a2fa1a06-22fb-4841-91f5-1f924bbb2daf" xmlns:ns3="9aa1a4cb-86d2-462d-896d-302910691513" targetNamespace="http://schemas.microsoft.com/office/2006/metadata/properties" ma:root="true" ma:fieldsID="4f46cb4e2aa4adfbde53dbe378006880" ns2:_="" ns3:_="">
    <xsd:import namespace="a2fa1a06-22fb-4841-91f5-1f924bbb2daf"/>
    <xsd:import namespace="9aa1a4cb-86d2-462d-896d-3029106915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fa1a06-22fb-4841-91f5-1f924bbb2d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d34074a3-6ea3-49d3-b2d2-9131a428cc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1a4cb-86d2-462d-896d-30291069151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752117-24fa-4007-a616-6f7f4360d4ae}" ma:internalName="TaxCatchAll" ma:showField="CatchAllData" ma:web="9aa1a4cb-86d2-462d-896d-3029106915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583332-4535-445B-A9AE-8575204152ED}">
  <ds:schemaRefs>
    <ds:schemaRef ds:uri="http://schemas.microsoft.com/office/2006/metadata/properties"/>
    <ds:schemaRef ds:uri="http://schemas.microsoft.com/office/infopath/2007/PartnerControls"/>
    <ds:schemaRef ds:uri="a2fa1a06-22fb-4841-91f5-1f924bbb2daf"/>
    <ds:schemaRef ds:uri="9aa1a4cb-86d2-462d-896d-302910691513"/>
  </ds:schemaRefs>
</ds:datastoreItem>
</file>

<file path=customXml/itemProps2.xml><?xml version="1.0" encoding="utf-8"?>
<ds:datastoreItem xmlns:ds="http://schemas.openxmlformats.org/officeDocument/2006/customXml" ds:itemID="{0BC1C8D7-DCDE-446C-8004-0A0050E78E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fa1a06-22fb-4841-91f5-1f924bbb2daf"/>
    <ds:schemaRef ds:uri="9aa1a4cb-86d2-462d-896d-3029106915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64D6DC-D09E-4900-890F-230506AFE0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MAUREL Gilles</dc:creator>
  <cp:lastModifiedBy>Lorraine BILLIG</cp:lastModifiedBy>
  <cp:lastPrinted>2025-01-23T09:29:27Z</cp:lastPrinted>
  <dcterms:created xsi:type="dcterms:W3CDTF">1997-05-02T14:12:09Z</dcterms:created>
  <dcterms:modified xsi:type="dcterms:W3CDTF">2025-07-10T20:24:05Z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0x01010098362CDE64FD9148862F1385F380A129</vt:lpwstr>
  </property>
  <property fmtid="{D5CDD505-2E9C-101B-9397-08002B2CF9AE}" pid="3" name="MediaServiceImageTags">
    <vt:lpwstr/>
  </property>
</Properties>
</file>