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CCTP\"/>
    </mc:Choice>
  </mc:AlternateContent>
  <bookViews>
    <workbookView xWindow="0" yWindow="0" windowWidth="19200" windowHeight="7890" tabRatio="691"/>
  </bookViews>
  <sheets>
    <sheet name="Description locaux" sheetId="27" r:id="rId1"/>
    <sheet name="Légende" sheetId="50" r:id="rId2"/>
  </sheets>
  <definedNames>
    <definedName name="_xlnm._FilterDatabase" localSheetId="0" hidden="1">'Description locaux'!$A$9:$R$305</definedName>
    <definedName name="marge">#REF!</definedName>
  </definedNames>
  <calcPr calcId="162913"/>
</workbook>
</file>

<file path=xl/calcChain.xml><?xml version="1.0" encoding="utf-8"?>
<calcChain xmlns="http://schemas.openxmlformats.org/spreadsheetml/2006/main">
  <c r="I17" i="50" l="1"/>
  <c r="I22" i="50" l="1"/>
  <c r="I21" i="50"/>
  <c r="I20" i="50"/>
  <c r="I19" i="50"/>
  <c r="I18" i="50"/>
  <c r="I16" i="50"/>
  <c r="I15" i="50"/>
  <c r="I14" i="50"/>
  <c r="I13" i="50"/>
  <c r="I11" i="50"/>
  <c r="I10" i="50"/>
  <c r="I8" i="50"/>
  <c r="P10" i="27" l="1"/>
  <c r="P305" i="27" l="1"/>
  <c r="O305" i="27"/>
  <c r="M305" i="27"/>
  <c r="H305" i="27"/>
  <c r="P304" i="27"/>
  <c r="O304" i="27"/>
  <c r="M304" i="27"/>
  <c r="H304" i="27"/>
  <c r="P303" i="27"/>
  <c r="O303" i="27"/>
  <c r="M303" i="27"/>
  <c r="H303" i="27"/>
  <c r="P302" i="27"/>
  <c r="O302" i="27"/>
  <c r="M302" i="27"/>
  <c r="H302" i="27"/>
  <c r="P301" i="27"/>
  <c r="O301" i="27"/>
  <c r="M301" i="27"/>
  <c r="H301" i="27"/>
  <c r="P300" i="27"/>
  <c r="O300" i="27"/>
  <c r="M300" i="27"/>
  <c r="H300" i="27"/>
  <c r="P299" i="27"/>
  <c r="O299" i="27"/>
  <c r="M299" i="27"/>
  <c r="H299" i="27"/>
  <c r="P298" i="27"/>
  <c r="O298" i="27"/>
  <c r="M298" i="27"/>
  <c r="H298" i="27"/>
  <c r="P297" i="27"/>
  <c r="O297" i="27"/>
  <c r="M297" i="27"/>
  <c r="H297" i="27"/>
  <c r="O296" i="27"/>
  <c r="M296" i="27"/>
  <c r="H296" i="27"/>
  <c r="O295" i="27"/>
  <c r="M295" i="27"/>
  <c r="H295" i="27"/>
  <c r="O294" i="27"/>
  <c r="M294" i="27"/>
  <c r="H294" i="27"/>
  <c r="P293" i="27"/>
  <c r="O293" i="27"/>
  <c r="M293" i="27"/>
  <c r="H293" i="27"/>
  <c r="P292" i="27"/>
  <c r="O292" i="27"/>
  <c r="M292" i="27"/>
  <c r="H292" i="27"/>
  <c r="P291" i="27"/>
  <c r="O291" i="27"/>
  <c r="M291" i="27"/>
  <c r="H291" i="27"/>
  <c r="O290" i="27"/>
  <c r="M290" i="27"/>
  <c r="H290" i="27"/>
  <c r="O289" i="27"/>
  <c r="M289" i="27"/>
  <c r="H289" i="27"/>
  <c r="O288" i="27"/>
  <c r="M288" i="27"/>
  <c r="H288" i="27"/>
  <c r="P287" i="27"/>
  <c r="O287" i="27"/>
  <c r="M287" i="27"/>
  <c r="H287" i="27"/>
  <c r="P286" i="27"/>
  <c r="O286" i="27"/>
  <c r="M286" i="27"/>
  <c r="H286" i="27"/>
  <c r="H284" i="27" s="1"/>
  <c r="P285" i="27"/>
  <c r="O285" i="27"/>
  <c r="M285" i="27"/>
  <c r="H285" i="27"/>
  <c r="O284" i="27"/>
  <c r="M284" i="27"/>
  <c r="O283" i="27"/>
  <c r="M283" i="27"/>
  <c r="H283" i="27"/>
  <c r="O282" i="27"/>
  <c r="M282" i="27"/>
  <c r="H282" i="27"/>
  <c r="O281" i="27"/>
  <c r="M281" i="27"/>
  <c r="H281" i="27"/>
  <c r="O280" i="27"/>
  <c r="M280" i="27"/>
  <c r="H280" i="27"/>
  <c r="O279" i="27"/>
  <c r="M279" i="27"/>
  <c r="H279" i="27"/>
  <c r="O278" i="27"/>
  <c r="M278" i="27"/>
  <c r="H278" i="27"/>
  <c r="P277" i="27"/>
  <c r="O277" i="27"/>
  <c r="M277" i="27"/>
  <c r="H277" i="27"/>
  <c r="P276" i="27"/>
  <c r="O276" i="27"/>
  <c r="M276" i="27"/>
  <c r="H276" i="27"/>
  <c r="O275" i="27"/>
  <c r="M275" i="27"/>
  <c r="H275" i="27"/>
  <c r="O274" i="27"/>
  <c r="M274" i="27"/>
  <c r="H274" i="27"/>
  <c r="O273" i="27"/>
  <c r="M273" i="27"/>
  <c r="H273" i="27"/>
  <c r="O272" i="27"/>
  <c r="M272" i="27"/>
  <c r="H272" i="27"/>
  <c r="O271" i="27"/>
  <c r="M271" i="27"/>
  <c r="H271" i="27"/>
  <c r="O270" i="27"/>
  <c r="M270" i="27"/>
  <c r="H270" i="27"/>
  <c r="O269" i="27"/>
  <c r="M269" i="27"/>
  <c r="H269" i="27"/>
  <c r="O268" i="27"/>
  <c r="M268" i="27"/>
  <c r="H268" i="27"/>
  <c r="P267" i="27"/>
  <c r="O267" i="27"/>
  <c r="M267" i="27"/>
  <c r="H267" i="27"/>
  <c r="O266" i="27"/>
  <c r="M266" i="27"/>
  <c r="H266" i="27"/>
  <c r="O265" i="27"/>
  <c r="M265" i="27"/>
  <c r="H265" i="27"/>
  <c r="O264" i="27"/>
  <c r="M264" i="27"/>
  <c r="H264" i="27"/>
  <c r="O263" i="27"/>
  <c r="M263" i="27"/>
  <c r="H263" i="27"/>
  <c r="P262" i="27"/>
  <c r="O262" i="27"/>
  <c r="M262" i="27"/>
  <c r="H262" i="27"/>
  <c r="P261" i="27"/>
  <c r="O261" i="27"/>
  <c r="M261" i="27"/>
  <c r="H261" i="27"/>
  <c r="O260" i="27"/>
  <c r="M260" i="27"/>
  <c r="H260" i="27"/>
  <c r="O259" i="27"/>
  <c r="M259" i="27"/>
  <c r="H259" i="27"/>
  <c r="O258" i="27"/>
  <c r="M258" i="27"/>
  <c r="H258" i="27"/>
  <c r="O257" i="27"/>
  <c r="M257" i="27"/>
  <c r="H257" i="27"/>
  <c r="P256" i="27"/>
  <c r="O256" i="27"/>
  <c r="M256" i="27"/>
  <c r="H256" i="27"/>
  <c r="P255" i="27"/>
  <c r="O255" i="27"/>
  <c r="M255" i="27"/>
  <c r="H255" i="27"/>
  <c r="P254" i="27"/>
  <c r="O254" i="27"/>
  <c r="M254" i="27"/>
  <c r="H254" i="27"/>
  <c r="P253" i="27"/>
  <c r="O253" i="27"/>
  <c r="M253" i="27"/>
  <c r="H253" i="27"/>
  <c r="O252" i="27"/>
  <c r="M252" i="27"/>
  <c r="H252" i="27"/>
  <c r="O251" i="27"/>
  <c r="M251" i="27"/>
  <c r="H251" i="27"/>
  <c r="O250" i="27"/>
  <c r="M250" i="27"/>
  <c r="H250" i="27"/>
  <c r="O249" i="27"/>
  <c r="M249" i="27"/>
  <c r="H249" i="27"/>
  <c r="O248" i="27"/>
  <c r="M248" i="27"/>
  <c r="H248" i="27"/>
  <c r="P247" i="27"/>
  <c r="O247" i="27"/>
  <c r="M247" i="27"/>
  <c r="H247" i="27"/>
  <c r="P246" i="27"/>
  <c r="O246" i="27"/>
  <c r="M246" i="27"/>
  <c r="H246" i="27"/>
  <c r="O245" i="27"/>
  <c r="M245" i="27"/>
  <c r="H245" i="27"/>
  <c r="O244" i="27"/>
  <c r="M244" i="27"/>
  <c r="H244" i="27"/>
  <c r="O243" i="27"/>
  <c r="M243" i="27"/>
  <c r="H243" i="27"/>
  <c r="O242" i="27"/>
  <c r="M242" i="27"/>
  <c r="H242" i="27"/>
  <c r="O241" i="27"/>
  <c r="M241" i="27"/>
  <c r="H241" i="27"/>
  <c r="O240" i="27"/>
  <c r="M240" i="27"/>
  <c r="H240" i="27"/>
  <c r="P239" i="27"/>
  <c r="O239" i="27"/>
  <c r="M239" i="27"/>
  <c r="H239" i="27"/>
  <c r="P238" i="27"/>
  <c r="O238" i="27"/>
  <c r="M238" i="27"/>
  <c r="H238" i="27"/>
  <c r="P237" i="27"/>
  <c r="O237" i="27"/>
  <c r="M237" i="27"/>
  <c r="H237" i="27"/>
  <c r="O236" i="27"/>
  <c r="M236" i="27"/>
  <c r="H236" i="27"/>
  <c r="O235" i="27"/>
  <c r="M235" i="27"/>
  <c r="H235" i="27"/>
  <c r="O234" i="27"/>
  <c r="M234" i="27"/>
  <c r="H234" i="27"/>
  <c r="O233" i="27"/>
  <c r="M233" i="27"/>
  <c r="H233" i="27"/>
  <c r="P232" i="27"/>
  <c r="O232" i="27"/>
  <c r="M232" i="27"/>
  <c r="H232" i="27"/>
  <c r="P231" i="27"/>
  <c r="O231" i="27"/>
  <c r="M231" i="27"/>
  <c r="H231" i="27"/>
  <c r="O230" i="27"/>
  <c r="M230" i="27"/>
  <c r="H230" i="27"/>
  <c r="O229" i="27"/>
  <c r="M229" i="27"/>
  <c r="H229" i="27"/>
  <c r="O228" i="27"/>
  <c r="M228" i="27"/>
  <c r="H228" i="27"/>
  <c r="P227" i="27"/>
  <c r="O227" i="27"/>
  <c r="M227" i="27"/>
  <c r="H227" i="27"/>
  <c r="P226" i="27"/>
  <c r="O226" i="27"/>
  <c r="M226" i="27"/>
  <c r="H226" i="27"/>
  <c r="P225" i="27"/>
  <c r="O225" i="27"/>
  <c r="M225" i="27"/>
  <c r="H225" i="27"/>
  <c r="O224" i="27"/>
  <c r="M224" i="27"/>
  <c r="H224" i="27"/>
  <c r="O223" i="27"/>
  <c r="M223" i="27"/>
  <c r="H223" i="27"/>
  <c r="O222" i="27"/>
  <c r="M222" i="27"/>
  <c r="H222" i="27"/>
  <c r="O221" i="27"/>
  <c r="M221" i="27"/>
  <c r="H221" i="27"/>
  <c r="O220" i="27"/>
  <c r="M220" i="27"/>
  <c r="H220" i="27"/>
  <c r="P219" i="27"/>
  <c r="O219" i="27"/>
  <c r="M219" i="27"/>
  <c r="H219" i="27"/>
  <c r="P218" i="27"/>
  <c r="O218" i="27"/>
  <c r="M218" i="27"/>
  <c r="H218" i="27"/>
  <c r="P217" i="27"/>
  <c r="O217" i="27"/>
  <c r="M217" i="27"/>
  <c r="H217" i="27"/>
  <c r="P216" i="27"/>
  <c r="O216" i="27"/>
  <c r="M216" i="27"/>
  <c r="H216" i="27"/>
  <c r="P215" i="27"/>
  <c r="O215" i="27"/>
  <c r="M215" i="27"/>
  <c r="H215" i="27"/>
  <c r="O214" i="27"/>
  <c r="M214" i="27"/>
  <c r="H214" i="27"/>
  <c r="O213" i="27"/>
  <c r="M213" i="27"/>
  <c r="H213" i="27"/>
  <c r="O212" i="27"/>
  <c r="M212" i="27"/>
  <c r="H212" i="27"/>
  <c r="O211" i="27"/>
  <c r="M211" i="27"/>
  <c r="H211" i="27"/>
  <c r="P210" i="27"/>
  <c r="O210" i="27"/>
  <c r="M210" i="27"/>
  <c r="H210" i="27"/>
  <c r="P209" i="27"/>
  <c r="O209" i="27"/>
  <c r="M209" i="27"/>
  <c r="H209" i="27"/>
  <c r="P208" i="27"/>
  <c r="O208" i="27"/>
  <c r="M208" i="27"/>
  <c r="H208" i="27"/>
  <c r="P207" i="27"/>
  <c r="O207" i="27"/>
  <c r="M207" i="27"/>
  <c r="H207" i="27"/>
  <c r="P206" i="27"/>
  <c r="O206" i="27"/>
  <c r="M206" i="27"/>
  <c r="H206" i="27"/>
  <c r="O205" i="27"/>
  <c r="M205" i="27"/>
  <c r="H205" i="27"/>
  <c r="P204" i="27"/>
  <c r="O204" i="27"/>
  <c r="M204" i="27"/>
  <c r="H204" i="27"/>
  <c r="P203" i="27"/>
  <c r="O203" i="27"/>
  <c r="M203" i="27"/>
  <c r="H203" i="27"/>
  <c r="O202" i="27"/>
  <c r="M202" i="27"/>
  <c r="H202" i="27"/>
  <c r="O201" i="27"/>
  <c r="M201" i="27"/>
  <c r="H201" i="27"/>
  <c r="P200" i="27"/>
  <c r="O200" i="27"/>
  <c r="M200" i="27"/>
  <c r="H200" i="27"/>
  <c r="P199" i="27"/>
  <c r="O199" i="27"/>
  <c r="M199" i="27"/>
  <c r="H199" i="27"/>
  <c r="P198" i="27"/>
  <c r="O198" i="27"/>
  <c r="M198" i="27"/>
  <c r="H198" i="27"/>
  <c r="P197" i="27"/>
  <c r="O197" i="27"/>
  <c r="M197" i="27"/>
  <c r="H197" i="27"/>
  <c r="P196" i="27"/>
  <c r="O196" i="27"/>
  <c r="M196" i="27"/>
  <c r="H196" i="27"/>
  <c r="O195" i="27"/>
  <c r="M195" i="27"/>
  <c r="H195" i="27"/>
  <c r="O194" i="27"/>
  <c r="M194" i="27"/>
  <c r="H194" i="27"/>
  <c r="P193" i="27"/>
  <c r="O193" i="27"/>
  <c r="M193" i="27"/>
  <c r="H193" i="27"/>
  <c r="P192" i="27"/>
  <c r="O192" i="27"/>
  <c r="M192" i="27"/>
  <c r="H192" i="27"/>
  <c r="O191" i="27"/>
  <c r="M191" i="27"/>
  <c r="H191" i="27"/>
  <c r="O190" i="27"/>
  <c r="M190" i="27"/>
  <c r="H190" i="27"/>
  <c r="P189" i="27"/>
  <c r="O189" i="27"/>
  <c r="M189" i="27"/>
  <c r="H189" i="27"/>
  <c r="P188" i="27"/>
  <c r="O188" i="27"/>
  <c r="M188" i="27"/>
  <c r="H188" i="27"/>
  <c r="P187" i="27"/>
  <c r="O187" i="27"/>
  <c r="M187" i="27"/>
  <c r="H187" i="27"/>
  <c r="O186" i="27"/>
  <c r="M186" i="27"/>
  <c r="H186" i="27"/>
  <c r="P185" i="27"/>
  <c r="O185" i="27"/>
  <c r="M185" i="27"/>
  <c r="H185" i="27"/>
  <c r="O184" i="27"/>
  <c r="M184" i="27"/>
  <c r="H184" i="27"/>
  <c r="O183" i="27"/>
  <c r="M183" i="27"/>
  <c r="H183" i="27"/>
  <c r="P182" i="27"/>
  <c r="O182" i="27"/>
  <c r="M182" i="27"/>
  <c r="H182" i="27"/>
  <c r="O181" i="27"/>
  <c r="M181" i="27"/>
  <c r="H181" i="27"/>
  <c r="O180" i="27"/>
  <c r="M180" i="27"/>
  <c r="H180" i="27"/>
  <c r="O179" i="27"/>
  <c r="M179" i="27"/>
  <c r="H179" i="27"/>
  <c r="O178" i="27"/>
  <c r="M178" i="27"/>
  <c r="H178" i="27"/>
  <c r="O177" i="27"/>
  <c r="M177" i="27"/>
  <c r="H177" i="27"/>
  <c r="O176" i="27"/>
  <c r="M176" i="27"/>
  <c r="H176" i="27"/>
  <c r="O175" i="27"/>
  <c r="M175" i="27"/>
  <c r="H175" i="27"/>
  <c r="O174" i="27"/>
  <c r="M174" i="27"/>
  <c r="H174" i="27"/>
  <c r="O173" i="27"/>
  <c r="M173" i="27"/>
  <c r="H173" i="27"/>
  <c r="O172" i="27"/>
  <c r="M172" i="27"/>
  <c r="H172" i="27"/>
  <c r="O171" i="27"/>
  <c r="M171" i="27"/>
  <c r="H171" i="27"/>
  <c r="P170" i="27"/>
  <c r="O170" i="27"/>
  <c r="M170" i="27"/>
  <c r="H170" i="27"/>
  <c r="P169" i="27"/>
  <c r="O169" i="27"/>
  <c r="M169" i="27"/>
  <c r="H169" i="27"/>
  <c r="O168" i="27"/>
  <c r="M168" i="27"/>
  <c r="H168" i="27"/>
  <c r="P167" i="27"/>
  <c r="O167" i="27"/>
  <c r="M167" i="27"/>
  <c r="H167" i="27"/>
  <c r="P166" i="27"/>
  <c r="O166" i="27"/>
  <c r="M166" i="27"/>
  <c r="H166" i="27"/>
  <c r="P165" i="27"/>
  <c r="O165" i="27"/>
  <c r="M165" i="27"/>
  <c r="H165" i="27"/>
  <c r="P164" i="27"/>
  <c r="O164" i="27"/>
  <c r="M164" i="27"/>
  <c r="H164" i="27"/>
  <c r="P163" i="27"/>
  <c r="O163" i="27"/>
  <c r="M163" i="27"/>
  <c r="H163" i="27"/>
  <c r="P162" i="27"/>
  <c r="O162" i="27"/>
  <c r="M162" i="27"/>
  <c r="H162" i="27"/>
  <c r="O161" i="27"/>
  <c r="M161" i="27"/>
  <c r="H161" i="27"/>
  <c r="P160" i="27"/>
  <c r="O160" i="27"/>
  <c r="M160" i="27"/>
  <c r="H160" i="27"/>
  <c r="O159" i="27"/>
  <c r="M159" i="27"/>
  <c r="H159" i="27"/>
  <c r="O158" i="27"/>
  <c r="M158" i="27"/>
  <c r="H158" i="27"/>
  <c r="P157" i="27"/>
  <c r="O157" i="27"/>
  <c r="M157" i="27"/>
  <c r="H157" i="27"/>
  <c r="P156" i="27"/>
  <c r="O156" i="27"/>
  <c r="M156" i="27"/>
  <c r="H156" i="27"/>
  <c r="O155" i="27"/>
  <c r="M155" i="27"/>
  <c r="H155" i="27"/>
  <c r="P154" i="27"/>
  <c r="O154" i="27"/>
  <c r="M154" i="27"/>
  <c r="H154" i="27"/>
  <c r="P153" i="27"/>
  <c r="O153" i="27"/>
  <c r="M153" i="27"/>
  <c r="H153" i="27"/>
  <c r="O152" i="27"/>
  <c r="M152" i="27"/>
  <c r="H152" i="27"/>
  <c r="O151" i="27"/>
  <c r="M151" i="27"/>
  <c r="H151" i="27"/>
  <c r="P150" i="27"/>
  <c r="O150" i="27"/>
  <c r="M150" i="27"/>
  <c r="H150" i="27"/>
  <c r="O149" i="27"/>
  <c r="M149" i="27"/>
  <c r="H149" i="27"/>
  <c r="O148" i="27"/>
  <c r="M148" i="27"/>
  <c r="H148" i="27"/>
  <c r="O147" i="27"/>
  <c r="M147" i="27"/>
  <c r="H147" i="27"/>
  <c r="P146" i="27"/>
  <c r="O146" i="27"/>
  <c r="M146" i="27"/>
  <c r="H146" i="27"/>
  <c r="P145" i="27"/>
  <c r="O145" i="27"/>
  <c r="M145" i="27"/>
  <c r="H145" i="27"/>
  <c r="P144" i="27"/>
  <c r="O144" i="27"/>
  <c r="M144" i="27"/>
  <c r="H144" i="27"/>
  <c r="O143" i="27"/>
  <c r="M143" i="27"/>
  <c r="H143" i="27"/>
  <c r="P142" i="27"/>
  <c r="O142" i="27"/>
  <c r="M142" i="27"/>
  <c r="H142" i="27"/>
  <c r="O141" i="27"/>
  <c r="M141" i="27"/>
  <c r="H141" i="27"/>
  <c r="O140" i="27"/>
  <c r="M140" i="27"/>
  <c r="H140" i="27"/>
  <c r="O139" i="27"/>
  <c r="M139" i="27"/>
  <c r="H139" i="27"/>
  <c r="P138" i="27"/>
  <c r="O138" i="27"/>
  <c r="M138" i="27"/>
  <c r="H138" i="27"/>
  <c r="O137" i="27"/>
  <c r="M137" i="27"/>
  <c r="H137" i="27"/>
  <c r="P136" i="27"/>
  <c r="O136" i="27"/>
  <c r="M136" i="27"/>
  <c r="H136" i="27"/>
  <c r="O135" i="27"/>
  <c r="M135" i="27"/>
  <c r="H135" i="27"/>
  <c r="P134" i="27"/>
  <c r="O134" i="27"/>
  <c r="M134" i="27"/>
  <c r="H134" i="27"/>
  <c r="O133" i="27"/>
  <c r="M133" i="27"/>
  <c r="H133" i="27"/>
  <c r="P132" i="27"/>
  <c r="O132" i="27"/>
  <c r="M132" i="27"/>
  <c r="H132" i="27"/>
  <c r="O131" i="27"/>
  <c r="M131" i="27"/>
  <c r="H131" i="27"/>
  <c r="O130" i="27"/>
  <c r="M130" i="27"/>
  <c r="H130" i="27"/>
  <c r="O129" i="27"/>
  <c r="M129" i="27"/>
  <c r="H129" i="27"/>
  <c r="O128" i="27"/>
  <c r="M128" i="27"/>
  <c r="H128" i="27"/>
  <c r="O127" i="27"/>
  <c r="M127" i="27"/>
  <c r="H127" i="27"/>
  <c r="P126" i="27"/>
  <c r="O126" i="27"/>
  <c r="M126" i="27"/>
  <c r="H126" i="27"/>
  <c r="O125" i="27"/>
  <c r="M125" i="27"/>
  <c r="H125" i="27"/>
  <c r="P124" i="27"/>
  <c r="O124" i="27"/>
  <c r="M124" i="27"/>
  <c r="H124" i="27"/>
  <c r="P123" i="27"/>
  <c r="O123" i="27"/>
  <c r="M123" i="27"/>
  <c r="H123" i="27"/>
  <c r="P122" i="27"/>
  <c r="O122" i="27"/>
  <c r="M122" i="27"/>
  <c r="H122" i="27"/>
  <c r="P121" i="27"/>
  <c r="O121" i="27"/>
  <c r="M121" i="27"/>
  <c r="H121" i="27"/>
  <c r="P120" i="27"/>
  <c r="O120" i="27"/>
  <c r="M120" i="27"/>
  <c r="H120" i="27"/>
  <c r="P119" i="27"/>
  <c r="O119" i="27"/>
  <c r="M119" i="27"/>
  <c r="H119" i="27"/>
  <c r="P118" i="27"/>
  <c r="O118" i="27"/>
  <c r="M118" i="27"/>
  <c r="H118" i="27"/>
  <c r="P117" i="27"/>
  <c r="O117" i="27"/>
  <c r="M117" i="27"/>
  <c r="H117" i="27"/>
  <c r="P116" i="27"/>
  <c r="O116" i="27"/>
  <c r="M116" i="27"/>
  <c r="H116" i="27"/>
  <c r="P115" i="27"/>
  <c r="O115" i="27"/>
  <c r="M115" i="27"/>
  <c r="H115" i="27"/>
  <c r="P114" i="27"/>
  <c r="O114" i="27"/>
  <c r="M114" i="27"/>
  <c r="H114" i="27"/>
  <c r="P113" i="27"/>
  <c r="O113" i="27"/>
  <c r="M113" i="27"/>
  <c r="H113" i="27"/>
  <c r="P112" i="27"/>
  <c r="O112" i="27"/>
  <c r="M112" i="27"/>
  <c r="H112" i="27"/>
  <c r="P111" i="27"/>
  <c r="O111" i="27"/>
  <c r="M111" i="27"/>
  <c r="H111" i="27"/>
  <c r="P110" i="27"/>
  <c r="O110" i="27"/>
  <c r="M110" i="27"/>
  <c r="H110" i="27"/>
  <c r="P109" i="27"/>
  <c r="O109" i="27"/>
  <c r="M109" i="27"/>
  <c r="H109" i="27"/>
  <c r="P108" i="27"/>
  <c r="O108" i="27"/>
  <c r="M108" i="27"/>
  <c r="H108" i="27"/>
  <c r="P107" i="27"/>
  <c r="O107" i="27"/>
  <c r="M107" i="27"/>
  <c r="H107" i="27"/>
  <c r="P106" i="27"/>
  <c r="O106" i="27"/>
  <c r="M106" i="27"/>
  <c r="H106" i="27"/>
  <c r="P105" i="27"/>
  <c r="O105" i="27"/>
  <c r="M105" i="27"/>
  <c r="H105" i="27"/>
  <c r="P104" i="27"/>
  <c r="O104" i="27"/>
  <c r="M104" i="27"/>
  <c r="H104" i="27"/>
  <c r="P103" i="27"/>
  <c r="O103" i="27"/>
  <c r="M103" i="27"/>
  <c r="H103" i="27"/>
  <c r="P102" i="27"/>
  <c r="O102" i="27"/>
  <c r="M102" i="27"/>
  <c r="H102" i="27"/>
  <c r="P101" i="27"/>
  <c r="O101" i="27"/>
  <c r="M101" i="27"/>
  <c r="H101" i="27"/>
  <c r="P100" i="27"/>
  <c r="O100" i="27"/>
  <c r="M100" i="27"/>
  <c r="H100" i="27"/>
  <c r="P99" i="27"/>
  <c r="O99" i="27"/>
  <c r="M99" i="27"/>
  <c r="H99" i="27"/>
  <c r="P98" i="27"/>
  <c r="O98" i="27"/>
  <c r="M98" i="27"/>
  <c r="H98" i="27"/>
  <c r="P97" i="27"/>
  <c r="O97" i="27"/>
  <c r="M97" i="27"/>
  <c r="H97" i="27"/>
  <c r="P96" i="27"/>
  <c r="O96" i="27"/>
  <c r="M96" i="27"/>
  <c r="H96" i="27"/>
  <c r="P95" i="27"/>
  <c r="O95" i="27"/>
  <c r="M95" i="27"/>
  <c r="H95" i="27"/>
  <c r="P94" i="27"/>
  <c r="O94" i="27"/>
  <c r="M94" i="27"/>
  <c r="H94" i="27"/>
  <c r="P93" i="27"/>
  <c r="O93" i="27"/>
  <c r="M93" i="27"/>
  <c r="H93" i="27"/>
  <c r="P92" i="27"/>
  <c r="O92" i="27"/>
  <c r="M92" i="27"/>
  <c r="H92" i="27"/>
  <c r="O91" i="27"/>
  <c r="M91" i="27"/>
  <c r="H91" i="27"/>
  <c r="O90" i="27"/>
  <c r="M90" i="27"/>
  <c r="H90" i="27"/>
  <c r="P89" i="27"/>
  <c r="O89" i="27"/>
  <c r="M89" i="27"/>
  <c r="H89" i="27"/>
  <c r="O88" i="27"/>
  <c r="M88" i="27"/>
  <c r="H88" i="27"/>
  <c r="O87" i="27"/>
  <c r="M87" i="27"/>
  <c r="H87" i="27"/>
  <c r="P86" i="27"/>
  <c r="O86" i="27"/>
  <c r="M86" i="27"/>
  <c r="H86" i="27"/>
  <c r="O85" i="27"/>
  <c r="M85" i="27"/>
  <c r="H85" i="27"/>
  <c r="O84" i="27"/>
  <c r="M84" i="27"/>
  <c r="H84" i="27"/>
  <c r="O83" i="27"/>
  <c r="M83" i="27"/>
  <c r="H83" i="27"/>
  <c r="O82" i="27"/>
  <c r="M82" i="27"/>
  <c r="H82" i="27"/>
  <c r="O81" i="27"/>
  <c r="M81" i="27"/>
  <c r="H81" i="27"/>
  <c r="P80" i="27"/>
  <c r="O80" i="27"/>
  <c r="M80" i="27"/>
  <c r="H80" i="27"/>
  <c r="O79" i="27"/>
  <c r="M79" i="27"/>
  <c r="H79" i="27"/>
  <c r="P78" i="27"/>
  <c r="O78" i="27"/>
  <c r="M78" i="27"/>
  <c r="H78" i="27"/>
  <c r="P77" i="27"/>
  <c r="O77" i="27"/>
  <c r="M77" i="27"/>
  <c r="H77" i="27"/>
  <c r="P76" i="27"/>
  <c r="O76" i="27"/>
  <c r="M76" i="27"/>
  <c r="H76" i="27"/>
  <c r="P75" i="27"/>
  <c r="O75" i="27"/>
  <c r="M75" i="27"/>
  <c r="H75" i="27"/>
  <c r="P74" i="27"/>
  <c r="O74" i="27"/>
  <c r="M74" i="27"/>
  <c r="H74" i="27"/>
  <c r="P73" i="27"/>
  <c r="O73" i="27"/>
  <c r="M73" i="27"/>
  <c r="H73" i="27"/>
  <c r="P72" i="27"/>
  <c r="O72" i="27"/>
  <c r="M72" i="27"/>
  <c r="H72" i="27"/>
  <c r="P71" i="27"/>
  <c r="O71" i="27"/>
  <c r="M71" i="27"/>
  <c r="H71" i="27"/>
  <c r="P70" i="27"/>
  <c r="O70" i="27"/>
  <c r="M70" i="27"/>
  <c r="H70" i="27"/>
  <c r="P69" i="27"/>
  <c r="O69" i="27"/>
  <c r="M69" i="27"/>
  <c r="H69" i="27"/>
  <c r="P68" i="27"/>
  <c r="O68" i="27"/>
  <c r="M68" i="27"/>
  <c r="H68" i="27"/>
  <c r="P67" i="27"/>
  <c r="O67" i="27"/>
  <c r="M67" i="27"/>
  <c r="H67" i="27"/>
  <c r="P66" i="27"/>
  <c r="O66" i="27"/>
  <c r="M66" i="27"/>
  <c r="H66" i="27"/>
  <c r="P65" i="27"/>
  <c r="O65" i="27"/>
  <c r="M65" i="27"/>
  <c r="H65" i="27"/>
  <c r="P64" i="27"/>
  <c r="O64" i="27"/>
  <c r="M64" i="27"/>
  <c r="H64" i="27"/>
  <c r="P63" i="27"/>
  <c r="O63" i="27"/>
  <c r="M63" i="27"/>
  <c r="H63" i="27"/>
  <c r="P62" i="27"/>
  <c r="O62" i="27"/>
  <c r="M62" i="27"/>
  <c r="H62" i="27"/>
  <c r="P61" i="27"/>
  <c r="O61" i="27"/>
  <c r="M61" i="27"/>
  <c r="H61" i="27"/>
  <c r="P60" i="27"/>
  <c r="O60" i="27"/>
  <c r="M60" i="27"/>
  <c r="H60" i="27"/>
  <c r="P59" i="27"/>
  <c r="O59" i="27"/>
  <c r="M59" i="27"/>
  <c r="H59" i="27"/>
  <c r="P58" i="27"/>
  <c r="O58" i="27"/>
  <c r="M58" i="27"/>
  <c r="H58" i="27"/>
  <c r="P57" i="27"/>
  <c r="O57" i="27"/>
  <c r="M57" i="27"/>
  <c r="H57" i="27"/>
  <c r="P56" i="27"/>
  <c r="O56" i="27"/>
  <c r="M56" i="27"/>
  <c r="H56" i="27"/>
  <c r="P55" i="27"/>
  <c r="O55" i="27"/>
  <c r="M55" i="27"/>
  <c r="H55" i="27"/>
  <c r="P54" i="27"/>
  <c r="O54" i="27"/>
  <c r="M54" i="27"/>
  <c r="H54" i="27"/>
  <c r="P53" i="27"/>
  <c r="O53" i="27"/>
  <c r="M53" i="27"/>
  <c r="H53" i="27"/>
  <c r="P52" i="27"/>
  <c r="O52" i="27"/>
  <c r="M52" i="27"/>
  <c r="H52" i="27"/>
  <c r="P51" i="27"/>
  <c r="O51" i="27"/>
  <c r="M51" i="27"/>
  <c r="H51" i="27"/>
  <c r="P50" i="27"/>
  <c r="O50" i="27"/>
  <c r="M50" i="27"/>
  <c r="H50" i="27"/>
  <c r="P49" i="27"/>
  <c r="O49" i="27"/>
  <c r="M49" i="27"/>
  <c r="H49" i="27"/>
  <c r="P48" i="27"/>
  <c r="O48" i="27"/>
  <c r="M48" i="27"/>
  <c r="H48" i="27"/>
  <c r="P47" i="27"/>
  <c r="O47" i="27"/>
  <c r="M47" i="27"/>
  <c r="H47" i="27"/>
  <c r="P46" i="27"/>
  <c r="O46" i="27"/>
  <c r="M46" i="27"/>
  <c r="H46" i="27"/>
  <c r="P45" i="27"/>
  <c r="O45" i="27"/>
  <c r="M45" i="27"/>
  <c r="H45" i="27"/>
  <c r="P44" i="27"/>
  <c r="O44" i="27"/>
  <c r="M44" i="27"/>
  <c r="H44" i="27"/>
  <c r="P43" i="27"/>
  <c r="O43" i="27"/>
  <c r="M43" i="27"/>
  <c r="H43" i="27"/>
  <c r="P42" i="27"/>
  <c r="O42" i="27"/>
  <c r="M42" i="27"/>
  <c r="H42" i="27"/>
  <c r="P41" i="27"/>
  <c r="O41" i="27"/>
  <c r="M41" i="27"/>
  <c r="H41" i="27"/>
  <c r="P40" i="27"/>
  <c r="O40" i="27"/>
  <c r="M40" i="27"/>
  <c r="H40" i="27"/>
  <c r="P39" i="27"/>
  <c r="O39" i="27"/>
  <c r="M39" i="27"/>
  <c r="H39" i="27"/>
  <c r="P38" i="27"/>
  <c r="O38" i="27"/>
  <c r="M38" i="27"/>
  <c r="H38" i="27"/>
  <c r="P37" i="27"/>
  <c r="O37" i="27"/>
  <c r="M37" i="27"/>
  <c r="H37" i="27"/>
  <c r="P36" i="27"/>
  <c r="O36" i="27"/>
  <c r="M36" i="27"/>
  <c r="H36" i="27"/>
  <c r="P35" i="27"/>
  <c r="O35" i="27"/>
  <c r="M35" i="27"/>
  <c r="H35" i="27"/>
  <c r="P34" i="27"/>
  <c r="O34" i="27"/>
  <c r="M34" i="27"/>
  <c r="H34" i="27"/>
  <c r="P33" i="27"/>
  <c r="O33" i="27"/>
  <c r="M33" i="27"/>
  <c r="H33" i="27"/>
  <c r="P32" i="27"/>
  <c r="O32" i="27"/>
  <c r="M32" i="27"/>
  <c r="H32" i="27"/>
  <c r="P31" i="27"/>
  <c r="O31" i="27"/>
  <c r="M31" i="27"/>
  <c r="H31" i="27"/>
  <c r="P30" i="27"/>
  <c r="O30" i="27"/>
  <c r="M30" i="27"/>
  <c r="H30" i="27"/>
  <c r="P29" i="27"/>
  <c r="O29" i="27"/>
  <c r="M29" i="27"/>
  <c r="H29" i="27"/>
  <c r="P28" i="27"/>
  <c r="O28" i="27"/>
  <c r="M28" i="27"/>
  <c r="H28" i="27"/>
  <c r="P27" i="27"/>
  <c r="O27" i="27"/>
  <c r="M27" i="27"/>
  <c r="H27" i="27"/>
  <c r="P26" i="27"/>
  <c r="O26" i="27"/>
  <c r="M26" i="27"/>
  <c r="H26" i="27"/>
  <c r="P25" i="27"/>
  <c r="O25" i="27"/>
  <c r="M25" i="27"/>
  <c r="H25" i="27"/>
  <c r="P24" i="27"/>
  <c r="O24" i="27"/>
  <c r="M24" i="27"/>
  <c r="H24" i="27"/>
  <c r="P23" i="27"/>
  <c r="O23" i="27"/>
  <c r="M23" i="27"/>
  <c r="H23" i="27"/>
  <c r="P22" i="27"/>
  <c r="O22" i="27"/>
  <c r="M22" i="27"/>
  <c r="H22" i="27"/>
  <c r="P21" i="27"/>
  <c r="O21" i="27"/>
  <c r="M21" i="27"/>
  <c r="H21" i="27"/>
  <c r="P20" i="27"/>
  <c r="O20" i="27"/>
  <c r="M20" i="27"/>
  <c r="H20" i="27"/>
  <c r="P19" i="27"/>
  <c r="O19" i="27"/>
  <c r="M19" i="27"/>
  <c r="H19" i="27"/>
  <c r="P18" i="27"/>
  <c r="O18" i="27"/>
  <c r="M18" i="27"/>
  <c r="H18" i="27"/>
  <c r="P17" i="27"/>
  <c r="O17" i="27"/>
  <c r="M17" i="27"/>
  <c r="H17" i="27"/>
  <c r="O16" i="27"/>
  <c r="M16" i="27"/>
  <c r="H16" i="27"/>
  <c r="P15" i="27"/>
  <c r="O15" i="27"/>
  <c r="M15" i="27"/>
  <c r="H15" i="27"/>
  <c r="O14" i="27"/>
  <c r="M14" i="27"/>
  <c r="H14" i="27"/>
  <c r="O13" i="27"/>
  <c r="M13" i="27"/>
  <c r="H13" i="27"/>
  <c r="P12" i="27"/>
  <c r="O12" i="27"/>
  <c r="M12" i="27"/>
  <c r="H12" i="27"/>
  <c r="P11" i="27"/>
  <c r="O11" i="27"/>
  <c r="M11" i="27"/>
  <c r="H11" i="27"/>
  <c r="O10" i="27"/>
  <c r="M10" i="27"/>
  <c r="H10" i="27"/>
  <c r="P140" i="27"/>
  <c r="P143" i="27"/>
  <c r="P139" i="27" l="1"/>
  <c r="P141" i="27" l="1"/>
  <c r="P296" i="27"/>
  <c r="P294" i="27"/>
  <c r="P290" i="27"/>
  <c r="P288" i="27"/>
  <c r="P282" i="27"/>
  <c r="P280" i="27"/>
  <c r="P278" i="27"/>
  <c r="P274" i="27"/>
  <c r="P272" i="27"/>
  <c r="P270" i="27"/>
  <c r="P268" i="27"/>
  <c r="P266" i="27"/>
  <c r="P264" i="27"/>
  <c r="P260" i="27"/>
  <c r="P258" i="27"/>
  <c r="P252" i="27"/>
  <c r="P250" i="27"/>
  <c r="P248" i="27"/>
  <c r="P244" i="27"/>
  <c r="P242" i="27"/>
  <c r="P240" i="27"/>
  <c r="P236" i="27"/>
  <c r="P234" i="27"/>
  <c r="P230" i="27"/>
  <c r="P228" i="27"/>
  <c r="P224" i="27"/>
  <c r="P222" i="27"/>
  <c r="P220" i="27"/>
  <c r="P191" i="27"/>
  <c r="P184" i="27"/>
  <c r="P176" i="27"/>
  <c r="P174" i="27"/>
  <c r="P172" i="27"/>
  <c r="P168" i="27"/>
  <c r="P284" i="27"/>
  <c r="P214" i="27"/>
  <c r="P212" i="27"/>
  <c r="P202" i="27"/>
  <c r="P194" i="27"/>
  <c r="P158" i="27"/>
  <c r="P155" i="27"/>
  <c r="P152" i="27"/>
  <c r="P148" i="27"/>
  <c r="P130" i="27"/>
  <c r="P128" i="27"/>
  <c r="P91" i="27"/>
  <c r="P85" i="27"/>
  <c r="P83" i="27"/>
  <c r="P79" i="27"/>
  <c r="P16" i="27"/>
  <c r="P14" i="27"/>
  <c r="P295" i="27"/>
  <c r="P289" i="27"/>
  <c r="P283" i="27"/>
  <c r="P281" i="27"/>
  <c r="P279" i="27"/>
  <c r="P275" i="27"/>
  <c r="P273" i="27"/>
  <c r="P271" i="27"/>
  <c r="P269" i="27"/>
  <c r="P265" i="27"/>
  <c r="P263" i="27"/>
  <c r="P259" i="27"/>
  <c r="P257" i="27"/>
  <c r="P251" i="27"/>
  <c r="P249" i="27"/>
  <c r="P245" i="27"/>
  <c r="P243" i="27"/>
  <c r="P241" i="27"/>
  <c r="P235" i="27"/>
  <c r="P233" i="27"/>
  <c r="P229" i="27"/>
  <c r="P223" i="27"/>
  <c r="P221" i="27"/>
  <c r="P190" i="27"/>
  <c r="P183" i="27"/>
  <c r="P181" i="27"/>
  <c r="P175" i="27"/>
  <c r="P173" i="27"/>
  <c r="P171" i="27"/>
  <c r="P161" i="27"/>
  <c r="P13" i="27"/>
  <c r="P213" i="27"/>
  <c r="P211" i="27"/>
  <c r="P205" i="27"/>
  <c r="P201" i="27"/>
  <c r="P195" i="27"/>
  <c r="P186" i="27"/>
  <c r="P159" i="27"/>
  <c r="P151" i="27"/>
  <c r="P149" i="27"/>
  <c r="P147" i="27"/>
  <c r="P137" i="27"/>
  <c r="P135" i="27"/>
  <c r="P133" i="27"/>
  <c r="P131" i="27"/>
  <c r="P129" i="27"/>
  <c r="P127" i="27"/>
  <c r="P125" i="27"/>
  <c r="P90" i="27"/>
  <c r="P88" i="27"/>
  <c r="P84" i="27"/>
  <c r="P82" i="27"/>
  <c r="P180" i="27"/>
  <c r="P178" i="27"/>
  <c r="P87" i="27"/>
  <c r="P81" i="27"/>
  <c r="P179" i="27"/>
  <c r="P177" i="27"/>
</calcChain>
</file>

<file path=xl/sharedStrings.xml><?xml version="1.0" encoding="utf-8"?>
<sst xmlns="http://schemas.openxmlformats.org/spreadsheetml/2006/main" count="3172" uniqueCount="382">
  <si>
    <t>DESIGNATION LOCAL</t>
  </si>
  <si>
    <t>Etat initial</t>
  </si>
  <si>
    <t>(A) Salle de réunion</t>
  </si>
  <si>
    <t>Bâtiment</t>
  </si>
  <si>
    <t>Etage</t>
  </si>
  <si>
    <t>N°</t>
  </si>
  <si>
    <t>Nature</t>
  </si>
  <si>
    <t>Nbr Fenêtre</t>
  </si>
  <si>
    <t xml:space="preserve">Nature sol </t>
  </si>
  <si>
    <t>Traitement</t>
  </si>
  <si>
    <t>Encombrement</t>
  </si>
  <si>
    <t>%</t>
  </si>
  <si>
    <t>Vétusté</t>
  </si>
  <si>
    <t>Nbr de passage par an</t>
  </si>
  <si>
    <t>Fréquence de passage minimum dans le local</t>
  </si>
  <si>
    <t>(B) Bureau</t>
  </si>
  <si>
    <t>Carrelage</t>
  </si>
  <si>
    <t>Néant</t>
  </si>
  <si>
    <t>Normal</t>
  </si>
  <si>
    <t>(C) Commun</t>
  </si>
  <si>
    <t>(V) Locaux vie</t>
  </si>
  <si>
    <t>(M) Médical</t>
  </si>
  <si>
    <t>(S) Sanitaire</t>
  </si>
  <si>
    <t>(SP) Salle de sport</t>
  </si>
  <si>
    <t>Neuf</t>
  </si>
  <si>
    <t>M</t>
  </si>
  <si>
    <t>(B)  Bimestriel</t>
  </si>
  <si>
    <t>B</t>
  </si>
  <si>
    <t>(T) Trismestiel</t>
  </si>
  <si>
    <t>T</t>
  </si>
  <si>
    <t>(A) Annuel</t>
  </si>
  <si>
    <t>A</t>
  </si>
  <si>
    <t>Plastique</t>
  </si>
  <si>
    <t>Parquet</t>
  </si>
  <si>
    <t>Vétuste</t>
  </si>
  <si>
    <t>(M) Mensuel</t>
  </si>
  <si>
    <t>ABREVIATION</t>
  </si>
  <si>
    <t>JR/AN</t>
  </si>
  <si>
    <t>REGIME OUVERTURE EN CLAIR</t>
  </si>
  <si>
    <t>SITE / QUARTIER / SERVICE</t>
  </si>
  <si>
    <t>Fréquence de passage</t>
  </si>
  <si>
    <r>
      <t>Surface Fenêtre (m</t>
    </r>
    <r>
      <rPr>
        <vertAlign val="superscript"/>
        <sz val="9"/>
        <color indexed="8"/>
        <rFont val="Marianne"/>
        <family val="3"/>
      </rPr>
      <t>2</t>
    </r>
    <r>
      <rPr>
        <sz val="9"/>
        <color indexed="8"/>
        <rFont val="Marianne"/>
        <family val="3"/>
      </rPr>
      <t>)</t>
    </r>
  </si>
  <si>
    <r>
      <t xml:space="preserve">Surface des vitres </t>
    </r>
    <r>
      <rPr>
        <sz val="8"/>
        <color indexed="8"/>
        <rFont val="Marianne"/>
        <family val="3"/>
      </rPr>
      <t>(m</t>
    </r>
    <r>
      <rPr>
        <vertAlign val="superscript"/>
        <sz val="8"/>
        <color indexed="8"/>
        <rFont val="Marianne"/>
        <family val="3"/>
      </rPr>
      <t>2</t>
    </r>
    <r>
      <rPr>
        <sz val="8"/>
        <color indexed="8"/>
        <rFont val="Marianne"/>
        <family val="3"/>
      </rPr>
      <t>)</t>
    </r>
  </si>
  <si>
    <r>
      <t xml:space="preserve">Superficie </t>
    </r>
    <r>
      <rPr>
        <sz val="8"/>
        <color indexed="8"/>
        <rFont val="Marianne"/>
        <family val="3"/>
      </rPr>
      <t>(m</t>
    </r>
    <r>
      <rPr>
        <vertAlign val="superscript"/>
        <sz val="8"/>
        <color indexed="8"/>
        <rFont val="Marianne"/>
        <family val="3"/>
      </rPr>
      <t>2</t>
    </r>
    <r>
      <rPr>
        <sz val="8"/>
        <color indexed="8"/>
        <rFont val="Marianne"/>
        <family val="3"/>
      </rPr>
      <t>)</t>
    </r>
  </si>
  <si>
    <t>( - ) Faible</t>
  </si>
  <si>
    <t>( / ) Normal</t>
  </si>
  <si>
    <t>( + ) Fort</t>
  </si>
  <si>
    <t>RDC</t>
  </si>
  <si>
    <t>Effectifs sur site</t>
  </si>
  <si>
    <t>Gestion des déchets</t>
  </si>
  <si>
    <t>1 fois par an</t>
  </si>
  <si>
    <t>1 fois par trimestre</t>
  </si>
  <si>
    <t>1 fois tous les 2 mois</t>
  </si>
  <si>
    <t>1 fois par mois</t>
  </si>
  <si>
    <t>(BM) 2 fois par mois</t>
  </si>
  <si>
    <t>BM</t>
  </si>
  <si>
    <t>2 fois par mois</t>
  </si>
  <si>
    <t>(M3) 3 fois par mois</t>
  </si>
  <si>
    <t>M3</t>
  </si>
  <si>
    <t>3 fois par mois</t>
  </si>
  <si>
    <t>(H50-1) Hebdomadaire : 50 semaines par an -
1 fois par semaine</t>
  </si>
  <si>
    <t>H50-1</t>
  </si>
  <si>
    <t>1 fois par semaine
avec 2 semaines de fermeture/an)</t>
  </si>
  <si>
    <t>(H50-2) Hebdomadaire : 50 semaines par an -
2 fois par semaine</t>
  </si>
  <si>
    <t>H50-2</t>
  </si>
  <si>
    <t>2 fois par semaine
avec 2 semaines de fermeture/an)</t>
  </si>
  <si>
    <t>(H50-3) Hebdomadaire : 50 semaines par an -
3 fois par semaine</t>
  </si>
  <si>
    <t>H50-3</t>
  </si>
  <si>
    <t>3 fois par semaine
avec 2 semaines de fermeture/an)</t>
  </si>
  <si>
    <t>(H50-4) Hebdomadaire : 50 semaines par an -
4 fois par semaine</t>
  </si>
  <si>
    <t>H50-4</t>
  </si>
  <si>
    <t>4 fois par semaine
avec 2 semaines de fermeture/an)</t>
  </si>
  <si>
    <t>(Q1-5-H50) Quotidien : 1 fois par jour -
5 jours par semaines - 50 semaines par an</t>
  </si>
  <si>
    <t>Q1-5-H50</t>
  </si>
  <si>
    <t>du lundi au vendredi inclus
avec 2 semaines de fermeture/an</t>
  </si>
  <si>
    <t>(Q2-5-H50) Quotidien : 2 fois par jour -
5 jours par semaines - 50 semaines par an</t>
  </si>
  <si>
    <t>Q2-5-H50</t>
  </si>
  <si>
    <t>(Q3-5-H50) Quotidien : 3 fois par jour -
5 jours par semaines - 50 semaines par an</t>
  </si>
  <si>
    <t>Q3-5-H50</t>
  </si>
  <si>
    <t>(Q1-6-H50) Quotidien : 1 fois par jour -
6 jours par semaines - 50 semaines par an</t>
  </si>
  <si>
    <t>Q1-6-H50</t>
  </si>
  <si>
    <t>du lundi au samedi inclus
avec 2 semaines de fermeture/an</t>
  </si>
  <si>
    <t>(Q1-7-H50) Quotidien : 1 fois par jour -
7 jours par semaines - 50 semaines par an</t>
  </si>
  <si>
    <t>Q1-7-H50</t>
  </si>
  <si>
    <t>du lundi au dimanche inclus
avec 2 semaines de fermeture/an</t>
  </si>
  <si>
    <t>Observations</t>
  </si>
  <si>
    <t>(D) A la demande, prestations chiffrées dans l'onglet prest à la demande</t>
  </si>
  <si>
    <t>Chiffré dans l'onglet prest. À la demande ou non prévue d'être nettoyé</t>
  </si>
  <si>
    <t>D</t>
  </si>
  <si>
    <t>Chalons
Rue Pasteur - Résidence de général - HQG</t>
  </si>
  <si>
    <t>Chalons
Route de bar le duc - CRE BOUY</t>
  </si>
  <si>
    <t>Chalons
Rue de général Sarrail - DMD</t>
  </si>
  <si>
    <t>Chalons
Rue de général Sarrail - CSNJ</t>
  </si>
  <si>
    <t>Chalons
Quartier FEVRIER - SMV</t>
  </si>
  <si>
    <t>Chalons
USID</t>
  </si>
  <si>
    <t>001</t>
  </si>
  <si>
    <t>002</t>
  </si>
  <si>
    <t>006</t>
  </si>
  <si>
    <t>004</t>
  </si>
  <si>
    <t>005</t>
  </si>
  <si>
    <t>035</t>
  </si>
  <si>
    <t>023</t>
  </si>
  <si>
    <t>022</t>
  </si>
  <si>
    <t>021</t>
  </si>
  <si>
    <t>020</t>
  </si>
  <si>
    <t>018</t>
  </si>
  <si>
    <t>016</t>
  </si>
  <si>
    <t>049</t>
  </si>
  <si>
    <t>009</t>
  </si>
  <si>
    <t>048</t>
  </si>
  <si>
    <t>017</t>
  </si>
  <si>
    <t>014</t>
  </si>
  <si>
    <t>015</t>
  </si>
  <si>
    <t>016 Bis</t>
  </si>
  <si>
    <t>-</t>
  </si>
  <si>
    <t>Vestiaire</t>
  </si>
  <si>
    <t>vestiaire</t>
  </si>
  <si>
    <t>couloir</t>
  </si>
  <si>
    <t>011
CORIMEC</t>
  </si>
  <si>
    <t>011</t>
  </si>
  <si>
    <t>011
Bloc sanitaire</t>
  </si>
  <si>
    <t>05</t>
  </si>
  <si>
    <t>salle de repos</t>
  </si>
  <si>
    <t>13</t>
  </si>
  <si>
    <t>00-009</t>
  </si>
  <si>
    <t>00-014</t>
  </si>
  <si>
    <t>00-015</t>
  </si>
  <si>
    <t>00-016</t>
  </si>
  <si>
    <t>00-018</t>
  </si>
  <si>
    <t>00-019</t>
  </si>
  <si>
    <t>00-020</t>
  </si>
  <si>
    <t>00-022</t>
  </si>
  <si>
    <t>00-001</t>
  </si>
  <si>
    <t>00-002</t>
  </si>
  <si>
    <t>00-004</t>
  </si>
  <si>
    <t>00-006</t>
  </si>
  <si>
    <t>00-007</t>
  </si>
  <si>
    <t>00-008</t>
  </si>
  <si>
    <t>00-010</t>
  </si>
  <si>
    <t>00-011</t>
  </si>
  <si>
    <t>00-012</t>
  </si>
  <si>
    <t>00-013</t>
  </si>
  <si>
    <t>00-017</t>
  </si>
  <si>
    <t>00-021</t>
  </si>
  <si>
    <t>01-001</t>
  </si>
  <si>
    <t>01-002</t>
  </si>
  <si>
    <t>01-003</t>
  </si>
  <si>
    <t>01-004</t>
  </si>
  <si>
    <t>01-005</t>
  </si>
  <si>
    <t>01-006</t>
  </si>
  <si>
    <t>01-007</t>
  </si>
  <si>
    <t>01-008</t>
  </si>
  <si>
    <t>01-009</t>
  </si>
  <si>
    <t>01-010</t>
  </si>
  <si>
    <t>01-011</t>
  </si>
  <si>
    <t>01-012</t>
  </si>
  <si>
    <t>01-013</t>
  </si>
  <si>
    <t>01-014</t>
  </si>
  <si>
    <t>01-015</t>
  </si>
  <si>
    <t>01-016</t>
  </si>
  <si>
    <t>02-001</t>
  </si>
  <si>
    <t>02-002</t>
  </si>
  <si>
    <t>02-003</t>
  </si>
  <si>
    <t>02-004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</si>
  <si>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</si>
  <si>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</si>
  <si>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</si>
  <si>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</si>
  <si>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</si>
  <si>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</si>
  <si>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</si>
  <si>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</si>
  <si>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</si>
  <si>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02-014</t>
  </si>
  <si>
    <t>00-008 BIS</t>
  </si>
  <si>
    <t>02-001 BIS</t>
  </si>
  <si>
    <t>007</t>
  </si>
  <si>
    <t>003</t>
  </si>
  <si>
    <t>008</t>
  </si>
  <si>
    <t>010</t>
  </si>
  <si>
    <t>012</t>
  </si>
  <si>
    <t>013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</si>
  <si>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</si>
  <si>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</si>
  <si>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</si>
  <si>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</si>
  <si>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</si>
  <si>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</si>
  <si>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</si>
  <si>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</si>
  <si>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</si>
  <si>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033</t>
  </si>
  <si>
    <t>034</t>
  </si>
  <si>
    <t>036</t>
  </si>
  <si>
    <t>037</t>
  </si>
  <si>
    <t>038</t>
  </si>
  <si>
    <t>039</t>
  </si>
  <si>
    <t>040</t>
  </si>
  <si>
    <t>032</t>
  </si>
  <si>
    <t>01</t>
  </si>
  <si>
    <t>02</t>
  </si>
  <si>
    <t>03</t>
  </si>
  <si>
    <t>Niveau -1</t>
  </si>
  <si>
    <t>1er niveau</t>
  </si>
  <si>
    <t>(A) salle de réunion</t>
  </si>
  <si>
    <t>(SP) salle de sport</t>
  </si>
  <si>
    <t>22/23</t>
  </si>
  <si>
    <t xml:space="preserve"> Moquette</t>
  </si>
  <si>
    <t xml:space="preserve">
Tapis x1 </t>
  </si>
  <si>
    <t xml:space="preserve">
1 douche 2 wc 2 Miroirs 1 lavabo</t>
  </si>
  <si>
    <t xml:space="preserve">
</t>
  </si>
  <si>
    <t xml:space="preserve">
Palier couloir
Tapis - revêtement plastique</t>
  </si>
  <si>
    <t xml:space="preserve">
Couloir et hall
Tapis (revêtement complet)</t>
  </si>
  <si>
    <t xml:space="preserve">
hall d'entrée
</t>
  </si>
  <si>
    <t xml:space="preserve">
Véranda 
</t>
  </si>
  <si>
    <t xml:space="preserve">
salon du général
Tapis x1 ( 2m90 X 2m)</t>
  </si>
  <si>
    <t xml:space="preserve">
Salle à manger
Tapis x1 (4m X 3m10)</t>
  </si>
  <si>
    <t xml:space="preserve">
Couloir
</t>
  </si>
  <si>
    <t xml:space="preserve">
Palier couloir
 tapis + paillasson</t>
  </si>
  <si>
    <t xml:space="preserve">
Escalier
</t>
  </si>
  <si>
    <t xml:space="preserve">
Couloir entrée
</t>
  </si>
  <si>
    <t xml:space="preserve">
Escalier emprunté uniquement  lors des réunions
</t>
  </si>
  <si>
    <t xml:space="preserve">
Petite véranda sur cour intérieure
</t>
  </si>
  <si>
    <t xml:space="preserve">
1 WC - 1 lavabo avec miroir</t>
  </si>
  <si>
    <t xml:space="preserve">
cuisine personnelle de l'épouse du Général
à la demande lorsqu'il y aura des réceptions</t>
  </si>
  <si>
    <t xml:space="preserve">
Entrée /Couloir /dégagement
</t>
  </si>
  <si>
    <t xml:space="preserve">
Bureau du chef établissement
1 lavabo</t>
  </si>
  <si>
    <t xml:space="preserve">
Salle repos prise de repas par personnel civil
</t>
  </si>
  <si>
    <t xml:space="preserve">
Bureau des 
Adjoint + Chef exploitation
</t>
  </si>
  <si>
    <t xml:space="preserve">
Bureau exploitation
</t>
  </si>
  <si>
    <t xml:space="preserve">
Acceuil exploitation
</t>
  </si>
  <si>
    <t xml:space="preserve">
Sécrétariat
</t>
  </si>
  <si>
    <t xml:space="preserve">
Salle de réunion
</t>
  </si>
  <si>
    <t xml:space="preserve">
Sanitaires
1WC - 1 Lavabo
1 miroir</t>
  </si>
  <si>
    <t xml:space="preserve">
Sanitaires
1 WC - 1 urinoir - 1 lavabo
1 miroir</t>
  </si>
  <si>
    <t xml:space="preserve">
Sanitaires
1 WC - 1 lavabo
1 miroir</t>
  </si>
  <si>
    <t xml:space="preserve">
Entrée
</t>
  </si>
  <si>
    <t xml:space="preserve">
Sanitaires
3 WC - 2 urinoirs - 3 lavabos
3 miroirs</t>
  </si>
  <si>
    <t xml:space="preserve">
Vestiaires
2 douches</t>
  </si>
  <si>
    <t xml:space="preserve">
Vestiaires
1 douche</t>
  </si>
  <si>
    <t xml:space="preserve">
Bureau du chef IPDE
</t>
  </si>
  <si>
    <t xml:space="preserve">
Accueil IPDE
</t>
  </si>
  <si>
    <t xml:space="preserve">
Bureau des expéditions
</t>
  </si>
  <si>
    <t xml:space="preserve">
Salle de repos
</t>
  </si>
  <si>
    <t xml:space="preserve">
Cuisine
</t>
  </si>
  <si>
    <t xml:space="preserve">
Sanitaires
2 WC - 1 lavabo
1 miroir</t>
  </si>
  <si>
    <t xml:space="preserve">
Bureraux
atelier + infrastructure
</t>
  </si>
  <si>
    <t xml:space="preserve">
Salle de repos
3 Lavabos </t>
  </si>
  <si>
    <t xml:space="preserve">
Sanitaires
2 urinoirs - 2 WC</t>
  </si>
  <si>
    <t xml:space="preserve">
Poste de garde
</t>
  </si>
  <si>
    <t xml:space="preserve">
cuisines/vestiaires
1 lavabo - 1 douche</t>
  </si>
  <si>
    <t xml:space="preserve">
sanitaires
1 WC - 1 lavabo</t>
  </si>
  <si>
    <t xml:space="preserve">
stockage matériel</t>
  </si>
  <si>
    <t xml:space="preserve">
Très rarement utlisée ( issue de secours )
</t>
  </si>
  <si>
    <t xml:space="preserve">Actuellement DMD
2 portes vitrées ( sas ) + 1 fenêtre </t>
  </si>
  <si>
    <t xml:space="preserve">
Local société titulaire
</t>
  </si>
  <si>
    <t>Actuellement DMD
Vestiaires</t>
  </si>
  <si>
    <t xml:space="preserve">Actuellement DMD
</t>
  </si>
  <si>
    <t xml:space="preserve">
Hall d'escalier</t>
  </si>
  <si>
    <t>Actuellement DMD
couloir</t>
  </si>
  <si>
    <t>Actuellement DMD
1 lavabo - 1 vide seau - 1 urinoir - 1 WC - 1 tablette - 1 miroir</t>
  </si>
  <si>
    <t>Actuellement DMD
1 lavabo - 1 WC - 1 tablette - 1 miroir</t>
  </si>
  <si>
    <t>Actuellement DMD
1 lavabo - 1 WC- 1 tablette - 1 miroir</t>
  </si>
  <si>
    <t xml:space="preserve">
Lieu de restauration des agents civils
1  évier</t>
  </si>
  <si>
    <t xml:space="preserve">
Palier</t>
  </si>
  <si>
    <t xml:space="preserve">
1 douche</t>
  </si>
  <si>
    <t xml:space="preserve">
1 lavabo -1 urinoir - 1 WC - 1 vide seau- 1 tablette - 1 miroir</t>
  </si>
  <si>
    <t xml:space="preserve">
1 lavabo - 1 WC- 1 tablette - 1 miroir</t>
  </si>
  <si>
    <t xml:space="preserve">
5 fenêtres et 1 porte vitrée 
</t>
  </si>
  <si>
    <t xml:space="preserve">
Palier</t>
  </si>
  <si>
    <t xml:space="preserve">
1 lavabo - 1 vide seau - 1 WC- 1 tablette - 1 miroir</t>
  </si>
  <si>
    <t xml:space="preserve">
1 lavabo - 1 urinoir - 1 WC- 1 tablette - 1 miroir</t>
  </si>
  <si>
    <t xml:space="preserve">
3 fenêtres et 1 porte vitrée </t>
  </si>
  <si>
    <t xml:space="preserve">
Escaliers rdc vers 1 er étage</t>
  </si>
  <si>
    <t xml:space="preserve">
Escaliers 1 er étage vers 2 ème étage</t>
  </si>
  <si>
    <t xml:space="preserve">
SAS
tapis grattant x1 </t>
  </si>
  <si>
    <t xml:space="preserve">
Entrée - Couloir</t>
  </si>
  <si>
    <t xml:space="preserve">
1 vide seau</t>
  </si>
  <si>
    <t xml:space="preserve">
Chambre de passage ( 040 )
Sanitaires de la chambre 040 nettoyée par l'occupant</t>
  </si>
  <si>
    <t xml:space="preserve">
3 urinoirs - 3 WC - 1 lavabo</t>
  </si>
  <si>
    <t xml:space="preserve">
Douchels x 8</t>
  </si>
  <si>
    <t xml:space="preserve">
salle d'eau bvureau RANI
3 Lavabos </t>
  </si>
  <si>
    <t xml:space="preserve">
salle d'eau bureau S1
3 Lavabos </t>
  </si>
  <si>
    <t xml:space="preserve">
salle d'eau bureau S3
3 Lavabos </t>
  </si>
  <si>
    <t xml:space="preserve">
salle d'eau salle de reunion 
3 Lavabos </t>
  </si>
  <si>
    <t xml:space="preserve">
salle d'eau salle GE
3 Lavabos </t>
  </si>
  <si>
    <t xml:space="preserve">
salle d'eau salle ROI
3 Lavabos </t>
  </si>
  <si>
    <t xml:space="preserve">
salle d'eau bureau EM
3 Lavabos </t>
  </si>
  <si>
    <t xml:space="preserve">
4 douches </t>
  </si>
  <si>
    <t xml:space="preserve">
3 urinoirs - 3 WC - 2 Lavabos</t>
  </si>
  <si>
    <t xml:space="preserve">
Salle bureau CDU
1 Lavabo</t>
  </si>
  <si>
    <t xml:space="preserve">
Salle d'eau salle dhonneur 
3 Lavabos </t>
  </si>
  <si>
    <t xml:space="preserve">
salle d'eau bureau OA
3 Lavabos </t>
  </si>
  <si>
    <t xml:space="preserve">
salle d'eau bureau ADU
3 Lavabos </t>
  </si>
  <si>
    <t xml:space="preserve">
salle d'eau bureau S4 
3 Lavabos </t>
  </si>
  <si>
    <t xml:space="preserve">
salle d'eau bureau S2
3 Lavabos </t>
  </si>
  <si>
    <t xml:space="preserve">
salle d'eau convivialité 
3 Lavabos </t>
  </si>
  <si>
    <t xml:space="preserve">
Bureau RAN
</t>
  </si>
  <si>
    <t xml:space="preserve">
Bureau S1
</t>
  </si>
  <si>
    <t xml:space="preserve">
Bureau S3
</t>
  </si>
  <si>
    <t xml:space="preserve">
Salle de reunion
</t>
  </si>
  <si>
    <t xml:space="preserve">
Bureau RH
</t>
  </si>
  <si>
    <t xml:space="preserve">
Bureau ROI
</t>
  </si>
  <si>
    <t xml:space="preserve">
Bureau SAF
</t>
  </si>
  <si>
    <t xml:space="preserve">
Bureau CDU
</t>
  </si>
  <si>
    <t xml:space="preserve">
Salle d'honneur
</t>
  </si>
  <si>
    <t xml:space="preserve">
Bureau OA
</t>
  </si>
  <si>
    <t xml:space="preserve">
Bureau ADU
</t>
  </si>
  <si>
    <t xml:space="preserve">
Bureau S4
</t>
  </si>
  <si>
    <t xml:space="preserve">
Bureau S2
</t>
  </si>
  <si>
    <t xml:space="preserve">
salle convivialité
</t>
  </si>
  <si>
    <t>chambre de passage
nettoyé par occupant
1 lavabo</t>
  </si>
  <si>
    <t xml:space="preserve">
Salle de lecture
3 Lavabos </t>
  </si>
  <si>
    <t xml:space="preserve">
Semaine
1 lavabo / 1 lit</t>
  </si>
  <si>
    <t xml:space="preserve">
Chambre de passage
1 lavabo / 1 lit</t>
  </si>
  <si>
    <t xml:space="preserve">
restauration du weekend
Foyer</t>
  </si>
  <si>
    <t xml:space="preserve">
restauration du weekend
1 lavabo</t>
  </si>
  <si>
    <t xml:space="preserve">
restauration du weekend
</t>
  </si>
  <si>
    <t xml:space="preserve">
Laverie</t>
  </si>
  <si>
    <t xml:space="preserve">15 incorporations par an
Accueil couloir entrée
1 tapis de sol </t>
  </si>
  <si>
    <t xml:space="preserve">
Salle d'attente
</t>
  </si>
  <si>
    <t xml:space="preserve">
1 lavabo  2 Douches 
</t>
  </si>
  <si>
    <t xml:space="preserve">
Salle de consultation
1 lavabo</t>
  </si>
  <si>
    <t xml:space="preserve">
Accueil secrétariat
</t>
  </si>
  <si>
    <t xml:space="preserve">
1 wc 1 lavabo 
</t>
  </si>
  <si>
    <t xml:space="preserve">
Salle de sport
1 tapis de sol </t>
  </si>
  <si>
    <t xml:space="preserve">Ces salles de réunion sont utilisées en salle de cours par les stagiaires du SMV
Salle de cours  Nettoyage avant 10 H
VITRES = 5 fenêtres de 0,80 x 2 + 1 grande porte vtrée de  5,30 m² X 2 + 1 porte d'accés à la salle de cours de 1,645 x2 </t>
  </si>
  <si>
    <t>Ces salles de réunion sont utilisées en salle de cours par les stagiaires du SMV
Salle de cours
VITRES = 4 fenêtres et 1 porte de 1,645 m² + 1 porte de secours de 0,27 m² x2</t>
  </si>
  <si>
    <t xml:space="preserve">
Salle de cours - SAS
Accés salle de cours   Tapis de sol + 1 porte 1,645 m²</t>
  </si>
  <si>
    <t>Ces salles de réunion sont utilisées en salle de cours par les stagiaires du SMV
Salle de cours
VITRES = 3 fenêtres et 1 porte de 1,645 m² + 1 porte des secours 0,27 m² x 2</t>
  </si>
  <si>
    <t>Ces salles de réunion sont utilisées en salle de cours par les stagiaires du SMV
Salle de cours
VITRES = 3 fenêtres et 1 porte de 1,645 m² + 1 porte de secours de 0,27 m²X2</t>
  </si>
  <si>
    <t>Ces salles de réunion sont utilisées en salle de cours par les stagiaires du SMV
Salle de cours
VITRES = 3 fenêtres et 1 porte de 1,645 m²+ 1 porte de secours 0,27 m² X 2</t>
  </si>
  <si>
    <t>Ces salles de réunion sont utilisées en salle de cours par les stagiaires du SMV
Salle de cours 
VITRES = 4 fenêtres et 1 porte de 1,645 m² et 1 porte de secours de 0,27 m²</t>
  </si>
  <si>
    <t>Ces salles de réunion sont utilisées en salle de cours par les stagiaires du SMV
Salle de cours 
2 fenêtres et 1 porte de secours imposte de 0,27 m²</t>
  </si>
  <si>
    <t>Ces salles de réunion sont utilisées en salle de cours par les stagiaires du SMV
3 fenêtres et 1 porte de secours imposte de 0,27 m²</t>
  </si>
  <si>
    <t>sas d'entrée
Salle de cours- SAS
tapis de sol x 1 et 1 porte d'accés au sas  1,645 m²</t>
  </si>
  <si>
    <t xml:space="preserve">
6 lavabos-6wc-1 vide seau
Toilette Feminine</t>
  </si>
  <si>
    <t xml:space="preserve">
17 lavabos-8 urinoirs-8 wc
Toilette Masculin</t>
  </si>
  <si>
    <t xml:space="preserve">
 SAS  sanitaires
tapis de sol x 1 et 1 porte d'accés au sas  1,645 m² + 1 fenêtre </t>
  </si>
  <si>
    <t xml:space="preserve">
Salle de cours - SAS
tapis de sol x 1 et 1 porte d'accés au sas  1,645 m²</t>
  </si>
  <si>
    <t xml:space="preserve">
Salle de cours - SAS</t>
  </si>
  <si>
    <t xml:space="preserve">
salle de pause - restauration
</t>
  </si>
  <si>
    <t xml:space="preserve">
salle de pause - restauration
point d'eau</t>
  </si>
  <si>
    <t xml:space="preserve">
AJOUT
Inutilisée pour l'instant servira peut être de bureau</t>
  </si>
  <si>
    <t xml:space="preserve">
dont 1 porte vitrée
Tapis 120 x 60</t>
  </si>
  <si>
    <t xml:space="preserve">
HOMMES
1 WC - 1 lavabo - 1 miroir - 1 tablette</t>
  </si>
  <si>
    <t xml:space="preserve">
2 WC - 1 lavabo - 1 miroir- 1 tablette</t>
  </si>
  <si>
    <t xml:space="preserve">
1 Douche</t>
  </si>
  <si>
    <t xml:space="preserve">
FEMMES
1 WC - 1 lavabo - 1 miroir - 1 tablette</t>
  </si>
  <si>
    <t xml:space="preserve">
Escalier Nord</t>
  </si>
  <si>
    <t xml:space="preserve">
escalier du rdc au 1 er avec palier(30)
Escalier central RDC au 1er (29) </t>
  </si>
  <si>
    <t xml:space="preserve">
C2</t>
  </si>
  <si>
    <t xml:space="preserve">
Directeur</t>
  </si>
  <si>
    <t xml:space="preserve">
Salle d'honneur</t>
  </si>
  <si>
    <t xml:space="preserve">
Local internet</t>
  </si>
  <si>
    <t xml:space="preserve">
2 lavabos - 2 WC - 2 miroirs - 2 tablettes</t>
  </si>
  <si>
    <t xml:space="preserve">
Salle détente</t>
  </si>
  <si>
    <t xml:space="preserve">
1 lavabo - 2 WC - 1 miroir - 1 tablette</t>
  </si>
  <si>
    <t xml:space="preserve">
Magasin </t>
  </si>
  <si>
    <t xml:space="preserve">
Escaliers Nord</t>
  </si>
  <si>
    <t xml:space="preserve">
 du 1er au 2ème 
Escaliers Central</t>
  </si>
  <si>
    <t xml:space="preserve">
Porte vitrée
Sas d'entrée</t>
  </si>
  <si>
    <t xml:space="preserve">
Sanitaires Féminins
1 lavabo - 1 WC - 1 tablette - 1 miroir</t>
  </si>
  <si>
    <t xml:space="preserve">
Hall </t>
  </si>
  <si>
    <t xml:space="preserve">
douche</t>
  </si>
  <si>
    <t xml:space="preserve">
Sanitaires masculins
2 WC - 2 urinoirs - 1 lavabo- 1 miroir</t>
  </si>
  <si>
    <t xml:space="preserve">
Esaclier central du RDC au 1er (22) et du 1er au 2ème (23)</t>
  </si>
  <si>
    <t xml:space="preserve">
Cloisons  vitrées sur bureaux
</t>
  </si>
  <si>
    <t xml:space="preserve">
Baies vitrées sur le couloir</t>
  </si>
  <si>
    <t xml:space="preserve">
local internet</t>
  </si>
  <si>
    <t xml:space="preserve">
Sanitaires Masculins
2 WC - 2 urinoirs -1 douche - 1 lavabo</t>
  </si>
  <si>
    <t xml:space="preserve">
Sanitaires féminins
1 WC - 1 lavabo</t>
  </si>
  <si>
    <t xml:space="preserve">
évier
</t>
  </si>
  <si>
    <t xml:space="preserve">
Escaliers du 1er au 2 ème étage
</t>
  </si>
  <si>
    <t>Q1-4-H50</t>
  </si>
  <si>
    <t>(Q1-4-H50) Quotidien : 1 fois par jour -
4 jours par semaines - 50 semaines par an</t>
  </si>
  <si>
    <t>SMV : 200 - HQG : 3 - USID :  80 -  CSN.DMD : 25 - CRE de BOUY : 20 . 
Utilisation des bâtiments :   personnel administratif, bâtiments vie</t>
  </si>
  <si>
    <t>LOT 2 : CHALONS-EN-CHAMPAGNE - BOUY</t>
  </si>
  <si>
    <t>ANNEXE 1 AU CCTP : Description des locaux, avec fréquences de passage.</t>
  </si>
  <si>
    <t>ANNEXE 1 AU CCTP : Légende</t>
  </si>
  <si>
    <t>En place au SMV et  CRE de BOUY ( cartons - verres - plastique en 15 m3 ) collecte à la demande et bacs 660 L ( emballage divers et déchets ultimes ) Fréquence 1 x/semaine. Pour le CSN-DMD - USID et HQG la collecte est prise en compte par la commune.</t>
  </si>
  <si>
    <t>Objet du marché :  Nettoyage des locaux communs au profit des unités ou formations bénéficiaires soutenues par le GSC de Mourmelon-le-Grand
DAF_2025_000371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</si>
</sst>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[$-40C]General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theme="1"/>
      <name val="Marianne"/>
      <family val="3"/>
    </font>
    <font>
      <sz val="11"/>
      <color rgb="FF0070C0"/>
      <name val="Marianne"/>
      <family val="3"/>
    </font>
    <font>
      <sz val="11"/>
      <color theme="1"/>
      <name val="Marianne"/>
      <family val="3"/>
    </font>
    <font>
      <sz val="9"/>
      <color theme="1"/>
      <name val="Marianne"/>
      <family val="3"/>
    </font>
    <font>
      <vertAlign val="superscript"/>
      <sz val="9"/>
      <color indexed="8"/>
      <name val="Marianne"/>
      <family val="3"/>
    </font>
    <font>
      <sz val="9"/>
      <color indexed="8"/>
      <name val="Marianne"/>
      <family val="3"/>
    </font>
    <font>
      <sz val="8"/>
      <color indexed="8"/>
      <name val="Marianne"/>
      <family val="3"/>
    </font>
    <font>
      <vertAlign val="superscript"/>
      <sz val="8"/>
      <color indexed="8"/>
      <name val="Marianne"/>
      <family val="3"/>
    </font>
    <font>
      <sz val="12"/>
      <name val="Marianne"/>
      <family val="3"/>
    </font>
    <font>
      <sz val="10"/>
      <name val="Marianne"/>
      <family val="3"/>
    </font>
    <font>
      <b/>
      <sz val="11"/>
      <color rgb="FFFF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  <font>
      <b/>
      <sz val="18"/>
      <name val="Marianne"/>
      <family val="3"/>
    </font>
    <font>
      <sz val="12"/>
      <color theme="1"/>
      <name val="Arial"/>
      <family val="2"/>
    </font>
    <font>
      <sz val="10"/>
      <name val="Arial"/>
      <family val="2"/>
    </font>
    <font>
      <strike/>
      <sz val="10"/>
      <name val="Marianne"/>
      <family val="3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/>
    <xf numFmtId="0" fontId="1" fillId="0" borderId="0"/>
    <xf numFmtId="165" fontId="6" fillId="0" borderId="0"/>
    <xf numFmtId="165" fontId="7" fillId="0" borderId="0"/>
    <xf numFmtId="9" fontId="4" fillId="0" borderId="0" applyFont="0" applyFill="0" applyBorder="0" applyAlignment="0" applyProtection="0"/>
    <xf numFmtId="0" fontId="23" fillId="0" borderId="0"/>
  </cellStyleXfs>
  <cellXfs count="116">
    <xf numFmtId="0" fontId="0" fillId="0" borderId="0" xfId="0"/>
    <xf numFmtId="0" fontId="10" fillId="0" borderId="0" xfId="0" applyFont="1"/>
    <xf numFmtId="0" fontId="8" fillId="6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vertical="center" wrapText="1"/>
    </xf>
    <xf numFmtId="0" fontId="8" fillId="8" borderId="10" xfId="0" applyFont="1" applyFill="1" applyBorder="1" applyAlignment="1">
      <alignment vertical="center" wrapText="1"/>
    </xf>
    <xf numFmtId="0" fontId="10" fillId="0" borderId="0" xfId="0" applyFont="1" applyBorder="1"/>
    <xf numFmtId="4" fontId="16" fillId="4" borderId="1" xfId="0" applyNumberFormat="1" applyFont="1" applyFill="1" applyBorder="1" applyAlignment="1">
      <alignment horizontal="center" vertical="center" wrapText="1"/>
    </xf>
    <xf numFmtId="9" fontId="16" fillId="4" borderId="1" xfId="0" applyNumberFormat="1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9" fillId="0" borderId="9" xfId="0" applyFont="1" applyFill="1" applyBorder="1" applyAlignment="1">
      <alignment vertical="center" wrapText="1"/>
    </xf>
    <xf numFmtId="0" fontId="19" fillId="0" borderId="4" xfId="0" applyFont="1" applyFill="1" applyBorder="1" applyAlignment="1">
      <alignment vertical="center" wrapText="1"/>
    </xf>
    <xf numFmtId="0" fontId="19" fillId="0" borderId="28" xfId="0" applyFont="1" applyFill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9" fontId="10" fillId="0" borderId="0" xfId="11" applyFont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7" fillId="0" borderId="0" xfId="1" applyFont="1"/>
    <xf numFmtId="0" fontId="10" fillId="0" borderId="2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vertical="center" wrapText="1"/>
    </xf>
    <xf numFmtId="49" fontId="20" fillId="4" borderId="1" xfId="0" applyNumberFormat="1" applyFont="1" applyFill="1" applyBorder="1" applyAlignment="1">
      <alignment vertical="center" wrapText="1"/>
    </xf>
    <xf numFmtId="1" fontId="20" fillId="4" borderId="1" xfId="0" applyNumberFormat="1" applyFont="1" applyFill="1" applyBorder="1" applyAlignment="1">
      <alignment vertical="center" wrapText="1"/>
    </xf>
    <xf numFmtId="0" fontId="20" fillId="4" borderId="16" xfId="0" applyFont="1" applyFill="1" applyBorder="1" applyAlignment="1">
      <alignment vertical="center" wrapText="1"/>
    </xf>
    <xf numFmtId="0" fontId="20" fillId="10" borderId="8" xfId="0" applyFont="1" applyFill="1" applyBorder="1" applyAlignment="1">
      <alignment vertical="center" wrapText="1"/>
    </xf>
    <xf numFmtId="49" fontId="20" fillId="10" borderId="1" xfId="0" applyNumberFormat="1" applyFont="1" applyFill="1" applyBorder="1" applyAlignment="1">
      <alignment vertical="center" wrapText="1"/>
    </xf>
    <xf numFmtId="1" fontId="20" fillId="10" borderId="1" xfId="0" applyNumberFormat="1" applyFont="1" applyFill="1" applyBorder="1" applyAlignment="1">
      <alignment vertical="center" wrapText="1"/>
    </xf>
    <xf numFmtId="0" fontId="10" fillId="4" borderId="16" xfId="0" applyFont="1" applyFill="1" applyBorder="1" applyAlignment="1">
      <alignment vertical="center" wrapText="1"/>
    </xf>
    <xf numFmtId="0" fontId="20" fillId="10" borderId="16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20" fillId="9" borderId="8" xfId="0" applyFont="1" applyFill="1" applyBorder="1" applyAlignment="1">
      <alignment vertical="center" wrapText="1"/>
    </xf>
    <xf numFmtId="49" fontId="20" fillId="9" borderId="1" xfId="0" applyNumberFormat="1" applyFont="1" applyFill="1" applyBorder="1" applyAlignment="1">
      <alignment vertical="center" wrapText="1"/>
    </xf>
    <xf numFmtId="1" fontId="20" fillId="9" borderId="1" xfId="0" applyNumberFormat="1" applyFont="1" applyFill="1" applyBorder="1" applyAlignment="1">
      <alignment vertical="center" wrapText="1"/>
    </xf>
    <xf numFmtId="0" fontId="20" fillId="9" borderId="16" xfId="0" applyFont="1" applyFill="1" applyBorder="1" applyAlignment="1">
      <alignment vertical="center" wrapText="1"/>
    </xf>
    <xf numFmtId="1" fontId="20" fillId="11" borderId="1" xfId="0" applyNumberFormat="1" applyFont="1" applyFill="1" applyBorder="1" applyAlignment="1">
      <alignment vertical="center" wrapText="1"/>
    </xf>
    <xf numFmtId="0" fontId="20" fillId="12" borderId="8" xfId="0" applyFont="1" applyFill="1" applyBorder="1" applyAlignment="1">
      <alignment vertical="center" wrapText="1"/>
    </xf>
    <xf numFmtId="49" fontId="20" fillId="12" borderId="1" xfId="0" applyNumberFormat="1" applyFont="1" applyFill="1" applyBorder="1" applyAlignment="1">
      <alignment vertical="center" wrapText="1"/>
    </xf>
    <xf numFmtId="1" fontId="20" fillId="12" borderId="1" xfId="0" applyNumberFormat="1" applyFont="1" applyFill="1" applyBorder="1" applyAlignment="1">
      <alignment vertical="center" wrapText="1"/>
    </xf>
    <xf numFmtId="0" fontId="20" fillId="12" borderId="16" xfId="0" applyFont="1" applyFill="1" applyBorder="1" applyAlignment="1">
      <alignment vertical="center" wrapText="1"/>
    </xf>
    <xf numFmtId="0" fontId="20" fillId="12" borderId="23" xfId="0" applyFont="1" applyFill="1" applyBorder="1" applyAlignment="1">
      <alignment vertical="center" wrapText="1"/>
    </xf>
    <xf numFmtId="49" fontId="20" fillId="12" borderId="26" xfId="0" applyNumberFormat="1" applyFont="1" applyFill="1" applyBorder="1" applyAlignment="1">
      <alignment vertical="center" wrapText="1"/>
    </xf>
    <xf numFmtId="1" fontId="20" fillId="12" borderId="26" xfId="0" applyNumberFormat="1" applyFont="1" applyFill="1" applyBorder="1" applyAlignment="1">
      <alignment vertical="center" wrapText="1"/>
    </xf>
    <xf numFmtId="0" fontId="20" fillId="12" borderId="24" xfId="0" applyFont="1" applyFill="1" applyBorder="1" applyAlignment="1">
      <alignment vertical="center" wrapText="1"/>
    </xf>
    <xf numFmtId="0" fontId="20" fillId="4" borderId="1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20" fontId="17" fillId="0" borderId="1" xfId="0" applyNumberFormat="1" applyFont="1" applyFill="1" applyBorder="1" applyAlignment="1">
      <alignment horizontal="center" vertical="center" wrapText="1"/>
    </xf>
    <xf numFmtId="49" fontId="17" fillId="0" borderId="26" xfId="0" applyNumberFormat="1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5" borderId="1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center" wrapText="1"/>
    </xf>
    <xf numFmtId="4" fontId="16" fillId="4" borderId="7" xfId="0" applyNumberFormat="1" applyFont="1" applyFill="1" applyBorder="1" applyAlignment="1">
      <alignment horizontal="center" vertical="center" wrapText="1"/>
    </xf>
    <xf numFmtId="9" fontId="16" fillId="4" borderId="7" xfId="0" applyNumberFormat="1" applyFont="1" applyFill="1" applyBorder="1" applyAlignment="1">
      <alignment horizontal="center" vertical="center" wrapText="1"/>
    </xf>
    <xf numFmtId="3" fontId="16" fillId="4" borderId="7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" fontId="17" fillId="4" borderId="26" xfId="0" applyNumberFormat="1" applyFont="1" applyFill="1" applyBorder="1" applyAlignment="1">
      <alignment horizontal="center" vertical="center" wrapText="1"/>
    </xf>
    <xf numFmtId="9" fontId="16" fillId="4" borderId="26" xfId="0" applyNumberFormat="1" applyFont="1" applyFill="1" applyBorder="1" applyAlignment="1">
      <alignment horizontal="center" vertical="center" wrapText="1"/>
    </xf>
    <xf numFmtId="3" fontId="16" fillId="4" borderId="26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1" fillId="0" borderId="0" xfId="1" applyFont="1" applyBorder="1" applyAlignment="1">
      <alignment horizontal="center" vertical="center" wrapText="1"/>
    </xf>
    <xf numFmtId="0" fontId="8" fillId="2" borderId="15" xfId="0" applyFont="1" applyFill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6" borderId="11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25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13">
    <cellStyle name="Excel Built-in Normal" xfId="9"/>
    <cellStyle name="Milliers 2" xfId="2"/>
    <cellStyle name="Normal" xfId="0" builtinId="0"/>
    <cellStyle name="Normal 2" xfId="1"/>
    <cellStyle name="Normal 2 2" xfId="8"/>
    <cellStyle name="Normal 3" xfId="3"/>
    <cellStyle name="Normal 3 2" xfId="6"/>
    <cellStyle name="Normal 3 3" xfId="10"/>
    <cellStyle name="Normal 4" xfId="5"/>
    <cellStyle name="Normal 4 2" xfId="7"/>
    <cellStyle name="Normal 5" xfId="12"/>
    <cellStyle name="Pourcentage" xfId="11" builtinId="5"/>
    <cellStyle name="Pourcentage 2" xfId="4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numFmt numFmtId="1" formatCode="0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numFmt numFmtId="30" formatCode="@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FF0000"/>
      <color rgb="FFCCFFCC"/>
      <color rgb="FF339933"/>
      <color rgb="FF99FF99"/>
      <color rgb="FFFFFF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8" name="Encombrement1" displayName="Encombrement1" ref="A5:B8" totalsRowShown="0" headerRowDxfId="18" dataDxfId="16" headerRowBorderDxfId="17" tableBorderDxfId="15">
  <autoFilter ref="A5:B8"/>
  <tableColumns count="2">
    <tableColumn id="1" name="Encombrement" dataDxfId="14"/>
    <tableColumn id="2" name="%" dataDxfId="13" dataCellStyle="Pourcentage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9" name="Vétusté" displayName="Vétusté" ref="D5:E8" totalsRowShown="0" headerRowDxfId="12" dataDxfId="10" headerRowBorderDxfId="11" tableBorderDxfId="9">
  <autoFilter ref="D5:E8"/>
  <tableColumns count="2">
    <tableColumn id="1" name="Vétusté" dataDxfId="8"/>
    <tableColumn id="2" name="%" dataDxfId="7" dataCellStyle="Pourcentage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10" name="Fréquence_de_passage" displayName="Fréquence_de_passage" ref="G5:J22" totalsRowShown="0" headerRowDxfId="6" headerRowBorderDxfId="5" tableBorderDxfId="4">
  <autoFilter ref="G5:J22"/>
  <tableColumns count="4">
    <tableColumn id="1" name="Fréquence de passage" dataDxfId="3"/>
    <tableColumn id="2" name="ABREVIATION" dataDxfId="2"/>
    <tableColumn id="3" name="JR/AN" dataDxfId="1"/>
    <tableColumn id="4" name="REGIME OUVERTURE EN CLAI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305"/>
  <sheetViews>
    <sheetView tabSelected="1" zoomScale="55" zoomScaleNormal="55" workbookViewId="0">
      <selection activeCell="S2" sqref="S2"/>
    </sheetView>
  </sheetViews>
  <sheetFormatPr baseColWidth="10" defaultColWidth="11.42578125" defaultRowHeight="15" x14ac:dyDescent="0.25"/>
  <cols>
    <col min="1" max="1" width="39.28515625" style="1" customWidth="1"/>
    <col min="2" max="2" width="14.5703125" style="1" customWidth="1"/>
    <col min="3" max="3" width="11.140625" style="1" customWidth="1"/>
    <col min="4" max="4" width="7.140625" style="1" customWidth="1"/>
    <col min="5" max="5" width="21" style="1" customWidth="1"/>
    <col min="6" max="6" width="9.140625" style="1" customWidth="1"/>
    <col min="7" max="7" width="11.5703125" style="1" customWidth="1"/>
    <col min="8" max="8" width="11.85546875" style="18" customWidth="1"/>
    <col min="9" max="9" width="11.42578125" style="1"/>
    <col min="10" max="10" width="13.28515625" style="1" customWidth="1"/>
    <col min="11" max="11" width="12.7109375" style="18" customWidth="1"/>
    <col min="12" max="12" width="19.140625" style="1" customWidth="1"/>
    <col min="13" max="13" width="7.5703125" style="1" customWidth="1"/>
    <col min="14" max="14" width="13.7109375" style="1" customWidth="1"/>
    <col min="15" max="15" width="7.28515625" style="1" customWidth="1"/>
    <col min="16" max="16" width="11.85546875" style="1" customWidth="1"/>
    <col min="17" max="17" width="16.42578125" style="1" customWidth="1"/>
    <col min="18" max="18" width="28.42578125" style="17" customWidth="1"/>
    <col min="19" max="16384" width="11.42578125" style="1"/>
  </cols>
  <sheetData>
    <row r="1" spans="1:18" ht="23.25" x14ac:dyDescent="0.25">
      <c r="A1" s="92" t="s">
        <v>378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</row>
    <row r="2" spans="1:18" s="28" customFormat="1" ht="60.6" customHeight="1" x14ac:dyDescent="0.2">
      <c r="A2" s="92" t="s">
        <v>381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</row>
    <row r="3" spans="1:18" s="28" customFormat="1" ht="23.25" x14ac:dyDescent="0.2">
      <c r="A3" s="92" t="s">
        <v>377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</row>
    <row r="4" spans="1:18" ht="37.5" customHeight="1" x14ac:dyDescent="0.25">
      <c r="A4" s="91" t="s">
        <v>48</v>
      </c>
      <c r="B4" s="115" t="s">
        <v>376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</row>
    <row r="5" spans="1:18" ht="30.6" customHeight="1" x14ac:dyDescent="0.25">
      <c r="A5" s="91" t="s">
        <v>49</v>
      </c>
      <c r="B5" s="115" t="s">
        <v>380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</row>
    <row r="6" spans="1:18" ht="15.75" thickBot="1" x14ac:dyDescent="0.3">
      <c r="I6" s="18"/>
    </row>
    <row r="7" spans="1:18" ht="15" customHeight="1" x14ac:dyDescent="0.25">
      <c r="A7" s="93" t="s">
        <v>39</v>
      </c>
      <c r="B7" s="96" t="s">
        <v>0</v>
      </c>
      <c r="C7" s="97"/>
      <c r="D7" s="97"/>
      <c r="E7" s="97"/>
      <c r="F7" s="97"/>
      <c r="G7" s="97"/>
      <c r="H7" s="97"/>
      <c r="I7" s="97"/>
      <c r="J7" s="97"/>
      <c r="K7" s="98"/>
      <c r="L7" s="105" t="s">
        <v>1</v>
      </c>
      <c r="M7" s="106"/>
      <c r="N7" s="106"/>
      <c r="O7" s="107"/>
      <c r="P7" s="111"/>
      <c r="Q7" s="112"/>
      <c r="R7" s="102" t="s">
        <v>85</v>
      </c>
    </row>
    <row r="8" spans="1:18" ht="15.75" customHeight="1" thickBot="1" x14ac:dyDescent="0.3">
      <c r="A8" s="94"/>
      <c r="B8" s="99"/>
      <c r="C8" s="100"/>
      <c r="D8" s="100"/>
      <c r="E8" s="100"/>
      <c r="F8" s="100"/>
      <c r="G8" s="100"/>
      <c r="H8" s="100"/>
      <c r="I8" s="100"/>
      <c r="J8" s="100"/>
      <c r="K8" s="101"/>
      <c r="L8" s="108"/>
      <c r="M8" s="109"/>
      <c r="N8" s="109"/>
      <c r="O8" s="110"/>
      <c r="P8" s="113"/>
      <c r="Q8" s="114"/>
      <c r="R8" s="103"/>
    </row>
    <row r="9" spans="1:18" ht="63.75" thickBot="1" x14ac:dyDescent="0.3">
      <c r="A9" s="95"/>
      <c r="B9" s="2" t="s">
        <v>3</v>
      </c>
      <c r="C9" s="3" t="s">
        <v>4</v>
      </c>
      <c r="D9" s="3" t="s">
        <v>5</v>
      </c>
      <c r="E9" s="3" t="s">
        <v>6</v>
      </c>
      <c r="F9" s="4" t="s">
        <v>7</v>
      </c>
      <c r="G9" s="5" t="s">
        <v>41</v>
      </c>
      <c r="H9" s="2" t="s">
        <v>42</v>
      </c>
      <c r="I9" s="3" t="s">
        <v>8</v>
      </c>
      <c r="J9" s="3" t="s">
        <v>9</v>
      </c>
      <c r="K9" s="6" t="s">
        <v>43</v>
      </c>
      <c r="L9" s="7" t="s">
        <v>10</v>
      </c>
      <c r="M9" s="8" t="s">
        <v>11</v>
      </c>
      <c r="N9" s="8" t="s">
        <v>12</v>
      </c>
      <c r="O9" s="9" t="s">
        <v>11</v>
      </c>
      <c r="P9" s="10" t="s">
        <v>13</v>
      </c>
      <c r="Q9" s="11" t="s">
        <v>14</v>
      </c>
      <c r="R9" s="104"/>
    </row>
    <row r="10" spans="1:18" s="12" customFormat="1" ht="30" customHeight="1" x14ac:dyDescent="0.25">
      <c r="A10" s="75" t="s">
        <v>89</v>
      </c>
      <c r="B10" s="60" t="s">
        <v>95</v>
      </c>
      <c r="C10" s="61">
        <v>1</v>
      </c>
      <c r="D10" s="60" t="s">
        <v>95</v>
      </c>
      <c r="E10" s="61" t="s">
        <v>2</v>
      </c>
      <c r="F10" s="61">
        <v>2</v>
      </c>
      <c r="G10" s="61">
        <v>2.262</v>
      </c>
      <c r="H10" s="76">
        <f>F10*G10*2</f>
        <v>9.048</v>
      </c>
      <c r="I10" s="61" t="s">
        <v>32</v>
      </c>
      <c r="J10" s="61" t="s">
        <v>17</v>
      </c>
      <c r="K10" s="61">
        <v>32.799999999999997</v>
      </c>
      <c r="L10" s="61" t="s">
        <v>45</v>
      </c>
      <c r="M10" s="77">
        <f>IF(L10="","",VLOOKUP(L10,Légende!A:B,2,FALSE))</f>
        <v>1</v>
      </c>
      <c r="N10" s="61" t="s">
        <v>18</v>
      </c>
      <c r="O10" s="77">
        <f>IF(N10="",0,VLOOKUP(N10,Légende!D:E,2,FALSE))</f>
        <v>1</v>
      </c>
      <c r="P10" s="78">
        <f>IF(Q10="","",VLOOKUP(Q10,Légende!H:I,2,FALSE))</f>
        <v>100</v>
      </c>
      <c r="Q10" s="60" t="s">
        <v>64</v>
      </c>
      <c r="R10" s="79" t="s">
        <v>208</v>
      </c>
    </row>
    <row r="11" spans="1:18" s="12" customFormat="1" ht="30" customHeight="1" x14ac:dyDescent="0.25">
      <c r="A11" s="57" t="s">
        <v>89</v>
      </c>
      <c r="B11" s="62" t="s">
        <v>95</v>
      </c>
      <c r="C11" s="63">
        <v>1</v>
      </c>
      <c r="D11" s="62" t="s">
        <v>96</v>
      </c>
      <c r="E11" s="63" t="s">
        <v>15</v>
      </c>
      <c r="F11" s="63">
        <v>1</v>
      </c>
      <c r="G11" s="63">
        <v>0.97199999999999998</v>
      </c>
      <c r="H11" s="13">
        <f t="shared" ref="H11:H74" si="0">F11*G11*2</f>
        <v>1.944</v>
      </c>
      <c r="I11" s="63" t="s">
        <v>33</v>
      </c>
      <c r="J11" s="63" t="s">
        <v>17</v>
      </c>
      <c r="K11" s="63">
        <v>19.8</v>
      </c>
      <c r="L11" s="63" t="s">
        <v>45</v>
      </c>
      <c r="M11" s="14">
        <f>IF(L11="","",VLOOKUP(L11,Légende!A:B,2,FALSE))</f>
        <v>1</v>
      </c>
      <c r="N11" s="63" t="s">
        <v>18</v>
      </c>
      <c r="O11" s="14">
        <f>IF(N11="",0,VLOOKUP(N11,Légende!D:E,2,FALSE))</f>
        <v>1</v>
      </c>
      <c r="P11" s="15">
        <f>IF(Q11="","",VLOOKUP(Q11,Légende!H:I,2,FALSE))</f>
        <v>100</v>
      </c>
      <c r="Q11" s="62" t="s">
        <v>64</v>
      </c>
      <c r="R11" s="80" t="s">
        <v>208</v>
      </c>
    </row>
    <row r="12" spans="1:18" s="12" customFormat="1" ht="30" customHeight="1" x14ac:dyDescent="0.25">
      <c r="A12" s="57" t="s">
        <v>89</v>
      </c>
      <c r="B12" s="62" t="s">
        <v>95</v>
      </c>
      <c r="C12" s="63">
        <v>1</v>
      </c>
      <c r="D12" s="62" t="s">
        <v>97</v>
      </c>
      <c r="E12" s="63" t="s">
        <v>22</v>
      </c>
      <c r="F12" s="63">
        <v>0</v>
      </c>
      <c r="G12" s="63">
        <v>0</v>
      </c>
      <c r="H12" s="13">
        <f t="shared" si="0"/>
        <v>0</v>
      </c>
      <c r="I12" s="63" t="s">
        <v>32</v>
      </c>
      <c r="J12" s="63" t="s">
        <v>17</v>
      </c>
      <c r="K12" s="63">
        <v>9.6999999999999993</v>
      </c>
      <c r="L12" s="63" t="s">
        <v>44</v>
      </c>
      <c r="M12" s="14">
        <f>IF(L12="","",VLOOKUP(L12,Légende!A:B,2,FALSE))</f>
        <v>0.8</v>
      </c>
      <c r="N12" s="63" t="s">
        <v>18</v>
      </c>
      <c r="O12" s="14">
        <f>IF(N12="",0,VLOOKUP(N12,Légende!D:E,2,FALSE))</f>
        <v>1</v>
      </c>
      <c r="P12" s="15">
        <f>IF(Q12="","",VLOOKUP(Q12,Légende!H:I,2,FALSE))</f>
        <v>100</v>
      </c>
      <c r="Q12" s="62" t="s">
        <v>64</v>
      </c>
      <c r="R12" s="80" t="s">
        <v>209</v>
      </c>
    </row>
    <row r="13" spans="1:18" s="12" customFormat="1" ht="30" customHeight="1" x14ac:dyDescent="0.25">
      <c r="A13" s="57" t="s">
        <v>89</v>
      </c>
      <c r="B13" s="62" t="s">
        <v>95</v>
      </c>
      <c r="C13" s="63">
        <v>1</v>
      </c>
      <c r="D13" s="62" t="s">
        <v>98</v>
      </c>
      <c r="E13" s="63" t="s">
        <v>15</v>
      </c>
      <c r="F13" s="63">
        <v>1</v>
      </c>
      <c r="G13" s="63">
        <v>0.97199999999999998</v>
      </c>
      <c r="H13" s="13">
        <f t="shared" si="0"/>
        <v>1.944</v>
      </c>
      <c r="I13" s="63" t="s">
        <v>33</v>
      </c>
      <c r="J13" s="63" t="s">
        <v>17</v>
      </c>
      <c r="K13" s="63">
        <v>7.3</v>
      </c>
      <c r="L13" s="63" t="s">
        <v>45</v>
      </c>
      <c r="M13" s="14">
        <f>IF(L13="","",VLOOKUP(L13,Légende!A:B,2,FALSE))</f>
        <v>1</v>
      </c>
      <c r="N13" s="63" t="s">
        <v>18</v>
      </c>
      <c r="O13" s="14">
        <f>IF(N13="",0,VLOOKUP(N13,Légende!D:E,2,FALSE))</f>
        <v>1</v>
      </c>
      <c r="P13" s="15">
        <f>IF(Q13="","",VLOOKUP(Q13,Légende!H:I,2,FALSE))</f>
        <v>100</v>
      </c>
      <c r="Q13" s="62" t="s">
        <v>64</v>
      </c>
      <c r="R13" s="81" t="s">
        <v>210</v>
      </c>
    </row>
    <row r="14" spans="1:18" s="12" customFormat="1" ht="30" customHeight="1" x14ac:dyDescent="0.25">
      <c r="A14" s="57" t="s">
        <v>89</v>
      </c>
      <c r="B14" s="62" t="s">
        <v>95</v>
      </c>
      <c r="C14" s="63">
        <v>1</v>
      </c>
      <c r="D14" s="62" t="s">
        <v>99</v>
      </c>
      <c r="E14" s="63" t="s">
        <v>19</v>
      </c>
      <c r="F14" s="63">
        <v>1</v>
      </c>
      <c r="G14" s="63">
        <v>0.97199999999999998</v>
      </c>
      <c r="H14" s="13">
        <f t="shared" si="0"/>
        <v>1.944</v>
      </c>
      <c r="I14" s="63" t="s">
        <v>33</v>
      </c>
      <c r="J14" s="63" t="s">
        <v>17</v>
      </c>
      <c r="K14" s="63">
        <v>12.3</v>
      </c>
      <c r="L14" s="63" t="s">
        <v>44</v>
      </c>
      <c r="M14" s="14">
        <f>IF(L14="","",VLOOKUP(L14,Légende!A:B,2,FALSE))</f>
        <v>0.8</v>
      </c>
      <c r="N14" s="63" t="s">
        <v>18</v>
      </c>
      <c r="O14" s="14">
        <f>IF(N14="",0,VLOOKUP(N14,Légende!D:E,2,FALSE))</f>
        <v>1</v>
      </c>
      <c r="P14" s="15">
        <f>IF(Q14="","",VLOOKUP(Q14,Légende!H:I,2,FALSE))</f>
        <v>100</v>
      </c>
      <c r="Q14" s="62" t="s">
        <v>64</v>
      </c>
      <c r="R14" s="80" t="s">
        <v>211</v>
      </c>
    </row>
    <row r="15" spans="1:18" s="12" customFormat="1" ht="30" customHeight="1" x14ac:dyDescent="0.25">
      <c r="A15" s="57" t="s">
        <v>89</v>
      </c>
      <c r="B15" s="62" t="s">
        <v>95</v>
      </c>
      <c r="C15" s="63">
        <v>1</v>
      </c>
      <c r="D15" s="62" t="s">
        <v>100</v>
      </c>
      <c r="E15" s="63" t="s">
        <v>19</v>
      </c>
      <c r="F15" s="63">
        <v>2</v>
      </c>
      <c r="G15" s="63">
        <v>0.97199999999999998</v>
      </c>
      <c r="H15" s="13">
        <f t="shared" si="0"/>
        <v>3.8879999999999999</v>
      </c>
      <c r="I15" s="63" t="s">
        <v>32</v>
      </c>
      <c r="J15" s="63" t="s">
        <v>17</v>
      </c>
      <c r="K15" s="63">
        <v>9.4499999999999993</v>
      </c>
      <c r="L15" s="63" t="s">
        <v>44</v>
      </c>
      <c r="M15" s="14">
        <f>IF(L15="","",VLOOKUP(L15,Légende!A:B,2,FALSE))</f>
        <v>0.8</v>
      </c>
      <c r="N15" s="63" t="s">
        <v>18</v>
      </c>
      <c r="O15" s="14">
        <f>IF(N15="",0,VLOOKUP(N15,Légende!D:E,2,FALSE))</f>
        <v>1</v>
      </c>
      <c r="P15" s="15">
        <f>IF(Q15="","",VLOOKUP(Q15,Légende!H:I,2,FALSE))</f>
        <v>100</v>
      </c>
      <c r="Q15" s="62" t="s">
        <v>64</v>
      </c>
      <c r="R15" s="80" t="s">
        <v>212</v>
      </c>
    </row>
    <row r="16" spans="1:18" s="12" customFormat="1" ht="30" customHeight="1" x14ac:dyDescent="0.25">
      <c r="A16" s="57" t="s">
        <v>89</v>
      </c>
      <c r="B16" s="62" t="s">
        <v>95</v>
      </c>
      <c r="C16" s="63" t="s">
        <v>47</v>
      </c>
      <c r="D16" s="62" t="s">
        <v>101</v>
      </c>
      <c r="E16" s="63" t="s">
        <v>19</v>
      </c>
      <c r="F16" s="63">
        <v>1</v>
      </c>
      <c r="G16" s="63">
        <v>3.2930000000000001</v>
      </c>
      <c r="H16" s="13">
        <f t="shared" si="0"/>
        <v>6.5860000000000003</v>
      </c>
      <c r="I16" s="63" t="s">
        <v>33</v>
      </c>
      <c r="J16" s="63" t="s">
        <v>17</v>
      </c>
      <c r="K16" s="63">
        <v>23.1</v>
      </c>
      <c r="L16" s="63" t="s">
        <v>44</v>
      </c>
      <c r="M16" s="14">
        <f>IF(L16="","",VLOOKUP(L16,Légende!A:B,2,FALSE))</f>
        <v>0.8</v>
      </c>
      <c r="N16" s="63" t="s">
        <v>18</v>
      </c>
      <c r="O16" s="14">
        <f>IF(N16="",0,VLOOKUP(N16,Légende!D:E,2,FALSE))</f>
        <v>1</v>
      </c>
      <c r="P16" s="15">
        <f>IF(Q16="","",VLOOKUP(Q16,Légende!H:I,2,FALSE))</f>
        <v>100</v>
      </c>
      <c r="Q16" s="62" t="s">
        <v>64</v>
      </c>
      <c r="R16" s="80" t="s">
        <v>213</v>
      </c>
    </row>
    <row r="17" spans="1:18" s="12" customFormat="1" ht="30" customHeight="1" x14ac:dyDescent="0.25">
      <c r="A17" s="57" t="s">
        <v>89</v>
      </c>
      <c r="B17" s="62" t="s">
        <v>95</v>
      </c>
      <c r="C17" s="63" t="s">
        <v>47</v>
      </c>
      <c r="D17" s="62" t="s">
        <v>102</v>
      </c>
      <c r="E17" s="63" t="s">
        <v>19</v>
      </c>
      <c r="F17" s="63">
        <v>1</v>
      </c>
      <c r="G17" s="63">
        <v>51.4</v>
      </c>
      <c r="H17" s="13">
        <f t="shared" si="0"/>
        <v>102.8</v>
      </c>
      <c r="I17" s="63" t="s">
        <v>16</v>
      </c>
      <c r="J17" s="63" t="s">
        <v>17</v>
      </c>
      <c r="K17" s="63">
        <v>55.85</v>
      </c>
      <c r="L17" s="63" t="s">
        <v>44</v>
      </c>
      <c r="M17" s="14">
        <f>IF(L17="","",VLOOKUP(L17,Légende!A:B,2,FALSE))</f>
        <v>0.8</v>
      </c>
      <c r="N17" s="63" t="s">
        <v>18</v>
      </c>
      <c r="O17" s="14">
        <f>IF(N17="",0,VLOOKUP(N17,Légende!D:E,2,FALSE))</f>
        <v>1</v>
      </c>
      <c r="P17" s="15">
        <f>IF(Q17="","",VLOOKUP(Q17,Légende!H:I,2,FALSE))</f>
        <v>100</v>
      </c>
      <c r="Q17" s="62" t="s">
        <v>64</v>
      </c>
      <c r="R17" s="80" t="s">
        <v>214</v>
      </c>
    </row>
    <row r="18" spans="1:18" s="12" customFormat="1" ht="30" customHeight="1" x14ac:dyDescent="0.25">
      <c r="A18" s="57" t="s">
        <v>89</v>
      </c>
      <c r="B18" s="62" t="s">
        <v>95</v>
      </c>
      <c r="C18" s="63" t="s">
        <v>47</v>
      </c>
      <c r="D18" s="62" t="s">
        <v>103</v>
      </c>
      <c r="E18" s="63" t="s">
        <v>2</v>
      </c>
      <c r="F18" s="63">
        <v>6</v>
      </c>
      <c r="G18" s="63">
        <v>15.12</v>
      </c>
      <c r="H18" s="13">
        <f t="shared" si="0"/>
        <v>181.44</v>
      </c>
      <c r="I18" s="63" t="s">
        <v>33</v>
      </c>
      <c r="J18" s="63" t="s">
        <v>17</v>
      </c>
      <c r="K18" s="63">
        <v>54.1</v>
      </c>
      <c r="L18" s="63" t="s">
        <v>44</v>
      </c>
      <c r="M18" s="14">
        <f>IF(L18="","",VLOOKUP(L18,Légende!A:B,2,FALSE))</f>
        <v>0.8</v>
      </c>
      <c r="N18" s="63" t="s">
        <v>18</v>
      </c>
      <c r="O18" s="14">
        <f>IF(N18="",0,VLOOKUP(N18,Légende!D:E,2,FALSE))</f>
        <v>1</v>
      </c>
      <c r="P18" s="15">
        <f>IF(Q18="","",VLOOKUP(Q18,Légende!H:I,2,FALSE))</f>
        <v>100</v>
      </c>
      <c r="Q18" s="62" t="s">
        <v>64</v>
      </c>
      <c r="R18" s="80" t="s">
        <v>215</v>
      </c>
    </row>
    <row r="19" spans="1:18" s="12" customFormat="1" ht="30" customHeight="1" x14ac:dyDescent="0.25">
      <c r="A19" s="57" t="s">
        <v>89</v>
      </c>
      <c r="B19" s="62" t="s">
        <v>95</v>
      </c>
      <c r="C19" s="63" t="s">
        <v>47</v>
      </c>
      <c r="D19" s="62" t="s">
        <v>104</v>
      </c>
      <c r="E19" s="63" t="s">
        <v>20</v>
      </c>
      <c r="F19" s="63">
        <v>3</v>
      </c>
      <c r="G19" s="63">
        <v>4.681</v>
      </c>
      <c r="H19" s="13">
        <f t="shared" si="0"/>
        <v>28.085999999999999</v>
      </c>
      <c r="I19" s="63" t="s">
        <v>33</v>
      </c>
      <c r="J19" s="63" t="s">
        <v>17</v>
      </c>
      <c r="K19" s="63">
        <v>37.9</v>
      </c>
      <c r="L19" s="63" t="s">
        <v>44</v>
      </c>
      <c r="M19" s="14">
        <f>IF(L19="","",VLOOKUP(L19,Légende!A:B,2,FALSE))</f>
        <v>0.8</v>
      </c>
      <c r="N19" s="63" t="s">
        <v>18</v>
      </c>
      <c r="O19" s="14">
        <f>IF(N19="",0,VLOOKUP(N19,Légende!D:E,2,FALSE))</f>
        <v>1</v>
      </c>
      <c r="P19" s="15">
        <f>IF(Q19="","",VLOOKUP(Q19,Légende!H:I,2,FALSE))</f>
        <v>100</v>
      </c>
      <c r="Q19" s="62" t="s">
        <v>64</v>
      </c>
      <c r="R19" s="80" t="s">
        <v>216</v>
      </c>
    </row>
    <row r="20" spans="1:18" s="12" customFormat="1" ht="30" customHeight="1" x14ac:dyDescent="0.25">
      <c r="A20" s="57" t="s">
        <v>89</v>
      </c>
      <c r="B20" s="62" t="s">
        <v>95</v>
      </c>
      <c r="C20" s="63" t="s">
        <v>47</v>
      </c>
      <c r="D20" s="62" t="s">
        <v>105</v>
      </c>
      <c r="E20" s="63" t="s">
        <v>19</v>
      </c>
      <c r="F20" s="63">
        <v>1</v>
      </c>
      <c r="G20" s="63">
        <v>0.60499999999999998</v>
      </c>
      <c r="H20" s="13">
        <f t="shared" si="0"/>
        <v>1.21</v>
      </c>
      <c r="I20" s="63" t="s">
        <v>33</v>
      </c>
      <c r="J20" s="63" t="s">
        <v>17</v>
      </c>
      <c r="K20" s="63">
        <v>10.9</v>
      </c>
      <c r="L20" s="63" t="s">
        <v>44</v>
      </c>
      <c r="M20" s="14">
        <f>IF(L20="","",VLOOKUP(L20,Légende!A:B,2,FALSE))</f>
        <v>0.8</v>
      </c>
      <c r="N20" s="63" t="s">
        <v>18</v>
      </c>
      <c r="O20" s="14">
        <f>IF(N20="",0,VLOOKUP(N20,Légende!D:E,2,FALSE))</f>
        <v>1</v>
      </c>
      <c r="P20" s="15">
        <f>IF(Q20="","",VLOOKUP(Q20,Légende!H:I,2,FALSE))</f>
        <v>100</v>
      </c>
      <c r="Q20" s="62" t="s">
        <v>64</v>
      </c>
      <c r="R20" s="80" t="s">
        <v>217</v>
      </c>
    </row>
    <row r="21" spans="1:18" s="12" customFormat="1" ht="30" customHeight="1" x14ac:dyDescent="0.25">
      <c r="A21" s="57" t="s">
        <v>89</v>
      </c>
      <c r="B21" s="62" t="s">
        <v>95</v>
      </c>
      <c r="C21" s="63" t="s">
        <v>47</v>
      </c>
      <c r="D21" s="62" t="s">
        <v>106</v>
      </c>
      <c r="E21" s="63" t="s">
        <v>19</v>
      </c>
      <c r="F21" s="63">
        <v>1</v>
      </c>
      <c r="G21" s="63">
        <v>1.7390000000000001</v>
      </c>
      <c r="H21" s="13">
        <f t="shared" si="0"/>
        <v>3.4780000000000002</v>
      </c>
      <c r="I21" s="63" t="s">
        <v>16</v>
      </c>
      <c r="J21" s="63" t="s">
        <v>17</v>
      </c>
      <c r="K21" s="63">
        <v>10.85</v>
      </c>
      <c r="L21" s="63" t="s">
        <v>44</v>
      </c>
      <c r="M21" s="14">
        <f>IF(L21="","",VLOOKUP(L21,Légende!A:B,2,FALSE))</f>
        <v>0.8</v>
      </c>
      <c r="N21" s="63" t="s">
        <v>18</v>
      </c>
      <c r="O21" s="14">
        <f>IF(N21="",0,VLOOKUP(N21,Légende!D:E,2,FALSE))</f>
        <v>1</v>
      </c>
      <c r="P21" s="15">
        <f>IF(Q21="","",VLOOKUP(Q21,Légende!H:I,2,FALSE))</f>
        <v>100</v>
      </c>
      <c r="Q21" s="62" t="s">
        <v>64</v>
      </c>
      <c r="R21" s="80" t="s">
        <v>218</v>
      </c>
    </row>
    <row r="22" spans="1:18" ht="30" customHeight="1" x14ac:dyDescent="0.25">
      <c r="A22" s="57" t="s">
        <v>89</v>
      </c>
      <c r="B22" s="62" t="s">
        <v>95</v>
      </c>
      <c r="C22" s="63" t="s">
        <v>47</v>
      </c>
      <c r="D22" s="62" t="s">
        <v>107</v>
      </c>
      <c r="E22" s="63" t="s">
        <v>19</v>
      </c>
      <c r="F22" s="63">
        <v>0</v>
      </c>
      <c r="G22" s="63">
        <v>0</v>
      </c>
      <c r="H22" s="13">
        <f t="shared" si="0"/>
        <v>0</v>
      </c>
      <c r="I22" s="65" t="s">
        <v>207</v>
      </c>
      <c r="J22" s="63" t="s">
        <v>17</v>
      </c>
      <c r="K22" s="63">
        <v>36.22</v>
      </c>
      <c r="L22" s="63" t="s">
        <v>44</v>
      </c>
      <c r="M22" s="14">
        <f>IF(L22="","",VLOOKUP(L22,Légende!A:B,2,FALSE))</f>
        <v>0.8</v>
      </c>
      <c r="N22" s="63" t="s">
        <v>18</v>
      </c>
      <c r="O22" s="14">
        <f>IF(N22="",0,VLOOKUP(N22,Légende!D:E,2,FALSE))</f>
        <v>1</v>
      </c>
      <c r="P22" s="15">
        <f>IF(Q22="","",VLOOKUP(Q22,Légende!H:I,2,FALSE))</f>
        <v>100</v>
      </c>
      <c r="Q22" s="62" t="s">
        <v>64</v>
      </c>
      <c r="R22" s="80" t="s">
        <v>219</v>
      </c>
    </row>
    <row r="23" spans="1:18" ht="30" customHeight="1" x14ac:dyDescent="0.25">
      <c r="A23" s="57" t="s">
        <v>89</v>
      </c>
      <c r="B23" s="62" t="s">
        <v>95</v>
      </c>
      <c r="C23" s="63" t="s">
        <v>47</v>
      </c>
      <c r="D23" s="62" t="s">
        <v>108</v>
      </c>
      <c r="E23" s="63" t="s">
        <v>19</v>
      </c>
      <c r="F23" s="63">
        <v>0</v>
      </c>
      <c r="G23" s="63">
        <v>0</v>
      </c>
      <c r="H23" s="13">
        <f t="shared" si="0"/>
        <v>0</v>
      </c>
      <c r="I23" s="63" t="s">
        <v>32</v>
      </c>
      <c r="J23" s="63" t="s">
        <v>17</v>
      </c>
      <c r="K23" s="65">
        <v>5.75</v>
      </c>
      <c r="L23" s="63" t="s">
        <v>44</v>
      </c>
      <c r="M23" s="14">
        <f>IF(L23="","",VLOOKUP(L23,Légende!A:B,2,FALSE))</f>
        <v>0.8</v>
      </c>
      <c r="N23" s="63" t="s">
        <v>18</v>
      </c>
      <c r="O23" s="14">
        <f>IF(N23="",0,VLOOKUP(N23,Légende!D:E,2,FALSE))</f>
        <v>1</v>
      </c>
      <c r="P23" s="15">
        <f>IF(Q23="","",VLOOKUP(Q23,Légende!H:I,2,FALSE))</f>
        <v>12</v>
      </c>
      <c r="Q23" s="62" t="s">
        <v>25</v>
      </c>
      <c r="R23" s="80" t="s">
        <v>220</v>
      </c>
    </row>
    <row r="24" spans="1:18" ht="30" customHeight="1" x14ac:dyDescent="0.25">
      <c r="A24" s="57" t="s">
        <v>89</v>
      </c>
      <c r="B24" s="62" t="s">
        <v>95</v>
      </c>
      <c r="C24" s="63" t="s">
        <v>47</v>
      </c>
      <c r="D24" s="62" t="s">
        <v>109</v>
      </c>
      <c r="E24" s="63" t="s">
        <v>19</v>
      </c>
      <c r="F24" s="63">
        <v>0</v>
      </c>
      <c r="G24" s="63">
        <v>0</v>
      </c>
      <c r="H24" s="13">
        <f t="shared" si="0"/>
        <v>0</v>
      </c>
      <c r="I24" s="65" t="s">
        <v>207</v>
      </c>
      <c r="J24" s="63" t="s">
        <v>17</v>
      </c>
      <c r="K24" s="65">
        <v>7.6</v>
      </c>
      <c r="L24" s="63" t="s">
        <v>44</v>
      </c>
      <c r="M24" s="14">
        <f>IF(L24="","",VLOOKUP(L24,Légende!A:B,2,FALSE))</f>
        <v>0.8</v>
      </c>
      <c r="N24" s="63" t="s">
        <v>18</v>
      </c>
      <c r="O24" s="14">
        <f>IF(N24="",0,VLOOKUP(N24,Légende!D:E,2,FALSE))</f>
        <v>1</v>
      </c>
      <c r="P24" s="15">
        <f>IF(Q24="","",VLOOKUP(Q24,Légende!H:I,2,FALSE))</f>
        <v>12</v>
      </c>
      <c r="Q24" s="62" t="s">
        <v>25</v>
      </c>
      <c r="R24" s="80" t="s">
        <v>221</v>
      </c>
    </row>
    <row r="25" spans="1:18" ht="30" customHeight="1" x14ac:dyDescent="0.25">
      <c r="A25" s="57" t="s">
        <v>89</v>
      </c>
      <c r="B25" s="62" t="s">
        <v>95</v>
      </c>
      <c r="C25" s="63" t="s">
        <v>47</v>
      </c>
      <c r="D25" s="62" t="s">
        <v>110</v>
      </c>
      <c r="E25" s="63" t="s">
        <v>19</v>
      </c>
      <c r="F25" s="63">
        <v>32</v>
      </c>
      <c r="G25" s="63">
        <v>0.55000000000000004</v>
      </c>
      <c r="H25" s="13">
        <f t="shared" si="0"/>
        <v>35.200000000000003</v>
      </c>
      <c r="I25" s="63" t="s">
        <v>16</v>
      </c>
      <c r="J25" s="63" t="s">
        <v>17</v>
      </c>
      <c r="K25" s="63">
        <v>6</v>
      </c>
      <c r="L25" s="63" t="s">
        <v>44</v>
      </c>
      <c r="M25" s="14">
        <f>IF(L25="","",VLOOKUP(L25,Légende!A:B,2,FALSE))</f>
        <v>0.8</v>
      </c>
      <c r="N25" s="63" t="s">
        <v>18</v>
      </c>
      <c r="O25" s="14">
        <f>IF(N25="",0,VLOOKUP(N25,Légende!D:E,2,FALSE))</f>
        <v>1</v>
      </c>
      <c r="P25" s="15">
        <f>IF(Q25="","",VLOOKUP(Q25,Légende!H:I,2,FALSE))</f>
        <v>0</v>
      </c>
      <c r="Q25" s="73" t="s">
        <v>88</v>
      </c>
      <c r="R25" s="80" t="s">
        <v>222</v>
      </c>
    </row>
    <row r="26" spans="1:18" ht="30" customHeight="1" x14ac:dyDescent="0.25">
      <c r="A26" s="57" t="s">
        <v>89</v>
      </c>
      <c r="B26" s="62" t="s">
        <v>95</v>
      </c>
      <c r="C26" s="63" t="s">
        <v>47</v>
      </c>
      <c r="D26" s="62" t="s">
        <v>111</v>
      </c>
      <c r="E26" s="63" t="s">
        <v>22</v>
      </c>
      <c r="F26" s="63">
        <v>0</v>
      </c>
      <c r="G26" s="63">
        <v>0</v>
      </c>
      <c r="H26" s="13">
        <f t="shared" si="0"/>
        <v>0</v>
      </c>
      <c r="I26" s="63" t="s">
        <v>16</v>
      </c>
      <c r="J26" s="63" t="s">
        <v>17</v>
      </c>
      <c r="K26" s="63">
        <v>4.6500000000000004</v>
      </c>
      <c r="L26" s="63" t="s">
        <v>44</v>
      </c>
      <c r="M26" s="14">
        <f>IF(L26="","",VLOOKUP(L26,Légende!A:B,2,FALSE))</f>
        <v>0.8</v>
      </c>
      <c r="N26" s="63" t="s">
        <v>18</v>
      </c>
      <c r="O26" s="14">
        <f>IF(N26="",0,VLOOKUP(N26,Légende!D:E,2,FALSE))</f>
        <v>1</v>
      </c>
      <c r="P26" s="15">
        <f>IF(Q26="","",VLOOKUP(Q26,Légende!H:I,2,FALSE))</f>
        <v>100</v>
      </c>
      <c r="Q26" s="62" t="s">
        <v>64</v>
      </c>
      <c r="R26" s="80" t="s">
        <v>223</v>
      </c>
    </row>
    <row r="27" spans="1:18" ht="30" customHeight="1" x14ac:dyDescent="0.25">
      <c r="A27" s="57" t="s">
        <v>89</v>
      </c>
      <c r="B27" s="62" t="s">
        <v>95</v>
      </c>
      <c r="C27" s="63" t="s">
        <v>47</v>
      </c>
      <c r="D27" s="62" t="s">
        <v>112</v>
      </c>
      <c r="E27" s="63" t="s">
        <v>19</v>
      </c>
      <c r="F27" s="63">
        <v>1</v>
      </c>
      <c r="G27" s="63">
        <v>1.296</v>
      </c>
      <c r="H27" s="13">
        <f t="shared" si="0"/>
        <v>2.5920000000000001</v>
      </c>
      <c r="I27" s="63" t="s">
        <v>16</v>
      </c>
      <c r="J27" s="63" t="s">
        <v>17</v>
      </c>
      <c r="K27" s="63">
        <v>1.6</v>
      </c>
      <c r="L27" s="63" t="s">
        <v>44</v>
      </c>
      <c r="M27" s="14">
        <f>IF(L27="","",VLOOKUP(L27,Légende!A:B,2,FALSE))</f>
        <v>0.8</v>
      </c>
      <c r="N27" s="63" t="s">
        <v>18</v>
      </c>
      <c r="O27" s="14">
        <f>IF(N27="",0,VLOOKUP(N27,Légende!D:E,2,FALSE))</f>
        <v>1</v>
      </c>
      <c r="P27" s="15">
        <f>IF(Q27="","",VLOOKUP(Q27,Légende!H:I,2,FALSE))</f>
        <v>100</v>
      </c>
      <c r="Q27" s="62" t="s">
        <v>64</v>
      </c>
      <c r="R27" s="80" t="s">
        <v>210</v>
      </c>
    </row>
    <row r="28" spans="1:18" ht="30" customHeight="1" x14ac:dyDescent="0.25">
      <c r="A28" s="57" t="s">
        <v>89</v>
      </c>
      <c r="B28" s="64" t="s">
        <v>95</v>
      </c>
      <c r="C28" s="65" t="s">
        <v>47</v>
      </c>
      <c r="D28" s="66">
        <v>13</v>
      </c>
      <c r="E28" s="65" t="s">
        <v>19</v>
      </c>
      <c r="F28" s="65">
        <v>2</v>
      </c>
      <c r="G28" s="65">
        <v>2.52</v>
      </c>
      <c r="H28" s="13">
        <f t="shared" si="0"/>
        <v>10.08</v>
      </c>
      <c r="I28" s="65" t="s">
        <v>16</v>
      </c>
      <c r="J28" s="65" t="s">
        <v>17</v>
      </c>
      <c r="K28" s="63">
        <v>24.45</v>
      </c>
      <c r="L28" s="63" t="s">
        <v>45</v>
      </c>
      <c r="M28" s="14">
        <f>IF(L28="","",VLOOKUP(L28,Légende!A:B,2,FALSE))</f>
        <v>1</v>
      </c>
      <c r="N28" s="63" t="s">
        <v>18</v>
      </c>
      <c r="O28" s="14">
        <f>IF(N28="",0,VLOOKUP(N28,Légende!D:E,2,FALSE))</f>
        <v>1</v>
      </c>
      <c r="P28" s="15">
        <f>IF(Q28="","",VLOOKUP(Q28,Légende!H:I,2,FALSE))</f>
        <v>0</v>
      </c>
      <c r="Q28" s="73" t="s">
        <v>88</v>
      </c>
      <c r="R28" s="80" t="s">
        <v>224</v>
      </c>
    </row>
    <row r="29" spans="1:18" ht="30" customHeight="1" x14ac:dyDescent="0.25">
      <c r="A29" s="57" t="s">
        <v>90</v>
      </c>
      <c r="B29" s="62" t="s">
        <v>106</v>
      </c>
      <c r="C29" s="63" t="s">
        <v>47</v>
      </c>
      <c r="D29" s="63">
        <v>1</v>
      </c>
      <c r="E29" s="63" t="s">
        <v>19</v>
      </c>
      <c r="F29" s="63">
        <v>1</v>
      </c>
      <c r="G29" s="63">
        <v>1.7</v>
      </c>
      <c r="H29" s="13">
        <f t="shared" si="0"/>
        <v>3.4</v>
      </c>
      <c r="I29" s="63" t="s">
        <v>16</v>
      </c>
      <c r="J29" s="63" t="s">
        <v>17</v>
      </c>
      <c r="K29" s="63">
        <v>25</v>
      </c>
      <c r="L29" s="63" t="s">
        <v>44</v>
      </c>
      <c r="M29" s="14">
        <f>IF(L29="","",VLOOKUP(L29,Légende!A:B,2,FALSE))</f>
        <v>0.8</v>
      </c>
      <c r="N29" s="63" t="s">
        <v>18</v>
      </c>
      <c r="O29" s="14">
        <f>IF(N29="",0,VLOOKUP(N29,Légende!D:E,2,FALSE))</f>
        <v>1</v>
      </c>
      <c r="P29" s="15">
        <f>IF(Q29="","",VLOOKUP(Q29,Légende!H:I,2,FALSE))</f>
        <v>50</v>
      </c>
      <c r="Q29" s="62" t="s">
        <v>61</v>
      </c>
      <c r="R29" s="80" t="s">
        <v>225</v>
      </c>
    </row>
    <row r="30" spans="1:18" ht="30" customHeight="1" x14ac:dyDescent="0.25">
      <c r="A30" s="57" t="s">
        <v>90</v>
      </c>
      <c r="B30" s="62" t="s">
        <v>106</v>
      </c>
      <c r="C30" s="63" t="s">
        <v>47</v>
      </c>
      <c r="D30" s="63">
        <v>4</v>
      </c>
      <c r="E30" s="63" t="s">
        <v>15</v>
      </c>
      <c r="F30" s="63">
        <v>4</v>
      </c>
      <c r="G30" s="63">
        <v>1.55</v>
      </c>
      <c r="H30" s="13">
        <f t="shared" si="0"/>
        <v>12.4</v>
      </c>
      <c r="I30" s="63" t="s">
        <v>16</v>
      </c>
      <c r="J30" s="63" t="s">
        <v>17</v>
      </c>
      <c r="K30" s="63">
        <v>23</v>
      </c>
      <c r="L30" s="63" t="s">
        <v>45</v>
      </c>
      <c r="M30" s="14">
        <f>IF(L30="","",VLOOKUP(L30,Légende!A:B,2,FALSE))</f>
        <v>1</v>
      </c>
      <c r="N30" s="63" t="s">
        <v>18</v>
      </c>
      <c r="O30" s="14">
        <f>IF(N30="",0,VLOOKUP(N30,Légende!D:E,2,FALSE))</f>
        <v>1</v>
      </c>
      <c r="P30" s="15">
        <f>IF(Q30="","",VLOOKUP(Q30,Légende!H:I,2,FALSE))</f>
        <v>50</v>
      </c>
      <c r="Q30" s="62" t="s">
        <v>61</v>
      </c>
      <c r="R30" s="80" t="s">
        <v>226</v>
      </c>
    </row>
    <row r="31" spans="1:18" ht="30" customHeight="1" x14ac:dyDescent="0.25">
      <c r="A31" s="57" t="s">
        <v>90</v>
      </c>
      <c r="B31" s="62" t="s">
        <v>106</v>
      </c>
      <c r="C31" s="63" t="s">
        <v>47</v>
      </c>
      <c r="D31" s="63">
        <v>5</v>
      </c>
      <c r="E31" s="63" t="s">
        <v>20</v>
      </c>
      <c r="F31" s="63">
        <v>4</v>
      </c>
      <c r="G31" s="63">
        <v>0.38</v>
      </c>
      <c r="H31" s="13">
        <f t="shared" si="0"/>
        <v>3.04</v>
      </c>
      <c r="I31" s="63" t="s">
        <v>16</v>
      </c>
      <c r="J31" s="63" t="s">
        <v>17</v>
      </c>
      <c r="K31" s="63">
        <v>19</v>
      </c>
      <c r="L31" s="63" t="s">
        <v>45</v>
      </c>
      <c r="M31" s="14">
        <f>IF(L31="","",VLOOKUP(L31,Légende!A:B,2,FALSE))</f>
        <v>1</v>
      </c>
      <c r="N31" s="63" t="s">
        <v>18</v>
      </c>
      <c r="O31" s="14">
        <f>IF(N31="",0,VLOOKUP(N31,Légende!D:E,2,FALSE))</f>
        <v>1</v>
      </c>
      <c r="P31" s="15">
        <f>IF(Q31="","",VLOOKUP(Q31,Légende!H:I,2,FALSE))</f>
        <v>50</v>
      </c>
      <c r="Q31" s="62" t="s">
        <v>61</v>
      </c>
      <c r="R31" s="80" t="s">
        <v>227</v>
      </c>
    </row>
    <row r="32" spans="1:18" ht="30" customHeight="1" x14ac:dyDescent="0.25">
      <c r="A32" s="57" t="s">
        <v>90</v>
      </c>
      <c r="B32" s="62" t="s">
        <v>106</v>
      </c>
      <c r="C32" s="63" t="s">
        <v>47</v>
      </c>
      <c r="D32" s="63">
        <v>7</v>
      </c>
      <c r="E32" s="63" t="s">
        <v>15</v>
      </c>
      <c r="F32" s="63">
        <v>4</v>
      </c>
      <c r="G32" s="63">
        <v>1.55</v>
      </c>
      <c r="H32" s="13">
        <f t="shared" si="0"/>
        <v>12.4</v>
      </c>
      <c r="I32" s="63" t="s">
        <v>16</v>
      </c>
      <c r="J32" s="63" t="s">
        <v>17</v>
      </c>
      <c r="K32" s="63">
        <v>30</v>
      </c>
      <c r="L32" s="63" t="s">
        <v>45</v>
      </c>
      <c r="M32" s="14">
        <f>IF(L32="","",VLOOKUP(L32,Légende!A:B,2,FALSE))</f>
        <v>1</v>
      </c>
      <c r="N32" s="63" t="s">
        <v>18</v>
      </c>
      <c r="O32" s="14">
        <f>IF(N32="",0,VLOOKUP(N32,Légende!D:E,2,FALSE))</f>
        <v>1</v>
      </c>
      <c r="P32" s="15">
        <f>IF(Q32="","",VLOOKUP(Q32,Légende!H:I,2,FALSE))</f>
        <v>50</v>
      </c>
      <c r="Q32" s="62" t="s">
        <v>61</v>
      </c>
      <c r="R32" s="80" t="s">
        <v>228</v>
      </c>
    </row>
    <row r="33" spans="1:18" ht="30" customHeight="1" x14ac:dyDescent="0.25">
      <c r="A33" s="57" t="s">
        <v>90</v>
      </c>
      <c r="B33" s="62" t="s">
        <v>106</v>
      </c>
      <c r="C33" s="63" t="s">
        <v>47</v>
      </c>
      <c r="D33" s="63">
        <v>8</v>
      </c>
      <c r="E33" s="63" t="s">
        <v>15</v>
      </c>
      <c r="F33" s="63">
        <v>5</v>
      </c>
      <c r="G33" s="63">
        <v>1.41</v>
      </c>
      <c r="H33" s="13">
        <f t="shared" si="0"/>
        <v>14.1</v>
      </c>
      <c r="I33" s="63" t="s">
        <v>16</v>
      </c>
      <c r="J33" s="63" t="s">
        <v>17</v>
      </c>
      <c r="K33" s="63">
        <v>22</v>
      </c>
      <c r="L33" s="63" t="s">
        <v>45</v>
      </c>
      <c r="M33" s="14">
        <f>IF(L33="","",VLOOKUP(L33,Légende!A:B,2,FALSE))</f>
        <v>1</v>
      </c>
      <c r="N33" s="63" t="s">
        <v>18</v>
      </c>
      <c r="O33" s="14">
        <f>IF(N33="",0,VLOOKUP(N33,Légende!D:E,2,FALSE))</f>
        <v>1</v>
      </c>
      <c r="P33" s="15">
        <f>IF(Q33="","",VLOOKUP(Q33,Légende!H:I,2,FALSE))</f>
        <v>50</v>
      </c>
      <c r="Q33" s="62" t="s">
        <v>61</v>
      </c>
      <c r="R33" s="80" t="s">
        <v>229</v>
      </c>
    </row>
    <row r="34" spans="1:18" ht="30" customHeight="1" x14ac:dyDescent="0.25">
      <c r="A34" s="57" t="s">
        <v>90</v>
      </c>
      <c r="B34" s="62" t="s">
        <v>106</v>
      </c>
      <c r="C34" s="63" t="s">
        <v>47</v>
      </c>
      <c r="D34" s="63">
        <v>10</v>
      </c>
      <c r="E34" s="63" t="s">
        <v>15</v>
      </c>
      <c r="F34" s="63">
        <v>2</v>
      </c>
      <c r="G34" s="63">
        <v>0.91</v>
      </c>
      <c r="H34" s="13">
        <f t="shared" si="0"/>
        <v>3.64</v>
      </c>
      <c r="I34" s="63" t="s">
        <v>16</v>
      </c>
      <c r="J34" s="63" t="s">
        <v>17</v>
      </c>
      <c r="K34" s="63">
        <v>5</v>
      </c>
      <c r="L34" s="63" t="s">
        <v>45</v>
      </c>
      <c r="M34" s="14">
        <f>IF(L34="","",VLOOKUP(L34,Légende!A:B,2,FALSE))</f>
        <v>1</v>
      </c>
      <c r="N34" s="63" t="s">
        <v>18</v>
      </c>
      <c r="O34" s="14">
        <f>IF(N34="",0,VLOOKUP(N34,Légende!D:E,2,FALSE))</f>
        <v>1</v>
      </c>
      <c r="P34" s="15">
        <f>IF(Q34="","",VLOOKUP(Q34,Légende!H:I,2,FALSE))</f>
        <v>50</v>
      </c>
      <c r="Q34" s="62" t="s">
        <v>61</v>
      </c>
      <c r="R34" s="80" t="s">
        <v>230</v>
      </c>
    </row>
    <row r="35" spans="1:18" ht="30" customHeight="1" x14ac:dyDescent="0.25">
      <c r="A35" s="57" t="s">
        <v>90</v>
      </c>
      <c r="B35" s="62" t="s">
        <v>106</v>
      </c>
      <c r="C35" s="63" t="s">
        <v>47</v>
      </c>
      <c r="D35" s="63">
        <v>3</v>
      </c>
      <c r="E35" s="63" t="s">
        <v>15</v>
      </c>
      <c r="F35" s="63">
        <v>7</v>
      </c>
      <c r="G35" s="63">
        <v>1.22</v>
      </c>
      <c r="H35" s="13">
        <f t="shared" si="0"/>
        <v>17.079999999999998</v>
      </c>
      <c r="I35" s="63" t="s">
        <v>16</v>
      </c>
      <c r="J35" s="63" t="s">
        <v>17</v>
      </c>
      <c r="K35" s="63">
        <v>35</v>
      </c>
      <c r="L35" s="63" t="s">
        <v>45</v>
      </c>
      <c r="M35" s="14">
        <f>IF(L35="","",VLOOKUP(L35,Légende!A:B,2,FALSE))</f>
        <v>1</v>
      </c>
      <c r="N35" s="63" t="s">
        <v>18</v>
      </c>
      <c r="O35" s="14">
        <f>IF(N35="",0,VLOOKUP(N35,Légende!D:E,2,FALSE))</f>
        <v>1</v>
      </c>
      <c r="P35" s="15">
        <f>IF(Q35="","",VLOOKUP(Q35,Légende!H:I,2,FALSE))</f>
        <v>50</v>
      </c>
      <c r="Q35" s="62" t="s">
        <v>61</v>
      </c>
      <c r="R35" s="80" t="s">
        <v>231</v>
      </c>
    </row>
    <row r="36" spans="1:18" ht="30" customHeight="1" x14ac:dyDescent="0.25">
      <c r="A36" s="57" t="s">
        <v>90</v>
      </c>
      <c r="B36" s="62" t="s">
        <v>113</v>
      </c>
      <c r="C36" s="63" t="s">
        <v>47</v>
      </c>
      <c r="D36" s="63" t="s">
        <v>114</v>
      </c>
      <c r="E36" s="63" t="s">
        <v>2</v>
      </c>
      <c r="F36" s="63">
        <v>4</v>
      </c>
      <c r="G36" s="63">
        <v>1.55</v>
      </c>
      <c r="H36" s="13">
        <f t="shared" si="0"/>
        <v>12.4</v>
      </c>
      <c r="I36" s="63" t="s">
        <v>32</v>
      </c>
      <c r="J36" s="63" t="s">
        <v>17</v>
      </c>
      <c r="K36" s="63">
        <v>58</v>
      </c>
      <c r="L36" s="63" t="s">
        <v>44</v>
      </c>
      <c r="M36" s="14">
        <f>IF(L36="","",VLOOKUP(L36,Légende!A:B,2,FALSE))</f>
        <v>0.8</v>
      </c>
      <c r="N36" s="63" t="s">
        <v>18</v>
      </c>
      <c r="O36" s="14">
        <f>IF(N36="",0,VLOOKUP(N36,Légende!D:E,2,FALSE))</f>
        <v>1</v>
      </c>
      <c r="P36" s="15">
        <f>IF(Q36="","",VLOOKUP(Q36,Légende!H:I,2,FALSE))</f>
        <v>12</v>
      </c>
      <c r="Q36" s="62" t="s">
        <v>25</v>
      </c>
      <c r="R36" s="80" t="s">
        <v>232</v>
      </c>
    </row>
    <row r="37" spans="1:18" ht="30" customHeight="1" x14ac:dyDescent="0.25">
      <c r="A37" s="57" t="s">
        <v>90</v>
      </c>
      <c r="B37" s="62" t="s">
        <v>113</v>
      </c>
      <c r="C37" s="63" t="s">
        <v>47</v>
      </c>
      <c r="D37" s="63" t="s">
        <v>114</v>
      </c>
      <c r="E37" s="63" t="s">
        <v>22</v>
      </c>
      <c r="F37" s="63">
        <v>0</v>
      </c>
      <c r="G37" s="63">
        <v>0</v>
      </c>
      <c r="H37" s="13">
        <f t="shared" si="0"/>
        <v>0</v>
      </c>
      <c r="I37" s="63" t="s">
        <v>32</v>
      </c>
      <c r="J37" s="63" t="s">
        <v>17</v>
      </c>
      <c r="K37" s="63">
        <v>4</v>
      </c>
      <c r="L37" s="63" t="s">
        <v>44</v>
      </c>
      <c r="M37" s="14">
        <f>IF(L37="","",VLOOKUP(L37,Légende!A:B,2,FALSE))</f>
        <v>0.8</v>
      </c>
      <c r="N37" s="63" t="s">
        <v>18</v>
      </c>
      <c r="O37" s="14">
        <f>IF(N37="",0,VLOOKUP(N37,Légende!D:E,2,FALSE))</f>
        <v>1</v>
      </c>
      <c r="P37" s="15">
        <f>IF(Q37="","",VLOOKUP(Q37,Légende!H:I,2,FALSE))</f>
        <v>200</v>
      </c>
      <c r="Q37" s="73" t="s">
        <v>374</v>
      </c>
      <c r="R37" s="80" t="s">
        <v>233</v>
      </c>
    </row>
    <row r="38" spans="1:18" ht="30" customHeight="1" x14ac:dyDescent="0.25">
      <c r="A38" s="57" t="s">
        <v>90</v>
      </c>
      <c r="B38" s="62" t="s">
        <v>113</v>
      </c>
      <c r="C38" s="63" t="s">
        <v>47</v>
      </c>
      <c r="D38" s="63" t="s">
        <v>114</v>
      </c>
      <c r="E38" s="63" t="s">
        <v>22</v>
      </c>
      <c r="F38" s="63">
        <v>0</v>
      </c>
      <c r="G38" s="63">
        <v>0</v>
      </c>
      <c r="H38" s="13">
        <f t="shared" si="0"/>
        <v>0</v>
      </c>
      <c r="I38" s="63" t="s">
        <v>32</v>
      </c>
      <c r="J38" s="63" t="s">
        <v>17</v>
      </c>
      <c r="K38" s="63">
        <v>3</v>
      </c>
      <c r="L38" s="63" t="s">
        <v>44</v>
      </c>
      <c r="M38" s="14">
        <f>IF(L38="","",VLOOKUP(L38,Légende!A:B,2,FALSE))</f>
        <v>0.8</v>
      </c>
      <c r="N38" s="63" t="s">
        <v>18</v>
      </c>
      <c r="O38" s="14">
        <f>IF(N38="",0,VLOOKUP(N38,Légende!D:E,2,FALSE))</f>
        <v>1</v>
      </c>
      <c r="P38" s="15">
        <f>IF(Q38="","",VLOOKUP(Q38,Légende!H:I,2,FALSE))</f>
        <v>200</v>
      </c>
      <c r="Q38" s="73" t="s">
        <v>374</v>
      </c>
      <c r="R38" s="80" t="s">
        <v>234</v>
      </c>
    </row>
    <row r="39" spans="1:18" ht="30" customHeight="1" x14ac:dyDescent="0.25">
      <c r="A39" s="57" t="s">
        <v>90</v>
      </c>
      <c r="B39" s="62" t="s">
        <v>113</v>
      </c>
      <c r="C39" s="63" t="s">
        <v>47</v>
      </c>
      <c r="D39" s="63" t="s">
        <v>114</v>
      </c>
      <c r="E39" s="63" t="s">
        <v>22</v>
      </c>
      <c r="F39" s="63">
        <v>0</v>
      </c>
      <c r="G39" s="63">
        <v>0</v>
      </c>
      <c r="H39" s="13">
        <f t="shared" si="0"/>
        <v>0</v>
      </c>
      <c r="I39" s="63" t="s">
        <v>32</v>
      </c>
      <c r="J39" s="63" t="s">
        <v>17</v>
      </c>
      <c r="K39" s="63">
        <v>2</v>
      </c>
      <c r="L39" s="63" t="s">
        <v>44</v>
      </c>
      <c r="M39" s="14">
        <f>IF(L39="","",VLOOKUP(L39,Légende!A:B,2,FALSE))</f>
        <v>0.8</v>
      </c>
      <c r="N39" s="63" t="s">
        <v>18</v>
      </c>
      <c r="O39" s="14">
        <f>IF(N39="",0,VLOOKUP(N39,Légende!D:E,2,FALSE))</f>
        <v>1</v>
      </c>
      <c r="P39" s="15">
        <f>IF(Q39="","",VLOOKUP(Q39,Légende!H:I,2,FALSE))</f>
        <v>200</v>
      </c>
      <c r="Q39" s="73" t="s">
        <v>374</v>
      </c>
      <c r="R39" s="80" t="s">
        <v>235</v>
      </c>
    </row>
    <row r="40" spans="1:18" ht="30" customHeight="1" x14ac:dyDescent="0.25">
      <c r="A40" s="57" t="s">
        <v>90</v>
      </c>
      <c r="B40" s="62" t="s">
        <v>113</v>
      </c>
      <c r="C40" s="63" t="s">
        <v>47</v>
      </c>
      <c r="D40" s="63" t="s">
        <v>114</v>
      </c>
      <c r="E40" s="63" t="s">
        <v>19</v>
      </c>
      <c r="F40" s="63">
        <v>2</v>
      </c>
      <c r="G40" s="63">
        <v>1.22</v>
      </c>
      <c r="H40" s="13">
        <f t="shared" si="0"/>
        <v>4.88</v>
      </c>
      <c r="I40" s="63" t="s">
        <v>32</v>
      </c>
      <c r="J40" s="63" t="s">
        <v>17</v>
      </c>
      <c r="K40" s="63">
        <v>6</v>
      </c>
      <c r="L40" s="63" t="s">
        <v>45</v>
      </c>
      <c r="M40" s="14">
        <f>IF(L40="","",VLOOKUP(L40,Légende!A:B,2,FALSE))</f>
        <v>1</v>
      </c>
      <c r="N40" s="63" t="s">
        <v>18</v>
      </c>
      <c r="O40" s="14">
        <f>IF(N40="",0,VLOOKUP(N40,Légende!D:E,2,FALSE))</f>
        <v>1</v>
      </c>
      <c r="P40" s="15">
        <f>IF(Q40="","",VLOOKUP(Q40,Légende!H:I,2,FALSE))</f>
        <v>50</v>
      </c>
      <c r="Q40" s="62" t="s">
        <v>61</v>
      </c>
      <c r="R40" s="80" t="s">
        <v>236</v>
      </c>
    </row>
    <row r="41" spans="1:18" ht="30" customHeight="1" x14ac:dyDescent="0.25">
      <c r="A41" s="57" t="s">
        <v>90</v>
      </c>
      <c r="B41" s="62" t="s">
        <v>113</v>
      </c>
      <c r="C41" s="63">
        <v>1</v>
      </c>
      <c r="D41" s="63">
        <v>1</v>
      </c>
      <c r="E41" s="63" t="s">
        <v>22</v>
      </c>
      <c r="F41" s="63">
        <v>0</v>
      </c>
      <c r="G41" s="63">
        <v>0</v>
      </c>
      <c r="H41" s="13">
        <f t="shared" si="0"/>
        <v>0</v>
      </c>
      <c r="I41" s="63" t="s">
        <v>32</v>
      </c>
      <c r="J41" s="63" t="s">
        <v>17</v>
      </c>
      <c r="K41" s="63">
        <v>10</v>
      </c>
      <c r="L41" s="63" t="s">
        <v>44</v>
      </c>
      <c r="M41" s="14">
        <f>IF(L41="","",VLOOKUP(L41,Légende!A:B,2,FALSE))</f>
        <v>0.8</v>
      </c>
      <c r="N41" s="63" t="s">
        <v>18</v>
      </c>
      <c r="O41" s="14">
        <f>IF(N41="",0,VLOOKUP(N41,Légende!D:E,2,FALSE))</f>
        <v>1</v>
      </c>
      <c r="P41" s="15">
        <f>IF(Q41="","",VLOOKUP(Q41,Légende!H:I,2,FALSE))</f>
        <v>200</v>
      </c>
      <c r="Q41" s="73" t="s">
        <v>374</v>
      </c>
      <c r="R41" s="80" t="s">
        <v>237</v>
      </c>
    </row>
    <row r="42" spans="1:18" ht="30" customHeight="1" x14ac:dyDescent="0.25">
      <c r="A42" s="57" t="s">
        <v>90</v>
      </c>
      <c r="B42" s="62" t="s">
        <v>113</v>
      </c>
      <c r="C42" s="63">
        <v>1</v>
      </c>
      <c r="D42" s="63" t="s">
        <v>115</v>
      </c>
      <c r="E42" s="63" t="s">
        <v>22</v>
      </c>
      <c r="F42" s="63">
        <v>2</v>
      </c>
      <c r="G42" s="63">
        <v>0.77</v>
      </c>
      <c r="H42" s="13">
        <f t="shared" si="0"/>
        <v>3.08</v>
      </c>
      <c r="I42" s="63" t="s">
        <v>32</v>
      </c>
      <c r="J42" s="63" t="s">
        <v>17</v>
      </c>
      <c r="K42" s="63">
        <v>35</v>
      </c>
      <c r="L42" s="63" t="s">
        <v>44</v>
      </c>
      <c r="M42" s="14">
        <f>IF(L42="","",VLOOKUP(L42,Légende!A:B,2,FALSE))</f>
        <v>0.8</v>
      </c>
      <c r="N42" s="63" t="s">
        <v>18</v>
      </c>
      <c r="O42" s="14">
        <f>IF(N42="",0,VLOOKUP(N42,Légende!D:E,2,FALSE))</f>
        <v>1</v>
      </c>
      <c r="P42" s="15">
        <f>IF(Q42="","",VLOOKUP(Q42,Légende!H:I,2,FALSE))</f>
        <v>50</v>
      </c>
      <c r="Q42" s="62" t="s">
        <v>61</v>
      </c>
      <c r="R42" s="80" t="s">
        <v>238</v>
      </c>
    </row>
    <row r="43" spans="1:18" ht="30" customHeight="1" x14ac:dyDescent="0.25">
      <c r="A43" s="57" t="s">
        <v>90</v>
      </c>
      <c r="B43" s="62" t="s">
        <v>113</v>
      </c>
      <c r="C43" s="63">
        <v>1</v>
      </c>
      <c r="D43" s="63" t="s">
        <v>116</v>
      </c>
      <c r="E43" s="63" t="s">
        <v>22</v>
      </c>
      <c r="F43" s="63">
        <v>1</v>
      </c>
      <c r="G43" s="63">
        <v>1.62</v>
      </c>
      <c r="H43" s="13">
        <f t="shared" si="0"/>
        <v>3.24</v>
      </c>
      <c r="I43" s="63" t="s">
        <v>32</v>
      </c>
      <c r="J43" s="63" t="s">
        <v>17</v>
      </c>
      <c r="K43" s="63">
        <v>13</v>
      </c>
      <c r="L43" s="63" t="s">
        <v>44</v>
      </c>
      <c r="M43" s="14">
        <f>IF(L43="","",VLOOKUP(L43,Légende!A:B,2,FALSE))</f>
        <v>0.8</v>
      </c>
      <c r="N43" s="63" t="s">
        <v>18</v>
      </c>
      <c r="O43" s="14">
        <f>IF(N43="",0,VLOOKUP(N43,Légende!D:E,2,FALSE))</f>
        <v>1</v>
      </c>
      <c r="P43" s="15">
        <f>IF(Q43="","",VLOOKUP(Q43,Légende!H:I,2,FALSE))</f>
        <v>50</v>
      </c>
      <c r="Q43" s="62" t="s">
        <v>61</v>
      </c>
      <c r="R43" s="80" t="s">
        <v>239</v>
      </c>
    </row>
    <row r="44" spans="1:18" ht="30" customHeight="1" x14ac:dyDescent="0.25">
      <c r="A44" s="57" t="s">
        <v>90</v>
      </c>
      <c r="B44" s="62" t="s">
        <v>113</v>
      </c>
      <c r="C44" s="63">
        <v>1</v>
      </c>
      <c r="D44" s="63" t="s">
        <v>117</v>
      </c>
      <c r="E44" s="63" t="s">
        <v>19</v>
      </c>
      <c r="F44" s="63">
        <v>3</v>
      </c>
      <c r="G44" s="63">
        <v>1.5</v>
      </c>
      <c r="H44" s="13">
        <f t="shared" si="0"/>
        <v>9</v>
      </c>
      <c r="I44" s="63" t="s">
        <v>32</v>
      </c>
      <c r="J44" s="63" t="s">
        <v>17</v>
      </c>
      <c r="K44" s="63">
        <v>24</v>
      </c>
      <c r="L44" s="63" t="s">
        <v>44</v>
      </c>
      <c r="M44" s="14">
        <f>IF(L44="","",VLOOKUP(L44,Légende!A:B,2,FALSE))</f>
        <v>0.8</v>
      </c>
      <c r="N44" s="63" t="s">
        <v>18</v>
      </c>
      <c r="O44" s="14">
        <f>IF(N44="",0,VLOOKUP(N44,Légende!D:E,2,FALSE))</f>
        <v>1</v>
      </c>
      <c r="P44" s="15">
        <f>IF(Q44="","",VLOOKUP(Q44,Légende!H:I,2,FALSE))</f>
        <v>50</v>
      </c>
      <c r="Q44" s="62" t="s">
        <v>61</v>
      </c>
      <c r="R44" s="80" t="s">
        <v>217</v>
      </c>
    </row>
    <row r="45" spans="1:18" ht="30" customHeight="1" x14ac:dyDescent="0.25">
      <c r="A45" s="57" t="s">
        <v>90</v>
      </c>
      <c r="B45" s="62" t="s">
        <v>118</v>
      </c>
      <c r="C45" s="63" t="s">
        <v>47</v>
      </c>
      <c r="D45" s="63">
        <v>5</v>
      </c>
      <c r="E45" s="63" t="s">
        <v>15</v>
      </c>
      <c r="F45" s="63">
        <v>2</v>
      </c>
      <c r="G45" s="63">
        <v>1.33</v>
      </c>
      <c r="H45" s="13">
        <f t="shared" si="0"/>
        <v>5.32</v>
      </c>
      <c r="I45" s="63" t="s">
        <v>32</v>
      </c>
      <c r="J45" s="63" t="s">
        <v>17</v>
      </c>
      <c r="K45" s="63">
        <v>12</v>
      </c>
      <c r="L45" s="63" t="s">
        <v>45</v>
      </c>
      <c r="M45" s="14">
        <f>IF(L45="","",VLOOKUP(L45,Légende!A:B,2,FALSE))</f>
        <v>1</v>
      </c>
      <c r="N45" s="63" t="s">
        <v>18</v>
      </c>
      <c r="O45" s="14">
        <f>IF(N45="",0,VLOOKUP(N45,Légende!D:E,2,FALSE))</f>
        <v>1</v>
      </c>
      <c r="P45" s="15">
        <f>IF(Q45="","",VLOOKUP(Q45,Légende!H:I,2,FALSE))</f>
        <v>50</v>
      </c>
      <c r="Q45" s="62" t="s">
        <v>61</v>
      </c>
      <c r="R45" s="80" t="s">
        <v>240</v>
      </c>
    </row>
    <row r="46" spans="1:18" ht="24.6" customHeight="1" x14ac:dyDescent="0.25">
      <c r="A46" s="57" t="s">
        <v>90</v>
      </c>
      <c r="B46" s="62" t="s">
        <v>118</v>
      </c>
      <c r="C46" s="63" t="s">
        <v>47</v>
      </c>
      <c r="D46" s="63">
        <v>1</v>
      </c>
      <c r="E46" s="63" t="s">
        <v>15</v>
      </c>
      <c r="F46" s="63">
        <v>3</v>
      </c>
      <c r="G46" s="63">
        <v>1.4</v>
      </c>
      <c r="H46" s="16">
        <f t="shared" si="0"/>
        <v>8.3999999999999986</v>
      </c>
      <c r="I46" s="63" t="s">
        <v>32</v>
      </c>
      <c r="J46" s="63" t="s">
        <v>17</v>
      </c>
      <c r="K46" s="63">
        <v>16</v>
      </c>
      <c r="L46" s="63" t="s">
        <v>45</v>
      </c>
      <c r="M46" s="14">
        <f>IF(L46="","",VLOOKUP(L46,Légende!A:B,2,FALSE))</f>
        <v>1</v>
      </c>
      <c r="N46" s="63" t="s">
        <v>18</v>
      </c>
      <c r="O46" s="14">
        <f>IF(N46="",0,VLOOKUP(N46,Légende!D:E,2,FALSE))</f>
        <v>1</v>
      </c>
      <c r="P46" s="15">
        <f>IF(Q46="","",VLOOKUP(Q46,Légende!H:I,2,FALSE))</f>
        <v>50</v>
      </c>
      <c r="Q46" s="62" t="s">
        <v>61</v>
      </c>
      <c r="R46" s="80" t="s">
        <v>241</v>
      </c>
    </row>
    <row r="47" spans="1:18" ht="24.6" customHeight="1" x14ac:dyDescent="0.25">
      <c r="A47" s="57" t="s">
        <v>90</v>
      </c>
      <c r="B47" s="62" t="s">
        <v>118</v>
      </c>
      <c r="C47" s="63" t="s">
        <v>47</v>
      </c>
      <c r="D47" s="63">
        <v>2</v>
      </c>
      <c r="E47" s="63" t="s">
        <v>15</v>
      </c>
      <c r="F47" s="63">
        <v>3</v>
      </c>
      <c r="G47" s="63">
        <v>1.33</v>
      </c>
      <c r="H47" s="16">
        <f t="shared" si="0"/>
        <v>7.98</v>
      </c>
      <c r="I47" s="63" t="s">
        <v>32</v>
      </c>
      <c r="J47" s="63" t="s">
        <v>17</v>
      </c>
      <c r="K47" s="63">
        <v>20</v>
      </c>
      <c r="L47" s="63" t="s">
        <v>45</v>
      </c>
      <c r="M47" s="14">
        <f>IF(L47="","",VLOOKUP(L47,Légende!A:B,2,FALSE))</f>
        <v>1</v>
      </c>
      <c r="N47" s="63" t="s">
        <v>18</v>
      </c>
      <c r="O47" s="14">
        <f>IF(N47="",0,VLOOKUP(N47,Légende!D:E,2,FALSE))</f>
        <v>1</v>
      </c>
      <c r="P47" s="15">
        <f>IF(Q47="","",VLOOKUP(Q47,Légende!H:I,2,FALSE))</f>
        <v>50</v>
      </c>
      <c r="Q47" s="62" t="s">
        <v>61</v>
      </c>
      <c r="R47" s="80" t="s">
        <v>242</v>
      </c>
    </row>
    <row r="48" spans="1:18" ht="24.6" customHeight="1" x14ac:dyDescent="0.25">
      <c r="A48" s="57" t="s">
        <v>90</v>
      </c>
      <c r="B48" s="62" t="s">
        <v>119</v>
      </c>
      <c r="C48" s="63" t="s">
        <v>47</v>
      </c>
      <c r="D48" s="63" t="s">
        <v>114</v>
      </c>
      <c r="E48" s="63" t="s">
        <v>19</v>
      </c>
      <c r="F48" s="63">
        <v>3</v>
      </c>
      <c r="G48" s="63">
        <v>1.45</v>
      </c>
      <c r="H48" s="16">
        <f t="shared" si="0"/>
        <v>8.6999999999999993</v>
      </c>
      <c r="I48" s="63" t="s">
        <v>16</v>
      </c>
      <c r="J48" s="63" t="s">
        <v>17</v>
      </c>
      <c r="K48" s="63">
        <v>16</v>
      </c>
      <c r="L48" s="63" t="s">
        <v>44</v>
      </c>
      <c r="M48" s="14">
        <f>IF(L48="","",VLOOKUP(L48,Légende!A:B,2,FALSE))</f>
        <v>0.8</v>
      </c>
      <c r="N48" s="63" t="s">
        <v>18</v>
      </c>
      <c r="O48" s="14">
        <f>IF(N48="",0,VLOOKUP(N48,Légende!D:E,2,FALSE))</f>
        <v>1</v>
      </c>
      <c r="P48" s="15">
        <f>IF(Q48="","",VLOOKUP(Q48,Légende!H:I,2,FALSE))</f>
        <v>50</v>
      </c>
      <c r="Q48" s="62" t="s">
        <v>61</v>
      </c>
      <c r="R48" s="80" t="s">
        <v>243</v>
      </c>
    </row>
    <row r="49" spans="1:18" ht="24.6" customHeight="1" x14ac:dyDescent="0.25">
      <c r="A49" s="57" t="s">
        <v>90</v>
      </c>
      <c r="B49" s="62" t="s">
        <v>119</v>
      </c>
      <c r="C49" s="63" t="s">
        <v>47</v>
      </c>
      <c r="D49" s="63" t="s">
        <v>114</v>
      </c>
      <c r="E49" s="63" t="s">
        <v>19</v>
      </c>
      <c r="F49" s="63">
        <v>3</v>
      </c>
      <c r="G49" s="63">
        <v>1.5</v>
      </c>
      <c r="H49" s="16">
        <f t="shared" si="0"/>
        <v>9</v>
      </c>
      <c r="I49" s="63" t="s">
        <v>16</v>
      </c>
      <c r="J49" s="63" t="s">
        <v>17</v>
      </c>
      <c r="K49" s="63">
        <v>12</v>
      </c>
      <c r="L49" s="63" t="s">
        <v>44</v>
      </c>
      <c r="M49" s="14">
        <f>IF(L49="","",VLOOKUP(L49,Légende!A:B,2,FALSE))</f>
        <v>0.8</v>
      </c>
      <c r="N49" s="63" t="s">
        <v>18</v>
      </c>
      <c r="O49" s="14">
        <f>IF(N49="",0,VLOOKUP(N49,Légende!D:E,2,FALSE))</f>
        <v>1</v>
      </c>
      <c r="P49" s="15">
        <f>IF(Q49="","",VLOOKUP(Q49,Légende!H:I,2,FALSE))</f>
        <v>50</v>
      </c>
      <c r="Q49" s="62" t="s">
        <v>61</v>
      </c>
      <c r="R49" s="80" t="s">
        <v>244</v>
      </c>
    </row>
    <row r="50" spans="1:18" ht="24.6" customHeight="1" x14ac:dyDescent="0.25">
      <c r="A50" s="57" t="s">
        <v>90</v>
      </c>
      <c r="B50" s="62" t="s">
        <v>120</v>
      </c>
      <c r="C50" s="63" t="s">
        <v>47</v>
      </c>
      <c r="D50" s="63" t="s">
        <v>114</v>
      </c>
      <c r="E50" s="63" t="s">
        <v>22</v>
      </c>
      <c r="F50" s="63">
        <v>0</v>
      </c>
      <c r="G50" s="63">
        <v>0</v>
      </c>
      <c r="H50" s="16">
        <f t="shared" si="0"/>
        <v>0</v>
      </c>
      <c r="I50" s="63" t="s">
        <v>16</v>
      </c>
      <c r="J50" s="63" t="s">
        <v>17</v>
      </c>
      <c r="K50" s="63">
        <v>10</v>
      </c>
      <c r="L50" s="63" t="s">
        <v>44</v>
      </c>
      <c r="M50" s="14">
        <f>IF(L50="","",VLOOKUP(L50,Légende!A:B,2,FALSE))</f>
        <v>0.8</v>
      </c>
      <c r="N50" s="63" t="s">
        <v>18</v>
      </c>
      <c r="O50" s="14">
        <f>IF(N50="",0,VLOOKUP(N50,Légende!D:E,2,FALSE))</f>
        <v>1</v>
      </c>
      <c r="P50" s="15">
        <f>IF(Q50="","",VLOOKUP(Q50,Légende!H:I,2,FALSE))</f>
        <v>200</v>
      </c>
      <c r="Q50" s="73" t="s">
        <v>374</v>
      </c>
      <c r="R50" s="80" t="s">
        <v>245</v>
      </c>
    </row>
    <row r="51" spans="1:18" ht="24.6" customHeight="1" x14ac:dyDescent="0.25">
      <c r="A51" s="57" t="s">
        <v>90</v>
      </c>
      <c r="B51" s="62" t="s">
        <v>121</v>
      </c>
      <c r="C51" s="63" t="s">
        <v>47</v>
      </c>
      <c r="D51" s="63">
        <v>1</v>
      </c>
      <c r="E51" s="63" t="s">
        <v>15</v>
      </c>
      <c r="F51" s="63">
        <v>3</v>
      </c>
      <c r="G51" s="63">
        <v>2.13</v>
      </c>
      <c r="H51" s="16">
        <f t="shared" si="0"/>
        <v>12.78</v>
      </c>
      <c r="I51" s="63" t="s">
        <v>16</v>
      </c>
      <c r="J51" s="63" t="s">
        <v>17</v>
      </c>
      <c r="K51" s="63">
        <v>24</v>
      </c>
      <c r="L51" s="63" t="s">
        <v>45</v>
      </c>
      <c r="M51" s="14">
        <f>IF(L51="","",VLOOKUP(L51,Légende!A:B,2,FALSE))</f>
        <v>1</v>
      </c>
      <c r="N51" s="63" t="s">
        <v>18</v>
      </c>
      <c r="O51" s="14">
        <f>IF(N51="",0,VLOOKUP(N51,Légende!D:E,2,FALSE))</f>
        <v>1</v>
      </c>
      <c r="P51" s="15">
        <f>IF(Q51="","",VLOOKUP(Q51,Légende!H:I,2,FALSE))</f>
        <v>50</v>
      </c>
      <c r="Q51" s="62" t="s">
        <v>61</v>
      </c>
      <c r="R51" s="80" t="s">
        <v>246</v>
      </c>
    </row>
    <row r="52" spans="1:18" ht="24.6" customHeight="1" x14ac:dyDescent="0.25">
      <c r="A52" s="57" t="s">
        <v>90</v>
      </c>
      <c r="B52" s="62" t="s">
        <v>121</v>
      </c>
      <c r="C52" s="63" t="s">
        <v>47</v>
      </c>
      <c r="D52" s="63" t="s">
        <v>122</v>
      </c>
      <c r="E52" s="63" t="s">
        <v>2</v>
      </c>
      <c r="F52" s="63">
        <v>0</v>
      </c>
      <c r="G52" s="63">
        <v>0</v>
      </c>
      <c r="H52" s="16">
        <f t="shared" si="0"/>
        <v>0</v>
      </c>
      <c r="I52" s="63" t="s">
        <v>16</v>
      </c>
      <c r="J52" s="63" t="s">
        <v>17</v>
      </c>
      <c r="K52" s="63">
        <v>17</v>
      </c>
      <c r="L52" s="63" t="s">
        <v>44</v>
      </c>
      <c r="M52" s="14">
        <f>IF(L52="","",VLOOKUP(L52,Légende!A:B,2,FALSE))</f>
        <v>0.8</v>
      </c>
      <c r="N52" s="63" t="s">
        <v>18</v>
      </c>
      <c r="O52" s="14">
        <f>IF(N52="",0,VLOOKUP(N52,Légende!D:E,2,FALSE))</f>
        <v>1</v>
      </c>
      <c r="P52" s="15">
        <f>IF(Q52="","",VLOOKUP(Q52,Légende!H:I,2,FALSE))</f>
        <v>12</v>
      </c>
      <c r="Q52" s="62" t="s">
        <v>25</v>
      </c>
      <c r="R52" s="80" t="s">
        <v>247</v>
      </c>
    </row>
    <row r="53" spans="1:18" ht="24.6" customHeight="1" x14ac:dyDescent="0.25">
      <c r="A53" s="57" t="s">
        <v>90</v>
      </c>
      <c r="B53" s="62" t="s">
        <v>121</v>
      </c>
      <c r="C53" s="63" t="s">
        <v>47</v>
      </c>
      <c r="D53" s="63"/>
      <c r="E53" s="63" t="s">
        <v>22</v>
      </c>
      <c r="F53" s="63">
        <v>0</v>
      </c>
      <c r="G53" s="63">
        <v>0</v>
      </c>
      <c r="H53" s="16">
        <f t="shared" si="0"/>
        <v>0</v>
      </c>
      <c r="I53" s="63" t="s">
        <v>16</v>
      </c>
      <c r="J53" s="63" t="s">
        <v>17</v>
      </c>
      <c r="K53" s="63">
        <v>8</v>
      </c>
      <c r="L53" s="63" t="s">
        <v>44</v>
      </c>
      <c r="M53" s="14">
        <f>IF(L53="","",VLOOKUP(L53,Légende!A:B,2,FALSE))</f>
        <v>0.8</v>
      </c>
      <c r="N53" s="63" t="s">
        <v>18</v>
      </c>
      <c r="O53" s="14">
        <f>IF(N53="",0,VLOOKUP(N53,Légende!D:E,2,FALSE))</f>
        <v>1</v>
      </c>
      <c r="P53" s="15">
        <f>IF(Q53="","",VLOOKUP(Q53,Légende!H:I,2,FALSE))</f>
        <v>200</v>
      </c>
      <c r="Q53" s="73" t="s">
        <v>374</v>
      </c>
      <c r="R53" s="80" t="s">
        <v>248</v>
      </c>
    </row>
    <row r="54" spans="1:18" ht="24.6" customHeight="1" x14ac:dyDescent="0.25">
      <c r="A54" s="57" t="s">
        <v>90</v>
      </c>
      <c r="B54" s="62" t="s">
        <v>105</v>
      </c>
      <c r="C54" s="63" t="s">
        <v>47</v>
      </c>
      <c r="D54" s="63">
        <v>1</v>
      </c>
      <c r="E54" s="63" t="s">
        <v>19</v>
      </c>
      <c r="F54" s="63">
        <v>2</v>
      </c>
      <c r="G54" s="63">
        <v>1.4</v>
      </c>
      <c r="H54" s="16">
        <f t="shared" si="0"/>
        <v>5.6</v>
      </c>
      <c r="I54" s="63" t="s">
        <v>16</v>
      </c>
      <c r="J54" s="63" t="s">
        <v>17</v>
      </c>
      <c r="K54" s="63">
        <v>12</v>
      </c>
      <c r="L54" s="63" t="s">
        <v>44</v>
      </c>
      <c r="M54" s="14">
        <f>IF(L54="","",VLOOKUP(L54,Légende!A:B,2,FALSE))</f>
        <v>0.8</v>
      </c>
      <c r="N54" s="63" t="s">
        <v>18</v>
      </c>
      <c r="O54" s="14">
        <f>IF(N54="",0,VLOOKUP(N54,Légende!D:E,2,FALSE))</f>
        <v>1</v>
      </c>
      <c r="P54" s="15">
        <f>IF(Q54="","",VLOOKUP(Q54,Légende!H:I,2,FALSE))</f>
        <v>50</v>
      </c>
      <c r="Q54" s="62" t="s">
        <v>61</v>
      </c>
      <c r="R54" s="80" t="s">
        <v>249</v>
      </c>
    </row>
    <row r="55" spans="1:18" ht="24.6" customHeight="1" x14ac:dyDescent="0.25">
      <c r="A55" s="57" t="s">
        <v>90</v>
      </c>
      <c r="B55" s="62" t="s">
        <v>105</v>
      </c>
      <c r="C55" s="63" t="s">
        <v>47</v>
      </c>
      <c r="D55" s="63">
        <v>1</v>
      </c>
      <c r="E55" s="63" t="s">
        <v>19</v>
      </c>
      <c r="F55" s="63">
        <v>2</v>
      </c>
      <c r="G55" s="63">
        <v>1.4</v>
      </c>
      <c r="H55" s="16">
        <f t="shared" si="0"/>
        <v>5.6</v>
      </c>
      <c r="I55" s="63" t="s">
        <v>16</v>
      </c>
      <c r="J55" s="63" t="s">
        <v>17</v>
      </c>
      <c r="K55" s="63">
        <v>9</v>
      </c>
      <c r="L55" s="63" t="s">
        <v>44</v>
      </c>
      <c r="M55" s="14">
        <f>IF(L55="","",VLOOKUP(L55,Légende!A:B,2,FALSE))</f>
        <v>0.8</v>
      </c>
      <c r="N55" s="63" t="s">
        <v>18</v>
      </c>
      <c r="O55" s="14">
        <f>IF(N55="",0,VLOOKUP(N55,Légende!D:E,2,FALSE))</f>
        <v>1</v>
      </c>
      <c r="P55" s="15">
        <f>IF(Q55="","",VLOOKUP(Q55,Légende!H:I,2,FALSE))</f>
        <v>50</v>
      </c>
      <c r="Q55" s="62" t="s">
        <v>61</v>
      </c>
      <c r="R55" s="80" t="s">
        <v>250</v>
      </c>
    </row>
    <row r="56" spans="1:18" ht="24.6" customHeight="1" x14ac:dyDescent="0.25">
      <c r="A56" s="57" t="s">
        <v>90</v>
      </c>
      <c r="B56" s="62" t="s">
        <v>105</v>
      </c>
      <c r="C56" s="63" t="s">
        <v>47</v>
      </c>
      <c r="D56" s="63" t="s">
        <v>114</v>
      </c>
      <c r="E56" s="63" t="s">
        <v>22</v>
      </c>
      <c r="F56" s="63">
        <v>1</v>
      </c>
      <c r="G56" s="63">
        <v>0.4</v>
      </c>
      <c r="H56" s="16">
        <f t="shared" si="0"/>
        <v>0.8</v>
      </c>
      <c r="I56" s="63" t="s">
        <v>16</v>
      </c>
      <c r="J56" s="63" t="s">
        <v>17</v>
      </c>
      <c r="K56" s="63">
        <v>2</v>
      </c>
      <c r="L56" s="63" t="s">
        <v>44</v>
      </c>
      <c r="M56" s="14">
        <f>IF(L56="","",VLOOKUP(L56,Légende!A:B,2,FALSE))</f>
        <v>0.8</v>
      </c>
      <c r="N56" s="63" t="s">
        <v>18</v>
      </c>
      <c r="O56" s="14">
        <f>IF(N56="",0,VLOOKUP(N56,Légende!D:E,2,FALSE))</f>
        <v>1</v>
      </c>
      <c r="P56" s="15">
        <f>IF(Q56="","",VLOOKUP(Q56,Légende!H:I,2,FALSE))</f>
        <v>200</v>
      </c>
      <c r="Q56" s="73" t="s">
        <v>374</v>
      </c>
      <c r="R56" s="80" t="s">
        <v>251</v>
      </c>
    </row>
    <row r="57" spans="1:18" ht="24.6" customHeight="1" x14ac:dyDescent="0.25">
      <c r="A57" s="57" t="s">
        <v>91</v>
      </c>
      <c r="B57" s="62" t="s">
        <v>123</v>
      </c>
      <c r="C57" s="63" t="s">
        <v>47</v>
      </c>
      <c r="D57" s="67" t="s">
        <v>124</v>
      </c>
      <c r="E57" s="67" t="s">
        <v>15</v>
      </c>
      <c r="F57" s="67">
        <v>1</v>
      </c>
      <c r="G57" s="67">
        <v>3</v>
      </c>
      <c r="H57" s="16">
        <f t="shared" si="0"/>
        <v>6</v>
      </c>
      <c r="I57" s="63" t="s">
        <v>16</v>
      </c>
      <c r="J57" s="63" t="s">
        <v>17</v>
      </c>
      <c r="K57" s="63">
        <v>13.3</v>
      </c>
      <c r="L57" s="63" t="s">
        <v>45</v>
      </c>
      <c r="M57" s="14">
        <f>IF(L57="","",VLOOKUP(L57,Légende!A:B,2,FALSE))</f>
        <v>1</v>
      </c>
      <c r="N57" s="63" t="s">
        <v>18</v>
      </c>
      <c r="O57" s="14">
        <f>IF(N57="",0,VLOOKUP(N57,Légende!D:E,2,FALSE))</f>
        <v>1</v>
      </c>
      <c r="P57" s="15">
        <f>IF(Q57="","",VLOOKUP(Q57,Légende!H:I,2,FALSE))</f>
        <v>50</v>
      </c>
      <c r="Q57" s="62" t="s">
        <v>61</v>
      </c>
      <c r="R57" s="80" t="s">
        <v>252</v>
      </c>
    </row>
    <row r="58" spans="1:18" ht="24.6" customHeight="1" x14ac:dyDescent="0.25">
      <c r="A58" s="57" t="s">
        <v>91</v>
      </c>
      <c r="B58" s="62" t="s">
        <v>123</v>
      </c>
      <c r="C58" s="63" t="s">
        <v>47</v>
      </c>
      <c r="D58" s="63" t="s">
        <v>125</v>
      </c>
      <c r="E58" s="63" t="s">
        <v>15</v>
      </c>
      <c r="F58" s="63">
        <v>1</v>
      </c>
      <c r="G58" s="63">
        <v>3</v>
      </c>
      <c r="H58" s="16">
        <f t="shared" si="0"/>
        <v>6</v>
      </c>
      <c r="I58" s="63" t="s">
        <v>16</v>
      </c>
      <c r="J58" s="63" t="s">
        <v>17</v>
      </c>
      <c r="K58" s="63">
        <v>16</v>
      </c>
      <c r="L58" s="63" t="s">
        <v>45</v>
      </c>
      <c r="M58" s="14">
        <f>IF(L58="","",VLOOKUP(L58,Légende!A:B,2,FALSE))</f>
        <v>1</v>
      </c>
      <c r="N58" s="63" t="s">
        <v>18</v>
      </c>
      <c r="O58" s="14">
        <f>IF(N58="",0,VLOOKUP(N58,Légende!D:E,2,FALSE))</f>
        <v>1</v>
      </c>
      <c r="P58" s="15">
        <f>IF(Q58="","",VLOOKUP(Q58,Légende!H:I,2,FALSE))</f>
        <v>50</v>
      </c>
      <c r="Q58" s="62" t="s">
        <v>61</v>
      </c>
      <c r="R58" s="82" t="s">
        <v>210</v>
      </c>
    </row>
    <row r="59" spans="1:18" ht="24.6" customHeight="1" x14ac:dyDescent="0.25">
      <c r="A59" s="57" t="s">
        <v>91</v>
      </c>
      <c r="B59" s="62" t="s">
        <v>123</v>
      </c>
      <c r="C59" s="63" t="s">
        <v>47</v>
      </c>
      <c r="D59" s="63" t="s">
        <v>126</v>
      </c>
      <c r="E59" s="63" t="s">
        <v>15</v>
      </c>
      <c r="F59" s="63">
        <v>1</v>
      </c>
      <c r="G59" s="63">
        <v>3</v>
      </c>
      <c r="H59" s="16">
        <f t="shared" si="0"/>
        <v>6</v>
      </c>
      <c r="I59" s="63" t="s">
        <v>16</v>
      </c>
      <c r="J59" s="63" t="s">
        <v>17</v>
      </c>
      <c r="K59" s="63">
        <v>12.6</v>
      </c>
      <c r="L59" s="63" t="s">
        <v>45</v>
      </c>
      <c r="M59" s="14">
        <f>IF(L59="","",VLOOKUP(L59,Légende!A:B,2,FALSE))</f>
        <v>1</v>
      </c>
      <c r="N59" s="63" t="s">
        <v>18</v>
      </c>
      <c r="O59" s="14">
        <f>IF(N59="",0,VLOOKUP(N59,Légende!D:E,2,FALSE))</f>
        <v>1</v>
      </c>
      <c r="P59" s="15">
        <f>IF(Q59="","",VLOOKUP(Q59,Légende!H:I,2,FALSE))</f>
        <v>50</v>
      </c>
      <c r="Q59" s="62" t="s">
        <v>61</v>
      </c>
      <c r="R59" s="82" t="s">
        <v>210</v>
      </c>
    </row>
    <row r="60" spans="1:18" ht="24.6" customHeight="1" x14ac:dyDescent="0.25">
      <c r="A60" s="57" t="s">
        <v>91</v>
      </c>
      <c r="B60" s="62" t="s">
        <v>123</v>
      </c>
      <c r="C60" s="63" t="s">
        <v>47</v>
      </c>
      <c r="D60" s="63" t="s">
        <v>127</v>
      </c>
      <c r="E60" s="63" t="s">
        <v>15</v>
      </c>
      <c r="F60" s="63">
        <v>1</v>
      </c>
      <c r="G60" s="63">
        <v>3</v>
      </c>
      <c r="H60" s="16">
        <f t="shared" si="0"/>
        <v>6</v>
      </c>
      <c r="I60" s="63" t="s">
        <v>16</v>
      </c>
      <c r="J60" s="63" t="s">
        <v>17</v>
      </c>
      <c r="K60" s="67">
        <v>16.600000000000001</v>
      </c>
      <c r="L60" s="63" t="s">
        <v>45</v>
      </c>
      <c r="M60" s="14">
        <f>IF(L60="","",VLOOKUP(L60,Légende!A:B,2,FALSE))</f>
        <v>1</v>
      </c>
      <c r="N60" s="63" t="s">
        <v>18</v>
      </c>
      <c r="O60" s="14">
        <f>IF(N60="",0,VLOOKUP(N60,Légende!D:E,2,FALSE))</f>
        <v>1</v>
      </c>
      <c r="P60" s="15">
        <f>IF(Q60="","",VLOOKUP(Q60,Légende!H:I,2,FALSE))</f>
        <v>50</v>
      </c>
      <c r="Q60" s="62" t="s">
        <v>61</v>
      </c>
      <c r="R60" s="80" t="s">
        <v>210</v>
      </c>
    </row>
    <row r="61" spans="1:18" ht="24.6" customHeight="1" x14ac:dyDescent="0.25">
      <c r="A61" s="57" t="s">
        <v>91</v>
      </c>
      <c r="B61" s="62" t="s">
        <v>123</v>
      </c>
      <c r="C61" s="63" t="s">
        <v>47</v>
      </c>
      <c r="D61" s="63" t="s">
        <v>128</v>
      </c>
      <c r="E61" s="63" t="s">
        <v>15</v>
      </c>
      <c r="F61" s="63">
        <v>2</v>
      </c>
      <c r="G61" s="63">
        <v>3</v>
      </c>
      <c r="H61" s="16">
        <f t="shared" si="0"/>
        <v>12</v>
      </c>
      <c r="I61" s="63" t="s">
        <v>16</v>
      </c>
      <c r="J61" s="63" t="s">
        <v>17</v>
      </c>
      <c r="K61" s="63">
        <v>15.3</v>
      </c>
      <c r="L61" s="63" t="s">
        <v>45</v>
      </c>
      <c r="M61" s="14">
        <f>IF(L61="","",VLOOKUP(L61,Légende!A:B,2,FALSE))</f>
        <v>1</v>
      </c>
      <c r="N61" s="63" t="s">
        <v>18</v>
      </c>
      <c r="O61" s="14">
        <f>IF(N61="",0,VLOOKUP(N61,Légende!D:E,2,FALSE))</f>
        <v>1</v>
      </c>
      <c r="P61" s="15">
        <f>IF(Q61="","",VLOOKUP(Q61,Légende!H:I,2,FALSE))</f>
        <v>50</v>
      </c>
      <c r="Q61" s="62" t="s">
        <v>61</v>
      </c>
      <c r="R61" s="80" t="s">
        <v>210</v>
      </c>
    </row>
    <row r="62" spans="1:18" ht="24.6" customHeight="1" x14ac:dyDescent="0.25">
      <c r="A62" s="57" t="s">
        <v>91</v>
      </c>
      <c r="B62" s="62" t="s">
        <v>123</v>
      </c>
      <c r="C62" s="63" t="s">
        <v>47</v>
      </c>
      <c r="D62" s="63" t="s">
        <v>129</v>
      </c>
      <c r="E62" s="63" t="s">
        <v>15</v>
      </c>
      <c r="F62" s="63">
        <v>2</v>
      </c>
      <c r="G62" s="63">
        <v>3</v>
      </c>
      <c r="H62" s="16">
        <f t="shared" si="0"/>
        <v>12</v>
      </c>
      <c r="I62" s="63" t="s">
        <v>16</v>
      </c>
      <c r="J62" s="63" t="s">
        <v>17</v>
      </c>
      <c r="K62" s="63">
        <v>13.4</v>
      </c>
      <c r="L62" s="63" t="s">
        <v>45</v>
      </c>
      <c r="M62" s="14">
        <f>IF(L62="","",VLOOKUP(L62,Légende!A:B,2,FALSE))</f>
        <v>1</v>
      </c>
      <c r="N62" s="63" t="s">
        <v>18</v>
      </c>
      <c r="O62" s="14">
        <f>IF(N62="",0,VLOOKUP(N62,Légende!D:E,2,FALSE))</f>
        <v>1</v>
      </c>
      <c r="P62" s="15">
        <f>IF(Q62="","",VLOOKUP(Q62,Légende!H:I,2,FALSE))</f>
        <v>50</v>
      </c>
      <c r="Q62" s="62" t="s">
        <v>61</v>
      </c>
      <c r="R62" s="80" t="s">
        <v>210</v>
      </c>
    </row>
    <row r="63" spans="1:18" ht="24.6" customHeight="1" x14ac:dyDescent="0.25">
      <c r="A63" s="57" t="s">
        <v>91</v>
      </c>
      <c r="B63" s="62" t="s">
        <v>123</v>
      </c>
      <c r="C63" s="63" t="s">
        <v>47</v>
      </c>
      <c r="D63" s="63" t="s">
        <v>130</v>
      </c>
      <c r="E63" s="63" t="s">
        <v>15</v>
      </c>
      <c r="F63" s="63">
        <v>1</v>
      </c>
      <c r="G63" s="63">
        <v>3</v>
      </c>
      <c r="H63" s="16">
        <f t="shared" si="0"/>
        <v>6</v>
      </c>
      <c r="I63" s="63" t="s">
        <v>16</v>
      </c>
      <c r="J63" s="63" t="s">
        <v>17</v>
      </c>
      <c r="K63" s="63">
        <v>16.8</v>
      </c>
      <c r="L63" s="63" t="s">
        <v>45</v>
      </c>
      <c r="M63" s="14">
        <f>IF(L63="","",VLOOKUP(L63,Légende!A:B,2,FALSE))</f>
        <v>1</v>
      </c>
      <c r="N63" s="63" t="s">
        <v>18</v>
      </c>
      <c r="O63" s="14">
        <f>IF(N63="",0,VLOOKUP(N63,Légende!D:E,2,FALSE))</f>
        <v>1</v>
      </c>
      <c r="P63" s="15">
        <f>IF(Q63="","",VLOOKUP(Q63,Légende!H:I,2,FALSE))</f>
        <v>50</v>
      </c>
      <c r="Q63" s="62" t="s">
        <v>61</v>
      </c>
      <c r="R63" s="80" t="s">
        <v>210</v>
      </c>
    </row>
    <row r="64" spans="1:18" ht="24.6" customHeight="1" x14ac:dyDescent="0.25">
      <c r="A64" s="57" t="s">
        <v>91</v>
      </c>
      <c r="B64" s="62" t="s">
        <v>123</v>
      </c>
      <c r="C64" s="63" t="s">
        <v>47</v>
      </c>
      <c r="D64" s="67" t="s">
        <v>131</v>
      </c>
      <c r="E64" s="63" t="s">
        <v>19</v>
      </c>
      <c r="F64" s="63">
        <v>3</v>
      </c>
      <c r="G64" s="63">
        <v>3</v>
      </c>
      <c r="H64" s="16">
        <f t="shared" si="0"/>
        <v>18</v>
      </c>
      <c r="I64" s="63" t="s">
        <v>16</v>
      </c>
      <c r="J64" s="63" t="s">
        <v>17</v>
      </c>
      <c r="K64" s="63">
        <v>4.4000000000000004</v>
      </c>
      <c r="L64" s="63" t="s">
        <v>45</v>
      </c>
      <c r="M64" s="14">
        <f>IF(L64="","",VLOOKUP(L64,Légende!A:B,2,FALSE))</f>
        <v>1</v>
      </c>
      <c r="N64" s="63" t="s">
        <v>18</v>
      </c>
      <c r="O64" s="14">
        <f>IF(N64="",0,VLOOKUP(N64,Légende!D:E,2,FALSE))</f>
        <v>1</v>
      </c>
      <c r="P64" s="15">
        <f>IF(Q64="","",VLOOKUP(Q64,Légende!H:I,2,FALSE))</f>
        <v>12</v>
      </c>
      <c r="Q64" s="62" t="s">
        <v>25</v>
      </c>
      <c r="R64" s="82" t="s">
        <v>253</v>
      </c>
    </row>
    <row r="65" spans="1:18" ht="24.6" customHeight="1" x14ac:dyDescent="0.25">
      <c r="A65" s="57" t="s">
        <v>92</v>
      </c>
      <c r="B65" s="62" t="s">
        <v>123</v>
      </c>
      <c r="C65" s="63" t="s">
        <v>47</v>
      </c>
      <c r="D65" s="63" t="s">
        <v>132</v>
      </c>
      <c r="E65" s="63" t="s">
        <v>19</v>
      </c>
      <c r="F65" s="63">
        <v>3</v>
      </c>
      <c r="G65" s="63">
        <v>3</v>
      </c>
      <c r="H65" s="16">
        <f t="shared" si="0"/>
        <v>18</v>
      </c>
      <c r="I65" s="63" t="s">
        <v>16</v>
      </c>
      <c r="J65" s="63" t="s">
        <v>17</v>
      </c>
      <c r="K65" s="63">
        <v>42.7</v>
      </c>
      <c r="L65" s="63" t="s">
        <v>45</v>
      </c>
      <c r="M65" s="14">
        <f>IF(L65="","",VLOOKUP(L65,Légende!A:B,2,FALSE))</f>
        <v>1</v>
      </c>
      <c r="N65" s="63" t="s">
        <v>18</v>
      </c>
      <c r="O65" s="14">
        <f>IF(N65="",0,VLOOKUP(N65,Légende!D:E,2,FALSE))</f>
        <v>1</v>
      </c>
      <c r="P65" s="15">
        <f>IF(Q65="","",VLOOKUP(Q65,Légende!H:I,2,FALSE))</f>
        <v>50</v>
      </c>
      <c r="Q65" s="62" t="s">
        <v>61</v>
      </c>
      <c r="R65" s="82" t="s">
        <v>254</v>
      </c>
    </row>
    <row r="66" spans="1:18" ht="24.6" customHeight="1" x14ac:dyDescent="0.25">
      <c r="A66" s="57" t="s">
        <v>92</v>
      </c>
      <c r="B66" s="62" t="s">
        <v>123</v>
      </c>
      <c r="C66" s="63" t="s">
        <v>47</v>
      </c>
      <c r="D66" s="63" t="s">
        <v>133</v>
      </c>
      <c r="E66" s="63" t="s">
        <v>15</v>
      </c>
      <c r="F66" s="63">
        <v>1</v>
      </c>
      <c r="G66" s="63">
        <v>3</v>
      </c>
      <c r="H66" s="16">
        <f t="shared" si="0"/>
        <v>6</v>
      </c>
      <c r="I66" s="63" t="s">
        <v>16</v>
      </c>
      <c r="J66" s="63" t="s">
        <v>17</v>
      </c>
      <c r="K66" s="63">
        <v>13.3</v>
      </c>
      <c r="L66" s="63" t="s">
        <v>45</v>
      </c>
      <c r="M66" s="14">
        <f>IF(L66="","",VLOOKUP(L66,Légende!A:B,2,FALSE))</f>
        <v>1</v>
      </c>
      <c r="N66" s="63" t="s">
        <v>18</v>
      </c>
      <c r="O66" s="14">
        <f>IF(N66="",0,VLOOKUP(N66,Légende!D:E,2,FALSE))</f>
        <v>1</v>
      </c>
      <c r="P66" s="15">
        <f>IF(Q66="","",VLOOKUP(Q66,Légende!H:I,2,FALSE))</f>
        <v>50</v>
      </c>
      <c r="Q66" s="62" t="s">
        <v>61</v>
      </c>
      <c r="R66" s="82" t="s">
        <v>210</v>
      </c>
    </row>
    <row r="67" spans="1:18" ht="24.6" customHeight="1" x14ac:dyDescent="0.25">
      <c r="A67" s="57" t="s">
        <v>92</v>
      </c>
      <c r="B67" s="62" t="s">
        <v>123</v>
      </c>
      <c r="C67" s="63" t="s">
        <v>47</v>
      </c>
      <c r="D67" s="63" t="s">
        <v>134</v>
      </c>
      <c r="E67" s="63" t="s">
        <v>15</v>
      </c>
      <c r="F67" s="63">
        <v>1</v>
      </c>
      <c r="G67" s="63">
        <v>3</v>
      </c>
      <c r="H67" s="16">
        <f t="shared" si="0"/>
        <v>6</v>
      </c>
      <c r="I67" s="63" t="s">
        <v>16</v>
      </c>
      <c r="J67" s="63" t="s">
        <v>17</v>
      </c>
      <c r="K67" s="63">
        <v>10</v>
      </c>
      <c r="L67" s="63" t="s">
        <v>45</v>
      </c>
      <c r="M67" s="14">
        <f>IF(L67="","",VLOOKUP(L67,Légende!A:B,2,FALSE))</f>
        <v>1</v>
      </c>
      <c r="N67" s="63" t="s">
        <v>18</v>
      </c>
      <c r="O67" s="14">
        <f>IF(N67="",0,VLOOKUP(N67,Légende!D:E,2,FALSE))</f>
        <v>1</v>
      </c>
      <c r="P67" s="15">
        <f>IF(Q67="","",VLOOKUP(Q67,Légende!H:I,2,FALSE))</f>
        <v>50</v>
      </c>
      <c r="Q67" s="62" t="s">
        <v>61</v>
      </c>
      <c r="R67" s="80" t="s">
        <v>255</v>
      </c>
    </row>
    <row r="68" spans="1:18" ht="19.899999999999999" customHeight="1" x14ac:dyDescent="0.25">
      <c r="A68" s="57" t="s">
        <v>92</v>
      </c>
      <c r="B68" s="62" t="s">
        <v>123</v>
      </c>
      <c r="C68" s="63" t="s">
        <v>47</v>
      </c>
      <c r="D68" s="63" t="s">
        <v>135</v>
      </c>
      <c r="E68" s="63" t="s">
        <v>15</v>
      </c>
      <c r="F68" s="63">
        <v>1</v>
      </c>
      <c r="G68" s="63">
        <v>3</v>
      </c>
      <c r="H68" s="16">
        <f t="shared" si="0"/>
        <v>6</v>
      </c>
      <c r="I68" s="63" t="s">
        <v>16</v>
      </c>
      <c r="J68" s="63" t="s">
        <v>17</v>
      </c>
      <c r="K68" s="63">
        <v>12.7</v>
      </c>
      <c r="L68" s="63" t="s">
        <v>45</v>
      </c>
      <c r="M68" s="14">
        <f>IF(L68="","",VLOOKUP(L68,Légende!A:B,2,FALSE))</f>
        <v>1</v>
      </c>
      <c r="N68" s="63" t="s">
        <v>18</v>
      </c>
      <c r="O68" s="14">
        <f>IF(N68="",0,VLOOKUP(N68,Légende!D:E,2,FALSE))</f>
        <v>1</v>
      </c>
      <c r="P68" s="15">
        <f>IF(Q68="","",VLOOKUP(Q68,Légende!H:I,2,FALSE))</f>
        <v>50</v>
      </c>
      <c r="Q68" s="62" t="s">
        <v>61</v>
      </c>
      <c r="R68" s="80" t="s">
        <v>256</v>
      </c>
    </row>
    <row r="69" spans="1:18" ht="19.899999999999999" customHeight="1" x14ac:dyDescent="0.25">
      <c r="A69" s="57" t="s">
        <v>92</v>
      </c>
      <c r="B69" s="62" t="s">
        <v>123</v>
      </c>
      <c r="C69" s="63" t="s">
        <v>47</v>
      </c>
      <c r="D69" s="63" t="s">
        <v>136</v>
      </c>
      <c r="E69" s="63" t="s">
        <v>19</v>
      </c>
      <c r="F69" s="68"/>
      <c r="G69" s="68"/>
      <c r="H69" s="16">
        <f t="shared" si="0"/>
        <v>0</v>
      </c>
      <c r="I69" s="63" t="s">
        <v>16</v>
      </c>
      <c r="J69" s="63" t="s">
        <v>17</v>
      </c>
      <c r="K69" s="63">
        <v>10.199999999999999</v>
      </c>
      <c r="L69" s="63" t="s">
        <v>45</v>
      </c>
      <c r="M69" s="14">
        <f>IF(L69="","",VLOOKUP(L69,Légende!A:B,2,FALSE))</f>
        <v>1</v>
      </c>
      <c r="N69" s="63" t="s">
        <v>18</v>
      </c>
      <c r="O69" s="14">
        <f>IF(N69="",0,VLOOKUP(N69,Légende!D:E,2,FALSE))</f>
        <v>1</v>
      </c>
      <c r="P69" s="15">
        <f>IF(Q69="","",VLOOKUP(Q69,Légende!H:I,2,FALSE))</f>
        <v>50</v>
      </c>
      <c r="Q69" s="62" t="s">
        <v>61</v>
      </c>
      <c r="R69" s="80" t="s">
        <v>257</v>
      </c>
    </row>
    <row r="70" spans="1:18" ht="19.899999999999999" customHeight="1" x14ac:dyDescent="0.25">
      <c r="A70" s="57" t="s">
        <v>92</v>
      </c>
      <c r="B70" s="62" t="s">
        <v>123</v>
      </c>
      <c r="C70" s="63" t="s">
        <v>47</v>
      </c>
      <c r="D70" s="63" t="s">
        <v>137</v>
      </c>
      <c r="E70" s="63" t="s">
        <v>19</v>
      </c>
      <c r="F70" s="63">
        <v>2</v>
      </c>
      <c r="G70" s="63">
        <v>8</v>
      </c>
      <c r="H70" s="16">
        <f t="shared" si="0"/>
        <v>32</v>
      </c>
      <c r="I70" s="63" t="s">
        <v>16</v>
      </c>
      <c r="J70" s="63" t="s">
        <v>17</v>
      </c>
      <c r="K70" s="63">
        <v>10.9</v>
      </c>
      <c r="L70" s="63" t="s">
        <v>45</v>
      </c>
      <c r="M70" s="14">
        <f>IF(L70="","",VLOOKUP(L70,Légende!A:B,2,FALSE))</f>
        <v>1</v>
      </c>
      <c r="N70" s="63" t="s">
        <v>18</v>
      </c>
      <c r="O70" s="14">
        <f>IF(N70="",0,VLOOKUP(N70,Légende!D:E,2,FALSE))</f>
        <v>1</v>
      </c>
      <c r="P70" s="15">
        <f>IF(Q70="","",VLOOKUP(Q70,Légende!H:I,2,FALSE))</f>
        <v>50</v>
      </c>
      <c r="Q70" s="62" t="s">
        <v>61</v>
      </c>
      <c r="R70" s="80" t="s">
        <v>258</v>
      </c>
    </row>
    <row r="71" spans="1:18" ht="19.899999999999999" customHeight="1" x14ac:dyDescent="0.25">
      <c r="A71" s="57" t="s">
        <v>92</v>
      </c>
      <c r="B71" s="62" t="s">
        <v>123</v>
      </c>
      <c r="C71" s="63" t="s">
        <v>47</v>
      </c>
      <c r="D71" s="63" t="s">
        <v>138</v>
      </c>
      <c r="E71" s="63" t="s">
        <v>19</v>
      </c>
      <c r="F71" s="63">
        <v>1</v>
      </c>
      <c r="G71" s="63">
        <v>3</v>
      </c>
      <c r="H71" s="16">
        <f t="shared" si="0"/>
        <v>6</v>
      </c>
      <c r="I71" s="63" t="s">
        <v>16</v>
      </c>
      <c r="J71" s="63" t="s">
        <v>17</v>
      </c>
      <c r="K71" s="63">
        <v>11.3</v>
      </c>
      <c r="L71" s="63" t="s">
        <v>45</v>
      </c>
      <c r="M71" s="14">
        <f>IF(L71="","",VLOOKUP(L71,Légende!A:B,2,FALSE))</f>
        <v>1</v>
      </c>
      <c r="N71" s="63" t="s">
        <v>18</v>
      </c>
      <c r="O71" s="14">
        <f>IF(N71="",0,VLOOKUP(N71,Légende!D:E,2,FALSE))</f>
        <v>1</v>
      </c>
      <c r="P71" s="15">
        <f>IF(Q71="","",VLOOKUP(Q71,Légende!H:I,2,FALSE))</f>
        <v>50</v>
      </c>
      <c r="Q71" s="62" t="s">
        <v>61</v>
      </c>
      <c r="R71" s="80" t="s">
        <v>259</v>
      </c>
    </row>
    <row r="72" spans="1:18" ht="19.899999999999999" customHeight="1" x14ac:dyDescent="0.25">
      <c r="A72" s="57" t="s">
        <v>92</v>
      </c>
      <c r="B72" s="62" t="s">
        <v>123</v>
      </c>
      <c r="C72" s="63" t="s">
        <v>47</v>
      </c>
      <c r="D72" s="63" t="s">
        <v>139</v>
      </c>
      <c r="E72" s="63" t="s">
        <v>22</v>
      </c>
      <c r="F72" s="63">
        <v>1</v>
      </c>
      <c r="G72" s="63">
        <v>3</v>
      </c>
      <c r="H72" s="16">
        <f t="shared" si="0"/>
        <v>6</v>
      </c>
      <c r="I72" s="63" t="s">
        <v>16</v>
      </c>
      <c r="J72" s="63" t="s">
        <v>17</v>
      </c>
      <c r="K72" s="63">
        <v>6.5</v>
      </c>
      <c r="L72" s="63" t="s">
        <v>45</v>
      </c>
      <c r="M72" s="14">
        <f>IF(L72="","",VLOOKUP(L72,Légende!A:B,2,FALSE))</f>
        <v>1</v>
      </c>
      <c r="N72" s="63" t="s">
        <v>18</v>
      </c>
      <c r="O72" s="14">
        <f>IF(N72="",0,VLOOKUP(N72,Légende!D:E,2,FALSE))</f>
        <v>1</v>
      </c>
      <c r="P72" s="15">
        <f>IF(Q72="","",VLOOKUP(Q72,Légende!H:I,2,FALSE))</f>
        <v>200</v>
      </c>
      <c r="Q72" s="73" t="s">
        <v>374</v>
      </c>
      <c r="R72" s="80" t="s">
        <v>260</v>
      </c>
    </row>
    <row r="73" spans="1:18" ht="19.899999999999999" customHeight="1" x14ac:dyDescent="0.25">
      <c r="A73" s="57" t="s">
        <v>92</v>
      </c>
      <c r="B73" s="62" t="s">
        <v>123</v>
      </c>
      <c r="C73" s="63" t="s">
        <v>47</v>
      </c>
      <c r="D73" s="63" t="s">
        <v>140</v>
      </c>
      <c r="E73" s="63" t="s">
        <v>22</v>
      </c>
      <c r="F73" s="63">
        <v>0</v>
      </c>
      <c r="G73" s="63">
        <v>0</v>
      </c>
      <c r="H73" s="16">
        <f t="shared" si="0"/>
        <v>0</v>
      </c>
      <c r="I73" s="63" t="s">
        <v>16</v>
      </c>
      <c r="J73" s="63" t="s">
        <v>17</v>
      </c>
      <c r="K73" s="63">
        <v>4.8</v>
      </c>
      <c r="L73" s="63" t="s">
        <v>45</v>
      </c>
      <c r="M73" s="14">
        <f>IF(L73="","",VLOOKUP(L73,Légende!A:B,2,FALSE))</f>
        <v>1</v>
      </c>
      <c r="N73" s="63" t="s">
        <v>18</v>
      </c>
      <c r="O73" s="14">
        <f>IF(N73="",0,VLOOKUP(N73,Légende!D:E,2,FALSE))</f>
        <v>1</v>
      </c>
      <c r="P73" s="15">
        <f>IF(Q73="","",VLOOKUP(Q73,Légende!H:I,2,FALSE))</f>
        <v>200</v>
      </c>
      <c r="Q73" s="73" t="s">
        <v>374</v>
      </c>
      <c r="R73" s="80" t="s">
        <v>261</v>
      </c>
    </row>
    <row r="74" spans="1:18" ht="19.899999999999999" customHeight="1" x14ac:dyDescent="0.25">
      <c r="A74" s="57" t="s">
        <v>92</v>
      </c>
      <c r="B74" s="62" t="s">
        <v>123</v>
      </c>
      <c r="C74" s="63" t="s">
        <v>47</v>
      </c>
      <c r="D74" s="63" t="s">
        <v>141</v>
      </c>
      <c r="E74" s="63" t="s">
        <v>22</v>
      </c>
      <c r="F74" s="63">
        <v>0</v>
      </c>
      <c r="G74" s="63">
        <v>0</v>
      </c>
      <c r="H74" s="16">
        <f t="shared" si="0"/>
        <v>0</v>
      </c>
      <c r="I74" s="63" t="s">
        <v>16</v>
      </c>
      <c r="J74" s="63" t="s">
        <v>17</v>
      </c>
      <c r="K74" s="63">
        <v>5</v>
      </c>
      <c r="L74" s="63" t="s">
        <v>45</v>
      </c>
      <c r="M74" s="14">
        <f>IF(L74="","",VLOOKUP(L74,Légende!A:B,2,FALSE))</f>
        <v>1</v>
      </c>
      <c r="N74" s="63" t="s">
        <v>18</v>
      </c>
      <c r="O74" s="14">
        <f>IF(N74="",0,VLOOKUP(N74,Légende!D:E,2,FALSE))</f>
        <v>1</v>
      </c>
      <c r="P74" s="15">
        <f>IF(Q74="","",VLOOKUP(Q74,Légende!H:I,2,FALSE))</f>
        <v>200</v>
      </c>
      <c r="Q74" s="73" t="s">
        <v>374</v>
      </c>
      <c r="R74" s="80" t="s">
        <v>262</v>
      </c>
    </row>
    <row r="75" spans="1:18" ht="19.899999999999999" customHeight="1" x14ac:dyDescent="0.25">
      <c r="A75" s="57" t="s">
        <v>92</v>
      </c>
      <c r="B75" s="62" t="s">
        <v>123</v>
      </c>
      <c r="C75" s="63" t="s">
        <v>47</v>
      </c>
      <c r="D75" s="63" t="s">
        <v>142</v>
      </c>
      <c r="E75" s="63" t="s">
        <v>20</v>
      </c>
      <c r="F75" s="63">
        <v>1</v>
      </c>
      <c r="G75" s="63">
        <v>3</v>
      </c>
      <c r="H75" s="16">
        <f t="shared" ref="H75:H138" si="1">F75*G75*2</f>
        <v>6</v>
      </c>
      <c r="I75" s="63" t="s">
        <v>16</v>
      </c>
      <c r="J75" s="63" t="s">
        <v>17</v>
      </c>
      <c r="K75" s="63">
        <v>16.8</v>
      </c>
      <c r="L75" s="63" t="s">
        <v>45</v>
      </c>
      <c r="M75" s="14">
        <f>IF(L75="","",VLOOKUP(L75,Légende!A:B,2,FALSE))</f>
        <v>1</v>
      </c>
      <c r="N75" s="63" t="s">
        <v>18</v>
      </c>
      <c r="O75" s="14">
        <f>IF(N75="",0,VLOOKUP(N75,Légende!D:E,2,FALSE))</f>
        <v>1</v>
      </c>
      <c r="P75" s="15">
        <f>IF(Q75="","",VLOOKUP(Q75,Légende!H:I,2,FALSE))</f>
        <v>12</v>
      </c>
      <c r="Q75" s="62" t="s">
        <v>25</v>
      </c>
      <c r="R75" s="80" t="s">
        <v>263</v>
      </c>
    </row>
    <row r="76" spans="1:18" ht="19.899999999999999" customHeight="1" x14ac:dyDescent="0.25">
      <c r="A76" s="57" t="s">
        <v>92</v>
      </c>
      <c r="B76" s="62" t="s">
        <v>123</v>
      </c>
      <c r="C76" s="63" t="s">
        <v>47</v>
      </c>
      <c r="D76" s="63" t="s">
        <v>143</v>
      </c>
      <c r="E76" s="63" t="s">
        <v>15</v>
      </c>
      <c r="F76" s="63">
        <v>1</v>
      </c>
      <c r="G76" s="63">
        <v>3</v>
      </c>
      <c r="H76" s="16">
        <f t="shared" si="1"/>
        <v>6</v>
      </c>
      <c r="I76" s="63" t="s">
        <v>16</v>
      </c>
      <c r="J76" s="63" t="s">
        <v>17</v>
      </c>
      <c r="K76" s="63">
        <v>12.7</v>
      </c>
      <c r="L76" s="63" t="s">
        <v>45</v>
      </c>
      <c r="M76" s="14">
        <f>IF(L76="","",VLOOKUP(L76,Légende!A:B,2,FALSE))</f>
        <v>1</v>
      </c>
      <c r="N76" s="63" t="s">
        <v>18</v>
      </c>
      <c r="O76" s="14">
        <f>IF(N76="",0,VLOOKUP(N76,Légende!D:E,2,FALSE))</f>
        <v>1</v>
      </c>
      <c r="P76" s="15">
        <f>IF(Q76="","",VLOOKUP(Q76,Légende!H:I,2,FALSE))</f>
        <v>50</v>
      </c>
      <c r="Q76" s="62" t="s">
        <v>61</v>
      </c>
      <c r="R76" s="80" t="s">
        <v>210</v>
      </c>
    </row>
    <row r="77" spans="1:18" ht="19.899999999999999" customHeight="1" x14ac:dyDescent="0.25">
      <c r="A77" s="57" t="s">
        <v>92</v>
      </c>
      <c r="B77" s="62" t="s">
        <v>123</v>
      </c>
      <c r="C77" s="63">
        <v>1</v>
      </c>
      <c r="D77" s="63" t="s">
        <v>144</v>
      </c>
      <c r="E77" s="63" t="s">
        <v>19</v>
      </c>
      <c r="F77" s="67">
        <v>1</v>
      </c>
      <c r="G77" s="67">
        <v>2</v>
      </c>
      <c r="H77" s="16">
        <f t="shared" si="1"/>
        <v>4</v>
      </c>
      <c r="I77" s="63" t="s">
        <v>16</v>
      </c>
      <c r="J77" s="63" t="s">
        <v>17</v>
      </c>
      <c r="K77" s="63">
        <v>7.3</v>
      </c>
      <c r="L77" s="63" t="s">
        <v>45</v>
      </c>
      <c r="M77" s="14">
        <f>IF(L77="","",VLOOKUP(L77,Légende!A:B,2,FALSE))</f>
        <v>1</v>
      </c>
      <c r="N77" s="63" t="s">
        <v>18</v>
      </c>
      <c r="O77" s="14">
        <f>IF(N77="",0,VLOOKUP(N77,Légende!D:E,2,FALSE))</f>
        <v>1</v>
      </c>
      <c r="P77" s="15">
        <f>IF(Q77="","",VLOOKUP(Q77,Légende!H:I,2,FALSE))</f>
        <v>50</v>
      </c>
      <c r="Q77" s="62" t="s">
        <v>61</v>
      </c>
      <c r="R77" s="80" t="s">
        <v>264</v>
      </c>
    </row>
    <row r="78" spans="1:18" ht="19.899999999999999" customHeight="1" x14ac:dyDescent="0.25">
      <c r="A78" s="57" t="s">
        <v>92</v>
      </c>
      <c r="B78" s="62" t="s">
        <v>123</v>
      </c>
      <c r="C78" s="63">
        <v>1</v>
      </c>
      <c r="D78" s="63" t="s">
        <v>145</v>
      </c>
      <c r="E78" s="63" t="s">
        <v>19</v>
      </c>
      <c r="F78" s="63">
        <v>0</v>
      </c>
      <c r="G78" s="63">
        <v>0</v>
      </c>
      <c r="H78" s="16">
        <f t="shared" si="1"/>
        <v>0</v>
      </c>
      <c r="I78" s="63" t="s">
        <v>16</v>
      </c>
      <c r="J78" s="63" t="s">
        <v>17</v>
      </c>
      <c r="K78" s="63">
        <v>11.1</v>
      </c>
      <c r="L78" s="63" t="s">
        <v>45</v>
      </c>
      <c r="M78" s="14">
        <f>IF(L78="","",VLOOKUP(L78,Légende!A:B,2,FALSE))</f>
        <v>1</v>
      </c>
      <c r="N78" s="63" t="s">
        <v>18</v>
      </c>
      <c r="O78" s="14">
        <f>IF(N78="",0,VLOOKUP(N78,Légende!D:E,2,FALSE))</f>
        <v>1</v>
      </c>
      <c r="P78" s="15">
        <f>IF(Q78="","",VLOOKUP(Q78,Légende!H:I,2,FALSE))</f>
        <v>50</v>
      </c>
      <c r="Q78" s="62" t="s">
        <v>61</v>
      </c>
      <c r="R78" s="80" t="s">
        <v>210</v>
      </c>
    </row>
    <row r="79" spans="1:18" ht="19.899999999999999" customHeight="1" x14ac:dyDescent="0.25">
      <c r="A79" s="57" t="s">
        <v>92</v>
      </c>
      <c r="B79" s="62" t="s">
        <v>123</v>
      </c>
      <c r="C79" s="63">
        <v>1</v>
      </c>
      <c r="D79" s="63" t="s">
        <v>146</v>
      </c>
      <c r="E79" s="63" t="s">
        <v>15</v>
      </c>
      <c r="F79" s="63">
        <v>1</v>
      </c>
      <c r="G79" s="63">
        <v>3</v>
      </c>
      <c r="H79" s="16">
        <f t="shared" si="1"/>
        <v>6</v>
      </c>
      <c r="I79" s="63" t="s">
        <v>16</v>
      </c>
      <c r="J79" s="63" t="s">
        <v>17</v>
      </c>
      <c r="K79" s="63">
        <v>9.4</v>
      </c>
      <c r="L79" s="63" t="s">
        <v>45</v>
      </c>
      <c r="M79" s="14">
        <f>IF(L79="","",VLOOKUP(L79,Légende!A:B,2,FALSE))</f>
        <v>1</v>
      </c>
      <c r="N79" s="63" t="s">
        <v>18</v>
      </c>
      <c r="O79" s="14">
        <f>IF(N79="",0,VLOOKUP(N79,Légende!D:E,2,FALSE))</f>
        <v>1</v>
      </c>
      <c r="P79" s="15">
        <f>IF(Q79="","",VLOOKUP(Q79,Légende!H:I,2,FALSE))</f>
        <v>50</v>
      </c>
      <c r="Q79" s="62" t="s">
        <v>61</v>
      </c>
      <c r="R79" s="80" t="s">
        <v>210</v>
      </c>
    </row>
    <row r="80" spans="1:18" ht="19.899999999999999" customHeight="1" x14ac:dyDescent="0.25">
      <c r="A80" s="57" t="s">
        <v>92</v>
      </c>
      <c r="B80" s="62" t="s">
        <v>123</v>
      </c>
      <c r="C80" s="63">
        <v>1</v>
      </c>
      <c r="D80" s="67" t="s">
        <v>147</v>
      </c>
      <c r="E80" s="63" t="s">
        <v>22</v>
      </c>
      <c r="F80" s="63">
        <v>0</v>
      </c>
      <c r="G80" s="63">
        <v>0</v>
      </c>
      <c r="H80" s="16">
        <f t="shared" si="1"/>
        <v>0</v>
      </c>
      <c r="I80" s="63" t="s">
        <v>16</v>
      </c>
      <c r="J80" s="63" t="s">
        <v>17</v>
      </c>
      <c r="K80" s="63">
        <v>1.6</v>
      </c>
      <c r="L80" s="63" t="s">
        <v>45</v>
      </c>
      <c r="M80" s="14">
        <f>IF(L80="","",VLOOKUP(L80,Légende!A:B,2,FALSE))</f>
        <v>1</v>
      </c>
      <c r="N80" s="63" t="s">
        <v>18</v>
      </c>
      <c r="O80" s="14">
        <f>IF(N80="",0,VLOOKUP(N80,Légende!D:E,2,FALSE))</f>
        <v>1</v>
      </c>
      <c r="P80" s="15">
        <f>IF(Q80="","",VLOOKUP(Q80,Légende!H:I,2,FALSE))</f>
        <v>200</v>
      </c>
      <c r="Q80" s="73" t="s">
        <v>374</v>
      </c>
      <c r="R80" s="80" t="s">
        <v>265</v>
      </c>
    </row>
    <row r="81" spans="1:18" ht="19.899999999999999" customHeight="1" x14ac:dyDescent="0.25">
      <c r="A81" s="57" t="s">
        <v>92</v>
      </c>
      <c r="B81" s="62" t="s">
        <v>123</v>
      </c>
      <c r="C81" s="63">
        <v>1</v>
      </c>
      <c r="D81" s="67" t="s">
        <v>148</v>
      </c>
      <c r="E81" s="63" t="s">
        <v>22</v>
      </c>
      <c r="F81" s="63">
        <v>0</v>
      </c>
      <c r="G81" s="63">
        <v>0</v>
      </c>
      <c r="H81" s="16">
        <f t="shared" si="1"/>
        <v>0</v>
      </c>
      <c r="I81" s="63" t="s">
        <v>16</v>
      </c>
      <c r="J81" s="63" t="s">
        <v>17</v>
      </c>
      <c r="K81" s="63">
        <v>1.6</v>
      </c>
      <c r="L81" s="63" t="s">
        <v>45</v>
      </c>
      <c r="M81" s="14">
        <f>IF(L81="","",VLOOKUP(L81,Légende!A:B,2,FALSE))</f>
        <v>1</v>
      </c>
      <c r="N81" s="63" t="s">
        <v>18</v>
      </c>
      <c r="O81" s="14">
        <f>IF(N81="",0,VLOOKUP(N81,Légende!D:E,2,FALSE))</f>
        <v>1</v>
      </c>
      <c r="P81" s="15">
        <f>IF(Q81="","",VLOOKUP(Q81,Légende!H:I,2,FALSE))</f>
        <v>200</v>
      </c>
      <c r="Q81" s="73" t="s">
        <v>374</v>
      </c>
      <c r="R81" s="80" t="s">
        <v>265</v>
      </c>
    </row>
    <row r="82" spans="1:18" ht="19.899999999999999" customHeight="1" x14ac:dyDescent="0.25">
      <c r="A82" s="57" t="s">
        <v>92</v>
      </c>
      <c r="B82" s="62" t="s">
        <v>123</v>
      </c>
      <c r="C82" s="63">
        <v>1</v>
      </c>
      <c r="D82" s="67" t="s">
        <v>149</v>
      </c>
      <c r="E82" s="63" t="s">
        <v>22</v>
      </c>
      <c r="F82" s="63">
        <v>1</v>
      </c>
      <c r="G82" s="63">
        <v>3</v>
      </c>
      <c r="H82" s="16">
        <f t="shared" si="1"/>
        <v>6</v>
      </c>
      <c r="I82" s="63" t="s">
        <v>16</v>
      </c>
      <c r="J82" s="63" t="s">
        <v>17</v>
      </c>
      <c r="K82" s="63">
        <v>6.6</v>
      </c>
      <c r="L82" s="63" t="s">
        <v>45</v>
      </c>
      <c r="M82" s="14">
        <f>IF(L82="","",VLOOKUP(L82,Légende!A:B,2,FALSE))</f>
        <v>1</v>
      </c>
      <c r="N82" s="63" t="s">
        <v>18</v>
      </c>
      <c r="O82" s="14">
        <f>IF(N82="",0,VLOOKUP(N82,Légende!D:E,2,FALSE))</f>
        <v>1</v>
      </c>
      <c r="P82" s="15">
        <f>IF(Q82="","",VLOOKUP(Q82,Légende!H:I,2,FALSE))</f>
        <v>200</v>
      </c>
      <c r="Q82" s="73" t="s">
        <v>374</v>
      </c>
      <c r="R82" s="80" t="s">
        <v>266</v>
      </c>
    </row>
    <row r="83" spans="1:18" ht="19.899999999999999" customHeight="1" x14ac:dyDescent="0.25">
      <c r="A83" s="57" t="s">
        <v>92</v>
      </c>
      <c r="B83" s="62" t="s">
        <v>123</v>
      </c>
      <c r="C83" s="63">
        <v>1</v>
      </c>
      <c r="D83" s="67" t="s">
        <v>150</v>
      </c>
      <c r="E83" s="63" t="s">
        <v>22</v>
      </c>
      <c r="F83" s="63">
        <v>0</v>
      </c>
      <c r="G83" s="63">
        <v>0</v>
      </c>
      <c r="H83" s="16">
        <f t="shared" si="1"/>
        <v>0</v>
      </c>
      <c r="I83" s="63" t="s">
        <v>16</v>
      </c>
      <c r="J83" s="63" t="s">
        <v>17</v>
      </c>
      <c r="K83" s="63">
        <v>4</v>
      </c>
      <c r="L83" s="63" t="s">
        <v>45</v>
      </c>
      <c r="M83" s="14">
        <f>IF(L83="","",VLOOKUP(L83,Légende!A:B,2,FALSE))</f>
        <v>1</v>
      </c>
      <c r="N83" s="63" t="s">
        <v>18</v>
      </c>
      <c r="O83" s="14">
        <f>IF(N83="",0,VLOOKUP(N83,Légende!D:E,2,FALSE))</f>
        <v>1</v>
      </c>
      <c r="P83" s="15">
        <f>IF(Q83="","",VLOOKUP(Q83,Légende!H:I,2,FALSE))</f>
        <v>200</v>
      </c>
      <c r="Q83" s="73" t="s">
        <v>374</v>
      </c>
      <c r="R83" s="80" t="s">
        <v>267</v>
      </c>
    </row>
    <row r="84" spans="1:18" ht="19.899999999999999" customHeight="1" x14ac:dyDescent="0.25">
      <c r="A84" s="57" t="s">
        <v>92</v>
      </c>
      <c r="B84" s="62" t="s">
        <v>123</v>
      </c>
      <c r="C84" s="63">
        <v>1</v>
      </c>
      <c r="D84" s="63" t="s">
        <v>151</v>
      </c>
      <c r="E84" s="63" t="s">
        <v>15</v>
      </c>
      <c r="F84" s="63">
        <v>1</v>
      </c>
      <c r="G84" s="63">
        <v>3</v>
      </c>
      <c r="H84" s="16">
        <f t="shared" si="1"/>
        <v>6</v>
      </c>
      <c r="I84" s="63" t="s">
        <v>32</v>
      </c>
      <c r="J84" s="63" t="s">
        <v>17</v>
      </c>
      <c r="K84" s="63">
        <v>16</v>
      </c>
      <c r="L84" s="63" t="s">
        <v>45</v>
      </c>
      <c r="M84" s="14">
        <f>IF(L84="","",VLOOKUP(L84,Légende!A:B,2,FALSE))</f>
        <v>1</v>
      </c>
      <c r="N84" s="63" t="s">
        <v>18</v>
      </c>
      <c r="O84" s="14">
        <f>IF(N84="",0,VLOOKUP(N84,Légende!D:E,2,FALSE))</f>
        <v>1</v>
      </c>
      <c r="P84" s="15">
        <f>IF(Q84="","",VLOOKUP(Q84,Légende!H:I,2,FALSE))</f>
        <v>50</v>
      </c>
      <c r="Q84" s="62" t="s">
        <v>61</v>
      </c>
      <c r="R84" s="80" t="s">
        <v>210</v>
      </c>
    </row>
    <row r="85" spans="1:18" ht="19.899999999999999" customHeight="1" x14ac:dyDescent="0.25">
      <c r="A85" s="57" t="s">
        <v>92</v>
      </c>
      <c r="B85" s="62" t="s">
        <v>123</v>
      </c>
      <c r="C85" s="63">
        <v>1</v>
      </c>
      <c r="D85" s="63" t="s">
        <v>152</v>
      </c>
      <c r="E85" s="63" t="s">
        <v>2</v>
      </c>
      <c r="F85" s="63">
        <v>6</v>
      </c>
      <c r="G85" s="63">
        <v>3</v>
      </c>
      <c r="H85" s="16">
        <f t="shared" si="1"/>
        <v>36</v>
      </c>
      <c r="I85" s="63" t="s">
        <v>16</v>
      </c>
      <c r="J85" s="63" t="s">
        <v>17</v>
      </c>
      <c r="K85" s="63">
        <v>65.2</v>
      </c>
      <c r="L85" s="63" t="s">
        <v>45</v>
      </c>
      <c r="M85" s="14">
        <f>IF(L85="","",VLOOKUP(L85,Légende!A:B,2,FALSE))</f>
        <v>1</v>
      </c>
      <c r="N85" s="63" t="s">
        <v>18</v>
      </c>
      <c r="O85" s="14">
        <f>IF(N85="",0,VLOOKUP(N85,Légende!D:E,2,FALSE))</f>
        <v>1</v>
      </c>
      <c r="P85" s="15">
        <f>IF(Q85="","",VLOOKUP(Q85,Légende!H:I,2,FALSE))</f>
        <v>12</v>
      </c>
      <c r="Q85" s="62" t="s">
        <v>25</v>
      </c>
      <c r="R85" s="80" t="s">
        <v>268</v>
      </c>
    </row>
    <row r="86" spans="1:18" ht="19.899999999999999" customHeight="1" x14ac:dyDescent="0.25">
      <c r="A86" s="57" t="s">
        <v>92</v>
      </c>
      <c r="B86" s="62" t="s">
        <v>123</v>
      </c>
      <c r="C86" s="63">
        <v>1</v>
      </c>
      <c r="D86" s="63" t="s">
        <v>153</v>
      </c>
      <c r="E86" s="63" t="s">
        <v>15</v>
      </c>
      <c r="F86" s="63">
        <v>1</v>
      </c>
      <c r="G86" s="63">
        <v>3</v>
      </c>
      <c r="H86" s="16">
        <f t="shared" si="1"/>
        <v>6</v>
      </c>
      <c r="I86" s="63" t="s">
        <v>16</v>
      </c>
      <c r="J86" s="63" t="s">
        <v>17</v>
      </c>
      <c r="K86" s="63">
        <v>16.600000000000001</v>
      </c>
      <c r="L86" s="63" t="s">
        <v>45</v>
      </c>
      <c r="M86" s="14">
        <f>IF(L86="","",VLOOKUP(L86,Légende!A:B,2,FALSE))</f>
        <v>1</v>
      </c>
      <c r="N86" s="63" t="s">
        <v>18</v>
      </c>
      <c r="O86" s="14">
        <f>IF(N86="",0,VLOOKUP(N86,Légende!D:E,2,FALSE))</f>
        <v>1</v>
      </c>
      <c r="P86" s="15">
        <f>IF(Q86="","",VLOOKUP(Q86,Légende!H:I,2,FALSE))</f>
        <v>50</v>
      </c>
      <c r="Q86" s="62" t="s">
        <v>61</v>
      </c>
      <c r="R86" s="80" t="s">
        <v>210</v>
      </c>
    </row>
    <row r="87" spans="1:18" ht="19.899999999999999" customHeight="1" x14ac:dyDescent="0.25">
      <c r="A87" s="57" t="s">
        <v>92</v>
      </c>
      <c r="B87" s="62" t="s">
        <v>123</v>
      </c>
      <c r="C87" s="63">
        <v>1</v>
      </c>
      <c r="D87" s="63" t="s">
        <v>154</v>
      </c>
      <c r="E87" s="63" t="s">
        <v>15</v>
      </c>
      <c r="F87" s="63">
        <v>1</v>
      </c>
      <c r="G87" s="63">
        <v>3</v>
      </c>
      <c r="H87" s="16">
        <f t="shared" si="1"/>
        <v>6</v>
      </c>
      <c r="I87" s="63" t="s">
        <v>16</v>
      </c>
      <c r="J87" s="63" t="s">
        <v>17</v>
      </c>
      <c r="K87" s="63">
        <v>14.6</v>
      </c>
      <c r="L87" s="63" t="s">
        <v>45</v>
      </c>
      <c r="M87" s="14">
        <f>IF(L87="","",VLOOKUP(L87,Légende!A:B,2,FALSE))</f>
        <v>1</v>
      </c>
      <c r="N87" s="63" t="s">
        <v>18</v>
      </c>
      <c r="O87" s="14">
        <f>IF(N87="",0,VLOOKUP(N87,Légende!D:E,2,FALSE))</f>
        <v>1</v>
      </c>
      <c r="P87" s="15">
        <f>IF(Q87="","",VLOOKUP(Q87,Légende!H:I,2,FALSE))</f>
        <v>50</v>
      </c>
      <c r="Q87" s="62" t="s">
        <v>61</v>
      </c>
      <c r="R87" s="80" t="s">
        <v>210</v>
      </c>
    </row>
    <row r="88" spans="1:18" ht="19.899999999999999" customHeight="1" x14ac:dyDescent="0.25">
      <c r="A88" s="57" t="s">
        <v>92</v>
      </c>
      <c r="B88" s="62" t="s">
        <v>123</v>
      </c>
      <c r="C88" s="63">
        <v>1</v>
      </c>
      <c r="D88" s="63" t="s">
        <v>155</v>
      </c>
      <c r="E88" s="63" t="s">
        <v>15</v>
      </c>
      <c r="F88" s="63">
        <v>2</v>
      </c>
      <c r="G88" s="63">
        <v>3</v>
      </c>
      <c r="H88" s="16">
        <f t="shared" si="1"/>
        <v>12</v>
      </c>
      <c r="I88" s="63" t="s">
        <v>16</v>
      </c>
      <c r="J88" s="63" t="s">
        <v>17</v>
      </c>
      <c r="K88" s="63">
        <v>39.700000000000003</v>
      </c>
      <c r="L88" s="63" t="s">
        <v>45</v>
      </c>
      <c r="M88" s="14">
        <f>IF(L88="","",VLOOKUP(L88,Légende!A:B,2,FALSE))</f>
        <v>1</v>
      </c>
      <c r="N88" s="63" t="s">
        <v>18</v>
      </c>
      <c r="O88" s="14">
        <f>IF(N88="",0,VLOOKUP(N88,Légende!D:E,2,FALSE))</f>
        <v>1</v>
      </c>
      <c r="P88" s="15">
        <f>IF(Q88="","",VLOOKUP(Q88,Légende!H:I,2,FALSE))</f>
        <v>50</v>
      </c>
      <c r="Q88" s="62" t="s">
        <v>61</v>
      </c>
      <c r="R88" s="80" t="s">
        <v>210</v>
      </c>
    </row>
    <row r="89" spans="1:18" ht="19.899999999999999" customHeight="1" x14ac:dyDescent="0.25">
      <c r="A89" s="57" t="s">
        <v>92</v>
      </c>
      <c r="B89" s="62" t="s">
        <v>123</v>
      </c>
      <c r="C89" s="63">
        <v>1</v>
      </c>
      <c r="D89" s="63" t="s">
        <v>156</v>
      </c>
      <c r="E89" s="63" t="s">
        <v>15</v>
      </c>
      <c r="F89" s="63">
        <v>1</v>
      </c>
      <c r="G89" s="63">
        <v>3</v>
      </c>
      <c r="H89" s="16">
        <f t="shared" si="1"/>
        <v>6</v>
      </c>
      <c r="I89" s="63" t="s">
        <v>33</v>
      </c>
      <c r="J89" s="63" t="s">
        <v>17</v>
      </c>
      <c r="K89" s="63">
        <v>17.2</v>
      </c>
      <c r="L89" s="63" t="s">
        <v>45</v>
      </c>
      <c r="M89" s="14">
        <f>IF(L89="","",VLOOKUP(L89,Légende!A:B,2,FALSE))</f>
        <v>1</v>
      </c>
      <c r="N89" s="63" t="s">
        <v>18</v>
      </c>
      <c r="O89" s="14">
        <f>IF(N89="",0,VLOOKUP(N89,Légende!D:E,2,FALSE))</f>
        <v>1</v>
      </c>
      <c r="P89" s="15">
        <f>IF(Q89="","",VLOOKUP(Q89,Légende!H:I,2,FALSE))</f>
        <v>50</v>
      </c>
      <c r="Q89" s="62" t="s">
        <v>61</v>
      </c>
      <c r="R89" s="80" t="s">
        <v>210</v>
      </c>
    </row>
    <row r="90" spans="1:18" ht="19.899999999999999" customHeight="1" x14ac:dyDescent="0.25">
      <c r="A90" s="57" t="s">
        <v>92</v>
      </c>
      <c r="B90" s="62" t="s">
        <v>123</v>
      </c>
      <c r="C90" s="63">
        <v>1</v>
      </c>
      <c r="D90" s="63" t="s">
        <v>157</v>
      </c>
      <c r="E90" s="63" t="s">
        <v>15</v>
      </c>
      <c r="F90" s="63">
        <v>3</v>
      </c>
      <c r="G90" s="63">
        <v>3</v>
      </c>
      <c r="H90" s="16">
        <f t="shared" si="1"/>
        <v>18</v>
      </c>
      <c r="I90" s="63" t="s">
        <v>33</v>
      </c>
      <c r="J90" s="63" t="s">
        <v>17</v>
      </c>
      <c r="K90" s="63">
        <v>33.9</v>
      </c>
      <c r="L90" s="63" t="s">
        <v>45</v>
      </c>
      <c r="M90" s="14">
        <f>IF(L90="","",VLOOKUP(L90,Légende!A:B,2,FALSE))</f>
        <v>1</v>
      </c>
      <c r="N90" s="63" t="s">
        <v>18</v>
      </c>
      <c r="O90" s="14">
        <f>IF(N90="",0,VLOOKUP(N90,Légende!D:E,2,FALSE))</f>
        <v>1</v>
      </c>
      <c r="P90" s="15">
        <f>IF(Q90="","",VLOOKUP(Q90,Légende!H:I,2,FALSE))</f>
        <v>50</v>
      </c>
      <c r="Q90" s="62" t="s">
        <v>61</v>
      </c>
      <c r="R90" s="80" t="s">
        <v>210</v>
      </c>
    </row>
    <row r="91" spans="1:18" ht="19.899999999999999" customHeight="1" x14ac:dyDescent="0.25">
      <c r="A91" s="57" t="s">
        <v>92</v>
      </c>
      <c r="B91" s="62" t="s">
        <v>123</v>
      </c>
      <c r="C91" s="63">
        <v>1</v>
      </c>
      <c r="D91" s="63" t="s">
        <v>158</v>
      </c>
      <c r="E91" s="63" t="s">
        <v>15</v>
      </c>
      <c r="F91" s="63">
        <v>3</v>
      </c>
      <c r="G91" s="63">
        <v>3</v>
      </c>
      <c r="H91" s="16">
        <f t="shared" si="1"/>
        <v>18</v>
      </c>
      <c r="I91" s="63" t="s">
        <v>33</v>
      </c>
      <c r="J91" s="63" t="s">
        <v>17</v>
      </c>
      <c r="K91" s="63">
        <v>24.7</v>
      </c>
      <c r="L91" s="63" t="s">
        <v>45</v>
      </c>
      <c r="M91" s="14">
        <f>IF(L91="","",VLOOKUP(L91,Légende!A:B,2,FALSE))</f>
        <v>1</v>
      </c>
      <c r="N91" s="63" t="s">
        <v>18</v>
      </c>
      <c r="O91" s="14">
        <f>IF(N91="",0,VLOOKUP(N91,Légende!D:E,2,FALSE))</f>
        <v>1</v>
      </c>
      <c r="P91" s="15">
        <f>IF(Q91="","",VLOOKUP(Q91,Légende!H:I,2,FALSE))</f>
        <v>50</v>
      </c>
      <c r="Q91" s="62" t="s">
        <v>61</v>
      </c>
      <c r="R91" s="80" t="s">
        <v>210</v>
      </c>
    </row>
    <row r="92" spans="1:18" ht="19.899999999999999" customHeight="1" x14ac:dyDescent="0.25">
      <c r="A92" s="57" t="s">
        <v>92</v>
      </c>
      <c r="B92" s="62" t="s">
        <v>123</v>
      </c>
      <c r="C92" s="63">
        <v>1</v>
      </c>
      <c r="D92" s="63" t="s">
        <v>159</v>
      </c>
      <c r="E92" s="63" t="s">
        <v>19</v>
      </c>
      <c r="F92" s="63">
        <v>1</v>
      </c>
      <c r="G92" s="63">
        <v>3</v>
      </c>
      <c r="H92" s="16">
        <f t="shared" si="1"/>
        <v>6</v>
      </c>
      <c r="I92" s="63" t="s">
        <v>33</v>
      </c>
      <c r="J92" s="63" t="s">
        <v>17</v>
      </c>
      <c r="K92" s="63">
        <v>22.6</v>
      </c>
      <c r="L92" s="63" t="s">
        <v>45</v>
      </c>
      <c r="M92" s="14">
        <f>IF(L92="","",VLOOKUP(L92,Légende!A:B,2,FALSE))</f>
        <v>1</v>
      </c>
      <c r="N92" s="63" t="s">
        <v>18</v>
      </c>
      <c r="O92" s="14">
        <f>IF(N92="",0,VLOOKUP(N92,Légende!D:E,2,FALSE))</f>
        <v>1</v>
      </c>
      <c r="P92" s="15">
        <f>IF(Q92="","",VLOOKUP(Q92,Légende!H:I,2,FALSE))</f>
        <v>50</v>
      </c>
      <c r="Q92" s="62" t="s">
        <v>61</v>
      </c>
      <c r="R92" s="83" t="s">
        <v>210</v>
      </c>
    </row>
    <row r="93" spans="1:18" ht="19.899999999999999" customHeight="1" x14ac:dyDescent="0.25">
      <c r="A93" s="57" t="s">
        <v>92</v>
      </c>
      <c r="B93" s="62" t="s">
        <v>123</v>
      </c>
      <c r="C93" s="63">
        <v>2</v>
      </c>
      <c r="D93" s="63" t="s">
        <v>160</v>
      </c>
      <c r="E93" s="63" t="s">
        <v>19</v>
      </c>
      <c r="F93" s="63">
        <v>0</v>
      </c>
      <c r="G93" s="63">
        <v>0</v>
      </c>
      <c r="H93" s="16">
        <f t="shared" si="1"/>
        <v>0</v>
      </c>
      <c r="I93" s="63" t="s">
        <v>16</v>
      </c>
      <c r="J93" s="63" t="s">
        <v>17</v>
      </c>
      <c r="K93" s="63">
        <v>7.4</v>
      </c>
      <c r="L93" s="63" t="s">
        <v>45</v>
      </c>
      <c r="M93" s="14">
        <f>IF(L93="","",VLOOKUP(L93,Légende!A:B,2,FALSE))</f>
        <v>1</v>
      </c>
      <c r="N93" s="63" t="s">
        <v>18</v>
      </c>
      <c r="O93" s="14">
        <f>IF(N93="",0,VLOOKUP(N93,Légende!D:E,2,FALSE))</f>
        <v>1</v>
      </c>
      <c r="P93" s="15">
        <f>IF(Q93="","",VLOOKUP(Q93,Légende!H:I,2,FALSE))</f>
        <v>50</v>
      </c>
      <c r="Q93" s="62" t="s">
        <v>61</v>
      </c>
      <c r="R93" s="83" t="s">
        <v>269</v>
      </c>
    </row>
    <row r="94" spans="1:18" ht="19.899999999999999" customHeight="1" x14ac:dyDescent="0.25">
      <c r="A94" s="57" t="s">
        <v>92</v>
      </c>
      <c r="B94" s="62" t="s">
        <v>123</v>
      </c>
      <c r="C94" s="63">
        <v>2</v>
      </c>
      <c r="D94" s="63" t="s">
        <v>161</v>
      </c>
      <c r="E94" s="63" t="s">
        <v>15</v>
      </c>
      <c r="F94" s="63">
        <v>1</v>
      </c>
      <c r="G94" s="63">
        <v>1</v>
      </c>
      <c r="H94" s="16">
        <f t="shared" si="1"/>
        <v>2</v>
      </c>
      <c r="I94" s="63" t="s">
        <v>16</v>
      </c>
      <c r="J94" s="63" t="s">
        <v>17</v>
      </c>
      <c r="K94" s="63">
        <v>10.9</v>
      </c>
      <c r="L94" s="63" t="s">
        <v>45</v>
      </c>
      <c r="M94" s="14">
        <f>IF(L94="","",VLOOKUP(L94,Légende!A:B,2,FALSE))</f>
        <v>1</v>
      </c>
      <c r="N94" s="63" t="s">
        <v>18</v>
      </c>
      <c r="O94" s="14">
        <f>IF(N94="",0,VLOOKUP(N94,Légende!D:E,2,FALSE))</f>
        <v>1</v>
      </c>
      <c r="P94" s="15">
        <f>IF(Q94="","",VLOOKUP(Q94,Légende!H:I,2,FALSE))</f>
        <v>50</v>
      </c>
      <c r="Q94" s="62" t="s">
        <v>61</v>
      </c>
      <c r="R94" s="83" t="s">
        <v>210</v>
      </c>
    </row>
    <row r="95" spans="1:18" ht="19.899999999999999" customHeight="1" x14ac:dyDescent="0.25">
      <c r="A95" s="57" t="s">
        <v>92</v>
      </c>
      <c r="B95" s="62" t="s">
        <v>123</v>
      </c>
      <c r="C95" s="63">
        <v>2</v>
      </c>
      <c r="D95" s="63" t="s">
        <v>162</v>
      </c>
      <c r="E95" s="63" t="s">
        <v>19</v>
      </c>
      <c r="F95" s="63">
        <v>0</v>
      </c>
      <c r="G95" s="63">
        <v>0</v>
      </c>
      <c r="H95" s="16">
        <f t="shared" si="1"/>
        <v>0</v>
      </c>
      <c r="I95" s="63" t="s">
        <v>16</v>
      </c>
      <c r="J95" s="63" t="s">
        <v>17</v>
      </c>
      <c r="K95" s="63">
        <v>14</v>
      </c>
      <c r="L95" s="63" t="s">
        <v>45</v>
      </c>
      <c r="M95" s="14">
        <f>IF(L95="","",VLOOKUP(L95,Légende!A:B,2,FALSE))</f>
        <v>1</v>
      </c>
      <c r="N95" s="63" t="s">
        <v>18</v>
      </c>
      <c r="O95" s="14">
        <f>IF(N95="",0,VLOOKUP(N95,Légende!D:E,2,FALSE))</f>
        <v>1</v>
      </c>
      <c r="P95" s="15">
        <f>IF(Q95="","",VLOOKUP(Q95,Légende!H:I,2,FALSE))</f>
        <v>50</v>
      </c>
      <c r="Q95" s="62" t="s">
        <v>61</v>
      </c>
      <c r="R95" s="80" t="s">
        <v>210</v>
      </c>
    </row>
    <row r="96" spans="1:18" ht="19.899999999999999" customHeight="1" x14ac:dyDescent="0.25">
      <c r="A96" s="57" t="s">
        <v>92</v>
      </c>
      <c r="B96" s="62" t="s">
        <v>123</v>
      </c>
      <c r="C96" s="63">
        <v>2</v>
      </c>
      <c r="D96" s="63" t="s">
        <v>163</v>
      </c>
      <c r="E96" s="63" t="s">
        <v>22</v>
      </c>
      <c r="F96" s="63">
        <v>0</v>
      </c>
      <c r="G96" s="63">
        <v>0</v>
      </c>
      <c r="H96" s="16">
        <f t="shared" si="1"/>
        <v>0</v>
      </c>
      <c r="I96" s="63" t="s">
        <v>16</v>
      </c>
      <c r="J96" s="63" t="s">
        <v>17</v>
      </c>
      <c r="K96" s="63">
        <v>5.2</v>
      </c>
      <c r="L96" s="63" t="s">
        <v>45</v>
      </c>
      <c r="M96" s="14">
        <f>IF(L96="","",VLOOKUP(L96,Légende!A:B,2,FALSE))</f>
        <v>1</v>
      </c>
      <c r="N96" s="63" t="s">
        <v>18</v>
      </c>
      <c r="O96" s="14">
        <f>IF(N96="",0,VLOOKUP(N96,Légende!D:E,2,FALSE))</f>
        <v>1</v>
      </c>
      <c r="P96" s="15">
        <f>IF(Q96="","",VLOOKUP(Q96,Légende!H:I,2,FALSE))</f>
        <v>200</v>
      </c>
      <c r="Q96" s="73" t="s">
        <v>374</v>
      </c>
      <c r="R96" s="84" t="s">
        <v>270</v>
      </c>
    </row>
    <row r="97" spans="1:18" ht="19.899999999999999" customHeight="1" x14ac:dyDescent="0.25">
      <c r="A97" s="57" t="s">
        <v>92</v>
      </c>
      <c r="B97" s="62" t="s">
        <v>123</v>
      </c>
      <c r="C97" s="63">
        <v>2</v>
      </c>
      <c r="D97" s="63" t="s">
        <v>164</v>
      </c>
      <c r="E97" s="63" t="s">
        <v>22</v>
      </c>
      <c r="F97" s="63">
        <v>0</v>
      </c>
      <c r="G97" s="63">
        <v>0</v>
      </c>
      <c r="H97" s="16">
        <f t="shared" si="1"/>
        <v>0</v>
      </c>
      <c r="I97" s="63" t="s">
        <v>16</v>
      </c>
      <c r="J97" s="63" t="s">
        <v>17</v>
      </c>
      <c r="K97" s="63">
        <v>4.3</v>
      </c>
      <c r="L97" s="63" t="s">
        <v>45</v>
      </c>
      <c r="M97" s="14">
        <f>IF(L97="","",VLOOKUP(L97,Légende!A:B,2,FALSE))</f>
        <v>1</v>
      </c>
      <c r="N97" s="63" t="s">
        <v>18</v>
      </c>
      <c r="O97" s="14">
        <f>IF(N97="",0,VLOOKUP(N97,Légende!D:E,2,FALSE))</f>
        <v>1</v>
      </c>
      <c r="P97" s="15">
        <f>IF(Q97="","",VLOOKUP(Q97,Légende!H:I,2,FALSE))</f>
        <v>200</v>
      </c>
      <c r="Q97" s="73" t="s">
        <v>374</v>
      </c>
      <c r="R97" s="82" t="s">
        <v>271</v>
      </c>
    </row>
    <row r="98" spans="1:18" ht="19.899999999999999" customHeight="1" x14ac:dyDescent="0.25">
      <c r="A98" s="57" t="s">
        <v>92</v>
      </c>
      <c r="B98" s="62" t="s">
        <v>123</v>
      </c>
      <c r="C98" s="63">
        <v>2</v>
      </c>
      <c r="D98" s="63" t="s">
        <v>165</v>
      </c>
      <c r="E98" s="63" t="s">
        <v>15</v>
      </c>
      <c r="F98" s="63">
        <v>1</v>
      </c>
      <c r="G98" s="63">
        <v>1</v>
      </c>
      <c r="H98" s="16">
        <f t="shared" si="1"/>
        <v>2</v>
      </c>
      <c r="I98" s="63" t="s">
        <v>32</v>
      </c>
      <c r="J98" s="63" t="s">
        <v>17</v>
      </c>
      <c r="K98" s="63">
        <v>11.1</v>
      </c>
      <c r="L98" s="63" t="s">
        <v>45</v>
      </c>
      <c r="M98" s="14">
        <f>IF(L98="","",VLOOKUP(L98,Légende!A:B,2,FALSE))</f>
        <v>1</v>
      </c>
      <c r="N98" s="63" t="s">
        <v>18</v>
      </c>
      <c r="O98" s="14">
        <f>IF(N98="",0,VLOOKUP(N98,Légende!D:E,2,FALSE))</f>
        <v>1</v>
      </c>
      <c r="P98" s="15">
        <f>IF(Q98="","",VLOOKUP(Q98,Légende!H:I,2,FALSE))</f>
        <v>50</v>
      </c>
      <c r="Q98" s="62" t="s">
        <v>61</v>
      </c>
      <c r="R98" s="82" t="s">
        <v>210</v>
      </c>
    </row>
    <row r="99" spans="1:18" ht="19.899999999999999" customHeight="1" x14ac:dyDescent="0.25">
      <c r="A99" s="57" t="s">
        <v>92</v>
      </c>
      <c r="B99" s="62" t="s">
        <v>123</v>
      </c>
      <c r="C99" s="63">
        <v>2</v>
      </c>
      <c r="D99" s="67" t="s">
        <v>166</v>
      </c>
      <c r="E99" s="63" t="s">
        <v>15</v>
      </c>
      <c r="F99" s="63">
        <v>4</v>
      </c>
      <c r="G99" s="63">
        <v>1</v>
      </c>
      <c r="H99" s="16">
        <f t="shared" si="1"/>
        <v>8</v>
      </c>
      <c r="I99" s="63" t="s">
        <v>16</v>
      </c>
      <c r="J99" s="63" t="s">
        <v>17</v>
      </c>
      <c r="K99" s="63">
        <v>52</v>
      </c>
      <c r="L99" s="63" t="s">
        <v>45</v>
      </c>
      <c r="M99" s="14">
        <f>IF(L99="","",VLOOKUP(L99,Légende!A:B,2,FALSE))</f>
        <v>1</v>
      </c>
      <c r="N99" s="63" t="s">
        <v>18</v>
      </c>
      <c r="O99" s="14">
        <f>IF(N99="",0,VLOOKUP(N99,Légende!D:E,2,FALSE))</f>
        <v>1</v>
      </c>
      <c r="P99" s="15">
        <f>IF(Q99="","",VLOOKUP(Q99,Légende!H:I,2,FALSE))</f>
        <v>50</v>
      </c>
      <c r="Q99" s="62" t="s">
        <v>61</v>
      </c>
      <c r="R99" s="80" t="s">
        <v>272</v>
      </c>
    </row>
    <row r="100" spans="1:18" ht="19.899999999999999" customHeight="1" x14ac:dyDescent="0.25">
      <c r="A100" s="57" t="s">
        <v>92</v>
      </c>
      <c r="B100" s="62" t="s">
        <v>123</v>
      </c>
      <c r="C100" s="63">
        <v>2</v>
      </c>
      <c r="D100" s="63" t="s">
        <v>167</v>
      </c>
      <c r="E100" s="63" t="s">
        <v>15</v>
      </c>
      <c r="F100" s="63">
        <v>1</v>
      </c>
      <c r="G100" s="63">
        <v>1</v>
      </c>
      <c r="H100" s="16">
        <f t="shared" si="1"/>
        <v>2</v>
      </c>
      <c r="I100" s="63" t="s">
        <v>16</v>
      </c>
      <c r="J100" s="63" t="s">
        <v>17</v>
      </c>
      <c r="K100" s="63">
        <v>11.6</v>
      </c>
      <c r="L100" s="63" t="s">
        <v>45</v>
      </c>
      <c r="M100" s="14">
        <f>IF(L100="","",VLOOKUP(L100,Légende!A:B,2,FALSE))</f>
        <v>1</v>
      </c>
      <c r="N100" s="63" t="s">
        <v>18</v>
      </c>
      <c r="O100" s="14">
        <f>IF(N100="",0,VLOOKUP(N100,Légende!D:E,2,FALSE))</f>
        <v>1</v>
      </c>
      <c r="P100" s="15">
        <f>IF(Q100="","",VLOOKUP(Q100,Légende!H:I,2,FALSE))</f>
        <v>50</v>
      </c>
      <c r="Q100" s="62" t="s">
        <v>61</v>
      </c>
      <c r="R100" s="82" t="s">
        <v>210</v>
      </c>
    </row>
    <row r="101" spans="1:18" ht="19.899999999999999" customHeight="1" x14ac:dyDescent="0.25">
      <c r="A101" s="57" t="s">
        <v>92</v>
      </c>
      <c r="B101" s="62" t="s">
        <v>123</v>
      </c>
      <c r="C101" s="63">
        <v>2</v>
      </c>
      <c r="D101" s="63" t="s">
        <v>168</v>
      </c>
      <c r="E101" s="63" t="s">
        <v>15</v>
      </c>
      <c r="F101" s="63">
        <v>1</v>
      </c>
      <c r="G101" s="63">
        <v>3</v>
      </c>
      <c r="H101" s="16">
        <f t="shared" si="1"/>
        <v>6</v>
      </c>
      <c r="I101" s="63" t="s">
        <v>16</v>
      </c>
      <c r="J101" s="63" t="s">
        <v>17</v>
      </c>
      <c r="K101" s="63">
        <v>11.9</v>
      </c>
      <c r="L101" s="63" t="s">
        <v>45</v>
      </c>
      <c r="M101" s="14">
        <f>IF(L101="","",VLOOKUP(L101,Légende!A:B,2,FALSE))</f>
        <v>1</v>
      </c>
      <c r="N101" s="63" t="s">
        <v>18</v>
      </c>
      <c r="O101" s="14">
        <f>IF(N101="",0,VLOOKUP(N101,Légende!D:E,2,FALSE))</f>
        <v>1</v>
      </c>
      <c r="P101" s="15">
        <f>IF(Q101="","",VLOOKUP(Q101,Légende!H:I,2,FALSE))</f>
        <v>50</v>
      </c>
      <c r="Q101" s="62" t="s">
        <v>61</v>
      </c>
      <c r="R101" s="80" t="s">
        <v>210</v>
      </c>
    </row>
    <row r="102" spans="1:18" ht="19.899999999999999" customHeight="1" x14ac:dyDescent="0.25">
      <c r="A102" s="57" t="s">
        <v>92</v>
      </c>
      <c r="B102" s="62" t="s">
        <v>123</v>
      </c>
      <c r="C102" s="63">
        <v>2</v>
      </c>
      <c r="D102" s="63" t="s">
        <v>169</v>
      </c>
      <c r="E102" s="63" t="s">
        <v>15</v>
      </c>
      <c r="F102" s="63">
        <v>2</v>
      </c>
      <c r="G102" s="63">
        <v>3</v>
      </c>
      <c r="H102" s="16">
        <f t="shared" si="1"/>
        <v>12</v>
      </c>
      <c r="I102" s="63" t="s">
        <v>16</v>
      </c>
      <c r="J102" s="63" t="s">
        <v>17</v>
      </c>
      <c r="K102" s="63">
        <v>32.4</v>
      </c>
      <c r="L102" s="63" t="s">
        <v>45</v>
      </c>
      <c r="M102" s="14">
        <f>IF(L102="","",VLOOKUP(L102,Légende!A:B,2,FALSE))</f>
        <v>1</v>
      </c>
      <c r="N102" s="63" t="s">
        <v>18</v>
      </c>
      <c r="O102" s="14">
        <f>IF(N102="",0,VLOOKUP(N102,Légende!D:E,2,FALSE))</f>
        <v>1</v>
      </c>
      <c r="P102" s="15">
        <f>IF(Q102="","",VLOOKUP(Q102,Légende!H:I,2,FALSE))</f>
        <v>50</v>
      </c>
      <c r="Q102" s="62" t="s">
        <v>61</v>
      </c>
      <c r="R102" s="82" t="s">
        <v>210</v>
      </c>
    </row>
    <row r="103" spans="1:18" ht="19.899999999999999" customHeight="1" x14ac:dyDescent="0.25">
      <c r="A103" s="57" t="s">
        <v>92</v>
      </c>
      <c r="B103" s="62" t="s">
        <v>123</v>
      </c>
      <c r="C103" s="63">
        <v>2</v>
      </c>
      <c r="D103" s="63" t="s">
        <v>170</v>
      </c>
      <c r="E103" s="63" t="s">
        <v>15</v>
      </c>
      <c r="F103" s="63">
        <v>1</v>
      </c>
      <c r="G103" s="63">
        <v>1</v>
      </c>
      <c r="H103" s="16">
        <f t="shared" si="1"/>
        <v>2</v>
      </c>
      <c r="I103" s="63" t="s">
        <v>16</v>
      </c>
      <c r="J103" s="63" t="s">
        <v>17</v>
      </c>
      <c r="K103" s="63">
        <v>11.6</v>
      </c>
      <c r="L103" s="63" t="s">
        <v>45</v>
      </c>
      <c r="M103" s="14">
        <f>IF(L103="","",VLOOKUP(L103,Légende!A:B,2,FALSE))</f>
        <v>1</v>
      </c>
      <c r="N103" s="63" t="s">
        <v>18</v>
      </c>
      <c r="O103" s="14">
        <f>IF(N103="",0,VLOOKUP(N103,Légende!D:E,2,FALSE))</f>
        <v>1</v>
      </c>
      <c r="P103" s="15">
        <f>IF(Q103="","",VLOOKUP(Q103,Légende!H:I,2,FALSE))</f>
        <v>50</v>
      </c>
      <c r="Q103" s="62" t="s">
        <v>61</v>
      </c>
      <c r="R103" s="82" t="s">
        <v>210</v>
      </c>
    </row>
    <row r="104" spans="1:18" ht="19.899999999999999" customHeight="1" x14ac:dyDescent="0.25">
      <c r="A104" s="57" t="s">
        <v>92</v>
      </c>
      <c r="B104" s="62" t="s">
        <v>123</v>
      </c>
      <c r="C104" s="63">
        <v>2</v>
      </c>
      <c r="D104" s="63" t="s">
        <v>171</v>
      </c>
      <c r="E104" s="63" t="s">
        <v>15</v>
      </c>
      <c r="F104" s="63">
        <v>4</v>
      </c>
      <c r="G104" s="63">
        <v>1</v>
      </c>
      <c r="H104" s="16">
        <f t="shared" si="1"/>
        <v>8</v>
      </c>
      <c r="I104" s="63" t="s">
        <v>16</v>
      </c>
      <c r="J104" s="63" t="s">
        <v>17</v>
      </c>
      <c r="K104" s="63">
        <v>53.2</v>
      </c>
      <c r="L104" s="63" t="s">
        <v>45</v>
      </c>
      <c r="M104" s="14">
        <f>IF(L104="","",VLOOKUP(L104,Légende!A:B,2,FALSE))</f>
        <v>1</v>
      </c>
      <c r="N104" s="63" t="s">
        <v>18</v>
      </c>
      <c r="O104" s="14">
        <f>IF(N104="",0,VLOOKUP(N104,Légende!D:E,2,FALSE))</f>
        <v>1</v>
      </c>
      <c r="P104" s="15">
        <f>IF(Q104="","",VLOOKUP(Q104,Légende!H:I,2,FALSE))</f>
        <v>50</v>
      </c>
      <c r="Q104" s="62" t="s">
        <v>61</v>
      </c>
      <c r="R104" s="80" t="s">
        <v>210</v>
      </c>
    </row>
    <row r="105" spans="1:18" ht="19.899999999999999" customHeight="1" x14ac:dyDescent="0.25">
      <c r="A105" s="57" t="s">
        <v>92</v>
      </c>
      <c r="B105" s="62" t="s">
        <v>123</v>
      </c>
      <c r="C105" s="63">
        <v>2</v>
      </c>
      <c r="D105" s="63" t="s">
        <v>172</v>
      </c>
      <c r="E105" s="63" t="s">
        <v>15</v>
      </c>
      <c r="F105" s="63">
        <v>1</v>
      </c>
      <c r="G105" s="63">
        <v>1</v>
      </c>
      <c r="H105" s="16">
        <f t="shared" si="1"/>
        <v>2</v>
      </c>
      <c r="I105" s="63" t="s">
        <v>16</v>
      </c>
      <c r="J105" s="63" t="s">
        <v>17</v>
      </c>
      <c r="K105" s="63">
        <v>11.1</v>
      </c>
      <c r="L105" s="63" t="s">
        <v>45</v>
      </c>
      <c r="M105" s="14">
        <f>IF(L105="","",VLOOKUP(L105,Légende!A:B,2,FALSE))</f>
        <v>1</v>
      </c>
      <c r="N105" s="63" t="s">
        <v>18</v>
      </c>
      <c r="O105" s="14">
        <f>IF(N105="",0,VLOOKUP(N105,Légende!D:E,2,FALSE))</f>
        <v>1</v>
      </c>
      <c r="P105" s="15">
        <f>IF(Q105="","",VLOOKUP(Q105,Légende!H:I,2,FALSE))</f>
        <v>50</v>
      </c>
      <c r="Q105" s="62" t="s">
        <v>61</v>
      </c>
      <c r="R105" s="80" t="s">
        <v>210</v>
      </c>
    </row>
    <row r="106" spans="1:18" ht="19.899999999999999" customHeight="1" x14ac:dyDescent="0.25">
      <c r="A106" s="57" t="s">
        <v>92</v>
      </c>
      <c r="B106" s="62" t="s">
        <v>123</v>
      </c>
      <c r="C106" s="63">
        <v>2</v>
      </c>
      <c r="D106" s="63" t="s">
        <v>173</v>
      </c>
      <c r="E106" s="63" t="s">
        <v>19</v>
      </c>
      <c r="F106" s="63">
        <v>0</v>
      </c>
      <c r="G106" s="63">
        <v>0</v>
      </c>
      <c r="H106" s="16">
        <f t="shared" si="1"/>
        <v>0</v>
      </c>
      <c r="I106" s="63" t="s">
        <v>16</v>
      </c>
      <c r="J106" s="63" t="s">
        <v>17</v>
      </c>
      <c r="K106" s="63">
        <v>4.7</v>
      </c>
      <c r="L106" s="63" t="s">
        <v>45</v>
      </c>
      <c r="M106" s="14">
        <f>IF(L106="","",VLOOKUP(L106,Légende!A:B,2,FALSE))</f>
        <v>1</v>
      </c>
      <c r="N106" s="63" t="s">
        <v>18</v>
      </c>
      <c r="O106" s="14">
        <f>IF(N106="",0,VLOOKUP(N106,Légende!D:E,2,FALSE))</f>
        <v>1</v>
      </c>
      <c r="P106" s="15">
        <f>IF(Q106="","",VLOOKUP(Q106,Légende!H:I,2,FALSE))</f>
        <v>50</v>
      </c>
      <c r="Q106" s="62" t="s">
        <v>61</v>
      </c>
      <c r="R106" s="82" t="s">
        <v>210</v>
      </c>
    </row>
    <row r="107" spans="1:18" ht="19.899999999999999" customHeight="1" x14ac:dyDescent="0.25">
      <c r="A107" s="57" t="s">
        <v>92</v>
      </c>
      <c r="B107" s="62" t="s">
        <v>123</v>
      </c>
      <c r="C107" s="63" t="s">
        <v>47</v>
      </c>
      <c r="D107" s="63" t="s">
        <v>174</v>
      </c>
      <c r="E107" s="63" t="s">
        <v>19</v>
      </c>
      <c r="F107" s="63">
        <v>0</v>
      </c>
      <c r="G107" s="63">
        <v>0</v>
      </c>
      <c r="H107" s="16">
        <f t="shared" si="1"/>
        <v>0</v>
      </c>
      <c r="I107" s="63" t="s">
        <v>16</v>
      </c>
      <c r="J107" s="63" t="s">
        <v>17</v>
      </c>
      <c r="K107" s="63">
        <v>10.9</v>
      </c>
      <c r="L107" s="63" t="s">
        <v>45</v>
      </c>
      <c r="M107" s="14">
        <f>IF(L107="","",VLOOKUP(L107,Légende!A:B,2,FALSE))</f>
        <v>1</v>
      </c>
      <c r="N107" s="63" t="s">
        <v>18</v>
      </c>
      <c r="O107" s="14">
        <f>IF(N107="",0,VLOOKUP(N107,Légende!D:E,2,FALSE))</f>
        <v>1</v>
      </c>
      <c r="P107" s="15">
        <f>IF(Q107="","",VLOOKUP(Q107,Légende!H:I,2,FALSE))</f>
        <v>50</v>
      </c>
      <c r="Q107" s="62" t="s">
        <v>61</v>
      </c>
      <c r="R107" s="80" t="s">
        <v>273</v>
      </c>
    </row>
    <row r="108" spans="1:18" ht="19.899999999999999" customHeight="1" x14ac:dyDescent="0.25">
      <c r="A108" s="57" t="s">
        <v>92</v>
      </c>
      <c r="B108" s="62" t="s">
        <v>123</v>
      </c>
      <c r="C108" s="63" t="s">
        <v>47</v>
      </c>
      <c r="D108" s="63" t="s">
        <v>175</v>
      </c>
      <c r="E108" s="63" t="s">
        <v>19</v>
      </c>
      <c r="F108" s="63">
        <v>0</v>
      </c>
      <c r="G108" s="63">
        <v>0</v>
      </c>
      <c r="H108" s="16">
        <f t="shared" si="1"/>
        <v>0</v>
      </c>
      <c r="I108" s="63" t="s">
        <v>16</v>
      </c>
      <c r="J108" s="63" t="s">
        <v>17</v>
      </c>
      <c r="K108" s="63">
        <v>10.9</v>
      </c>
      <c r="L108" s="63" t="s">
        <v>45</v>
      </c>
      <c r="M108" s="14">
        <f>IF(L108="","",VLOOKUP(L108,Légende!A:B,2,FALSE))</f>
        <v>1</v>
      </c>
      <c r="N108" s="63" t="s">
        <v>18</v>
      </c>
      <c r="O108" s="14">
        <f>IF(N108="",0,VLOOKUP(N108,Légende!D:E,2,FALSE))</f>
        <v>1</v>
      </c>
      <c r="P108" s="15">
        <f>IF(Q108="","",VLOOKUP(Q108,Légende!H:I,2,FALSE))</f>
        <v>50</v>
      </c>
      <c r="Q108" s="62" t="s">
        <v>61</v>
      </c>
      <c r="R108" s="80" t="s">
        <v>274</v>
      </c>
    </row>
    <row r="109" spans="1:18" ht="19.899999999999999" customHeight="1" x14ac:dyDescent="0.25">
      <c r="A109" s="57" t="s">
        <v>93</v>
      </c>
      <c r="B109" s="69" t="s">
        <v>176</v>
      </c>
      <c r="C109" s="67" t="s">
        <v>47</v>
      </c>
      <c r="D109" s="69" t="s">
        <v>95</v>
      </c>
      <c r="E109" s="67" t="s">
        <v>19</v>
      </c>
      <c r="F109" s="67">
        <v>0</v>
      </c>
      <c r="G109" s="67">
        <v>0</v>
      </c>
      <c r="H109" s="16">
        <f t="shared" si="1"/>
        <v>0</v>
      </c>
      <c r="I109" s="67" t="s">
        <v>16</v>
      </c>
      <c r="J109" s="67" t="s">
        <v>17</v>
      </c>
      <c r="K109" s="67">
        <v>5</v>
      </c>
      <c r="L109" s="67" t="s">
        <v>45</v>
      </c>
      <c r="M109" s="14">
        <f>IF(L109="","",VLOOKUP(L109,Légende!A:B,2,FALSE))</f>
        <v>1</v>
      </c>
      <c r="N109" s="67" t="s">
        <v>18</v>
      </c>
      <c r="O109" s="14">
        <f>IF(N109="",0,VLOOKUP(N109,Légende!D:E,2,FALSE))</f>
        <v>1</v>
      </c>
      <c r="P109" s="15">
        <f>IF(Q109="","",VLOOKUP(Q109,Légende!H:I,2,FALSE))</f>
        <v>200</v>
      </c>
      <c r="Q109" s="73" t="s">
        <v>374</v>
      </c>
      <c r="R109" s="80" t="s">
        <v>275</v>
      </c>
    </row>
    <row r="110" spans="1:18" ht="19.899999999999999" customHeight="1" x14ac:dyDescent="0.25">
      <c r="A110" s="58" t="s">
        <v>93</v>
      </c>
      <c r="B110" s="69" t="s">
        <v>176</v>
      </c>
      <c r="C110" s="67" t="s">
        <v>47</v>
      </c>
      <c r="D110" s="69" t="s">
        <v>96</v>
      </c>
      <c r="E110" s="67" t="s">
        <v>19</v>
      </c>
      <c r="F110" s="67">
        <v>0</v>
      </c>
      <c r="G110" s="67">
        <v>0</v>
      </c>
      <c r="H110" s="16">
        <f t="shared" si="1"/>
        <v>0</v>
      </c>
      <c r="I110" s="67" t="s">
        <v>16</v>
      </c>
      <c r="J110" s="67" t="s">
        <v>17</v>
      </c>
      <c r="K110" s="67">
        <v>92</v>
      </c>
      <c r="L110" s="67" t="s">
        <v>44</v>
      </c>
      <c r="M110" s="14">
        <f>IF(L110="","",VLOOKUP(L110,Légende!A:B,2,FALSE))</f>
        <v>0.8</v>
      </c>
      <c r="N110" s="67" t="s">
        <v>18</v>
      </c>
      <c r="O110" s="14">
        <f>IF(N110="",0,VLOOKUP(N110,Légende!D:E,2,FALSE))</f>
        <v>1</v>
      </c>
      <c r="P110" s="15">
        <f>IF(Q110="","",VLOOKUP(Q110,Légende!H:I,2,FALSE))</f>
        <v>200</v>
      </c>
      <c r="Q110" s="73" t="s">
        <v>374</v>
      </c>
      <c r="R110" s="80" t="s">
        <v>276</v>
      </c>
    </row>
    <row r="111" spans="1:18" ht="19.899999999999999" customHeight="1" x14ac:dyDescent="0.25">
      <c r="A111" s="58" t="s">
        <v>93</v>
      </c>
      <c r="B111" s="69" t="s">
        <v>176</v>
      </c>
      <c r="C111" s="67" t="s">
        <v>47</v>
      </c>
      <c r="D111" s="69" t="s">
        <v>177</v>
      </c>
      <c r="E111" s="67" t="s">
        <v>19</v>
      </c>
      <c r="F111" s="67">
        <v>0</v>
      </c>
      <c r="G111" s="67">
        <v>0</v>
      </c>
      <c r="H111" s="16">
        <f t="shared" si="1"/>
        <v>0</v>
      </c>
      <c r="I111" s="67" t="s">
        <v>16</v>
      </c>
      <c r="J111" s="67" t="s">
        <v>17</v>
      </c>
      <c r="K111" s="67">
        <v>5</v>
      </c>
      <c r="L111" s="67" t="s">
        <v>44</v>
      </c>
      <c r="M111" s="14">
        <f>IF(L111="","",VLOOKUP(L111,Légende!A:B,2,FALSE))</f>
        <v>0.8</v>
      </c>
      <c r="N111" s="67" t="s">
        <v>18</v>
      </c>
      <c r="O111" s="14">
        <f>IF(N111="",0,VLOOKUP(N111,Légende!D:E,2,FALSE))</f>
        <v>1</v>
      </c>
      <c r="P111" s="15">
        <f>IF(Q111="","",VLOOKUP(Q111,Légende!H:I,2,FALSE))</f>
        <v>200</v>
      </c>
      <c r="Q111" s="73" t="s">
        <v>374</v>
      </c>
      <c r="R111" s="80" t="s">
        <v>277</v>
      </c>
    </row>
    <row r="112" spans="1:18" ht="19.899999999999999" customHeight="1" x14ac:dyDescent="0.25">
      <c r="A112" s="58" t="s">
        <v>93</v>
      </c>
      <c r="B112" s="69" t="s">
        <v>176</v>
      </c>
      <c r="C112" s="67" t="s">
        <v>47</v>
      </c>
      <c r="D112" s="69" t="s">
        <v>98</v>
      </c>
      <c r="E112" s="67" t="s">
        <v>22</v>
      </c>
      <c r="F112" s="67">
        <v>0</v>
      </c>
      <c r="G112" s="67">
        <v>0</v>
      </c>
      <c r="H112" s="16">
        <f t="shared" si="1"/>
        <v>0</v>
      </c>
      <c r="I112" s="67" t="s">
        <v>16</v>
      </c>
      <c r="J112" s="67" t="s">
        <v>17</v>
      </c>
      <c r="K112" s="67">
        <v>4</v>
      </c>
      <c r="L112" s="67" t="s">
        <v>46</v>
      </c>
      <c r="M112" s="14">
        <f>IF(L112="","",VLOOKUP(L112,Légende!A:B,2,FALSE))</f>
        <v>1.2</v>
      </c>
      <c r="N112" s="67" t="s">
        <v>18</v>
      </c>
      <c r="O112" s="14">
        <f>IF(N112="",0,VLOOKUP(N112,Légende!D:E,2,FALSE))</f>
        <v>1</v>
      </c>
      <c r="P112" s="15">
        <f>IF(Q112="","",VLOOKUP(Q112,Légende!H:I,2,FALSE))</f>
        <v>0</v>
      </c>
      <c r="Q112" s="69" t="s">
        <v>88</v>
      </c>
      <c r="R112" s="80" t="s">
        <v>278</v>
      </c>
    </row>
    <row r="113" spans="1:18" ht="19.899999999999999" customHeight="1" x14ac:dyDescent="0.25">
      <c r="A113" s="58" t="s">
        <v>93</v>
      </c>
      <c r="B113" s="69" t="s">
        <v>176</v>
      </c>
      <c r="C113" s="67" t="s">
        <v>47</v>
      </c>
      <c r="D113" s="69" t="s">
        <v>99</v>
      </c>
      <c r="E113" s="67" t="s">
        <v>22</v>
      </c>
      <c r="F113" s="67">
        <v>1</v>
      </c>
      <c r="G113" s="67">
        <v>0.8</v>
      </c>
      <c r="H113" s="16">
        <f t="shared" si="1"/>
        <v>1.6</v>
      </c>
      <c r="I113" s="67" t="s">
        <v>16</v>
      </c>
      <c r="J113" s="67" t="s">
        <v>17</v>
      </c>
      <c r="K113" s="67">
        <v>13</v>
      </c>
      <c r="L113" s="67" t="s">
        <v>45</v>
      </c>
      <c r="M113" s="14">
        <f>IF(L113="","",VLOOKUP(L113,Légende!A:B,2,FALSE))</f>
        <v>1</v>
      </c>
      <c r="N113" s="67" t="s">
        <v>18</v>
      </c>
      <c r="O113" s="14">
        <f>IF(N113="",0,VLOOKUP(N113,Légende!D:E,2,FALSE))</f>
        <v>1</v>
      </c>
      <c r="P113" s="15">
        <f>IF(Q113="","",VLOOKUP(Q113,Légende!H:I,2,FALSE))</f>
        <v>200</v>
      </c>
      <c r="Q113" s="73" t="s">
        <v>374</v>
      </c>
      <c r="R113" s="80" t="s">
        <v>279</v>
      </c>
    </row>
    <row r="114" spans="1:18" ht="19.899999999999999" customHeight="1" x14ac:dyDescent="0.25">
      <c r="A114" s="58" t="s">
        <v>93</v>
      </c>
      <c r="B114" s="69" t="s">
        <v>176</v>
      </c>
      <c r="C114" s="67" t="s">
        <v>47</v>
      </c>
      <c r="D114" s="69" t="s">
        <v>97</v>
      </c>
      <c r="E114" s="67" t="s">
        <v>22</v>
      </c>
      <c r="F114" s="67">
        <v>3</v>
      </c>
      <c r="G114" s="67">
        <v>0.8</v>
      </c>
      <c r="H114" s="16">
        <f t="shared" si="1"/>
        <v>4.8000000000000007</v>
      </c>
      <c r="I114" s="67" t="s">
        <v>16</v>
      </c>
      <c r="J114" s="67" t="s">
        <v>17</v>
      </c>
      <c r="K114" s="67">
        <v>28</v>
      </c>
      <c r="L114" s="67" t="s">
        <v>45</v>
      </c>
      <c r="M114" s="14">
        <f>IF(L114="","",VLOOKUP(L114,Légende!A:B,2,FALSE))</f>
        <v>1</v>
      </c>
      <c r="N114" s="67" t="s">
        <v>18</v>
      </c>
      <c r="O114" s="14">
        <f>IF(N114="",0,VLOOKUP(N114,Légende!D:E,2,FALSE))</f>
        <v>1</v>
      </c>
      <c r="P114" s="15">
        <f>IF(Q114="","",VLOOKUP(Q114,Légende!H:I,2,FALSE))</f>
        <v>200</v>
      </c>
      <c r="Q114" s="73" t="s">
        <v>374</v>
      </c>
      <c r="R114" s="80" t="s">
        <v>280</v>
      </c>
    </row>
    <row r="115" spans="1:18" ht="19.899999999999999" customHeight="1" x14ac:dyDescent="0.25">
      <c r="A115" s="58" t="s">
        <v>93</v>
      </c>
      <c r="B115" s="69" t="s">
        <v>176</v>
      </c>
      <c r="C115" s="67" t="s">
        <v>47</v>
      </c>
      <c r="D115" s="69" t="s">
        <v>176</v>
      </c>
      <c r="E115" s="67" t="s">
        <v>22</v>
      </c>
      <c r="F115" s="67">
        <v>0</v>
      </c>
      <c r="G115" s="67">
        <v>0</v>
      </c>
      <c r="H115" s="16">
        <f t="shared" si="1"/>
        <v>0</v>
      </c>
      <c r="I115" s="67" t="s">
        <v>16</v>
      </c>
      <c r="J115" s="67" t="s">
        <v>17</v>
      </c>
      <c r="K115" s="67">
        <v>4</v>
      </c>
      <c r="L115" s="67" t="s">
        <v>46</v>
      </c>
      <c r="M115" s="14">
        <f>IF(L115="","",VLOOKUP(L115,Légende!A:B,2,FALSE))</f>
        <v>1.2</v>
      </c>
      <c r="N115" s="67" t="s">
        <v>18</v>
      </c>
      <c r="O115" s="14">
        <f>IF(N115="",0,VLOOKUP(N115,Légende!D:E,2,FALSE))</f>
        <v>1</v>
      </c>
      <c r="P115" s="15">
        <f>IF(Q115="","",VLOOKUP(Q115,Légende!H:I,2,FALSE))</f>
        <v>50</v>
      </c>
      <c r="Q115" s="62" t="s">
        <v>61</v>
      </c>
      <c r="R115" s="80" t="s">
        <v>281</v>
      </c>
    </row>
    <row r="116" spans="1:18" ht="19.899999999999999" customHeight="1" x14ac:dyDescent="0.25">
      <c r="A116" s="58" t="s">
        <v>93</v>
      </c>
      <c r="B116" s="69" t="s">
        <v>176</v>
      </c>
      <c r="C116" s="67" t="s">
        <v>47</v>
      </c>
      <c r="D116" s="69" t="s">
        <v>178</v>
      </c>
      <c r="E116" s="67" t="s">
        <v>22</v>
      </c>
      <c r="F116" s="67">
        <v>0</v>
      </c>
      <c r="G116" s="67">
        <v>0</v>
      </c>
      <c r="H116" s="16">
        <f t="shared" si="1"/>
        <v>0</v>
      </c>
      <c r="I116" s="67" t="s">
        <v>16</v>
      </c>
      <c r="J116" s="67" t="s">
        <v>17</v>
      </c>
      <c r="K116" s="67">
        <v>4</v>
      </c>
      <c r="L116" s="67" t="s">
        <v>46</v>
      </c>
      <c r="M116" s="14">
        <f>IF(L116="","",VLOOKUP(L116,Légende!A:B,2,FALSE))</f>
        <v>1.2</v>
      </c>
      <c r="N116" s="67" t="s">
        <v>18</v>
      </c>
      <c r="O116" s="14">
        <f>IF(N116="",0,VLOOKUP(N116,Légende!D:E,2,FALSE))</f>
        <v>1</v>
      </c>
      <c r="P116" s="15">
        <f>IF(Q116="","",VLOOKUP(Q116,Légende!H:I,2,FALSE))</f>
        <v>50</v>
      </c>
      <c r="Q116" s="62" t="s">
        <v>61</v>
      </c>
      <c r="R116" s="80" t="s">
        <v>282</v>
      </c>
    </row>
    <row r="117" spans="1:18" ht="19.899999999999999" customHeight="1" x14ac:dyDescent="0.25">
      <c r="A117" s="58" t="s">
        <v>93</v>
      </c>
      <c r="B117" s="69" t="s">
        <v>176</v>
      </c>
      <c r="C117" s="67" t="s">
        <v>47</v>
      </c>
      <c r="D117" s="69" t="s">
        <v>108</v>
      </c>
      <c r="E117" s="67" t="s">
        <v>22</v>
      </c>
      <c r="F117" s="67">
        <v>0</v>
      </c>
      <c r="G117" s="67">
        <v>0</v>
      </c>
      <c r="H117" s="16">
        <f t="shared" si="1"/>
        <v>0</v>
      </c>
      <c r="I117" s="67" t="s">
        <v>16</v>
      </c>
      <c r="J117" s="67" t="s">
        <v>17</v>
      </c>
      <c r="K117" s="67">
        <v>4</v>
      </c>
      <c r="L117" s="67" t="s">
        <v>46</v>
      </c>
      <c r="M117" s="14">
        <f>IF(L117="","",VLOOKUP(L117,Légende!A:B,2,FALSE))</f>
        <v>1.2</v>
      </c>
      <c r="N117" s="67" t="s">
        <v>18</v>
      </c>
      <c r="O117" s="14">
        <f>IF(N117="",0,VLOOKUP(N117,Légende!D:E,2,FALSE))</f>
        <v>1</v>
      </c>
      <c r="P117" s="15">
        <f>IF(Q117="","",VLOOKUP(Q117,Légende!H:I,2,FALSE))</f>
        <v>50</v>
      </c>
      <c r="Q117" s="62" t="s">
        <v>61</v>
      </c>
      <c r="R117" s="80" t="s">
        <v>283</v>
      </c>
    </row>
    <row r="118" spans="1:18" ht="19.899999999999999" customHeight="1" x14ac:dyDescent="0.25">
      <c r="A118" s="58" t="s">
        <v>93</v>
      </c>
      <c r="B118" s="69" t="s">
        <v>176</v>
      </c>
      <c r="C118" s="67" t="s">
        <v>47</v>
      </c>
      <c r="D118" s="69" t="s">
        <v>179</v>
      </c>
      <c r="E118" s="67" t="s">
        <v>22</v>
      </c>
      <c r="F118" s="67">
        <v>0</v>
      </c>
      <c r="G118" s="67">
        <v>0</v>
      </c>
      <c r="H118" s="16">
        <f t="shared" si="1"/>
        <v>0</v>
      </c>
      <c r="I118" s="67" t="s">
        <v>16</v>
      </c>
      <c r="J118" s="67" t="s">
        <v>17</v>
      </c>
      <c r="K118" s="67">
        <v>4</v>
      </c>
      <c r="L118" s="67" t="s">
        <v>46</v>
      </c>
      <c r="M118" s="14">
        <f>IF(L118="","",VLOOKUP(L118,Légende!A:B,2,FALSE))</f>
        <v>1.2</v>
      </c>
      <c r="N118" s="67" t="s">
        <v>18</v>
      </c>
      <c r="O118" s="14">
        <f>IF(N118="",0,VLOOKUP(N118,Légende!D:E,2,FALSE))</f>
        <v>1</v>
      </c>
      <c r="P118" s="15">
        <f>IF(Q118="","",VLOOKUP(Q118,Légende!H:I,2,FALSE))</f>
        <v>50</v>
      </c>
      <c r="Q118" s="62" t="s">
        <v>61</v>
      </c>
      <c r="R118" s="80" t="s">
        <v>284</v>
      </c>
    </row>
    <row r="119" spans="1:18" ht="19.899999999999999" customHeight="1" x14ac:dyDescent="0.25">
      <c r="A119" s="58" t="s">
        <v>93</v>
      </c>
      <c r="B119" s="69" t="s">
        <v>176</v>
      </c>
      <c r="C119" s="67" t="s">
        <v>47</v>
      </c>
      <c r="D119" s="69" t="s">
        <v>119</v>
      </c>
      <c r="E119" s="67" t="s">
        <v>22</v>
      </c>
      <c r="F119" s="67">
        <v>0</v>
      </c>
      <c r="G119" s="67">
        <v>0</v>
      </c>
      <c r="H119" s="16">
        <f t="shared" si="1"/>
        <v>0</v>
      </c>
      <c r="I119" s="67" t="s">
        <v>16</v>
      </c>
      <c r="J119" s="67" t="s">
        <v>17</v>
      </c>
      <c r="K119" s="67">
        <v>4</v>
      </c>
      <c r="L119" s="67" t="s">
        <v>46</v>
      </c>
      <c r="M119" s="14">
        <f>IF(L119="","",VLOOKUP(L119,Légende!A:B,2,FALSE))</f>
        <v>1.2</v>
      </c>
      <c r="N119" s="67" t="s">
        <v>18</v>
      </c>
      <c r="O119" s="14">
        <f>IF(N119="",0,VLOOKUP(N119,Légende!D:E,2,FALSE))</f>
        <v>1</v>
      </c>
      <c r="P119" s="15">
        <f>IF(Q119="","",VLOOKUP(Q119,Légende!H:I,2,FALSE))</f>
        <v>50</v>
      </c>
      <c r="Q119" s="62" t="s">
        <v>61</v>
      </c>
      <c r="R119" s="80" t="s">
        <v>285</v>
      </c>
    </row>
    <row r="120" spans="1:18" ht="19.899999999999999" customHeight="1" x14ac:dyDescent="0.25">
      <c r="A120" s="58" t="s">
        <v>93</v>
      </c>
      <c r="B120" s="69" t="s">
        <v>176</v>
      </c>
      <c r="C120" s="67" t="s">
        <v>47</v>
      </c>
      <c r="D120" s="69" t="s">
        <v>180</v>
      </c>
      <c r="E120" s="67" t="s">
        <v>22</v>
      </c>
      <c r="F120" s="67">
        <v>0</v>
      </c>
      <c r="G120" s="67">
        <v>0</v>
      </c>
      <c r="H120" s="16">
        <f t="shared" si="1"/>
        <v>0</v>
      </c>
      <c r="I120" s="67" t="s">
        <v>16</v>
      </c>
      <c r="J120" s="67" t="s">
        <v>17</v>
      </c>
      <c r="K120" s="67">
        <v>4</v>
      </c>
      <c r="L120" s="67" t="s">
        <v>46</v>
      </c>
      <c r="M120" s="14">
        <f>IF(L120="","",VLOOKUP(L120,Légende!A:B,2,FALSE))</f>
        <v>1.2</v>
      </c>
      <c r="N120" s="67" t="s">
        <v>18</v>
      </c>
      <c r="O120" s="14">
        <f>IF(N120="",0,VLOOKUP(N120,Légende!D:E,2,FALSE))</f>
        <v>1</v>
      </c>
      <c r="P120" s="15">
        <f>IF(Q120="","",VLOOKUP(Q120,Légende!H:I,2,FALSE))</f>
        <v>50</v>
      </c>
      <c r="Q120" s="62" t="s">
        <v>61</v>
      </c>
      <c r="R120" s="80" t="s">
        <v>286</v>
      </c>
    </row>
    <row r="121" spans="1:18" ht="19.899999999999999" customHeight="1" x14ac:dyDescent="0.25">
      <c r="A121" s="58" t="s">
        <v>93</v>
      </c>
      <c r="B121" s="69" t="s">
        <v>176</v>
      </c>
      <c r="C121" s="67" t="s">
        <v>47</v>
      </c>
      <c r="D121" s="69" t="s">
        <v>181</v>
      </c>
      <c r="E121" s="67" t="s">
        <v>22</v>
      </c>
      <c r="F121" s="67">
        <v>0</v>
      </c>
      <c r="G121" s="67">
        <v>0</v>
      </c>
      <c r="H121" s="16">
        <f t="shared" si="1"/>
        <v>0</v>
      </c>
      <c r="I121" s="67" t="s">
        <v>16</v>
      </c>
      <c r="J121" s="67" t="s">
        <v>17</v>
      </c>
      <c r="K121" s="67">
        <v>4</v>
      </c>
      <c r="L121" s="67" t="s">
        <v>46</v>
      </c>
      <c r="M121" s="14">
        <f>IF(L121="","",VLOOKUP(L121,Légende!A:B,2,FALSE))</f>
        <v>1.2</v>
      </c>
      <c r="N121" s="67" t="s">
        <v>18</v>
      </c>
      <c r="O121" s="14">
        <f>IF(N121="",0,VLOOKUP(N121,Légende!D:E,2,FALSE))</f>
        <v>1</v>
      </c>
      <c r="P121" s="15">
        <f>IF(Q121="","",VLOOKUP(Q121,Légende!H:I,2,FALSE))</f>
        <v>50</v>
      </c>
      <c r="Q121" s="62" t="s">
        <v>61</v>
      </c>
      <c r="R121" s="80" t="s">
        <v>287</v>
      </c>
    </row>
    <row r="122" spans="1:18" ht="19.899999999999999" customHeight="1" x14ac:dyDescent="0.25">
      <c r="A122" s="58" t="s">
        <v>93</v>
      </c>
      <c r="B122" s="69" t="s">
        <v>176</v>
      </c>
      <c r="C122" s="67" t="s">
        <v>47</v>
      </c>
      <c r="D122" s="69" t="s">
        <v>111</v>
      </c>
      <c r="E122" s="67" t="s">
        <v>22</v>
      </c>
      <c r="F122" s="67">
        <v>2</v>
      </c>
      <c r="G122" s="67">
        <v>0.8</v>
      </c>
      <c r="H122" s="16">
        <f t="shared" si="1"/>
        <v>3.2</v>
      </c>
      <c r="I122" s="67" t="s">
        <v>16</v>
      </c>
      <c r="J122" s="67" t="s">
        <v>17</v>
      </c>
      <c r="K122" s="67">
        <v>16</v>
      </c>
      <c r="L122" s="67" t="s">
        <v>45</v>
      </c>
      <c r="M122" s="14">
        <f>IF(L122="","",VLOOKUP(L122,Légende!A:B,2,FALSE))</f>
        <v>1</v>
      </c>
      <c r="N122" s="67" t="s">
        <v>18</v>
      </c>
      <c r="O122" s="14">
        <f>IF(N122="",0,VLOOKUP(N122,Légende!D:E,2,FALSE))</f>
        <v>1</v>
      </c>
      <c r="P122" s="15">
        <f>IF(Q122="","",VLOOKUP(Q122,Légende!H:I,2,FALSE))</f>
        <v>200</v>
      </c>
      <c r="Q122" s="73" t="s">
        <v>374</v>
      </c>
      <c r="R122" s="80" t="s">
        <v>288</v>
      </c>
    </row>
    <row r="123" spans="1:18" ht="69.75" customHeight="1" x14ac:dyDescent="0.25">
      <c r="A123" s="58" t="s">
        <v>93</v>
      </c>
      <c r="B123" s="69" t="s">
        <v>176</v>
      </c>
      <c r="C123" s="67" t="s">
        <v>47</v>
      </c>
      <c r="D123" s="69" t="s">
        <v>112</v>
      </c>
      <c r="E123" s="67" t="s">
        <v>22</v>
      </c>
      <c r="F123" s="67">
        <v>2</v>
      </c>
      <c r="G123" s="67">
        <v>0.8</v>
      </c>
      <c r="H123" s="16">
        <f t="shared" si="1"/>
        <v>3.2</v>
      </c>
      <c r="I123" s="67" t="s">
        <v>16</v>
      </c>
      <c r="J123" s="67" t="s">
        <v>17</v>
      </c>
      <c r="K123" s="67">
        <v>20</v>
      </c>
      <c r="L123" s="67" t="s">
        <v>45</v>
      </c>
      <c r="M123" s="14">
        <f>IF(L123="","",VLOOKUP(L123,Légende!A:B,2,FALSE))</f>
        <v>1</v>
      </c>
      <c r="N123" s="67" t="s">
        <v>18</v>
      </c>
      <c r="O123" s="14">
        <f>IF(N123="",0,VLOOKUP(N123,Légende!D:E,2,FALSE))</f>
        <v>1</v>
      </c>
      <c r="P123" s="15">
        <f>IF(Q123="","",VLOOKUP(Q123,Légende!H:I,2,FALSE))</f>
        <v>200</v>
      </c>
      <c r="Q123" s="73" t="s">
        <v>374</v>
      </c>
      <c r="R123" s="85" t="s">
        <v>289</v>
      </c>
    </row>
    <row r="124" spans="1:18" ht="19.899999999999999" customHeight="1" x14ac:dyDescent="0.25">
      <c r="A124" s="58" t="s">
        <v>93</v>
      </c>
      <c r="B124" s="69" t="s">
        <v>176</v>
      </c>
      <c r="C124" s="67" t="s">
        <v>47</v>
      </c>
      <c r="D124" s="69" t="s">
        <v>105</v>
      </c>
      <c r="E124" s="67" t="s">
        <v>22</v>
      </c>
      <c r="F124" s="67">
        <v>0</v>
      </c>
      <c r="G124" s="67">
        <v>0</v>
      </c>
      <c r="H124" s="16">
        <f t="shared" si="1"/>
        <v>0</v>
      </c>
      <c r="I124" s="67" t="s">
        <v>16</v>
      </c>
      <c r="J124" s="67" t="s">
        <v>17</v>
      </c>
      <c r="K124" s="67">
        <v>4</v>
      </c>
      <c r="L124" s="67" t="s">
        <v>46</v>
      </c>
      <c r="M124" s="14">
        <f>IF(L124="","",VLOOKUP(L124,Légende!A:B,2,FALSE))</f>
        <v>1.2</v>
      </c>
      <c r="N124" s="67" t="s">
        <v>18</v>
      </c>
      <c r="O124" s="14">
        <f>IF(N124="",0,VLOOKUP(N124,Légende!D:E,2,FALSE))</f>
        <v>1</v>
      </c>
      <c r="P124" s="15">
        <f>IF(Q124="","",VLOOKUP(Q124,Légende!H:I,2,FALSE))</f>
        <v>50</v>
      </c>
      <c r="Q124" s="62" t="s">
        <v>61</v>
      </c>
      <c r="R124" s="80" t="s">
        <v>290</v>
      </c>
    </row>
    <row r="125" spans="1:18" ht="19.899999999999999" customHeight="1" x14ac:dyDescent="0.25">
      <c r="A125" s="58" t="s">
        <v>93</v>
      </c>
      <c r="B125" s="69" t="s">
        <v>176</v>
      </c>
      <c r="C125" s="67" t="s">
        <v>47</v>
      </c>
      <c r="D125" s="69" t="s">
        <v>182</v>
      </c>
      <c r="E125" s="67" t="s">
        <v>22</v>
      </c>
      <c r="F125" s="67">
        <v>0</v>
      </c>
      <c r="G125" s="67">
        <v>0</v>
      </c>
      <c r="H125" s="16">
        <f t="shared" si="1"/>
        <v>0</v>
      </c>
      <c r="I125" s="67" t="s">
        <v>16</v>
      </c>
      <c r="J125" s="67" t="s">
        <v>17</v>
      </c>
      <c r="K125" s="67">
        <v>4</v>
      </c>
      <c r="L125" s="67" t="s">
        <v>46</v>
      </c>
      <c r="M125" s="14">
        <f>IF(L125="","",VLOOKUP(L125,Légende!A:B,2,FALSE))</f>
        <v>1.2</v>
      </c>
      <c r="N125" s="67" t="s">
        <v>18</v>
      </c>
      <c r="O125" s="14">
        <f>IF(N125="",0,VLOOKUP(N125,Légende!D:E,2,FALSE))</f>
        <v>1</v>
      </c>
      <c r="P125" s="15">
        <f>IF(Q125="","",VLOOKUP(Q125,Légende!H:I,2,FALSE))</f>
        <v>50</v>
      </c>
      <c r="Q125" s="62" t="s">
        <v>61</v>
      </c>
      <c r="R125" s="80" t="s">
        <v>291</v>
      </c>
    </row>
    <row r="126" spans="1:18" ht="45" x14ac:dyDescent="0.25">
      <c r="A126" s="58" t="s">
        <v>93</v>
      </c>
      <c r="B126" s="69" t="s">
        <v>176</v>
      </c>
      <c r="C126" s="67" t="s">
        <v>47</v>
      </c>
      <c r="D126" s="69" t="s">
        <v>104</v>
      </c>
      <c r="E126" s="67" t="s">
        <v>22</v>
      </c>
      <c r="F126" s="67">
        <v>0</v>
      </c>
      <c r="G126" s="67">
        <v>0</v>
      </c>
      <c r="H126" s="16">
        <f t="shared" si="1"/>
        <v>0</v>
      </c>
      <c r="I126" s="67" t="s">
        <v>16</v>
      </c>
      <c r="J126" s="67" t="s">
        <v>17</v>
      </c>
      <c r="K126" s="67">
        <v>4</v>
      </c>
      <c r="L126" s="67" t="s">
        <v>46</v>
      </c>
      <c r="M126" s="14">
        <f>IF(L126="","",VLOOKUP(L126,Légende!A:B,2,FALSE))</f>
        <v>1.2</v>
      </c>
      <c r="N126" s="67" t="s">
        <v>18</v>
      </c>
      <c r="O126" s="14">
        <f>IF(N126="",0,VLOOKUP(N126,Légende!D:E,2,FALSE))</f>
        <v>1</v>
      </c>
      <c r="P126" s="15">
        <f>IF(Q126="","",VLOOKUP(Q126,Légende!H:I,2,FALSE))</f>
        <v>50</v>
      </c>
      <c r="Q126" s="62" t="s">
        <v>61</v>
      </c>
      <c r="R126" s="80" t="s">
        <v>292</v>
      </c>
    </row>
    <row r="127" spans="1:18" ht="19.899999999999999" customHeight="1" x14ac:dyDescent="0.25">
      <c r="A127" s="58" t="s">
        <v>93</v>
      </c>
      <c r="B127" s="69" t="s">
        <v>176</v>
      </c>
      <c r="C127" s="67" t="s">
        <v>47</v>
      </c>
      <c r="D127" s="69" t="s">
        <v>103</v>
      </c>
      <c r="E127" s="67" t="s">
        <v>22</v>
      </c>
      <c r="F127" s="67">
        <v>0</v>
      </c>
      <c r="G127" s="67">
        <v>0</v>
      </c>
      <c r="H127" s="16">
        <f t="shared" si="1"/>
        <v>0</v>
      </c>
      <c r="I127" s="67" t="s">
        <v>16</v>
      </c>
      <c r="J127" s="67" t="s">
        <v>17</v>
      </c>
      <c r="K127" s="67">
        <v>4</v>
      </c>
      <c r="L127" s="67" t="s">
        <v>46</v>
      </c>
      <c r="M127" s="14">
        <f>IF(L127="","",VLOOKUP(L127,Légende!A:B,2,FALSE))</f>
        <v>1.2</v>
      </c>
      <c r="N127" s="67" t="s">
        <v>18</v>
      </c>
      <c r="O127" s="14">
        <f>IF(N127="",0,VLOOKUP(N127,Légende!D:E,2,FALSE))</f>
        <v>1</v>
      </c>
      <c r="P127" s="15">
        <f>IF(Q127="","",VLOOKUP(Q127,Légende!H:I,2,FALSE))</f>
        <v>50</v>
      </c>
      <c r="Q127" s="62" t="s">
        <v>61</v>
      </c>
      <c r="R127" s="80" t="s">
        <v>293</v>
      </c>
    </row>
    <row r="128" spans="1:18" ht="45" x14ac:dyDescent="0.25">
      <c r="A128" s="58" t="s">
        <v>93</v>
      </c>
      <c r="B128" s="69" t="s">
        <v>176</v>
      </c>
      <c r="C128" s="67" t="s">
        <v>47</v>
      </c>
      <c r="D128" s="69" t="s">
        <v>102</v>
      </c>
      <c r="E128" s="67" t="s">
        <v>22</v>
      </c>
      <c r="F128" s="67">
        <v>0</v>
      </c>
      <c r="G128" s="67">
        <v>0</v>
      </c>
      <c r="H128" s="16">
        <f t="shared" si="1"/>
        <v>0</v>
      </c>
      <c r="I128" s="67" t="s">
        <v>16</v>
      </c>
      <c r="J128" s="67" t="s">
        <v>17</v>
      </c>
      <c r="K128" s="67">
        <v>4</v>
      </c>
      <c r="L128" s="67" t="s">
        <v>46</v>
      </c>
      <c r="M128" s="14">
        <f>IF(L128="","",VLOOKUP(L128,Légende!A:B,2,FALSE))</f>
        <v>1.2</v>
      </c>
      <c r="N128" s="67" t="s">
        <v>18</v>
      </c>
      <c r="O128" s="14">
        <f>IF(N128="",0,VLOOKUP(N128,Légende!D:E,2,FALSE))</f>
        <v>1</v>
      </c>
      <c r="P128" s="15">
        <f>IF(Q128="","",VLOOKUP(Q128,Légende!H:I,2,FALSE))</f>
        <v>50</v>
      </c>
      <c r="Q128" s="62" t="s">
        <v>61</v>
      </c>
      <c r="R128" s="80" t="s">
        <v>294</v>
      </c>
    </row>
    <row r="129" spans="1:18" ht="19.899999999999999" customHeight="1" x14ac:dyDescent="0.25">
      <c r="A129" s="58" t="s">
        <v>93</v>
      </c>
      <c r="B129" s="69" t="s">
        <v>176</v>
      </c>
      <c r="C129" s="67" t="s">
        <v>47</v>
      </c>
      <c r="D129" s="69" t="s">
        <v>101</v>
      </c>
      <c r="E129" s="67" t="s">
        <v>22</v>
      </c>
      <c r="F129" s="67">
        <v>0</v>
      </c>
      <c r="G129" s="67">
        <v>0</v>
      </c>
      <c r="H129" s="16">
        <f t="shared" si="1"/>
        <v>0</v>
      </c>
      <c r="I129" s="67" t="s">
        <v>16</v>
      </c>
      <c r="J129" s="67" t="s">
        <v>17</v>
      </c>
      <c r="K129" s="67">
        <v>4</v>
      </c>
      <c r="L129" s="67" t="s">
        <v>46</v>
      </c>
      <c r="M129" s="14">
        <f>IF(L129="","",VLOOKUP(L129,Légende!A:B,2,FALSE))</f>
        <v>1.2</v>
      </c>
      <c r="N129" s="67" t="s">
        <v>18</v>
      </c>
      <c r="O129" s="14">
        <f>IF(N129="",0,VLOOKUP(N129,Légende!D:E,2,FALSE))</f>
        <v>1</v>
      </c>
      <c r="P129" s="15">
        <f>IF(Q129="","",VLOOKUP(Q129,Légende!H:I,2,FALSE))</f>
        <v>50</v>
      </c>
      <c r="Q129" s="62" t="s">
        <v>61</v>
      </c>
      <c r="R129" s="80" t="s">
        <v>295</v>
      </c>
    </row>
    <row r="130" spans="1:18" ht="19.899999999999999" customHeight="1" x14ac:dyDescent="0.25">
      <c r="A130" s="58" t="s">
        <v>93</v>
      </c>
      <c r="B130" s="69" t="s">
        <v>176</v>
      </c>
      <c r="C130" s="67" t="s">
        <v>47</v>
      </c>
      <c r="D130" s="69" t="s">
        <v>183</v>
      </c>
      <c r="E130" s="67" t="s">
        <v>22</v>
      </c>
      <c r="F130" s="67">
        <v>0</v>
      </c>
      <c r="G130" s="67">
        <v>0</v>
      </c>
      <c r="H130" s="16">
        <f t="shared" si="1"/>
        <v>0</v>
      </c>
      <c r="I130" s="67" t="s">
        <v>16</v>
      </c>
      <c r="J130" s="67" t="s">
        <v>17</v>
      </c>
      <c r="K130" s="67">
        <v>4</v>
      </c>
      <c r="L130" s="67" t="s">
        <v>46</v>
      </c>
      <c r="M130" s="14">
        <f>IF(L130="","",VLOOKUP(L130,Légende!A:B,2,FALSE))</f>
        <v>1.2</v>
      </c>
      <c r="N130" s="67"/>
      <c r="O130" s="14">
        <f>IF(N130="",0,VLOOKUP(N130,Légende!D:E,2,FALSE))</f>
        <v>0</v>
      </c>
      <c r="P130" s="15">
        <f>IF(Q130="","",VLOOKUP(Q130,Légende!H:I,2,FALSE))</f>
        <v>50</v>
      </c>
      <c r="Q130" s="62" t="s">
        <v>61</v>
      </c>
      <c r="R130" s="80" t="s">
        <v>296</v>
      </c>
    </row>
    <row r="131" spans="1:18" ht="19.899999999999999" customHeight="1" x14ac:dyDescent="0.25">
      <c r="A131" s="58" t="s">
        <v>93</v>
      </c>
      <c r="B131" s="69" t="s">
        <v>176</v>
      </c>
      <c r="C131" s="67" t="s">
        <v>47</v>
      </c>
      <c r="D131" s="69" t="s">
        <v>184</v>
      </c>
      <c r="E131" s="67" t="s">
        <v>15</v>
      </c>
      <c r="F131" s="67">
        <v>2</v>
      </c>
      <c r="G131" s="67">
        <v>0.8</v>
      </c>
      <c r="H131" s="16">
        <f t="shared" si="1"/>
        <v>3.2</v>
      </c>
      <c r="I131" s="67" t="s">
        <v>16</v>
      </c>
      <c r="J131" s="67" t="s">
        <v>17</v>
      </c>
      <c r="K131" s="67">
        <v>36</v>
      </c>
      <c r="L131" s="67" t="s">
        <v>46</v>
      </c>
      <c r="M131" s="14">
        <f>IF(L131="","",VLOOKUP(L131,Légende!A:B,2,FALSE))</f>
        <v>1.2</v>
      </c>
      <c r="N131" s="67" t="s">
        <v>18</v>
      </c>
      <c r="O131" s="14">
        <f>IF(N131="",0,VLOOKUP(N131,Légende!D:E,2,FALSE))</f>
        <v>1</v>
      </c>
      <c r="P131" s="15">
        <f>IF(Q131="","",VLOOKUP(Q131,Légende!H:I,2,FALSE))</f>
        <v>50</v>
      </c>
      <c r="Q131" s="62" t="s">
        <v>61</v>
      </c>
      <c r="R131" s="80" t="s">
        <v>297</v>
      </c>
    </row>
    <row r="132" spans="1:18" ht="19.899999999999999" customHeight="1" x14ac:dyDescent="0.25">
      <c r="A132" s="58" t="s">
        <v>93</v>
      </c>
      <c r="B132" s="69" t="s">
        <v>176</v>
      </c>
      <c r="C132" s="67" t="s">
        <v>47</v>
      </c>
      <c r="D132" s="69" t="s">
        <v>185</v>
      </c>
      <c r="E132" s="67" t="s">
        <v>15</v>
      </c>
      <c r="F132" s="67">
        <v>2</v>
      </c>
      <c r="G132" s="67">
        <v>0.8</v>
      </c>
      <c r="H132" s="16">
        <f t="shared" si="1"/>
        <v>3.2</v>
      </c>
      <c r="I132" s="67" t="s">
        <v>16</v>
      </c>
      <c r="J132" s="67" t="s">
        <v>17</v>
      </c>
      <c r="K132" s="67">
        <v>36</v>
      </c>
      <c r="L132" s="67" t="s">
        <v>46</v>
      </c>
      <c r="M132" s="14">
        <f>IF(L132="","",VLOOKUP(L132,Légende!A:B,2,FALSE))</f>
        <v>1.2</v>
      </c>
      <c r="N132" s="67" t="s">
        <v>18</v>
      </c>
      <c r="O132" s="14">
        <f>IF(N132="",0,VLOOKUP(N132,Légende!D:E,2,FALSE))</f>
        <v>1</v>
      </c>
      <c r="P132" s="15">
        <f>IF(Q132="","",VLOOKUP(Q132,Légende!H:I,2,FALSE))</f>
        <v>50</v>
      </c>
      <c r="Q132" s="62" t="s">
        <v>61</v>
      </c>
      <c r="R132" s="80" t="s">
        <v>298</v>
      </c>
    </row>
    <row r="133" spans="1:18" ht="45" x14ac:dyDescent="0.25">
      <c r="A133" s="58" t="s">
        <v>93</v>
      </c>
      <c r="B133" s="69" t="s">
        <v>176</v>
      </c>
      <c r="C133" s="67" t="s">
        <v>47</v>
      </c>
      <c r="D133" s="69" t="s">
        <v>186</v>
      </c>
      <c r="E133" s="67" t="s">
        <v>15</v>
      </c>
      <c r="F133" s="67">
        <v>2</v>
      </c>
      <c r="G133" s="67">
        <v>0.8</v>
      </c>
      <c r="H133" s="16">
        <f t="shared" si="1"/>
        <v>3.2</v>
      </c>
      <c r="I133" s="67" t="s">
        <v>16</v>
      </c>
      <c r="J133" s="67" t="s">
        <v>17</v>
      </c>
      <c r="K133" s="67">
        <v>36</v>
      </c>
      <c r="L133" s="67" t="s">
        <v>46</v>
      </c>
      <c r="M133" s="14">
        <f>IF(L133="","",VLOOKUP(L133,Légende!A:B,2,FALSE))</f>
        <v>1.2</v>
      </c>
      <c r="N133" s="67" t="s">
        <v>18</v>
      </c>
      <c r="O133" s="14">
        <f>IF(N133="",0,VLOOKUP(N133,Légende!D:E,2,FALSE))</f>
        <v>1</v>
      </c>
      <c r="P133" s="15">
        <f>IF(Q133="","",VLOOKUP(Q133,Légende!H:I,2,FALSE))</f>
        <v>50</v>
      </c>
      <c r="Q133" s="62" t="s">
        <v>61</v>
      </c>
      <c r="R133" s="80" t="s">
        <v>299</v>
      </c>
    </row>
    <row r="134" spans="1:18" ht="45" x14ac:dyDescent="0.25">
      <c r="A134" s="58" t="s">
        <v>93</v>
      </c>
      <c r="B134" s="69" t="s">
        <v>176</v>
      </c>
      <c r="C134" s="67" t="s">
        <v>47</v>
      </c>
      <c r="D134" s="69" t="s">
        <v>187</v>
      </c>
      <c r="E134" s="67" t="s">
        <v>15</v>
      </c>
      <c r="F134" s="67">
        <v>2</v>
      </c>
      <c r="G134" s="67">
        <v>0.8</v>
      </c>
      <c r="H134" s="16">
        <f t="shared" si="1"/>
        <v>3.2</v>
      </c>
      <c r="I134" s="67" t="s">
        <v>16</v>
      </c>
      <c r="J134" s="67" t="s">
        <v>17</v>
      </c>
      <c r="K134" s="67">
        <v>36</v>
      </c>
      <c r="L134" s="67" t="s">
        <v>46</v>
      </c>
      <c r="M134" s="14">
        <f>IF(L134="","",VLOOKUP(L134,Légende!A:B,2,FALSE))</f>
        <v>1.2</v>
      </c>
      <c r="N134" s="67" t="s">
        <v>18</v>
      </c>
      <c r="O134" s="14">
        <f>IF(N134="",0,VLOOKUP(N134,Légende!D:E,2,FALSE))</f>
        <v>1</v>
      </c>
      <c r="P134" s="15">
        <f>IF(Q134="","",VLOOKUP(Q134,Légende!H:I,2,FALSE))</f>
        <v>50</v>
      </c>
      <c r="Q134" s="62" t="s">
        <v>61</v>
      </c>
      <c r="R134" s="80" t="s">
        <v>300</v>
      </c>
    </row>
    <row r="135" spans="1:18" ht="19.899999999999999" customHeight="1" x14ac:dyDescent="0.25">
      <c r="A135" s="58" t="s">
        <v>93</v>
      </c>
      <c r="B135" s="69" t="s">
        <v>176</v>
      </c>
      <c r="C135" s="67" t="s">
        <v>47</v>
      </c>
      <c r="D135" s="69" t="s">
        <v>188</v>
      </c>
      <c r="E135" s="67" t="s">
        <v>15</v>
      </c>
      <c r="F135" s="67">
        <v>2</v>
      </c>
      <c r="G135" s="67">
        <v>0.8</v>
      </c>
      <c r="H135" s="16">
        <f t="shared" si="1"/>
        <v>3.2</v>
      </c>
      <c r="I135" s="67" t="s">
        <v>16</v>
      </c>
      <c r="J135" s="67" t="s">
        <v>17</v>
      </c>
      <c r="K135" s="67">
        <v>36</v>
      </c>
      <c r="L135" s="67" t="s">
        <v>46</v>
      </c>
      <c r="M135" s="14">
        <f>IF(L135="","",VLOOKUP(L135,Légende!A:B,2,FALSE))</f>
        <v>1.2</v>
      </c>
      <c r="N135" s="67" t="s">
        <v>18</v>
      </c>
      <c r="O135" s="14">
        <f>IF(N135="",0,VLOOKUP(N135,Légende!D:E,2,FALSE))</f>
        <v>1</v>
      </c>
      <c r="P135" s="15">
        <f>IF(Q135="","",VLOOKUP(Q135,Légende!H:I,2,FALSE))</f>
        <v>50</v>
      </c>
      <c r="Q135" s="62" t="s">
        <v>61</v>
      </c>
      <c r="R135" s="80" t="s">
        <v>301</v>
      </c>
    </row>
    <row r="136" spans="1:18" ht="19.899999999999999" customHeight="1" x14ac:dyDescent="0.25">
      <c r="A136" s="58" t="s">
        <v>93</v>
      </c>
      <c r="B136" s="69" t="s">
        <v>176</v>
      </c>
      <c r="C136" s="67" t="s">
        <v>47</v>
      </c>
      <c r="D136" s="69" t="s">
        <v>189</v>
      </c>
      <c r="E136" s="67" t="s">
        <v>15</v>
      </c>
      <c r="F136" s="67">
        <v>2</v>
      </c>
      <c r="G136" s="67">
        <v>0.8</v>
      </c>
      <c r="H136" s="16">
        <f t="shared" si="1"/>
        <v>3.2</v>
      </c>
      <c r="I136" s="67" t="s">
        <v>16</v>
      </c>
      <c r="J136" s="67" t="s">
        <v>17</v>
      </c>
      <c r="K136" s="67">
        <v>36</v>
      </c>
      <c r="L136" s="67" t="s">
        <v>46</v>
      </c>
      <c r="M136" s="14">
        <f>IF(L136="","",VLOOKUP(L136,Légende!A:B,2,FALSE))</f>
        <v>1.2</v>
      </c>
      <c r="N136" s="67" t="s">
        <v>18</v>
      </c>
      <c r="O136" s="14">
        <f>IF(N136="",0,VLOOKUP(N136,Légende!D:E,2,FALSE))</f>
        <v>1</v>
      </c>
      <c r="P136" s="15">
        <f>IF(Q136="","",VLOOKUP(Q136,Légende!H:I,2,FALSE))</f>
        <v>50</v>
      </c>
      <c r="Q136" s="62" t="s">
        <v>61</v>
      </c>
      <c r="R136" s="83" t="s">
        <v>302</v>
      </c>
    </row>
    <row r="137" spans="1:18" ht="19.899999999999999" customHeight="1" x14ac:dyDescent="0.25">
      <c r="A137" s="58" t="s">
        <v>93</v>
      </c>
      <c r="B137" s="69" t="s">
        <v>176</v>
      </c>
      <c r="C137" s="67" t="s">
        <v>47</v>
      </c>
      <c r="D137" s="69" t="s">
        <v>190</v>
      </c>
      <c r="E137" s="67" t="s">
        <v>15</v>
      </c>
      <c r="F137" s="67">
        <v>2</v>
      </c>
      <c r="G137" s="67">
        <v>0.8</v>
      </c>
      <c r="H137" s="16">
        <f t="shared" si="1"/>
        <v>3.2</v>
      </c>
      <c r="I137" s="67" t="s">
        <v>16</v>
      </c>
      <c r="J137" s="67" t="s">
        <v>17</v>
      </c>
      <c r="K137" s="67">
        <v>36</v>
      </c>
      <c r="L137" s="67" t="s">
        <v>46</v>
      </c>
      <c r="M137" s="14">
        <f>IF(L137="","",VLOOKUP(L137,Légende!A:B,2,FALSE))</f>
        <v>1.2</v>
      </c>
      <c r="N137" s="67" t="s">
        <v>18</v>
      </c>
      <c r="O137" s="14">
        <f>IF(N137="",0,VLOOKUP(N137,Légende!D:E,2,FALSE))</f>
        <v>1</v>
      </c>
      <c r="P137" s="15">
        <f>IF(Q137="","",VLOOKUP(Q137,Légende!H:I,2,FALSE))</f>
        <v>50</v>
      </c>
      <c r="Q137" s="69" t="s">
        <v>61</v>
      </c>
      <c r="R137" s="80" t="s">
        <v>303</v>
      </c>
    </row>
    <row r="138" spans="1:18" ht="19.899999999999999" customHeight="1" x14ac:dyDescent="0.25">
      <c r="A138" s="58" t="s">
        <v>93</v>
      </c>
      <c r="B138" s="69" t="s">
        <v>176</v>
      </c>
      <c r="C138" s="67" t="s">
        <v>47</v>
      </c>
      <c r="D138" s="69" t="s">
        <v>191</v>
      </c>
      <c r="E138" s="67" t="s">
        <v>15</v>
      </c>
      <c r="F138" s="67">
        <v>2</v>
      </c>
      <c r="G138" s="67">
        <v>0.8</v>
      </c>
      <c r="H138" s="16">
        <f t="shared" si="1"/>
        <v>3.2</v>
      </c>
      <c r="I138" s="67" t="s">
        <v>16</v>
      </c>
      <c r="J138" s="67" t="s">
        <v>17</v>
      </c>
      <c r="K138" s="67">
        <v>36</v>
      </c>
      <c r="L138" s="67" t="s">
        <v>46</v>
      </c>
      <c r="M138" s="14">
        <f>IF(L138="","",VLOOKUP(L138,Légende!A:B,2,FALSE))</f>
        <v>1.2</v>
      </c>
      <c r="N138" s="67" t="s">
        <v>18</v>
      </c>
      <c r="O138" s="14">
        <f>IF(N138="",0,VLOOKUP(N138,Légende!D:E,2,FALSE))</f>
        <v>1</v>
      </c>
      <c r="P138" s="15">
        <f>IF(Q138="","",VLOOKUP(Q138,Légende!H:I,2,FALSE))</f>
        <v>50</v>
      </c>
      <c r="Q138" s="69" t="s">
        <v>61</v>
      </c>
      <c r="R138" s="83" t="s">
        <v>304</v>
      </c>
    </row>
    <row r="139" spans="1:18" ht="45" x14ac:dyDescent="0.25">
      <c r="A139" s="58" t="s">
        <v>93</v>
      </c>
      <c r="B139" s="69" t="s">
        <v>176</v>
      </c>
      <c r="C139" s="67" t="s">
        <v>47</v>
      </c>
      <c r="D139" s="69" t="s">
        <v>192</v>
      </c>
      <c r="E139" s="67" t="s">
        <v>15</v>
      </c>
      <c r="F139" s="67">
        <v>2</v>
      </c>
      <c r="G139" s="67">
        <v>0.8</v>
      </c>
      <c r="H139" s="16">
        <f t="shared" ref="H139:H202" si="2">F139*G139*2</f>
        <v>3.2</v>
      </c>
      <c r="I139" s="67" t="s">
        <v>16</v>
      </c>
      <c r="J139" s="67" t="s">
        <v>17</v>
      </c>
      <c r="K139" s="67">
        <v>36</v>
      </c>
      <c r="L139" s="67" t="s">
        <v>46</v>
      </c>
      <c r="M139" s="14">
        <f>IF(L139="","",VLOOKUP(L139,Légende!A:B,2,FALSE))</f>
        <v>1.2</v>
      </c>
      <c r="N139" s="67" t="s">
        <v>18</v>
      </c>
      <c r="O139" s="14">
        <f>IF(N139="",0,VLOOKUP(N139,Légende!D:E,2,FALSE))</f>
        <v>1</v>
      </c>
      <c r="P139" s="15">
        <f>IF(Q139="","",VLOOKUP(Q139,Légende!H:I,2,FALSE))</f>
        <v>12</v>
      </c>
      <c r="Q139" s="69" t="s">
        <v>25</v>
      </c>
      <c r="R139" s="83" t="s">
        <v>305</v>
      </c>
    </row>
    <row r="140" spans="1:18" ht="45" x14ac:dyDescent="0.25">
      <c r="A140" s="58" t="s">
        <v>93</v>
      </c>
      <c r="B140" s="69" t="s">
        <v>176</v>
      </c>
      <c r="C140" s="67" t="s">
        <v>47</v>
      </c>
      <c r="D140" s="69" t="s">
        <v>100</v>
      </c>
      <c r="E140" s="67" t="s">
        <v>15</v>
      </c>
      <c r="F140" s="67">
        <v>2</v>
      </c>
      <c r="G140" s="67">
        <v>0.8</v>
      </c>
      <c r="H140" s="16">
        <f t="shared" si="2"/>
        <v>3.2</v>
      </c>
      <c r="I140" s="67" t="s">
        <v>16</v>
      </c>
      <c r="J140" s="67" t="s">
        <v>17</v>
      </c>
      <c r="K140" s="67">
        <v>36</v>
      </c>
      <c r="L140" s="67" t="s">
        <v>46</v>
      </c>
      <c r="M140" s="14">
        <f>IF(L140="","",VLOOKUP(L140,Légende!A:B,2,FALSE))</f>
        <v>1.2</v>
      </c>
      <c r="N140" s="67" t="s">
        <v>18</v>
      </c>
      <c r="O140" s="14">
        <f>IF(N140="",0,VLOOKUP(N140,Légende!D:E,2,FALSE))</f>
        <v>1</v>
      </c>
      <c r="P140" s="15">
        <f>IF(Q140="","",VLOOKUP(Q140,Légende!H:I,2,FALSE))</f>
        <v>50</v>
      </c>
      <c r="Q140" s="69" t="s">
        <v>61</v>
      </c>
      <c r="R140" s="80" t="s">
        <v>306</v>
      </c>
    </row>
    <row r="141" spans="1:18" ht="19.899999999999999" customHeight="1" x14ac:dyDescent="0.25">
      <c r="A141" s="58" t="s">
        <v>93</v>
      </c>
      <c r="B141" s="69" t="s">
        <v>176</v>
      </c>
      <c r="C141" s="67" t="s">
        <v>47</v>
      </c>
      <c r="D141" s="69" t="s">
        <v>193</v>
      </c>
      <c r="E141" s="67" t="s">
        <v>15</v>
      </c>
      <c r="F141" s="67">
        <v>2</v>
      </c>
      <c r="G141" s="67">
        <v>0.8</v>
      </c>
      <c r="H141" s="16">
        <f t="shared" si="2"/>
        <v>3.2</v>
      </c>
      <c r="I141" s="67" t="s">
        <v>16</v>
      </c>
      <c r="J141" s="67" t="s">
        <v>17</v>
      </c>
      <c r="K141" s="67">
        <v>36</v>
      </c>
      <c r="L141" s="67" t="s">
        <v>46</v>
      </c>
      <c r="M141" s="14">
        <f>IF(L141="","",VLOOKUP(L141,Légende!A:B,2,FALSE))</f>
        <v>1.2</v>
      </c>
      <c r="N141" s="67" t="s">
        <v>18</v>
      </c>
      <c r="O141" s="14">
        <f>IF(N141="",0,VLOOKUP(N141,Légende!D:E,2,FALSE))</f>
        <v>1</v>
      </c>
      <c r="P141" s="15">
        <f>IF(Q141="","",VLOOKUP(Q141,Légende!H:I,2,FALSE))</f>
        <v>50</v>
      </c>
      <c r="Q141" s="69" t="s">
        <v>61</v>
      </c>
      <c r="R141" s="85" t="s">
        <v>307</v>
      </c>
    </row>
    <row r="142" spans="1:18" ht="19.899999999999999" customHeight="1" x14ac:dyDescent="0.25">
      <c r="A142" s="58" t="s">
        <v>93</v>
      </c>
      <c r="B142" s="69" t="s">
        <v>176</v>
      </c>
      <c r="C142" s="67" t="s">
        <v>47</v>
      </c>
      <c r="D142" s="69" t="s">
        <v>194</v>
      </c>
      <c r="E142" s="67" t="s">
        <v>15</v>
      </c>
      <c r="F142" s="67">
        <v>2</v>
      </c>
      <c r="G142" s="67">
        <v>0.8</v>
      </c>
      <c r="H142" s="16">
        <f t="shared" si="2"/>
        <v>3.2</v>
      </c>
      <c r="I142" s="67" t="s">
        <v>16</v>
      </c>
      <c r="J142" s="67" t="s">
        <v>17</v>
      </c>
      <c r="K142" s="67">
        <v>36</v>
      </c>
      <c r="L142" s="67" t="s">
        <v>46</v>
      </c>
      <c r="M142" s="14">
        <f>IF(L142="","",VLOOKUP(L142,Légende!A:B,2,FALSE))</f>
        <v>1.2</v>
      </c>
      <c r="N142" s="67" t="s">
        <v>18</v>
      </c>
      <c r="O142" s="14">
        <f>IF(N142="",0,VLOOKUP(N142,Légende!D:E,2,FALSE))</f>
        <v>1</v>
      </c>
      <c r="P142" s="15">
        <f>IF(Q142="","",VLOOKUP(Q142,Légende!H:I,2,FALSE))</f>
        <v>50</v>
      </c>
      <c r="Q142" s="69" t="s">
        <v>61</v>
      </c>
      <c r="R142" s="85" t="s">
        <v>308</v>
      </c>
    </row>
    <row r="143" spans="1:18" ht="45" x14ac:dyDescent="0.25">
      <c r="A143" s="58" t="s">
        <v>93</v>
      </c>
      <c r="B143" s="69" t="s">
        <v>176</v>
      </c>
      <c r="C143" s="67" t="s">
        <v>47</v>
      </c>
      <c r="D143" s="69" t="s">
        <v>195</v>
      </c>
      <c r="E143" s="67" t="s">
        <v>15</v>
      </c>
      <c r="F143" s="67">
        <v>2</v>
      </c>
      <c r="G143" s="67">
        <v>0.8</v>
      </c>
      <c r="H143" s="16">
        <f t="shared" si="2"/>
        <v>3.2</v>
      </c>
      <c r="I143" s="67" t="s">
        <v>16</v>
      </c>
      <c r="J143" s="67" t="s">
        <v>17</v>
      </c>
      <c r="K143" s="67">
        <v>36</v>
      </c>
      <c r="L143" s="67" t="s">
        <v>46</v>
      </c>
      <c r="M143" s="14">
        <f>IF(L143="","",VLOOKUP(L143,Légende!A:B,2,FALSE))</f>
        <v>1.2</v>
      </c>
      <c r="N143" s="67" t="s">
        <v>18</v>
      </c>
      <c r="O143" s="14">
        <f>IF(N143="",0,VLOOKUP(N143,Légende!D:E,2,FALSE))</f>
        <v>1</v>
      </c>
      <c r="P143" s="15">
        <f>IF(Q143="","",VLOOKUP(Q143,Légende!H:I,2,FALSE))</f>
        <v>50</v>
      </c>
      <c r="Q143" s="69" t="s">
        <v>61</v>
      </c>
      <c r="R143" s="80" t="s">
        <v>309</v>
      </c>
    </row>
    <row r="144" spans="1:18" ht="19.899999999999999" customHeight="1" x14ac:dyDescent="0.25">
      <c r="A144" s="58" t="s">
        <v>93</v>
      </c>
      <c r="B144" s="69" t="s">
        <v>176</v>
      </c>
      <c r="C144" s="67" t="s">
        <v>47</v>
      </c>
      <c r="D144" s="69" t="s">
        <v>196</v>
      </c>
      <c r="E144" s="67" t="s">
        <v>15</v>
      </c>
      <c r="F144" s="67">
        <v>2</v>
      </c>
      <c r="G144" s="67">
        <v>0.8</v>
      </c>
      <c r="H144" s="16">
        <f t="shared" si="2"/>
        <v>3.2</v>
      </c>
      <c r="I144" s="67" t="s">
        <v>16</v>
      </c>
      <c r="J144" s="67" t="s">
        <v>17</v>
      </c>
      <c r="K144" s="67">
        <v>36</v>
      </c>
      <c r="L144" s="67" t="s">
        <v>46</v>
      </c>
      <c r="M144" s="14">
        <f>IF(L144="","",VLOOKUP(L144,Légende!A:B,2,FALSE))</f>
        <v>1.2</v>
      </c>
      <c r="N144" s="67" t="s">
        <v>18</v>
      </c>
      <c r="O144" s="14">
        <f>IF(N144="",0,VLOOKUP(N144,Légende!D:E,2,FALSE))</f>
        <v>1</v>
      </c>
      <c r="P144" s="15">
        <f>IF(Q144="","",VLOOKUP(Q144,Légende!H:I,2,FALSE))</f>
        <v>50</v>
      </c>
      <c r="Q144" s="69" t="s">
        <v>61</v>
      </c>
      <c r="R144" s="86" t="s">
        <v>310</v>
      </c>
    </row>
    <row r="145" spans="1:18" ht="19.899999999999999" customHeight="1" x14ac:dyDescent="0.25">
      <c r="A145" s="58" t="s">
        <v>93</v>
      </c>
      <c r="B145" s="69" t="s">
        <v>176</v>
      </c>
      <c r="C145" s="67" t="s">
        <v>47</v>
      </c>
      <c r="D145" s="69" t="s">
        <v>197</v>
      </c>
      <c r="E145" s="67" t="s">
        <v>15</v>
      </c>
      <c r="F145" s="67">
        <v>2</v>
      </c>
      <c r="G145" s="67">
        <v>0.8</v>
      </c>
      <c r="H145" s="16">
        <f t="shared" si="2"/>
        <v>3.2</v>
      </c>
      <c r="I145" s="67" t="s">
        <v>16</v>
      </c>
      <c r="J145" s="67" t="s">
        <v>17</v>
      </c>
      <c r="K145" s="67">
        <v>13</v>
      </c>
      <c r="L145" s="67" t="s">
        <v>46</v>
      </c>
      <c r="M145" s="14">
        <f>IF(L145="","",VLOOKUP(L145,Légende!A:B,2,FALSE))</f>
        <v>1.2</v>
      </c>
      <c r="N145" s="67" t="s">
        <v>18</v>
      </c>
      <c r="O145" s="14">
        <f>IF(N145="",0,VLOOKUP(N145,Légende!D:E,2,FALSE))</f>
        <v>1</v>
      </c>
      <c r="P145" s="15">
        <f>IF(Q145="","",VLOOKUP(Q145,Légende!H:I,2,FALSE))</f>
        <v>0</v>
      </c>
      <c r="Q145" s="69" t="s">
        <v>88</v>
      </c>
      <c r="R145" s="80" t="s">
        <v>311</v>
      </c>
    </row>
    <row r="146" spans="1:18" ht="19.899999999999999" customHeight="1" x14ac:dyDescent="0.25">
      <c r="A146" s="58" t="s">
        <v>93</v>
      </c>
      <c r="B146" s="69" t="s">
        <v>191</v>
      </c>
      <c r="C146" s="67" t="s">
        <v>47</v>
      </c>
      <c r="D146" s="69" t="s">
        <v>103</v>
      </c>
      <c r="E146" s="67" t="s">
        <v>15</v>
      </c>
      <c r="F146" s="67">
        <v>2</v>
      </c>
      <c r="G146" s="67">
        <v>0.8</v>
      </c>
      <c r="H146" s="16">
        <f t="shared" si="2"/>
        <v>3.2</v>
      </c>
      <c r="I146" s="67" t="s">
        <v>16</v>
      </c>
      <c r="J146" s="67" t="s">
        <v>17</v>
      </c>
      <c r="K146" s="67">
        <v>39</v>
      </c>
      <c r="L146" s="67" t="s">
        <v>46</v>
      </c>
      <c r="M146" s="14">
        <f>IF(L146="","",VLOOKUP(L146,Légende!A:B,2,FALSE))</f>
        <v>1.2</v>
      </c>
      <c r="N146" s="67" t="s">
        <v>18</v>
      </c>
      <c r="O146" s="14">
        <f>IF(N146="",0,VLOOKUP(N146,Légende!D:E,2,FALSE))</f>
        <v>1</v>
      </c>
      <c r="P146" s="15">
        <f>IF(Q146="","",VLOOKUP(Q146,Légende!H:I,2,FALSE))</f>
        <v>0</v>
      </c>
      <c r="Q146" s="69" t="s">
        <v>88</v>
      </c>
      <c r="R146" s="80" t="s">
        <v>312</v>
      </c>
    </row>
    <row r="147" spans="1:18" ht="19.899999999999999" customHeight="1" x14ac:dyDescent="0.25">
      <c r="A147" s="58" t="s">
        <v>93</v>
      </c>
      <c r="B147" s="69" t="s">
        <v>191</v>
      </c>
      <c r="C147" s="67" t="s">
        <v>47</v>
      </c>
      <c r="D147" s="69" t="s">
        <v>95</v>
      </c>
      <c r="E147" s="67" t="s">
        <v>15</v>
      </c>
      <c r="F147" s="67">
        <v>2</v>
      </c>
      <c r="G147" s="67">
        <v>0.8</v>
      </c>
      <c r="H147" s="16">
        <f t="shared" si="2"/>
        <v>3.2</v>
      </c>
      <c r="I147" s="67" t="s">
        <v>16</v>
      </c>
      <c r="J147" s="67" t="s">
        <v>17</v>
      </c>
      <c r="K147" s="67">
        <v>14</v>
      </c>
      <c r="L147" s="67" t="s">
        <v>46</v>
      </c>
      <c r="M147" s="14">
        <f>IF(L147="","",VLOOKUP(L147,Légende!A:B,2,FALSE))</f>
        <v>1.2</v>
      </c>
      <c r="N147" s="67" t="s">
        <v>18</v>
      </c>
      <c r="O147" s="14">
        <f>IF(N147="",0,VLOOKUP(N147,Légende!D:E,2,FALSE))</f>
        <v>1</v>
      </c>
      <c r="P147" s="15">
        <f>IF(Q147="","",VLOOKUP(Q147,Légende!H:I,2,FALSE))</f>
        <v>0</v>
      </c>
      <c r="Q147" s="69" t="s">
        <v>88</v>
      </c>
      <c r="R147" s="80" t="s">
        <v>313</v>
      </c>
    </row>
    <row r="148" spans="1:18" ht="19.899999999999999" customHeight="1" x14ac:dyDescent="0.25">
      <c r="A148" s="58" t="s">
        <v>93</v>
      </c>
      <c r="B148" s="69" t="s">
        <v>198</v>
      </c>
      <c r="C148" s="67" t="s">
        <v>47</v>
      </c>
      <c r="D148" s="69" t="s">
        <v>96</v>
      </c>
      <c r="E148" s="67" t="s">
        <v>15</v>
      </c>
      <c r="F148" s="67">
        <v>2</v>
      </c>
      <c r="G148" s="67">
        <v>0.8</v>
      </c>
      <c r="H148" s="16">
        <f t="shared" si="2"/>
        <v>3.2</v>
      </c>
      <c r="I148" s="67" t="s">
        <v>16</v>
      </c>
      <c r="J148" s="67" t="s">
        <v>17</v>
      </c>
      <c r="K148" s="67">
        <v>14</v>
      </c>
      <c r="L148" s="67" t="s">
        <v>46</v>
      </c>
      <c r="M148" s="14">
        <f>IF(L148="","",VLOOKUP(L148,Légende!A:B,2,FALSE))</f>
        <v>1.2</v>
      </c>
      <c r="N148" s="67" t="s">
        <v>18</v>
      </c>
      <c r="O148" s="14">
        <f>IF(N148="",0,VLOOKUP(N148,Légende!D:E,2,FALSE))</f>
        <v>1</v>
      </c>
      <c r="P148" s="15">
        <f>IF(Q148="","",VLOOKUP(Q148,Légende!H:I,2,FALSE))</f>
        <v>0</v>
      </c>
      <c r="Q148" s="69" t="s">
        <v>88</v>
      </c>
      <c r="R148" s="80" t="s">
        <v>314</v>
      </c>
    </row>
    <row r="149" spans="1:18" ht="19.899999999999999" customHeight="1" x14ac:dyDescent="0.25">
      <c r="A149" s="58" t="s">
        <v>93</v>
      </c>
      <c r="B149" s="69" t="s">
        <v>192</v>
      </c>
      <c r="C149" s="67" t="s">
        <v>47</v>
      </c>
      <c r="D149" s="69" t="s">
        <v>179</v>
      </c>
      <c r="E149" s="67" t="s">
        <v>15</v>
      </c>
      <c r="F149" s="67">
        <v>2</v>
      </c>
      <c r="G149" s="67">
        <v>0.8</v>
      </c>
      <c r="H149" s="16">
        <f t="shared" si="2"/>
        <v>3.2</v>
      </c>
      <c r="I149" s="67" t="s">
        <v>16</v>
      </c>
      <c r="J149" s="67" t="s">
        <v>17</v>
      </c>
      <c r="K149" s="67">
        <v>12</v>
      </c>
      <c r="L149" s="67" t="s">
        <v>46</v>
      </c>
      <c r="M149" s="14">
        <f>IF(L149="","",VLOOKUP(L149,Légende!A:B,2,FALSE))</f>
        <v>1.2</v>
      </c>
      <c r="N149" s="67" t="s">
        <v>18</v>
      </c>
      <c r="O149" s="14">
        <f>IF(N149="",0,VLOOKUP(N149,Légende!D:E,2,FALSE))</f>
        <v>1</v>
      </c>
      <c r="P149" s="15">
        <f>IF(Q149="","",VLOOKUP(Q149,Légende!H:I,2,FALSE))</f>
        <v>0</v>
      </c>
      <c r="Q149" s="69" t="s">
        <v>88</v>
      </c>
      <c r="R149" s="80" t="s">
        <v>313</v>
      </c>
    </row>
    <row r="150" spans="1:18" ht="19.899999999999999" customHeight="1" x14ac:dyDescent="0.25">
      <c r="A150" s="58" t="s">
        <v>93</v>
      </c>
      <c r="B150" s="69" t="s">
        <v>187</v>
      </c>
      <c r="C150" s="67" t="s">
        <v>47</v>
      </c>
      <c r="D150" s="69" t="s">
        <v>199</v>
      </c>
      <c r="E150" s="67" t="s">
        <v>20</v>
      </c>
      <c r="F150" s="67">
        <v>1</v>
      </c>
      <c r="G150" s="67">
        <v>1.4</v>
      </c>
      <c r="H150" s="16">
        <f t="shared" si="2"/>
        <v>2.8</v>
      </c>
      <c r="I150" s="67" t="s">
        <v>32</v>
      </c>
      <c r="J150" s="67" t="s">
        <v>17</v>
      </c>
      <c r="K150" s="67">
        <v>39</v>
      </c>
      <c r="L150" s="67" t="s">
        <v>45</v>
      </c>
      <c r="M150" s="14">
        <f>IF(L150="","",VLOOKUP(L150,Légende!A:B,2,FALSE))</f>
        <v>1</v>
      </c>
      <c r="N150" s="67" t="s">
        <v>18</v>
      </c>
      <c r="O150" s="14">
        <f>IF(N150="",0,VLOOKUP(N150,Légende!D:E,2,FALSE))</f>
        <v>1</v>
      </c>
      <c r="P150" s="15">
        <f>IF(Q150="","",VLOOKUP(Q150,Légende!H:I,2,FALSE))</f>
        <v>0</v>
      </c>
      <c r="Q150" s="69" t="s">
        <v>88</v>
      </c>
      <c r="R150" s="80" t="s">
        <v>315</v>
      </c>
    </row>
    <row r="151" spans="1:18" ht="19.899999999999999" customHeight="1" x14ac:dyDescent="0.25">
      <c r="A151" s="58" t="s">
        <v>93</v>
      </c>
      <c r="B151" s="69" t="s">
        <v>187</v>
      </c>
      <c r="C151" s="67" t="s">
        <v>47</v>
      </c>
      <c r="D151" s="69" t="s">
        <v>200</v>
      </c>
      <c r="E151" s="67" t="s">
        <v>20</v>
      </c>
      <c r="F151" s="67">
        <v>1</v>
      </c>
      <c r="G151" s="67">
        <v>1.4</v>
      </c>
      <c r="H151" s="16">
        <f t="shared" si="2"/>
        <v>2.8</v>
      </c>
      <c r="I151" s="67" t="s">
        <v>32</v>
      </c>
      <c r="J151" s="67" t="s">
        <v>17</v>
      </c>
      <c r="K151" s="67">
        <v>42</v>
      </c>
      <c r="L151" s="67" t="s">
        <v>45</v>
      </c>
      <c r="M151" s="14">
        <f>IF(L151="","",VLOOKUP(L151,Légende!A:B,2,FALSE))</f>
        <v>1</v>
      </c>
      <c r="N151" s="67" t="s">
        <v>18</v>
      </c>
      <c r="O151" s="14">
        <f>IF(N151="",0,VLOOKUP(N151,Légende!D:E,2,FALSE))</f>
        <v>1</v>
      </c>
      <c r="P151" s="15">
        <f>IF(Q151="","",VLOOKUP(Q151,Légende!H:I,2,FALSE))</f>
        <v>0</v>
      </c>
      <c r="Q151" s="69" t="s">
        <v>88</v>
      </c>
      <c r="R151" s="80" t="s">
        <v>316</v>
      </c>
    </row>
    <row r="152" spans="1:18" ht="19.899999999999999" customHeight="1" x14ac:dyDescent="0.25">
      <c r="A152" s="58" t="s">
        <v>93</v>
      </c>
      <c r="B152" s="69" t="s">
        <v>187</v>
      </c>
      <c r="C152" s="67" t="s">
        <v>47</v>
      </c>
      <c r="D152" s="69" t="s">
        <v>201</v>
      </c>
      <c r="E152" s="67" t="s">
        <v>20</v>
      </c>
      <c r="F152" s="67">
        <v>2</v>
      </c>
      <c r="G152" s="67">
        <v>1.4</v>
      </c>
      <c r="H152" s="16">
        <f t="shared" si="2"/>
        <v>5.6</v>
      </c>
      <c r="I152" s="67" t="s">
        <v>32</v>
      </c>
      <c r="J152" s="67" t="s">
        <v>17</v>
      </c>
      <c r="K152" s="67">
        <v>39</v>
      </c>
      <c r="L152" s="67" t="s">
        <v>45</v>
      </c>
      <c r="M152" s="14">
        <f>IF(L152="","",VLOOKUP(L152,Légende!A:B,2,FALSE))</f>
        <v>1</v>
      </c>
      <c r="N152" s="67" t="s">
        <v>18</v>
      </c>
      <c r="O152" s="14">
        <f>IF(N152="",0,VLOOKUP(N152,Légende!D:E,2,FALSE))</f>
        <v>1</v>
      </c>
      <c r="P152" s="15">
        <f>IF(Q152="","",VLOOKUP(Q152,Légende!H:I,2,FALSE))</f>
        <v>0</v>
      </c>
      <c r="Q152" s="69" t="s">
        <v>88</v>
      </c>
      <c r="R152" s="80" t="s">
        <v>317</v>
      </c>
    </row>
    <row r="153" spans="1:18" ht="19.899999999999999" customHeight="1" x14ac:dyDescent="0.25">
      <c r="A153" s="58" t="s">
        <v>93</v>
      </c>
      <c r="B153" s="69" t="s">
        <v>187</v>
      </c>
      <c r="C153" s="67" t="s">
        <v>47</v>
      </c>
      <c r="D153" s="69" t="s">
        <v>176</v>
      </c>
      <c r="E153" s="67" t="s">
        <v>20</v>
      </c>
      <c r="F153" s="67">
        <v>7</v>
      </c>
      <c r="G153" s="67">
        <v>0.4</v>
      </c>
      <c r="H153" s="16">
        <f t="shared" si="2"/>
        <v>5.6000000000000005</v>
      </c>
      <c r="I153" s="67" t="s">
        <v>16</v>
      </c>
      <c r="J153" s="67" t="s">
        <v>17</v>
      </c>
      <c r="K153" s="67">
        <v>36</v>
      </c>
      <c r="L153" s="67" t="s">
        <v>46</v>
      </c>
      <c r="M153" s="14">
        <f>IF(L153="","",VLOOKUP(L153,Légende!A:B,2,FALSE))</f>
        <v>1.2</v>
      </c>
      <c r="N153" s="67" t="s">
        <v>34</v>
      </c>
      <c r="O153" s="14">
        <f>IF(N153="",0,VLOOKUP(N153,Légende!D:E,2,FALSE))</f>
        <v>0.5</v>
      </c>
      <c r="P153" s="15">
        <f>IF(Q153="","",VLOOKUP(Q153,Légende!H:I,2,FALSE))</f>
        <v>0</v>
      </c>
      <c r="Q153" s="69" t="s">
        <v>88</v>
      </c>
      <c r="R153" s="80" t="s">
        <v>318</v>
      </c>
    </row>
    <row r="154" spans="1:18" ht="19.899999999999999" customHeight="1" x14ac:dyDescent="0.25">
      <c r="A154" s="58" t="s">
        <v>93</v>
      </c>
      <c r="B154" s="69" t="s">
        <v>119</v>
      </c>
      <c r="C154" s="67" t="s">
        <v>47</v>
      </c>
      <c r="D154" s="69" t="s">
        <v>108</v>
      </c>
      <c r="E154" s="67" t="s">
        <v>19</v>
      </c>
      <c r="F154" s="67">
        <v>0</v>
      </c>
      <c r="G154" s="67">
        <v>0</v>
      </c>
      <c r="H154" s="16">
        <f t="shared" si="2"/>
        <v>0</v>
      </c>
      <c r="I154" s="67" t="s">
        <v>16</v>
      </c>
      <c r="J154" s="67" t="s">
        <v>17</v>
      </c>
      <c r="K154" s="67">
        <v>12</v>
      </c>
      <c r="L154" s="67" t="s">
        <v>46</v>
      </c>
      <c r="M154" s="14">
        <f>IF(L154="","",VLOOKUP(L154,Légende!A:B,2,FALSE))</f>
        <v>1.2</v>
      </c>
      <c r="N154" s="67" t="s">
        <v>24</v>
      </c>
      <c r="O154" s="14">
        <f>IF(N154="",0,VLOOKUP(N154,Légende!D:E,2,FALSE))</f>
        <v>1</v>
      </c>
      <c r="P154" s="15">
        <f>IF(Q154="","",VLOOKUP(Q154,Légende!H:I,2,FALSE))</f>
        <v>12</v>
      </c>
      <c r="Q154" s="74" t="s">
        <v>25</v>
      </c>
      <c r="R154" s="80" t="s">
        <v>319</v>
      </c>
    </row>
    <row r="155" spans="1:18" ht="19.899999999999999" customHeight="1" x14ac:dyDescent="0.25">
      <c r="A155" s="58" t="s">
        <v>93</v>
      </c>
      <c r="B155" s="69" t="s">
        <v>119</v>
      </c>
      <c r="C155" s="67" t="s">
        <v>47</v>
      </c>
      <c r="D155" s="69" t="s">
        <v>178</v>
      </c>
      <c r="E155" s="67" t="s">
        <v>19</v>
      </c>
      <c r="F155" s="67">
        <v>0</v>
      </c>
      <c r="G155" s="67">
        <v>0</v>
      </c>
      <c r="H155" s="16">
        <f t="shared" si="2"/>
        <v>0</v>
      </c>
      <c r="I155" s="67" t="s">
        <v>16</v>
      </c>
      <c r="J155" s="67" t="s">
        <v>17</v>
      </c>
      <c r="K155" s="67">
        <v>7</v>
      </c>
      <c r="L155" s="67" t="s">
        <v>46</v>
      </c>
      <c r="M155" s="14">
        <f>IF(L155="","",VLOOKUP(L155,Légende!A:B,2,FALSE))</f>
        <v>1.2</v>
      </c>
      <c r="N155" s="67" t="s">
        <v>24</v>
      </c>
      <c r="O155" s="14">
        <f>IF(N155="",0,VLOOKUP(N155,Légende!D:E,2,FALSE))</f>
        <v>1</v>
      </c>
      <c r="P155" s="15">
        <f>IF(Q155="","",VLOOKUP(Q155,Légende!H:I,2,FALSE))</f>
        <v>12</v>
      </c>
      <c r="Q155" s="74" t="s">
        <v>25</v>
      </c>
      <c r="R155" s="80" t="s">
        <v>320</v>
      </c>
    </row>
    <row r="156" spans="1:18" ht="19.899999999999999" customHeight="1" x14ac:dyDescent="0.25">
      <c r="A156" s="58" t="s">
        <v>93</v>
      </c>
      <c r="B156" s="69" t="s">
        <v>119</v>
      </c>
      <c r="C156" s="67" t="s">
        <v>47</v>
      </c>
      <c r="D156" s="69" t="s">
        <v>96</v>
      </c>
      <c r="E156" s="67" t="s">
        <v>22</v>
      </c>
      <c r="F156" s="67">
        <v>1</v>
      </c>
      <c r="G156" s="67">
        <v>0.8</v>
      </c>
      <c r="H156" s="16">
        <f t="shared" si="2"/>
        <v>1.6</v>
      </c>
      <c r="I156" s="67" t="s">
        <v>32</v>
      </c>
      <c r="J156" s="67" t="s">
        <v>17</v>
      </c>
      <c r="K156" s="67">
        <v>11</v>
      </c>
      <c r="L156" s="67" t="s">
        <v>46</v>
      </c>
      <c r="M156" s="14">
        <f>IF(L156="","",VLOOKUP(L156,Légende!A:B,2,FALSE))</f>
        <v>1.2</v>
      </c>
      <c r="N156" s="67" t="s">
        <v>24</v>
      </c>
      <c r="O156" s="14">
        <f>IF(N156="",0,VLOOKUP(N156,Légende!D:E,2,FALSE))</f>
        <v>1</v>
      </c>
      <c r="P156" s="15">
        <f>IF(Q156="","",VLOOKUP(Q156,Légende!H:I,2,FALSE))</f>
        <v>12</v>
      </c>
      <c r="Q156" s="74" t="s">
        <v>25</v>
      </c>
      <c r="R156" s="80" t="s">
        <v>321</v>
      </c>
    </row>
    <row r="157" spans="1:18" ht="19.899999999999999" customHeight="1" x14ac:dyDescent="0.25">
      <c r="A157" s="58" t="s">
        <v>93</v>
      </c>
      <c r="B157" s="69" t="s">
        <v>119</v>
      </c>
      <c r="C157" s="67" t="s">
        <v>47</v>
      </c>
      <c r="D157" s="69" t="s">
        <v>98</v>
      </c>
      <c r="E157" s="67" t="s">
        <v>21</v>
      </c>
      <c r="F157" s="67">
        <v>3</v>
      </c>
      <c r="G157" s="67">
        <v>0.8</v>
      </c>
      <c r="H157" s="16">
        <f t="shared" si="2"/>
        <v>4.8000000000000007</v>
      </c>
      <c r="I157" s="67" t="s">
        <v>32</v>
      </c>
      <c r="J157" s="67" t="s">
        <v>17</v>
      </c>
      <c r="K157" s="67">
        <v>22</v>
      </c>
      <c r="L157" s="67" t="s">
        <v>46</v>
      </c>
      <c r="M157" s="14">
        <f>IF(L157="","",VLOOKUP(L157,Légende!A:B,2,FALSE))</f>
        <v>1.2</v>
      </c>
      <c r="N157" s="67" t="s">
        <v>24</v>
      </c>
      <c r="O157" s="14">
        <f>IF(N157="",0,VLOOKUP(N157,Légende!D:E,2,FALSE))</f>
        <v>1</v>
      </c>
      <c r="P157" s="15">
        <f>IF(Q157="","",VLOOKUP(Q157,Légende!H:I,2,FALSE))</f>
        <v>12</v>
      </c>
      <c r="Q157" s="74" t="s">
        <v>25</v>
      </c>
      <c r="R157" s="80" t="s">
        <v>322</v>
      </c>
    </row>
    <row r="158" spans="1:18" ht="19.899999999999999" customHeight="1" x14ac:dyDescent="0.25">
      <c r="A158" s="58" t="s">
        <v>93</v>
      </c>
      <c r="B158" s="69" t="s">
        <v>119</v>
      </c>
      <c r="C158" s="67" t="s">
        <v>47</v>
      </c>
      <c r="D158" s="69" t="s">
        <v>97</v>
      </c>
      <c r="E158" s="67" t="s">
        <v>21</v>
      </c>
      <c r="F158" s="67">
        <v>2</v>
      </c>
      <c r="G158" s="67">
        <v>0.8</v>
      </c>
      <c r="H158" s="16">
        <f t="shared" si="2"/>
        <v>3.2</v>
      </c>
      <c r="I158" s="67" t="s">
        <v>32</v>
      </c>
      <c r="J158" s="67" t="s">
        <v>17</v>
      </c>
      <c r="K158" s="67">
        <v>12</v>
      </c>
      <c r="L158" s="67" t="s">
        <v>46</v>
      </c>
      <c r="M158" s="14">
        <f>IF(L158="","",VLOOKUP(L158,Légende!A:B,2,FALSE))</f>
        <v>1.2</v>
      </c>
      <c r="N158" s="67" t="s">
        <v>24</v>
      </c>
      <c r="O158" s="14">
        <f>IF(N158="",0,VLOOKUP(N158,Légende!D:E,2,FALSE))</f>
        <v>1</v>
      </c>
      <c r="P158" s="15">
        <f>IF(Q158="","",VLOOKUP(Q158,Légende!H:I,2,FALSE))</f>
        <v>12</v>
      </c>
      <c r="Q158" s="74" t="s">
        <v>25</v>
      </c>
      <c r="R158" s="80" t="s">
        <v>322</v>
      </c>
    </row>
    <row r="159" spans="1:18" ht="19.899999999999999" customHeight="1" x14ac:dyDescent="0.25">
      <c r="A159" s="58" t="s">
        <v>93</v>
      </c>
      <c r="B159" s="69" t="s">
        <v>119</v>
      </c>
      <c r="C159" s="67" t="s">
        <v>47</v>
      </c>
      <c r="D159" s="69" t="s">
        <v>176</v>
      </c>
      <c r="E159" s="67" t="s">
        <v>15</v>
      </c>
      <c r="F159" s="67">
        <v>1</v>
      </c>
      <c r="G159" s="67">
        <v>0.8</v>
      </c>
      <c r="H159" s="16">
        <f t="shared" si="2"/>
        <v>1.6</v>
      </c>
      <c r="I159" s="67" t="s">
        <v>32</v>
      </c>
      <c r="J159" s="67" t="s">
        <v>17</v>
      </c>
      <c r="K159" s="67">
        <v>13</v>
      </c>
      <c r="L159" s="67" t="s">
        <v>46</v>
      </c>
      <c r="M159" s="14">
        <f>IF(L159="","",VLOOKUP(L159,Légende!A:B,2,FALSE))</f>
        <v>1.2</v>
      </c>
      <c r="N159" s="67" t="s">
        <v>24</v>
      </c>
      <c r="O159" s="14">
        <f>IF(N159="",0,VLOOKUP(N159,Légende!D:E,2,FALSE))</f>
        <v>1</v>
      </c>
      <c r="P159" s="15">
        <f>IF(Q159="","",VLOOKUP(Q159,Légende!H:I,2,FALSE))</f>
        <v>12</v>
      </c>
      <c r="Q159" s="74" t="s">
        <v>25</v>
      </c>
      <c r="R159" s="80" t="s">
        <v>323</v>
      </c>
    </row>
    <row r="160" spans="1:18" ht="19.899999999999999" customHeight="1" x14ac:dyDescent="0.25">
      <c r="A160" s="58" t="s">
        <v>93</v>
      </c>
      <c r="B160" s="69" t="s">
        <v>119</v>
      </c>
      <c r="C160" s="67" t="s">
        <v>47</v>
      </c>
      <c r="D160" s="69" t="s">
        <v>99</v>
      </c>
      <c r="E160" s="67" t="s">
        <v>22</v>
      </c>
      <c r="F160" s="67">
        <v>1</v>
      </c>
      <c r="G160" s="67">
        <v>0.4</v>
      </c>
      <c r="H160" s="16">
        <f t="shared" si="2"/>
        <v>0.8</v>
      </c>
      <c r="I160" s="67" t="s">
        <v>16</v>
      </c>
      <c r="J160" s="67" t="s">
        <v>17</v>
      </c>
      <c r="K160" s="67">
        <v>2</v>
      </c>
      <c r="L160" s="67" t="s">
        <v>46</v>
      </c>
      <c r="M160" s="14">
        <f>IF(L160="","",VLOOKUP(L160,Légende!A:B,2,FALSE))</f>
        <v>1.2</v>
      </c>
      <c r="N160" s="67" t="s">
        <v>24</v>
      </c>
      <c r="O160" s="14">
        <f>IF(N160="",0,VLOOKUP(N160,Légende!D:E,2,FALSE))</f>
        <v>1</v>
      </c>
      <c r="P160" s="15">
        <f>IF(Q160="","",VLOOKUP(Q160,Légende!H:I,2,FALSE))</f>
        <v>12</v>
      </c>
      <c r="Q160" s="74" t="s">
        <v>25</v>
      </c>
      <c r="R160" s="80" t="s">
        <v>324</v>
      </c>
    </row>
    <row r="161" spans="1:18" ht="19.899999999999999" customHeight="1" x14ac:dyDescent="0.25">
      <c r="A161" s="58" t="s">
        <v>93</v>
      </c>
      <c r="B161" s="69" t="s">
        <v>119</v>
      </c>
      <c r="C161" s="67" t="s">
        <v>47</v>
      </c>
      <c r="D161" s="69" t="s">
        <v>95</v>
      </c>
      <c r="E161" s="67" t="s">
        <v>23</v>
      </c>
      <c r="F161" s="67">
        <v>6</v>
      </c>
      <c r="G161" s="67">
        <v>2</v>
      </c>
      <c r="H161" s="16">
        <f t="shared" si="2"/>
        <v>24</v>
      </c>
      <c r="I161" s="67" t="s">
        <v>32</v>
      </c>
      <c r="J161" s="67" t="s">
        <v>17</v>
      </c>
      <c r="K161" s="67">
        <v>63</v>
      </c>
      <c r="L161" s="67" t="s">
        <v>45</v>
      </c>
      <c r="M161" s="14">
        <f>IF(L161="","",VLOOKUP(L161,Légende!A:B,2,FALSE))</f>
        <v>1</v>
      </c>
      <c r="N161" s="67" t="s">
        <v>24</v>
      </c>
      <c r="O161" s="14">
        <f>IF(N161="",0,VLOOKUP(N161,Légende!D:E,2,FALSE))</f>
        <v>1</v>
      </c>
      <c r="P161" s="15">
        <f>IF(Q161="","",VLOOKUP(Q161,Légende!H:I,2,FALSE))</f>
        <v>0</v>
      </c>
      <c r="Q161" s="69" t="s">
        <v>88</v>
      </c>
      <c r="R161" s="80" t="s">
        <v>325</v>
      </c>
    </row>
    <row r="162" spans="1:18" ht="19.899999999999999" customHeight="1" x14ac:dyDescent="0.25">
      <c r="A162" s="57" t="s">
        <v>93</v>
      </c>
      <c r="B162" s="62" t="s">
        <v>186</v>
      </c>
      <c r="C162" s="63" t="s">
        <v>47</v>
      </c>
      <c r="D162" s="69" t="s">
        <v>96</v>
      </c>
      <c r="E162" s="63" t="s">
        <v>2</v>
      </c>
      <c r="F162" s="63">
        <v>5</v>
      </c>
      <c r="G162" s="63">
        <v>0.8</v>
      </c>
      <c r="H162" s="16">
        <f t="shared" si="2"/>
        <v>8</v>
      </c>
      <c r="I162" s="63" t="s">
        <v>16</v>
      </c>
      <c r="J162" s="63" t="s">
        <v>17</v>
      </c>
      <c r="K162" s="63">
        <v>70</v>
      </c>
      <c r="L162" s="63" t="s">
        <v>46</v>
      </c>
      <c r="M162" s="14">
        <f>IF(L162="","",VLOOKUP(L162,Légende!A:B,2,FALSE))</f>
        <v>1.2</v>
      </c>
      <c r="N162" s="63" t="s">
        <v>24</v>
      </c>
      <c r="O162" s="14">
        <f>IF(N162="",0,VLOOKUP(N162,Légende!D:E,2,FALSE))</f>
        <v>1</v>
      </c>
      <c r="P162" s="15">
        <f>IF(Q162="","",VLOOKUP(Q162,Légende!H:I,2,FALSE))</f>
        <v>50</v>
      </c>
      <c r="Q162" s="62" t="s">
        <v>61</v>
      </c>
      <c r="R162" s="80" t="s">
        <v>326</v>
      </c>
    </row>
    <row r="163" spans="1:18" ht="19.899999999999999" customHeight="1" x14ac:dyDescent="0.25">
      <c r="A163" s="58" t="s">
        <v>93</v>
      </c>
      <c r="B163" s="69" t="s">
        <v>186</v>
      </c>
      <c r="C163" s="67" t="s">
        <v>47</v>
      </c>
      <c r="D163" s="69" t="s">
        <v>177</v>
      </c>
      <c r="E163" s="67" t="s">
        <v>2</v>
      </c>
      <c r="F163" s="67">
        <v>4</v>
      </c>
      <c r="G163" s="67">
        <v>0.8</v>
      </c>
      <c r="H163" s="16">
        <f t="shared" si="2"/>
        <v>6.4</v>
      </c>
      <c r="I163" s="67" t="s">
        <v>16</v>
      </c>
      <c r="J163" s="67" t="s">
        <v>17</v>
      </c>
      <c r="K163" s="67">
        <v>46</v>
      </c>
      <c r="L163" s="67" t="s">
        <v>46</v>
      </c>
      <c r="M163" s="14">
        <f>IF(L163="","",VLOOKUP(L163,Légende!A:B,2,FALSE))</f>
        <v>1.2</v>
      </c>
      <c r="N163" s="67" t="s">
        <v>24</v>
      </c>
      <c r="O163" s="14">
        <f>IF(N163="",0,VLOOKUP(N163,Légende!D:E,2,FALSE))</f>
        <v>1</v>
      </c>
      <c r="P163" s="15">
        <f>IF(Q163="","",VLOOKUP(Q163,Légende!H:I,2,FALSE))</f>
        <v>50</v>
      </c>
      <c r="Q163" s="69" t="s">
        <v>61</v>
      </c>
      <c r="R163" s="80" t="s">
        <v>327</v>
      </c>
    </row>
    <row r="164" spans="1:18" ht="19.899999999999999" customHeight="1" x14ac:dyDescent="0.25">
      <c r="A164" s="57" t="s">
        <v>93</v>
      </c>
      <c r="B164" s="62" t="s">
        <v>186</v>
      </c>
      <c r="C164" s="63" t="s">
        <v>47</v>
      </c>
      <c r="D164" s="69" t="s">
        <v>98</v>
      </c>
      <c r="E164" s="63" t="s">
        <v>19</v>
      </c>
      <c r="F164" s="63">
        <v>1</v>
      </c>
      <c r="G164" s="63">
        <v>0.8</v>
      </c>
      <c r="H164" s="16">
        <f t="shared" si="2"/>
        <v>1.6</v>
      </c>
      <c r="I164" s="63" t="s">
        <v>16</v>
      </c>
      <c r="J164" s="63" t="s">
        <v>17</v>
      </c>
      <c r="K164" s="63">
        <v>6</v>
      </c>
      <c r="L164" s="63" t="s">
        <v>44</v>
      </c>
      <c r="M164" s="14">
        <f>IF(L164="","",VLOOKUP(L164,Légende!A:B,2,FALSE))</f>
        <v>0.8</v>
      </c>
      <c r="N164" s="63" t="s">
        <v>24</v>
      </c>
      <c r="O164" s="14">
        <f>IF(N164="",0,VLOOKUP(N164,Légende!D:E,2,FALSE))</f>
        <v>1</v>
      </c>
      <c r="P164" s="15">
        <f>IF(Q164="","",VLOOKUP(Q164,Légende!H:I,2,FALSE))</f>
        <v>50</v>
      </c>
      <c r="Q164" s="62" t="s">
        <v>61</v>
      </c>
      <c r="R164" s="80" t="s">
        <v>328</v>
      </c>
    </row>
    <row r="165" spans="1:18" ht="19.899999999999999" customHeight="1" x14ac:dyDescent="0.25">
      <c r="A165" s="58" t="s">
        <v>93</v>
      </c>
      <c r="B165" s="69" t="s">
        <v>186</v>
      </c>
      <c r="C165" s="67" t="s">
        <v>47</v>
      </c>
      <c r="D165" s="69" t="s">
        <v>99</v>
      </c>
      <c r="E165" s="67" t="s">
        <v>2</v>
      </c>
      <c r="F165" s="67">
        <v>3</v>
      </c>
      <c r="G165" s="67">
        <v>0.8</v>
      </c>
      <c r="H165" s="16">
        <f t="shared" si="2"/>
        <v>4.8000000000000007</v>
      </c>
      <c r="I165" s="67" t="s">
        <v>16</v>
      </c>
      <c r="J165" s="67" t="s">
        <v>17</v>
      </c>
      <c r="K165" s="67">
        <v>50</v>
      </c>
      <c r="L165" s="67" t="s">
        <v>46</v>
      </c>
      <c r="M165" s="14">
        <f>IF(L165="","",VLOOKUP(L165,Légende!A:B,2,FALSE))</f>
        <v>1.2</v>
      </c>
      <c r="N165" s="67" t="s">
        <v>24</v>
      </c>
      <c r="O165" s="14">
        <f>IF(N165="",0,VLOOKUP(N165,Légende!D:E,2,FALSE))</f>
        <v>1</v>
      </c>
      <c r="P165" s="15">
        <f>IF(Q165="","",VLOOKUP(Q165,Légende!H:I,2,FALSE))</f>
        <v>50</v>
      </c>
      <c r="Q165" s="69" t="s">
        <v>61</v>
      </c>
      <c r="R165" s="80" t="s">
        <v>329</v>
      </c>
    </row>
    <row r="166" spans="1:18" ht="19.899999999999999" customHeight="1" x14ac:dyDescent="0.25">
      <c r="A166" s="58" t="s">
        <v>93</v>
      </c>
      <c r="B166" s="69" t="s">
        <v>186</v>
      </c>
      <c r="C166" s="67" t="s">
        <v>47</v>
      </c>
      <c r="D166" s="69" t="s">
        <v>97</v>
      </c>
      <c r="E166" s="67" t="s">
        <v>2</v>
      </c>
      <c r="F166" s="67">
        <v>3</v>
      </c>
      <c r="G166" s="67">
        <v>0.8</v>
      </c>
      <c r="H166" s="16">
        <f t="shared" si="2"/>
        <v>4.8000000000000007</v>
      </c>
      <c r="I166" s="67" t="s">
        <v>16</v>
      </c>
      <c r="J166" s="67" t="s">
        <v>17</v>
      </c>
      <c r="K166" s="67">
        <v>51</v>
      </c>
      <c r="L166" s="67" t="s">
        <v>46</v>
      </c>
      <c r="M166" s="14">
        <f>IF(L166="","",VLOOKUP(L166,Légende!A:B,2,FALSE))</f>
        <v>1.2</v>
      </c>
      <c r="N166" s="67" t="s">
        <v>24</v>
      </c>
      <c r="O166" s="14">
        <f>IF(N166="",0,VLOOKUP(N166,Légende!D:E,2,FALSE))</f>
        <v>1</v>
      </c>
      <c r="P166" s="15">
        <f>IF(Q166="","",VLOOKUP(Q166,Légende!H:I,2,FALSE))</f>
        <v>50</v>
      </c>
      <c r="Q166" s="69" t="s">
        <v>61</v>
      </c>
      <c r="R166" s="80" t="s">
        <v>330</v>
      </c>
    </row>
    <row r="167" spans="1:18" ht="19.899999999999999" customHeight="1" x14ac:dyDescent="0.25">
      <c r="A167" s="57" t="s">
        <v>93</v>
      </c>
      <c r="B167" s="62" t="s">
        <v>186</v>
      </c>
      <c r="C167" s="63" t="s">
        <v>47</v>
      </c>
      <c r="D167" s="69" t="s">
        <v>176</v>
      </c>
      <c r="E167" s="63" t="s">
        <v>19</v>
      </c>
      <c r="F167" s="63">
        <v>1</v>
      </c>
      <c r="G167" s="63">
        <v>0.8</v>
      </c>
      <c r="H167" s="16">
        <f t="shared" si="2"/>
        <v>1.6</v>
      </c>
      <c r="I167" s="63" t="s">
        <v>16</v>
      </c>
      <c r="J167" s="63" t="s">
        <v>17</v>
      </c>
      <c r="K167" s="63">
        <v>6</v>
      </c>
      <c r="L167" s="63" t="s">
        <v>44</v>
      </c>
      <c r="M167" s="14">
        <f>IF(L167="","",VLOOKUP(L167,Légende!A:B,2,FALSE))</f>
        <v>0.8</v>
      </c>
      <c r="N167" s="63" t="s">
        <v>24</v>
      </c>
      <c r="O167" s="14">
        <f>IF(N167="",0,VLOOKUP(N167,Légende!D:E,2,FALSE))</f>
        <v>1</v>
      </c>
      <c r="P167" s="15">
        <f>IF(Q167="","",VLOOKUP(Q167,Légende!H:I,2,FALSE))</f>
        <v>50</v>
      </c>
      <c r="Q167" s="62" t="s">
        <v>61</v>
      </c>
      <c r="R167" s="80" t="s">
        <v>328</v>
      </c>
    </row>
    <row r="168" spans="1:18" ht="19.899999999999999" customHeight="1" x14ac:dyDescent="0.25">
      <c r="A168" s="58" t="s">
        <v>93</v>
      </c>
      <c r="B168" s="69" t="s">
        <v>186</v>
      </c>
      <c r="C168" s="67" t="s">
        <v>47</v>
      </c>
      <c r="D168" s="69" t="s">
        <v>178</v>
      </c>
      <c r="E168" s="67" t="s">
        <v>2</v>
      </c>
      <c r="F168" s="67">
        <v>3</v>
      </c>
      <c r="G168" s="67">
        <v>0.8</v>
      </c>
      <c r="H168" s="16">
        <f t="shared" si="2"/>
        <v>4.8000000000000007</v>
      </c>
      <c r="I168" s="67" t="s">
        <v>16</v>
      </c>
      <c r="J168" s="67" t="s">
        <v>17</v>
      </c>
      <c r="K168" s="67">
        <v>52</v>
      </c>
      <c r="L168" s="67" t="s">
        <v>46</v>
      </c>
      <c r="M168" s="14">
        <f>IF(L168="","",VLOOKUP(L168,Légende!A:B,2,FALSE))</f>
        <v>1.2</v>
      </c>
      <c r="N168" s="67" t="s">
        <v>24</v>
      </c>
      <c r="O168" s="14">
        <f>IF(N168="",0,VLOOKUP(N168,Légende!D:E,2,FALSE))</f>
        <v>1</v>
      </c>
      <c r="P168" s="15">
        <f>IF(Q168="","",VLOOKUP(Q168,Légende!H:I,2,FALSE))</f>
        <v>50</v>
      </c>
      <c r="Q168" s="69" t="s">
        <v>61</v>
      </c>
      <c r="R168" s="80" t="s">
        <v>331</v>
      </c>
    </row>
    <row r="169" spans="1:18" ht="19.899999999999999" customHeight="1" x14ac:dyDescent="0.25">
      <c r="A169" s="58" t="s">
        <v>93</v>
      </c>
      <c r="B169" s="69" t="s">
        <v>186</v>
      </c>
      <c r="C169" s="67" t="s">
        <v>47</v>
      </c>
      <c r="D169" s="69" t="s">
        <v>108</v>
      </c>
      <c r="E169" s="67" t="s">
        <v>2</v>
      </c>
      <c r="F169" s="67">
        <v>4</v>
      </c>
      <c r="G169" s="67">
        <v>0.8</v>
      </c>
      <c r="H169" s="16">
        <f t="shared" si="2"/>
        <v>6.4</v>
      </c>
      <c r="I169" s="67" t="s">
        <v>16</v>
      </c>
      <c r="J169" s="67" t="s">
        <v>17</v>
      </c>
      <c r="K169" s="67">
        <v>69</v>
      </c>
      <c r="L169" s="67" t="s">
        <v>46</v>
      </c>
      <c r="M169" s="14">
        <f>IF(L169="","",VLOOKUP(L169,Légende!A:B,2,FALSE))</f>
        <v>1.2</v>
      </c>
      <c r="N169" s="67" t="s">
        <v>24</v>
      </c>
      <c r="O169" s="14">
        <f>IF(N169="",0,VLOOKUP(N169,Légende!D:E,2,FALSE))</f>
        <v>1</v>
      </c>
      <c r="P169" s="15">
        <f>IF(Q169="","",VLOOKUP(Q169,Légende!H:I,2,FALSE))</f>
        <v>50</v>
      </c>
      <c r="Q169" s="69" t="s">
        <v>61</v>
      </c>
      <c r="R169" s="80" t="s">
        <v>332</v>
      </c>
    </row>
    <row r="170" spans="1:18" ht="19.899999999999999" customHeight="1" x14ac:dyDescent="0.25">
      <c r="A170" s="58" t="s">
        <v>93</v>
      </c>
      <c r="B170" s="69" t="s">
        <v>188</v>
      </c>
      <c r="C170" s="67" t="s">
        <v>47</v>
      </c>
      <c r="D170" s="69" t="s">
        <v>96</v>
      </c>
      <c r="E170" s="67" t="s">
        <v>2</v>
      </c>
      <c r="F170" s="67">
        <v>2</v>
      </c>
      <c r="G170" s="67">
        <v>0.8</v>
      </c>
      <c r="H170" s="16">
        <f t="shared" si="2"/>
        <v>3.2</v>
      </c>
      <c r="I170" s="67" t="s">
        <v>16</v>
      </c>
      <c r="J170" s="67" t="s">
        <v>17</v>
      </c>
      <c r="K170" s="67">
        <v>42</v>
      </c>
      <c r="L170" s="67" t="s">
        <v>46</v>
      </c>
      <c r="M170" s="14">
        <f>IF(L170="","",VLOOKUP(L170,Légende!A:B,2,FALSE))</f>
        <v>1.2</v>
      </c>
      <c r="N170" s="67" t="s">
        <v>24</v>
      </c>
      <c r="O170" s="14">
        <f>IF(N170="",0,VLOOKUP(N170,Légende!D:E,2,FALSE))</f>
        <v>1</v>
      </c>
      <c r="P170" s="15">
        <f>IF(Q170="","",VLOOKUP(Q170,Légende!H:I,2,FALSE))</f>
        <v>50</v>
      </c>
      <c r="Q170" s="69" t="s">
        <v>61</v>
      </c>
      <c r="R170" s="80" t="s">
        <v>333</v>
      </c>
    </row>
    <row r="171" spans="1:18" ht="19.899999999999999" customHeight="1" x14ac:dyDescent="0.25">
      <c r="A171" s="58" t="s">
        <v>93</v>
      </c>
      <c r="B171" s="69" t="s">
        <v>188</v>
      </c>
      <c r="C171" s="67" t="s">
        <v>47</v>
      </c>
      <c r="D171" s="69" t="s">
        <v>177</v>
      </c>
      <c r="E171" s="67" t="s">
        <v>2</v>
      </c>
      <c r="F171" s="67">
        <v>3</v>
      </c>
      <c r="G171" s="67">
        <v>0.8</v>
      </c>
      <c r="H171" s="16">
        <f t="shared" si="2"/>
        <v>4.8000000000000007</v>
      </c>
      <c r="I171" s="67" t="s">
        <v>16</v>
      </c>
      <c r="J171" s="67" t="s">
        <v>17</v>
      </c>
      <c r="K171" s="67">
        <v>41</v>
      </c>
      <c r="L171" s="67" t="s">
        <v>46</v>
      </c>
      <c r="M171" s="14">
        <f>IF(L171="","",VLOOKUP(L171,Légende!A:B,2,FALSE))</f>
        <v>1.2</v>
      </c>
      <c r="N171" s="67" t="s">
        <v>24</v>
      </c>
      <c r="O171" s="14">
        <f>IF(N171="",0,VLOOKUP(N171,Légende!D:E,2,FALSE))</f>
        <v>1</v>
      </c>
      <c r="P171" s="15">
        <f>IF(Q171="","",VLOOKUP(Q171,Légende!H:I,2,FALSE))</f>
        <v>50</v>
      </c>
      <c r="Q171" s="69" t="s">
        <v>61</v>
      </c>
      <c r="R171" s="80" t="s">
        <v>334</v>
      </c>
    </row>
    <row r="172" spans="1:18" ht="19.899999999999999" customHeight="1" x14ac:dyDescent="0.25">
      <c r="A172" s="58" t="s">
        <v>93</v>
      </c>
      <c r="B172" s="69" t="s">
        <v>188</v>
      </c>
      <c r="C172" s="67" t="s">
        <v>47</v>
      </c>
      <c r="D172" s="69" t="s">
        <v>98</v>
      </c>
      <c r="E172" s="67" t="s">
        <v>19</v>
      </c>
      <c r="F172" s="67">
        <v>0</v>
      </c>
      <c r="G172" s="67">
        <v>0</v>
      </c>
      <c r="H172" s="16">
        <f t="shared" si="2"/>
        <v>0</v>
      </c>
      <c r="I172" s="67" t="s">
        <v>16</v>
      </c>
      <c r="J172" s="67" t="s">
        <v>17</v>
      </c>
      <c r="K172" s="67">
        <v>5</v>
      </c>
      <c r="L172" s="67" t="s">
        <v>44</v>
      </c>
      <c r="M172" s="14">
        <f>IF(L172="","",VLOOKUP(L172,Légende!A:B,2,FALSE))</f>
        <v>0.8</v>
      </c>
      <c r="N172" s="67" t="s">
        <v>24</v>
      </c>
      <c r="O172" s="14">
        <f>IF(N172="",0,VLOOKUP(N172,Légende!D:E,2,FALSE))</f>
        <v>1</v>
      </c>
      <c r="P172" s="15">
        <f>IF(Q172="","",VLOOKUP(Q172,Légende!H:I,2,FALSE))</f>
        <v>50</v>
      </c>
      <c r="Q172" s="69" t="s">
        <v>61</v>
      </c>
      <c r="R172" s="80" t="s">
        <v>335</v>
      </c>
    </row>
    <row r="173" spans="1:18" ht="19.899999999999999" customHeight="1" x14ac:dyDescent="0.25">
      <c r="A173" s="58" t="s">
        <v>93</v>
      </c>
      <c r="B173" s="69" t="s">
        <v>188</v>
      </c>
      <c r="C173" s="67" t="s">
        <v>47</v>
      </c>
      <c r="D173" s="69" t="s">
        <v>99</v>
      </c>
      <c r="E173" s="67" t="s">
        <v>22</v>
      </c>
      <c r="F173" s="67">
        <v>4</v>
      </c>
      <c r="G173" s="67">
        <v>0.8</v>
      </c>
      <c r="H173" s="16">
        <f t="shared" si="2"/>
        <v>6.4</v>
      </c>
      <c r="I173" s="67" t="s">
        <v>16</v>
      </c>
      <c r="J173" s="67" t="s">
        <v>17</v>
      </c>
      <c r="K173" s="67">
        <v>42</v>
      </c>
      <c r="L173" s="67" t="s">
        <v>46</v>
      </c>
      <c r="M173" s="14">
        <f>IF(L173="","",VLOOKUP(L173,Légende!A:B,2,FALSE))</f>
        <v>1.2</v>
      </c>
      <c r="N173" s="67" t="s">
        <v>24</v>
      </c>
      <c r="O173" s="14">
        <f>IF(N173="",0,VLOOKUP(N173,Légende!D:E,2,FALSE))</f>
        <v>1</v>
      </c>
      <c r="P173" s="15">
        <f>IF(Q173="","",VLOOKUP(Q173,Légende!H:I,2,FALSE))</f>
        <v>200</v>
      </c>
      <c r="Q173" s="73" t="s">
        <v>374</v>
      </c>
      <c r="R173" s="80" t="s">
        <v>336</v>
      </c>
    </row>
    <row r="174" spans="1:18" ht="19.899999999999999" customHeight="1" x14ac:dyDescent="0.25">
      <c r="A174" s="58" t="s">
        <v>93</v>
      </c>
      <c r="B174" s="69" t="s">
        <v>188</v>
      </c>
      <c r="C174" s="67" t="s">
        <v>47</v>
      </c>
      <c r="D174" s="69" t="s">
        <v>97</v>
      </c>
      <c r="E174" s="67" t="s">
        <v>22</v>
      </c>
      <c r="F174" s="67">
        <v>2</v>
      </c>
      <c r="G174" s="67">
        <v>0.8</v>
      </c>
      <c r="H174" s="16">
        <f t="shared" si="2"/>
        <v>3.2</v>
      </c>
      <c r="I174" s="67" t="s">
        <v>16</v>
      </c>
      <c r="J174" s="67" t="s">
        <v>17</v>
      </c>
      <c r="K174" s="67">
        <v>44</v>
      </c>
      <c r="L174" s="67" t="s">
        <v>46</v>
      </c>
      <c r="M174" s="14">
        <f>IF(L174="","",VLOOKUP(L174,Légende!A:B,2,FALSE))</f>
        <v>1.2</v>
      </c>
      <c r="N174" s="67" t="s">
        <v>24</v>
      </c>
      <c r="O174" s="14">
        <f>IF(N174="",0,VLOOKUP(N174,Légende!D:E,2,FALSE))</f>
        <v>1</v>
      </c>
      <c r="P174" s="15">
        <f>IF(Q174="","",VLOOKUP(Q174,Légende!H:I,2,FALSE))</f>
        <v>200</v>
      </c>
      <c r="Q174" s="73" t="s">
        <v>374</v>
      </c>
      <c r="R174" s="80" t="s">
        <v>337</v>
      </c>
    </row>
    <row r="175" spans="1:18" ht="19.899999999999999" customHeight="1" x14ac:dyDescent="0.25">
      <c r="A175" s="58" t="s">
        <v>93</v>
      </c>
      <c r="B175" s="69" t="s">
        <v>188</v>
      </c>
      <c r="C175" s="67" t="s">
        <v>47</v>
      </c>
      <c r="D175" s="69" t="s">
        <v>176</v>
      </c>
      <c r="E175" s="67" t="s">
        <v>19</v>
      </c>
      <c r="F175" s="67">
        <v>1</v>
      </c>
      <c r="G175" s="67">
        <v>0.8</v>
      </c>
      <c r="H175" s="16">
        <f t="shared" si="2"/>
        <v>1.6</v>
      </c>
      <c r="I175" s="67" t="s">
        <v>16</v>
      </c>
      <c r="J175" s="67" t="s">
        <v>17</v>
      </c>
      <c r="K175" s="67">
        <v>6</v>
      </c>
      <c r="L175" s="67" t="s">
        <v>44</v>
      </c>
      <c r="M175" s="14">
        <f>IF(L175="","",VLOOKUP(L175,Légende!A:B,2,FALSE))</f>
        <v>0.8</v>
      </c>
      <c r="N175" s="67" t="s">
        <v>24</v>
      </c>
      <c r="O175" s="14">
        <f>IF(N175="",0,VLOOKUP(N175,Légende!D:E,2,FALSE))</f>
        <v>1</v>
      </c>
      <c r="P175" s="15">
        <f>IF(Q175="","",VLOOKUP(Q175,Légende!H:I,2,FALSE))</f>
        <v>200</v>
      </c>
      <c r="Q175" s="73" t="s">
        <v>374</v>
      </c>
      <c r="R175" s="80" t="s">
        <v>338</v>
      </c>
    </row>
    <row r="176" spans="1:18" ht="19.899999999999999" customHeight="1" x14ac:dyDescent="0.25">
      <c r="A176" s="58" t="s">
        <v>93</v>
      </c>
      <c r="B176" s="69" t="s">
        <v>188</v>
      </c>
      <c r="C176" s="67" t="s">
        <v>47</v>
      </c>
      <c r="D176" s="69" t="s">
        <v>108</v>
      </c>
      <c r="E176" s="67" t="s">
        <v>2</v>
      </c>
      <c r="F176" s="67">
        <v>3</v>
      </c>
      <c r="G176" s="67">
        <v>0.8</v>
      </c>
      <c r="H176" s="16">
        <f t="shared" si="2"/>
        <v>4.8000000000000007</v>
      </c>
      <c r="I176" s="67" t="s">
        <v>16</v>
      </c>
      <c r="J176" s="67" t="s">
        <v>17</v>
      </c>
      <c r="K176" s="67">
        <v>42</v>
      </c>
      <c r="L176" s="67" t="s">
        <v>46</v>
      </c>
      <c r="M176" s="14">
        <f>IF(L176="","",VLOOKUP(L176,Légende!A:B,2,FALSE))</f>
        <v>1.2</v>
      </c>
      <c r="N176" s="67" t="s">
        <v>24</v>
      </c>
      <c r="O176" s="14">
        <f>IF(N176="",0,VLOOKUP(N176,Légende!D:E,2,FALSE))</f>
        <v>1</v>
      </c>
      <c r="P176" s="15">
        <f>IF(Q176="","",VLOOKUP(Q176,Légende!H:I,2,FALSE))</f>
        <v>50</v>
      </c>
      <c r="Q176" s="69" t="s">
        <v>61</v>
      </c>
      <c r="R176" s="80" t="s">
        <v>334</v>
      </c>
    </row>
    <row r="177" spans="1:18" ht="19.899999999999999" customHeight="1" x14ac:dyDescent="0.25">
      <c r="A177" s="58" t="s">
        <v>93</v>
      </c>
      <c r="B177" s="69" t="s">
        <v>188</v>
      </c>
      <c r="C177" s="67" t="s">
        <v>47</v>
      </c>
      <c r="D177" s="69" t="s">
        <v>179</v>
      </c>
      <c r="E177" s="67" t="s">
        <v>2</v>
      </c>
      <c r="F177" s="67">
        <v>3</v>
      </c>
      <c r="G177" s="67">
        <v>0.8</v>
      </c>
      <c r="H177" s="16">
        <f t="shared" si="2"/>
        <v>4.8000000000000007</v>
      </c>
      <c r="I177" s="67" t="s">
        <v>16</v>
      </c>
      <c r="J177" s="67" t="s">
        <v>17</v>
      </c>
      <c r="K177" s="67">
        <v>41</v>
      </c>
      <c r="L177" s="67" t="s">
        <v>46</v>
      </c>
      <c r="M177" s="14">
        <f>IF(L177="","",VLOOKUP(L177,Légende!A:B,2,FALSE))</f>
        <v>1.2</v>
      </c>
      <c r="N177" s="67" t="s">
        <v>24</v>
      </c>
      <c r="O177" s="14">
        <f>IF(N177="",0,VLOOKUP(N177,Légende!D:E,2,FALSE))</f>
        <v>1</v>
      </c>
      <c r="P177" s="15">
        <f>IF(Q177="","",VLOOKUP(Q177,Légende!H:I,2,FALSE))</f>
        <v>50</v>
      </c>
      <c r="Q177" s="69" t="s">
        <v>61</v>
      </c>
      <c r="R177" s="80" t="s">
        <v>334</v>
      </c>
    </row>
    <row r="178" spans="1:18" ht="19.899999999999999" customHeight="1" x14ac:dyDescent="0.25">
      <c r="A178" s="58" t="s">
        <v>93</v>
      </c>
      <c r="B178" s="69" t="s">
        <v>188</v>
      </c>
      <c r="C178" s="67" t="s">
        <v>47</v>
      </c>
      <c r="D178" s="69" t="s">
        <v>119</v>
      </c>
      <c r="E178" s="67" t="s">
        <v>19</v>
      </c>
      <c r="F178" s="67">
        <v>0</v>
      </c>
      <c r="G178" s="67">
        <v>0</v>
      </c>
      <c r="H178" s="16">
        <f t="shared" si="2"/>
        <v>0</v>
      </c>
      <c r="I178" s="67" t="s">
        <v>16</v>
      </c>
      <c r="J178" s="67" t="s">
        <v>17</v>
      </c>
      <c r="K178" s="67">
        <v>5</v>
      </c>
      <c r="L178" s="67" t="s">
        <v>44</v>
      </c>
      <c r="M178" s="14">
        <f>IF(L178="","",VLOOKUP(L178,Légende!A:B,2,FALSE))</f>
        <v>0.8</v>
      </c>
      <c r="N178" s="67" t="s">
        <v>24</v>
      </c>
      <c r="O178" s="14">
        <f>IF(N178="",0,VLOOKUP(N178,Légende!D:E,2,FALSE))</f>
        <v>1</v>
      </c>
      <c r="P178" s="15">
        <f>IF(Q178="","",VLOOKUP(Q178,Légende!H:I,2,FALSE))</f>
        <v>50</v>
      </c>
      <c r="Q178" s="69" t="s">
        <v>61</v>
      </c>
      <c r="R178" s="80" t="s">
        <v>339</v>
      </c>
    </row>
    <row r="179" spans="1:18" ht="19.899999999999999" customHeight="1" x14ac:dyDescent="0.25">
      <c r="A179" s="58" t="s">
        <v>93</v>
      </c>
      <c r="B179" s="69" t="s">
        <v>188</v>
      </c>
      <c r="C179" s="67" t="s">
        <v>47</v>
      </c>
      <c r="D179" s="69" t="s">
        <v>180</v>
      </c>
      <c r="E179" s="67" t="s">
        <v>2</v>
      </c>
      <c r="F179" s="67">
        <v>3</v>
      </c>
      <c r="G179" s="67">
        <v>0.8</v>
      </c>
      <c r="H179" s="16">
        <f t="shared" si="2"/>
        <v>4.8000000000000007</v>
      </c>
      <c r="I179" s="67" t="s">
        <v>16</v>
      </c>
      <c r="J179" s="67" t="s">
        <v>17</v>
      </c>
      <c r="K179" s="67">
        <v>41</v>
      </c>
      <c r="L179" s="67" t="s">
        <v>46</v>
      </c>
      <c r="M179" s="14">
        <f>IF(L179="","",VLOOKUP(L179,Légende!A:B,2,FALSE))</f>
        <v>1.2</v>
      </c>
      <c r="N179" s="67" t="s">
        <v>24</v>
      </c>
      <c r="O179" s="14">
        <f>IF(N179="",0,VLOOKUP(N179,Légende!D:E,2,FALSE))</f>
        <v>1</v>
      </c>
      <c r="P179" s="15">
        <f>IF(Q179="","",VLOOKUP(Q179,Légende!H:I,2,FALSE))</f>
        <v>50</v>
      </c>
      <c r="Q179" s="69" t="s">
        <v>61</v>
      </c>
      <c r="R179" s="80" t="s">
        <v>334</v>
      </c>
    </row>
    <row r="180" spans="1:18" ht="19.899999999999999" customHeight="1" x14ac:dyDescent="0.25">
      <c r="A180" s="58" t="s">
        <v>93</v>
      </c>
      <c r="B180" s="69" t="s">
        <v>188</v>
      </c>
      <c r="C180" s="67" t="s">
        <v>47</v>
      </c>
      <c r="D180" s="69" t="s">
        <v>181</v>
      </c>
      <c r="E180" s="67" t="s">
        <v>2</v>
      </c>
      <c r="F180" s="67">
        <v>3</v>
      </c>
      <c r="G180" s="67">
        <v>0.8</v>
      </c>
      <c r="H180" s="16">
        <f t="shared" si="2"/>
        <v>4.8000000000000007</v>
      </c>
      <c r="I180" s="67" t="s">
        <v>16</v>
      </c>
      <c r="J180" s="67" t="s">
        <v>17</v>
      </c>
      <c r="K180" s="67">
        <v>42</v>
      </c>
      <c r="L180" s="67" t="s">
        <v>46</v>
      </c>
      <c r="M180" s="14">
        <f>IF(L180="","",VLOOKUP(L180,Légende!A:B,2,FALSE))</f>
        <v>1.2</v>
      </c>
      <c r="N180" s="67" t="s">
        <v>24</v>
      </c>
      <c r="O180" s="14">
        <f>IF(N180="",0,VLOOKUP(N180,Légende!D:E,2,FALSE))</f>
        <v>1</v>
      </c>
      <c r="P180" s="15">
        <f>IF(Q180="","",VLOOKUP(Q180,Légende!H:I,2,FALSE))</f>
        <v>50</v>
      </c>
      <c r="Q180" s="69" t="s">
        <v>61</v>
      </c>
      <c r="R180" s="80" t="s">
        <v>334</v>
      </c>
    </row>
    <row r="181" spans="1:18" ht="19.899999999999999" customHeight="1" x14ac:dyDescent="0.25">
      <c r="A181" s="58" t="s">
        <v>93</v>
      </c>
      <c r="B181" s="69" t="s">
        <v>188</v>
      </c>
      <c r="C181" s="67" t="s">
        <v>47</v>
      </c>
      <c r="D181" s="69" t="s">
        <v>111</v>
      </c>
      <c r="E181" s="67" t="s">
        <v>19</v>
      </c>
      <c r="F181" s="67">
        <v>0</v>
      </c>
      <c r="G181" s="67">
        <v>0</v>
      </c>
      <c r="H181" s="16">
        <f t="shared" si="2"/>
        <v>0</v>
      </c>
      <c r="I181" s="67" t="s">
        <v>16</v>
      </c>
      <c r="J181" s="67" t="s">
        <v>17</v>
      </c>
      <c r="K181" s="67">
        <v>5</v>
      </c>
      <c r="L181" s="67" t="s">
        <v>44</v>
      </c>
      <c r="M181" s="14">
        <f>IF(L181="","",VLOOKUP(L181,Légende!A:B,2,FALSE))</f>
        <v>0.8</v>
      </c>
      <c r="N181" s="67" t="s">
        <v>24</v>
      </c>
      <c r="O181" s="14">
        <f>IF(N181="",0,VLOOKUP(N181,Légende!D:E,2,FALSE))</f>
        <v>1</v>
      </c>
      <c r="P181" s="15">
        <f>IF(Q181="","",VLOOKUP(Q181,Légende!H:I,2,FALSE))</f>
        <v>50</v>
      </c>
      <c r="Q181" s="69" t="s">
        <v>61</v>
      </c>
      <c r="R181" s="80" t="s">
        <v>339</v>
      </c>
    </row>
    <row r="182" spans="1:18" ht="19.899999999999999" customHeight="1" x14ac:dyDescent="0.25">
      <c r="A182" s="57" t="s">
        <v>93</v>
      </c>
      <c r="B182" s="62" t="s">
        <v>188</v>
      </c>
      <c r="C182" s="63" t="s">
        <v>47</v>
      </c>
      <c r="D182" s="62" t="s">
        <v>111</v>
      </c>
      <c r="E182" s="63" t="s">
        <v>19</v>
      </c>
      <c r="F182" s="63">
        <v>0</v>
      </c>
      <c r="G182" s="63">
        <v>0</v>
      </c>
      <c r="H182" s="16">
        <f t="shared" si="2"/>
        <v>0</v>
      </c>
      <c r="I182" s="63" t="s">
        <v>16</v>
      </c>
      <c r="J182" s="63" t="s">
        <v>17</v>
      </c>
      <c r="K182" s="63">
        <v>5</v>
      </c>
      <c r="L182" s="63" t="s">
        <v>44</v>
      </c>
      <c r="M182" s="14">
        <f>IF(L182="","",VLOOKUP(L182,Légende!A:B,2,FALSE))</f>
        <v>0.8</v>
      </c>
      <c r="N182" s="63" t="s">
        <v>24</v>
      </c>
      <c r="O182" s="14">
        <f>IF(N182="",0,VLOOKUP(N182,Légende!D:E,2,FALSE))</f>
        <v>1</v>
      </c>
      <c r="P182" s="15">
        <f>IF(Q182="","",VLOOKUP(Q182,Légende!H:I,2,FALSE))</f>
        <v>50</v>
      </c>
      <c r="Q182" s="62" t="s">
        <v>61</v>
      </c>
      <c r="R182" s="80" t="s">
        <v>340</v>
      </c>
    </row>
    <row r="183" spans="1:18" ht="19.899999999999999" customHeight="1" x14ac:dyDescent="0.25">
      <c r="A183" s="57" t="s">
        <v>94</v>
      </c>
      <c r="B183" s="62" t="s">
        <v>95</v>
      </c>
      <c r="C183" s="63" t="s">
        <v>202</v>
      </c>
      <c r="D183" s="63">
        <v>16</v>
      </c>
      <c r="E183" s="63" t="s">
        <v>20</v>
      </c>
      <c r="F183" s="63">
        <v>1</v>
      </c>
      <c r="G183" s="63">
        <v>6.5</v>
      </c>
      <c r="H183" s="16">
        <f t="shared" si="2"/>
        <v>13</v>
      </c>
      <c r="I183" s="63" t="s">
        <v>16</v>
      </c>
      <c r="J183" s="63" t="s">
        <v>17</v>
      </c>
      <c r="K183" s="63">
        <v>21</v>
      </c>
      <c r="L183" s="63" t="s">
        <v>45</v>
      </c>
      <c r="M183" s="14">
        <f>IF(L183="","",VLOOKUP(L183,Légende!A:B,2,FALSE))</f>
        <v>1</v>
      </c>
      <c r="N183" s="63" t="s">
        <v>18</v>
      </c>
      <c r="O183" s="14">
        <f>IF(N183="",0,VLOOKUP(N183,Légende!D:E,2,FALSE))</f>
        <v>1</v>
      </c>
      <c r="P183" s="15">
        <f>IF(Q183="","",VLOOKUP(Q183,Légende!H:I,2,FALSE))</f>
        <v>50</v>
      </c>
      <c r="Q183" s="62" t="s">
        <v>61</v>
      </c>
      <c r="R183" s="80" t="s">
        <v>341</v>
      </c>
    </row>
    <row r="184" spans="1:18" ht="19.899999999999999" customHeight="1" x14ac:dyDescent="0.25">
      <c r="A184" s="57" t="s">
        <v>94</v>
      </c>
      <c r="B184" s="62" t="s">
        <v>95</v>
      </c>
      <c r="C184" s="63" t="s">
        <v>202</v>
      </c>
      <c r="D184" s="63">
        <v>17</v>
      </c>
      <c r="E184" s="63" t="s">
        <v>20</v>
      </c>
      <c r="F184" s="67">
        <v>0</v>
      </c>
      <c r="G184" s="67">
        <v>0</v>
      </c>
      <c r="H184" s="16">
        <f t="shared" si="2"/>
        <v>0</v>
      </c>
      <c r="I184" s="63" t="s">
        <v>16</v>
      </c>
      <c r="J184" s="63" t="s">
        <v>17</v>
      </c>
      <c r="K184" s="63">
        <v>5</v>
      </c>
      <c r="L184" s="63" t="s">
        <v>45</v>
      </c>
      <c r="M184" s="14">
        <f>IF(L184="","",VLOOKUP(L184,Légende!A:B,2,FALSE))</f>
        <v>1</v>
      </c>
      <c r="N184" s="63" t="s">
        <v>18</v>
      </c>
      <c r="O184" s="14">
        <f>IF(N184="",0,VLOOKUP(N184,Légende!D:E,2,FALSE))</f>
        <v>1</v>
      </c>
      <c r="P184" s="15">
        <f>IF(Q184="","",VLOOKUP(Q184,Légende!H:I,2,FALSE))</f>
        <v>50</v>
      </c>
      <c r="Q184" s="62" t="s">
        <v>61</v>
      </c>
      <c r="R184" s="80" t="s">
        <v>342</v>
      </c>
    </row>
    <row r="185" spans="1:18" ht="19.899999999999999" customHeight="1" x14ac:dyDescent="0.25">
      <c r="A185" s="57" t="s">
        <v>94</v>
      </c>
      <c r="B185" s="62" t="s">
        <v>95</v>
      </c>
      <c r="C185" s="63" t="s">
        <v>202</v>
      </c>
      <c r="D185" s="63">
        <v>15</v>
      </c>
      <c r="E185" s="63" t="s">
        <v>15</v>
      </c>
      <c r="F185" s="63">
        <v>1</v>
      </c>
      <c r="G185" s="63">
        <v>6.5</v>
      </c>
      <c r="H185" s="16">
        <f t="shared" si="2"/>
        <v>13</v>
      </c>
      <c r="I185" s="63" t="s">
        <v>16</v>
      </c>
      <c r="J185" s="63" t="s">
        <v>17</v>
      </c>
      <c r="K185" s="63">
        <v>34</v>
      </c>
      <c r="L185" s="63" t="s">
        <v>45</v>
      </c>
      <c r="M185" s="14">
        <f>IF(L185="","",VLOOKUP(L185,Légende!A:B,2,FALSE))</f>
        <v>1</v>
      </c>
      <c r="N185" s="63" t="s">
        <v>18</v>
      </c>
      <c r="O185" s="14">
        <f>IF(N185="",0,VLOOKUP(N185,Légende!D:E,2,FALSE))</f>
        <v>1</v>
      </c>
      <c r="P185" s="15">
        <f>IF(Q185="","",VLOOKUP(Q185,Légende!H:I,2,FALSE))</f>
        <v>0</v>
      </c>
      <c r="Q185" s="73" t="s">
        <v>88</v>
      </c>
      <c r="R185" s="80" t="s">
        <v>343</v>
      </c>
    </row>
    <row r="186" spans="1:18" ht="19.899999999999999" customHeight="1" x14ac:dyDescent="0.25">
      <c r="A186" s="57" t="s">
        <v>94</v>
      </c>
      <c r="B186" s="62" t="s">
        <v>95</v>
      </c>
      <c r="C186" s="63" t="s">
        <v>47</v>
      </c>
      <c r="D186" s="63">
        <v>1</v>
      </c>
      <c r="E186" s="63" t="s">
        <v>15</v>
      </c>
      <c r="F186" s="63">
        <v>3</v>
      </c>
      <c r="G186" s="63">
        <v>3.5</v>
      </c>
      <c r="H186" s="16">
        <f t="shared" si="2"/>
        <v>21</v>
      </c>
      <c r="I186" s="63" t="s">
        <v>32</v>
      </c>
      <c r="J186" s="63" t="s">
        <v>17</v>
      </c>
      <c r="K186" s="63">
        <v>19</v>
      </c>
      <c r="L186" s="63" t="s">
        <v>45</v>
      </c>
      <c r="M186" s="14">
        <f>IF(L186="","",VLOOKUP(L186,Légende!A:B,2,FALSE))</f>
        <v>1</v>
      </c>
      <c r="N186" s="63" t="s">
        <v>18</v>
      </c>
      <c r="O186" s="14">
        <f>IF(N186="",0,VLOOKUP(N186,Légende!D:E,2,FALSE))</f>
        <v>1</v>
      </c>
      <c r="P186" s="15">
        <f>IF(Q186="","",VLOOKUP(Q186,Légende!H:I,2,FALSE))</f>
        <v>50</v>
      </c>
      <c r="Q186" s="62" t="s">
        <v>61</v>
      </c>
      <c r="R186" s="80" t="s">
        <v>210</v>
      </c>
    </row>
    <row r="187" spans="1:18" ht="19.899999999999999" customHeight="1" x14ac:dyDescent="0.25">
      <c r="A187" s="57" t="s">
        <v>94</v>
      </c>
      <c r="B187" s="62" t="s">
        <v>95</v>
      </c>
      <c r="C187" s="63" t="s">
        <v>47</v>
      </c>
      <c r="D187" s="63">
        <v>2</v>
      </c>
      <c r="E187" s="63" t="s">
        <v>15</v>
      </c>
      <c r="F187" s="63">
        <v>4</v>
      </c>
      <c r="G187" s="63">
        <v>3.65</v>
      </c>
      <c r="H187" s="16">
        <f t="shared" si="2"/>
        <v>29.2</v>
      </c>
      <c r="I187" s="63" t="s">
        <v>16</v>
      </c>
      <c r="J187" s="63" t="s">
        <v>17</v>
      </c>
      <c r="K187" s="63">
        <v>27</v>
      </c>
      <c r="L187" s="63" t="s">
        <v>45</v>
      </c>
      <c r="M187" s="14">
        <f>IF(L187="","",VLOOKUP(L187,Légende!A:B,2,FALSE))</f>
        <v>1</v>
      </c>
      <c r="N187" s="63" t="s">
        <v>18</v>
      </c>
      <c r="O187" s="14">
        <f>IF(N187="",0,VLOOKUP(N187,Légende!D:E,2,FALSE))</f>
        <v>1</v>
      </c>
      <c r="P187" s="15">
        <f>IF(Q187="","",VLOOKUP(Q187,Légende!H:I,2,FALSE))</f>
        <v>50</v>
      </c>
      <c r="Q187" s="62" t="s">
        <v>61</v>
      </c>
      <c r="R187" s="80" t="s">
        <v>210</v>
      </c>
    </row>
    <row r="188" spans="1:18" ht="19.899999999999999" customHeight="1" x14ac:dyDescent="0.25">
      <c r="A188" s="57" t="s">
        <v>94</v>
      </c>
      <c r="B188" s="62" t="s">
        <v>95</v>
      </c>
      <c r="C188" s="63" t="s">
        <v>47</v>
      </c>
      <c r="D188" s="63">
        <v>3</v>
      </c>
      <c r="E188" s="63" t="s">
        <v>15</v>
      </c>
      <c r="F188" s="63">
        <v>3</v>
      </c>
      <c r="G188" s="63">
        <v>3.65</v>
      </c>
      <c r="H188" s="16">
        <f t="shared" si="2"/>
        <v>21.9</v>
      </c>
      <c r="I188" s="63" t="s">
        <v>32</v>
      </c>
      <c r="J188" s="63" t="s">
        <v>17</v>
      </c>
      <c r="K188" s="63">
        <v>20</v>
      </c>
      <c r="L188" s="63" t="s">
        <v>45</v>
      </c>
      <c r="M188" s="14">
        <f>IF(L188="","",VLOOKUP(L188,Légende!A:B,2,FALSE))</f>
        <v>1</v>
      </c>
      <c r="N188" s="63" t="s">
        <v>18</v>
      </c>
      <c r="O188" s="14">
        <f>IF(N188="",0,VLOOKUP(N188,Légende!D:E,2,FALSE))</f>
        <v>1</v>
      </c>
      <c r="P188" s="15">
        <f>IF(Q188="","",VLOOKUP(Q188,Légende!H:I,2,FALSE))</f>
        <v>50</v>
      </c>
      <c r="Q188" s="62" t="s">
        <v>61</v>
      </c>
      <c r="R188" s="80" t="s">
        <v>210</v>
      </c>
    </row>
    <row r="189" spans="1:18" ht="19.899999999999999" customHeight="1" x14ac:dyDescent="0.25">
      <c r="A189" s="57" t="s">
        <v>94</v>
      </c>
      <c r="B189" s="62" t="s">
        <v>95</v>
      </c>
      <c r="C189" s="63" t="s">
        <v>47</v>
      </c>
      <c r="D189" s="63">
        <v>5</v>
      </c>
      <c r="E189" s="63" t="s">
        <v>15</v>
      </c>
      <c r="F189" s="63">
        <v>1</v>
      </c>
      <c r="G189" s="63">
        <v>3.65</v>
      </c>
      <c r="H189" s="16">
        <f t="shared" si="2"/>
        <v>7.3</v>
      </c>
      <c r="I189" s="63" t="s">
        <v>16</v>
      </c>
      <c r="J189" s="63" t="s">
        <v>17</v>
      </c>
      <c r="K189" s="63">
        <v>13</v>
      </c>
      <c r="L189" s="63" t="s">
        <v>45</v>
      </c>
      <c r="M189" s="14">
        <f>IF(L189="","",VLOOKUP(L189,Légende!A:B,2,FALSE))</f>
        <v>1</v>
      </c>
      <c r="N189" s="63" t="s">
        <v>18</v>
      </c>
      <c r="O189" s="14">
        <f>IF(N189="",0,VLOOKUP(N189,Légende!D:E,2,FALSE))</f>
        <v>1</v>
      </c>
      <c r="P189" s="15">
        <f>IF(Q189="","",VLOOKUP(Q189,Légende!H:I,2,FALSE))</f>
        <v>50</v>
      </c>
      <c r="Q189" s="62" t="s">
        <v>61</v>
      </c>
      <c r="R189" s="80" t="s">
        <v>210</v>
      </c>
    </row>
    <row r="190" spans="1:18" ht="19.899999999999999" customHeight="1" x14ac:dyDescent="0.25">
      <c r="A190" s="57" t="s">
        <v>94</v>
      </c>
      <c r="B190" s="62" t="s">
        <v>95</v>
      </c>
      <c r="C190" s="63" t="s">
        <v>47</v>
      </c>
      <c r="D190" s="63">
        <v>6</v>
      </c>
      <c r="E190" s="63" t="s">
        <v>19</v>
      </c>
      <c r="F190" s="63">
        <v>6</v>
      </c>
      <c r="G190" s="63">
        <v>6.4</v>
      </c>
      <c r="H190" s="16">
        <f t="shared" si="2"/>
        <v>76.800000000000011</v>
      </c>
      <c r="I190" s="63" t="s">
        <v>16</v>
      </c>
      <c r="J190" s="63" t="s">
        <v>17</v>
      </c>
      <c r="K190" s="63">
        <v>72</v>
      </c>
      <c r="L190" s="63" t="s">
        <v>45</v>
      </c>
      <c r="M190" s="14">
        <f>IF(L190="","",VLOOKUP(L190,Légende!A:B,2,FALSE))</f>
        <v>1</v>
      </c>
      <c r="N190" s="63" t="s">
        <v>18</v>
      </c>
      <c r="O190" s="14">
        <f>IF(N190="",0,VLOOKUP(N190,Légende!D:E,2,FALSE))</f>
        <v>1</v>
      </c>
      <c r="P190" s="15">
        <f>IF(Q190="","",VLOOKUP(Q190,Légende!H:I,2,FALSE))</f>
        <v>50</v>
      </c>
      <c r="Q190" s="62" t="s">
        <v>61</v>
      </c>
      <c r="R190" s="80" t="s">
        <v>344</v>
      </c>
    </row>
    <row r="191" spans="1:18" ht="19.899999999999999" customHeight="1" x14ac:dyDescent="0.25">
      <c r="A191" s="57" t="s">
        <v>94</v>
      </c>
      <c r="B191" s="62" t="s">
        <v>95</v>
      </c>
      <c r="C191" s="63" t="s">
        <v>47</v>
      </c>
      <c r="D191" s="63">
        <v>7</v>
      </c>
      <c r="E191" s="63" t="s">
        <v>19</v>
      </c>
      <c r="F191" s="63">
        <v>2</v>
      </c>
      <c r="G191" s="63">
        <v>3</v>
      </c>
      <c r="H191" s="16">
        <f t="shared" si="2"/>
        <v>12</v>
      </c>
      <c r="I191" s="63" t="s">
        <v>16</v>
      </c>
      <c r="J191" s="63" t="s">
        <v>17</v>
      </c>
      <c r="K191" s="63">
        <v>31</v>
      </c>
      <c r="L191" s="63" t="s">
        <v>45</v>
      </c>
      <c r="M191" s="14">
        <f>IF(L191="","",VLOOKUP(L191,Légende!A:B,2,FALSE))</f>
        <v>1</v>
      </c>
      <c r="N191" s="63" t="s">
        <v>18</v>
      </c>
      <c r="O191" s="14">
        <f>IF(N191="",0,VLOOKUP(N191,Légende!D:E,2,FALSE))</f>
        <v>1</v>
      </c>
      <c r="P191" s="15">
        <f>IF(Q191="","",VLOOKUP(Q191,Légende!H:I,2,FALSE))</f>
        <v>50</v>
      </c>
      <c r="Q191" s="62" t="s">
        <v>61</v>
      </c>
      <c r="R191" s="80" t="s">
        <v>210</v>
      </c>
    </row>
    <row r="192" spans="1:18" ht="19.899999999999999" customHeight="1" x14ac:dyDescent="0.25">
      <c r="A192" s="57" t="s">
        <v>94</v>
      </c>
      <c r="B192" s="62" t="s">
        <v>95</v>
      </c>
      <c r="C192" s="63" t="s">
        <v>47</v>
      </c>
      <c r="D192" s="63">
        <v>8</v>
      </c>
      <c r="E192" s="63" t="s">
        <v>15</v>
      </c>
      <c r="F192" s="63">
        <v>2</v>
      </c>
      <c r="G192" s="63">
        <v>3.65</v>
      </c>
      <c r="H192" s="16">
        <f t="shared" si="2"/>
        <v>14.6</v>
      </c>
      <c r="I192" s="63" t="s">
        <v>32</v>
      </c>
      <c r="J192" s="63" t="s">
        <v>17</v>
      </c>
      <c r="K192" s="63">
        <v>15</v>
      </c>
      <c r="L192" s="63" t="s">
        <v>45</v>
      </c>
      <c r="M192" s="14">
        <f>IF(L192="","",VLOOKUP(L192,Légende!A:B,2,FALSE))</f>
        <v>1</v>
      </c>
      <c r="N192" s="63" t="s">
        <v>18</v>
      </c>
      <c r="O192" s="14">
        <f>IF(N192="",0,VLOOKUP(N192,Légende!D:E,2,FALSE))</f>
        <v>1</v>
      </c>
      <c r="P192" s="15">
        <f>IF(Q192="","",VLOOKUP(Q192,Légende!H:I,2,FALSE))</f>
        <v>50</v>
      </c>
      <c r="Q192" s="62" t="s">
        <v>61</v>
      </c>
      <c r="R192" s="80" t="s">
        <v>210</v>
      </c>
    </row>
    <row r="193" spans="1:18" ht="19.899999999999999" customHeight="1" x14ac:dyDescent="0.25">
      <c r="A193" s="57" t="s">
        <v>94</v>
      </c>
      <c r="B193" s="62" t="s">
        <v>95</v>
      </c>
      <c r="C193" s="63" t="s">
        <v>47</v>
      </c>
      <c r="D193" s="63">
        <v>9</v>
      </c>
      <c r="E193" s="63" t="s">
        <v>15</v>
      </c>
      <c r="F193" s="63">
        <v>2</v>
      </c>
      <c r="G193" s="63">
        <v>3.65</v>
      </c>
      <c r="H193" s="16">
        <f t="shared" si="2"/>
        <v>14.6</v>
      </c>
      <c r="I193" s="63" t="s">
        <v>32</v>
      </c>
      <c r="J193" s="63" t="s">
        <v>17</v>
      </c>
      <c r="K193" s="63">
        <v>14</v>
      </c>
      <c r="L193" s="63" t="s">
        <v>45</v>
      </c>
      <c r="M193" s="14">
        <f>IF(L193="","",VLOOKUP(L193,Légende!A:B,2,FALSE))</f>
        <v>1</v>
      </c>
      <c r="N193" s="63" t="s">
        <v>18</v>
      </c>
      <c r="O193" s="14">
        <f>IF(N193="",0,VLOOKUP(N193,Légende!D:E,2,FALSE))</f>
        <v>1</v>
      </c>
      <c r="P193" s="15">
        <f>IF(Q193="","",VLOOKUP(Q193,Légende!H:I,2,FALSE))</f>
        <v>50</v>
      </c>
      <c r="Q193" s="62" t="s">
        <v>61</v>
      </c>
      <c r="R193" s="80" t="s">
        <v>210</v>
      </c>
    </row>
    <row r="194" spans="1:18" ht="19.899999999999999" customHeight="1" x14ac:dyDescent="0.25">
      <c r="A194" s="57" t="s">
        <v>94</v>
      </c>
      <c r="B194" s="62" t="s">
        <v>95</v>
      </c>
      <c r="C194" s="63" t="s">
        <v>47</v>
      </c>
      <c r="D194" s="63">
        <v>10</v>
      </c>
      <c r="E194" s="63" t="s">
        <v>15</v>
      </c>
      <c r="F194" s="63">
        <v>3</v>
      </c>
      <c r="G194" s="63">
        <v>3.65</v>
      </c>
      <c r="H194" s="16">
        <f t="shared" si="2"/>
        <v>21.9</v>
      </c>
      <c r="I194" s="63" t="s">
        <v>32</v>
      </c>
      <c r="J194" s="63" t="s">
        <v>17</v>
      </c>
      <c r="K194" s="63">
        <v>24</v>
      </c>
      <c r="L194" s="63" t="s">
        <v>45</v>
      </c>
      <c r="M194" s="14">
        <f>IF(L194="","",VLOOKUP(L194,Légende!A:B,2,FALSE))</f>
        <v>1</v>
      </c>
      <c r="N194" s="63" t="s">
        <v>18</v>
      </c>
      <c r="O194" s="14">
        <f>IF(N194="",0,VLOOKUP(N194,Légende!D:E,2,FALSE))</f>
        <v>1</v>
      </c>
      <c r="P194" s="15">
        <f>IF(Q194="","",VLOOKUP(Q194,Légende!H:I,2,FALSE))</f>
        <v>50</v>
      </c>
      <c r="Q194" s="62" t="s">
        <v>61</v>
      </c>
      <c r="R194" s="80" t="s">
        <v>210</v>
      </c>
    </row>
    <row r="195" spans="1:18" ht="19.899999999999999" customHeight="1" x14ac:dyDescent="0.25">
      <c r="A195" s="57" t="s">
        <v>94</v>
      </c>
      <c r="B195" s="62" t="s">
        <v>95</v>
      </c>
      <c r="C195" s="63" t="s">
        <v>47</v>
      </c>
      <c r="D195" s="63">
        <v>11</v>
      </c>
      <c r="E195" s="63" t="s">
        <v>15</v>
      </c>
      <c r="F195" s="63">
        <v>2</v>
      </c>
      <c r="G195" s="63">
        <v>3.65</v>
      </c>
      <c r="H195" s="16">
        <f t="shared" si="2"/>
        <v>14.6</v>
      </c>
      <c r="I195" s="63" t="s">
        <v>32</v>
      </c>
      <c r="J195" s="63" t="s">
        <v>17</v>
      </c>
      <c r="K195" s="63">
        <v>13</v>
      </c>
      <c r="L195" s="63" t="s">
        <v>45</v>
      </c>
      <c r="M195" s="14">
        <f>IF(L195="","",VLOOKUP(L195,Légende!A:B,2,FALSE))</f>
        <v>1</v>
      </c>
      <c r="N195" s="63" t="s">
        <v>18</v>
      </c>
      <c r="O195" s="14">
        <f>IF(N195="",0,VLOOKUP(N195,Légende!D:E,2,FALSE))</f>
        <v>1</v>
      </c>
      <c r="P195" s="15">
        <f>IF(Q195="","",VLOOKUP(Q195,Légende!H:I,2,FALSE))</f>
        <v>50</v>
      </c>
      <c r="Q195" s="62" t="s">
        <v>61</v>
      </c>
      <c r="R195" s="80" t="s">
        <v>210</v>
      </c>
    </row>
    <row r="196" spans="1:18" ht="19.899999999999999" customHeight="1" x14ac:dyDescent="0.25">
      <c r="A196" s="57" t="s">
        <v>94</v>
      </c>
      <c r="B196" s="62" t="s">
        <v>95</v>
      </c>
      <c r="C196" s="63" t="s">
        <v>47</v>
      </c>
      <c r="D196" s="63">
        <v>12</v>
      </c>
      <c r="E196" s="63" t="s">
        <v>15</v>
      </c>
      <c r="F196" s="63">
        <v>2</v>
      </c>
      <c r="G196" s="63">
        <v>3.65</v>
      </c>
      <c r="H196" s="16">
        <f t="shared" si="2"/>
        <v>14.6</v>
      </c>
      <c r="I196" s="63" t="s">
        <v>32</v>
      </c>
      <c r="J196" s="63" t="s">
        <v>17</v>
      </c>
      <c r="K196" s="63">
        <v>17</v>
      </c>
      <c r="L196" s="63" t="s">
        <v>45</v>
      </c>
      <c r="M196" s="14">
        <f>IF(L196="","",VLOOKUP(L196,Légende!A:B,2,FALSE))</f>
        <v>1</v>
      </c>
      <c r="N196" s="63" t="s">
        <v>18</v>
      </c>
      <c r="O196" s="14">
        <f>IF(N196="",0,VLOOKUP(N196,Légende!D:E,2,FALSE))</f>
        <v>1</v>
      </c>
      <c r="P196" s="15">
        <f>IF(Q196="","",VLOOKUP(Q196,Légende!H:I,2,FALSE))</f>
        <v>50</v>
      </c>
      <c r="Q196" s="62" t="s">
        <v>61</v>
      </c>
      <c r="R196" s="80" t="s">
        <v>210</v>
      </c>
    </row>
    <row r="197" spans="1:18" ht="19.899999999999999" customHeight="1" x14ac:dyDescent="0.25">
      <c r="A197" s="57" t="s">
        <v>94</v>
      </c>
      <c r="B197" s="62" t="s">
        <v>95</v>
      </c>
      <c r="C197" s="63" t="s">
        <v>47</v>
      </c>
      <c r="D197" s="63">
        <v>13</v>
      </c>
      <c r="E197" s="63" t="s">
        <v>15</v>
      </c>
      <c r="F197" s="63">
        <v>4</v>
      </c>
      <c r="G197" s="63">
        <v>3.65</v>
      </c>
      <c r="H197" s="16">
        <f t="shared" si="2"/>
        <v>29.2</v>
      </c>
      <c r="I197" s="63" t="s">
        <v>32</v>
      </c>
      <c r="J197" s="63" t="s">
        <v>17</v>
      </c>
      <c r="K197" s="63">
        <v>28</v>
      </c>
      <c r="L197" s="63" t="s">
        <v>45</v>
      </c>
      <c r="M197" s="14">
        <f>IF(L197="","",VLOOKUP(L197,Légende!A:B,2,FALSE))</f>
        <v>1</v>
      </c>
      <c r="N197" s="63" t="s">
        <v>18</v>
      </c>
      <c r="O197" s="14">
        <f>IF(N197="",0,VLOOKUP(N197,Légende!D:E,2,FALSE))</f>
        <v>1</v>
      </c>
      <c r="P197" s="15">
        <f>IF(Q197="","",VLOOKUP(Q197,Légende!H:I,2,FALSE))</f>
        <v>50</v>
      </c>
      <c r="Q197" s="62" t="s">
        <v>61</v>
      </c>
      <c r="R197" s="80" t="s">
        <v>210</v>
      </c>
    </row>
    <row r="198" spans="1:18" ht="19.899999999999999" customHeight="1" x14ac:dyDescent="0.25">
      <c r="A198" s="57" t="s">
        <v>94</v>
      </c>
      <c r="B198" s="62" t="s">
        <v>95</v>
      </c>
      <c r="C198" s="63" t="s">
        <v>47</v>
      </c>
      <c r="D198" s="63">
        <v>14</v>
      </c>
      <c r="E198" s="63" t="s">
        <v>15</v>
      </c>
      <c r="F198" s="63">
        <v>2</v>
      </c>
      <c r="G198" s="63">
        <v>3.65</v>
      </c>
      <c r="H198" s="16">
        <f t="shared" si="2"/>
        <v>14.6</v>
      </c>
      <c r="I198" s="63" t="s">
        <v>32</v>
      </c>
      <c r="J198" s="63" t="s">
        <v>17</v>
      </c>
      <c r="K198" s="63">
        <v>16</v>
      </c>
      <c r="L198" s="63" t="s">
        <v>45</v>
      </c>
      <c r="M198" s="14">
        <f>IF(L198="","",VLOOKUP(L198,Légende!A:B,2,FALSE))</f>
        <v>1</v>
      </c>
      <c r="N198" s="63" t="s">
        <v>18</v>
      </c>
      <c r="O198" s="14">
        <f>IF(N198="",0,VLOOKUP(N198,Légende!D:E,2,FALSE))</f>
        <v>1</v>
      </c>
      <c r="P198" s="15">
        <f>IF(Q198="","",VLOOKUP(Q198,Légende!H:I,2,FALSE))</f>
        <v>50</v>
      </c>
      <c r="Q198" s="62" t="s">
        <v>61</v>
      </c>
      <c r="R198" s="80" t="s">
        <v>210</v>
      </c>
    </row>
    <row r="199" spans="1:18" ht="19.899999999999999" customHeight="1" x14ac:dyDescent="0.25">
      <c r="A199" s="57" t="s">
        <v>94</v>
      </c>
      <c r="B199" s="62" t="s">
        <v>95</v>
      </c>
      <c r="C199" s="63" t="s">
        <v>47</v>
      </c>
      <c r="D199" s="63">
        <v>15</v>
      </c>
      <c r="E199" s="63" t="s">
        <v>15</v>
      </c>
      <c r="F199" s="63">
        <v>2</v>
      </c>
      <c r="G199" s="63">
        <v>3.65</v>
      </c>
      <c r="H199" s="16">
        <f t="shared" si="2"/>
        <v>14.6</v>
      </c>
      <c r="I199" s="63" t="s">
        <v>32</v>
      </c>
      <c r="J199" s="63" t="s">
        <v>17</v>
      </c>
      <c r="K199" s="63">
        <v>14</v>
      </c>
      <c r="L199" s="63" t="s">
        <v>45</v>
      </c>
      <c r="M199" s="14">
        <f>IF(L199="","",VLOOKUP(L199,Légende!A:B,2,FALSE))</f>
        <v>1</v>
      </c>
      <c r="N199" s="63" t="s">
        <v>18</v>
      </c>
      <c r="O199" s="14">
        <f>IF(N199="",0,VLOOKUP(N199,Légende!D:E,2,FALSE))</f>
        <v>1</v>
      </c>
      <c r="P199" s="15">
        <f>IF(Q199="","",VLOOKUP(Q199,Légende!H:I,2,FALSE))</f>
        <v>50</v>
      </c>
      <c r="Q199" s="62" t="s">
        <v>61</v>
      </c>
      <c r="R199" s="80" t="s">
        <v>210</v>
      </c>
    </row>
    <row r="200" spans="1:18" ht="19.899999999999999" customHeight="1" x14ac:dyDescent="0.25">
      <c r="A200" s="57" t="s">
        <v>94</v>
      </c>
      <c r="B200" s="62" t="s">
        <v>95</v>
      </c>
      <c r="C200" s="63" t="s">
        <v>47</v>
      </c>
      <c r="D200" s="63">
        <v>16</v>
      </c>
      <c r="E200" s="63" t="s">
        <v>15</v>
      </c>
      <c r="F200" s="63">
        <v>2</v>
      </c>
      <c r="G200" s="63">
        <v>3.65</v>
      </c>
      <c r="H200" s="16">
        <f t="shared" si="2"/>
        <v>14.6</v>
      </c>
      <c r="I200" s="63" t="s">
        <v>32</v>
      </c>
      <c r="J200" s="63" t="s">
        <v>17</v>
      </c>
      <c r="K200" s="63">
        <v>14</v>
      </c>
      <c r="L200" s="63" t="s">
        <v>45</v>
      </c>
      <c r="M200" s="14">
        <f>IF(L200="","",VLOOKUP(L200,Légende!A:B,2,FALSE))</f>
        <v>1</v>
      </c>
      <c r="N200" s="63" t="s">
        <v>18</v>
      </c>
      <c r="O200" s="14">
        <f>IF(N200="",0,VLOOKUP(N200,Légende!D:E,2,FALSE))</f>
        <v>1</v>
      </c>
      <c r="P200" s="15">
        <f>IF(Q200="","",VLOOKUP(Q200,Légende!H:I,2,FALSE))</f>
        <v>50</v>
      </c>
      <c r="Q200" s="62" t="s">
        <v>61</v>
      </c>
      <c r="R200" s="80" t="s">
        <v>210</v>
      </c>
    </row>
    <row r="201" spans="1:18" ht="19.899999999999999" customHeight="1" x14ac:dyDescent="0.25">
      <c r="A201" s="57" t="s">
        <v>94</v>
      </c>
      <c r="B201" s="62" t="s">
        <v>95</v>
      </c>
      <c r="C201" s="63" t="s">
        <v>47</v>
      </c>
      <c r="D201" s="63">
        <v>17</v>
      </c>
      <c r="E201" s="63" t="s">
        <v>22</v>
      </c>
      <c r="F201" s="63">
        <v>2</v>
      </c>
      <c r="G201" s="63">
        <v>1</v>
      </c>
      <c r="H201" s="16">
        <f t="shared" si="2"/>
        <v>4</v>
      </c>
      <c r="I201" s="63" t="s">
        <v>16</v>
      </c>
      <c r="J201" s="63" t="s">
        <v>17</v>
      </c>
      <c r="K201" s="63">
        <v>4</v>
      </c>
      <c r="L201" s="63" t="s">
        <v>44</v>
      </c>
      <c r="M201" s="14">
        <f>IF(L201="","",VLOOKUP(L201,Légende!A:B,2,FALSE))</f>
        <v>0.8</v>
      </c>
      <c r="N201" s="63" t="s">
        <v>18</v>
      </c>
      <c r="O201" s="14">
        <f>IF(N201="",0,VLOOKUP(N201,Légende!D:E,2,FALSE))</f>
        <v>1</v>
      </c>
      <c r="P201" s="15">
        <f>IF(Q201="","",VLOOKUP(Q201,Légende!H:I,2,FALSE))</f>
        <v>200</v>
      </c>
      <c r="Q201" s="74" t="s">
        <v>374</v>
      </c>
      <c r="R201" s="80" t="s">
        <v>345</v>
      </c>
    </row>
    <row r="202" spans="1:18" ht="19.899999999999999" customHeight="1" x14ac:dyDescent="0.25">
      <c r="A202" s="57" t="s">
        <v>94</v>
      </c>
      <c r="B202" s="62" t="s">
        <v>95</v>
      </c>
      <c r="C202" s="63" t="s">
        <v>47</v>
      </c>
      <c r="D202" s="63">
        <v>18</v>
      </c>
      <c r="E202" s="63" t="s">
        <v>15</v>
      </c>
      <c r="F202" s="63">
        <v>3</v>
      </c>
      <c r="G202" s="63">
        <v>2</v>
      </c>
      <c r="H202" s="16">
        <f t="shared" si="2"/>
        <v>12</v>
      </c>
      <c r="I202" s="63" t="s">
        <v>32</v>
      </c>
      <c r="J202" s="63" t="s">
        <v>17</v>
      </c>
      <c r="K202" s="63">
        <v>18</v>
      </c>
      <c r="L202" s="63" t="s">
        <v>45</v>
      </c>
      <c r="M202" s="14">
        <f>IF(L202="","",VLOOKUP(L202,Légende!A:B,2,FALSE))</f>
        <v>1</v>
      </c>
      <c r="N202" s="63" t="s">
        <v>18</v>
      </c>
      <c r="O202" s="14">
        <f>IF(N202="",0,VLOOKUP(N202,Légende!D:E,2,FALSE))</f>
        <v>1</v>
      </c>
      <c r="P202" s="15">
        <f>IF(Q202="","",VLOOKUP(Q202,Légende!H:I,2,FALSE))</f>
        <v>50</v>
      </c>
      <c r="Q202" s="62" t="s">
        <v>61</v>
      </c>
      <c r="R202" s="80" t="s">
        <v>210</v>
      </c>
    </row>
    <row r="203" spans="1:18" ht="19.899999999999999" customHeight="1" x14ac:dyDescent="0.25">
      <c r="A203" s="57" t="s">
        <v>94</v>
      </c>
      <c r="B203" s="62" t="s">
        <v>95</v>
      </c>
      <c r="C203" s="63" t="s">
        <v>47</v>
      </c>
      <c r="D203" s="63">
        <v>20</v>
      </c>
      <c r="E203" s="63" t="s">
        <v>15</v>
      </c>
      <c r="F203" s="63">
        <v>3</v>
      </c>
      <c r="G203" s="63">
        <v>3.65</v>
      </c>
      <c r="H203" s="16">
        <f t="shared" ref="H203:H266" si="3">F203*G203*2</f>
        <v>21.9</v>
      </c>
      <c r="I203" s="63" t="s">
        <v>32</v>
      </c>
      <c r="J203" s="63" t="s">
        <v>17</v>
      </c>
      <c r="K203" s="63">
        <v>22</v>
      </c>
      <c r="L203" s="63" t="s">
        <v>45</v>
      </c>
      <c r="M203" s="14">
        <f>IF(L203="","",VLOOKUP(L203,Légende!A:B,2,FALSE))</f>
        <v>1</v>
      </c>
      <c r="N203" s="63" t="s">
        <v>18</v>
      </c>
      <c r="O203" s="14">
        <f>IF(N203="",0,VLOOKUP(N203,Légende!D:E,2,FALSE))</f>
        <v>1</v>
      </c>
      <c r="P203" s="15">
        <f>IF(Q203="","",VLOOKUP(Q203,Légende!H:I,2,FALSE))</f>
        <v>50</v>
      </c>
      <c r="Q203" s="62" t="s">
        <v>61</v>
      </c>
      <c r="R203" s="80" t="s">
        <v>210</v>
      </c>
    </row>
    <row r="204" spans="1:18" ht="19.899999999999999" customHeight="1" x14ac:dyDescent="0.25">
      <c r="A204" s="57" t="s">
        <v>94</v>
      </c>
      <c r="B204" s="62" t="s">
        <v>95</v>
      </c>
      <c r="C204" s="63" t="s">
        <v>47</v>
      </c>
      <c r="D204" s="63">
        <v>21</v>
      </c>
      <c r="E204" s="63" t="s">
        <v>15</v>
      </c>
      <c r="F204" s="63">
        <v>2</v>
      </c>
      <c r="G204" s="63">
        <v>3.65</v>
      </c>
      <c r="H204" s="16">
        <f t="shared" si="3"/>
        <v>14.6</v>
      </c>
      <c r="I204" s="63" t="s">
        <v>32</v>
      </c>
      <c r="J204" s="63" t="s">
        <v>17</v>
      </c>
      <c r="K204" s="63">
        <v>13</v>
      </c>
      <c r="L204" s="63" t="s">
        <v>45</v>
      </c>
      <c r="M204" s="14">
        <f>IF(L204="","",VLOOKUP(L204,Légende!A:B,2,FALSE))</f>
        <v>1</v>
      </c>
      <c r="N204" s="63" t="s">
        <v>18</v>
      </c>
      <c r="O204" s="14">
        <f>IF(N204="",0,VLOOKUP(N204,Légende!D:E,2,FALSE))</f>
        <v>1</v>
      </c>
      <c r="P204" s="15">
        <f>IF(Q204="","",VLOOKUP(Q204,Légende!H:I,2,FALSE))</f>
        <v>50</v>
      </c>
      <c r="Q204" s="62" t="s">
        <v>61</v>
      </c>
      <c r="R204" s="80" t="s">
        <v>210</v>
      </c>
    </row>
    <row r="205" spans="1:18" ht="19.899999999999999" customHeight="1" x14ac:dyDescent="0.25">
      <c r="A205" s="57" t="s">
        <v>94</v>
      </c>
      <c r="B205" s="62" t="s">
        <v>95</v>
      </c>
      <c r="C205" s="63" t="s">
        <v>47</v>
      </c>
      <c r="D205" s="63">
        <v>22</v>
      </c>
      <c r="E205" s="63" t="s">
        <v>22</v>
      </c>
      <c r="F205" s="63">
        <v>2</v>
      </c>
      <c r="G205" s="63">
        <v>1.8</v>
      </c>
      <c r="H205" s="16">
        <f t="shared" si="3"/>
        <v>7.2</v>
      </c>
      <c r="I205" s="63" t="s">
        <v>16</v>
      </c>
      <c r="J205" s="63" t="s">
        <v>17</v>
      </c>
      <c r="K205" s="63">
        <v>7</v>
      </c>
      <c r="L205" s="63" t="s">
        <v>44</v>
      </c>
      <c r="M205" s="14">
        <f>IF(L205="","",VLOOKUP(L205,Légende!A:B,2,FALSE))</f>
        <v>0.8</v>
      </c>
      <c r="N205" s="63" t="s">
        <v>18</v>
      </c>
      <c r="O205" s="14">
        <f>IF(N205="",0,VLOOKUP(N205,Légende!D:E,2,FALSE))</f>
        <v>1</v>
      </c>
      <c r="P205" s="15">
        <f>IF(Q205="","",VLOOKUP(Q205,Légende!H:I,2,FALSE))</f>
        <v>200</v>
      </c>
      <c r="Q205" s="74" t="s">
        <v>374</v>
      </c>
      <c r="R205" s="80" t="s">
        <v>346</v>
      </c>
    </row>
    <row r="206" spans="1:18" ht="19.899999999999999" customHeight="1" x14ac:dyDescent="0.25">
      <c r="A206" s="57" t="s">
        <v>94</v>
      </c>
      <c r="B206" s="62" t="s">
        <v>95</v>
      </c>
      <c r="C206" s="63" t="s">
        <v>47</v>
      </c>
      <c r="D206" s="63">
        <v>23</v>
      </c>
      <c r="E206" s="63" t="s">
        <v>22</v>
      </c>
      <c r="F206" s="63">
        <v>2</v>
      </c>
      <c r="G206" s="63">
        <v>1.8</v>
      </c>
      <c r="H206" s="16">
        <f t="shared" si="3"/>
        <v>7.2</v>
      </c>
      <c r="I206" s="63" t="s">
        <v>16</v>
      </c>
      <c r="J206" s="63" t="s">
        <v>17</v>
      </c>
      <c r="K206" s="63">
        <v>10</v>
      </c>
      <c r="L206" s="63" t="s">
        <v>44</v>
      </c>
      <c r="M206" s="14">
        <f>IF(L206="","",VLOOKUP(L206,Légende!A:B,2,FALSE))</f>
        <v>0.8</v>
      </c>
      <c r="N206" s="63" t="s">
        <v>18</v>
      </c>
      <c r="O206" s="14">
        <f>IF(N206="",0,VLOOKUP(N206,Légende!D:E,2,FALSE))</f>
        <v>1</v>
      </c>
      <c r="P206" s="15">
        <f>IF(Q206="","",VLOOKUP(Q206,Légende!H:I,2,FALSE))</f>
        <v>200</v>
      </c>
      <c r="Q206" s="74" t="s">
        <v>374</v>
      </c>
      <c r="R206" s="80" t="s">
        <v>347</v>
      </c>
    </row>
    <row r="207" spans="1:18" ht="19.899999999999999" customHeight="1" x14ac:dyDescent="0.25">
      <c r="A207" s="57" t="s">
        <v>94</v>
      </c>
      <c r="B207" s="62" t="s">
        <v>95</v>
      </c>
      <c r="C207" s="63" t="s">
        <v>47</v>
      </c>
      <c r="D207" s="63">
        <v>24</v>
      </c>
      <c r="E207" s="63" t="s">
        <v>15</v>
      </c>
      <c r="F207" s="63">
        <v>1</v>
      </c>
      <c r="G207" s="63">
        <v>3.65</v>
      </c>
      <c r="H207" s="16">
        <f t="shared" si="3"/>
        <v>7.3</v>
      </c>
      <c r="I207" s="63" t="s">
        <v>32</v>
      </c>
      <c r="J207" s="63" t="s">
        <v>17</v>
      </c>
      <c r="K207" s="63">
        <v>13</v>
      </c>
      <c r="L207" s="63" t="s">
        <v>45</v>
      </c>
      <c r="M207" s="14">
        <f>IF(L207="","",VLOOKUP(L207,Légende!A:B,2,FALSE))</f>
        <v>1</v>
      </c>
      <c r="N207" s="63" t="s">
        <v>18</v>
      </c>
      <c r="O207" s="14">
        <f>IF(N207="",0,VLOOKUP(N207,Légende!D:E,2,FALSE))</f>
        <v>1</v>
      </c>
      <c r="P207" s="15">
        <f>IF(Q207="","",VLOOKUP(Q207,Légende!H:I,2,FALSE))</f>
        <v>50</v>
      </c>
      <c r="Q207" s="62" t="s">
        <v>61</v>
      </c>
      <c r="R207" s="80" t="s">
        <v>210</v>
      </c>
    </row>
    <row r="208" spans="1:18" ht="19.899999999999999" customHeight="1" x14ac:dyDescent="0.25">
      <c r="A208" s="57" t="s">
        <v>94</v>
      </c>
      <c r="B208" s="62" t="s">
        <v>95</v>
      </c>
      <c r="C208" s="63" t="s">
        <v>47</v>
      </c>
      <c r="D208" s="63">
        <v>25</v>
      </c>
      <c r="E208" s="63" t="s">
        <v>19</v>
      </c>
      <c r="F208" s="63">
        <v>1</v>
      </c>
      <c r="G208" s="63">
        <v>1</v>
      </c>
      <c r="H208" s="16">
        <f t="shared" si="3"/>
        <v>2</v>
      </c>
      <c r="I208" s="63" t="s">
        <v>16</v>
      </c>
      <c r="J208" s="63" t="s">
        <v>17</v>
      </c>
      <c r="K208" s="63">
        <v>7</v>
      </c>
      <c r="L208" s="63" t="s">
        <v>45</v>
      </c>
      <c r="M208" s="14">
        <f>IF(L208="","",VLOOKUP(L208,Légende!A:B,2,FALSE))</f>
        <v>1</v>
      </c>
      <c r="N208" s="63" t="s">
        <v>18</v>
      </c>
      <c r="O208" s="14">
        <f>IF(N208="",0,VLOOKUP(N208,Légende!D:E,2,FALSE))</f>
        <v>1</v>
      </c>
      <c r="P208" s="15">
        <f>IF(Q208="","",VLOOKUP(Q208,Légende!H:I,2,FALSE))</f>
        <v>50</v>
      </c>
      <c r="Q208" s="62" t="s">
        <v>61</v>
      </c>
      <c r="R208" s="80" t="s">
        <v>213</v>
      </c>
    </row>
    <row r="209" spans="1:18" ht="19.899999999999999" customHeight="1" x14ac:dyDescent="0.25">
      <c r="A209" s="57" t="s">
        <v>94</v>
      </c>
      <c r="B209" s="62" t="s">
        <v>95</v>
      </c>
      <c r="C209" s="63" t="s">
        <v>47</v>
      </c>
      <c r="D209" s="63">
        <v>26</v>
      </c>
      <c r="E209" s="63" t="s">
        <v>19</v>
      </c>
      <c r="F209" s="63">
        <v>1</v>
      </c>
      <c r="G209" s="63">
        <v>2</v>
      </c>
      <c r="H209" s="16">
        <f t="shared" si="3"/>
        <v>4</v>
      </c>
      <c r="I209" s="63" t="s">
        <v>16</v>
      </c>
      <c r="J209" s="63" t="s">
        <v>17</v>
      </c>
      <c r="K209" s="63">
        <v>25</v>
      </c>
      <c r="L209" s="63" t="s">
        <v>45</v>
      </c>
      <c r="M209" s="14">
        <f>IF(L209="","",VLOOKUP(L209,Légende!A:B,2,FALSE))</f>
        <v>1</v>
      </c>
      <c r="N209" s="63" t="s">
        <v>18</v>
      </c>
      <c r="O209" s="14">
        <f>IF(N209="",0,VLOOKUP(N209,Légende!D:E,2,FALSE))</f>
        <v>1</v>
      </c>
      <c r="P209" s="15">
        <f>IF(Q209="","",VLOOKUP(Q209,Légende!H:I,2,FALSE))</f>
        <v>50</v>
      </c>
      <c r="Q209" s="62" t="s">
        <v>61</v>
      </c>
      <c r="R209" s="80" t="s">
        <v>210</v>
      </c>
    </row>
    <row r="210" spans="1:18" ht="19.899999999999999" customHeight="1" x14ac:dyDescent="0.25">
      <c r="A210" s="57" t="s">
        <v>94</v>
      </c>
      <c r="B210" s="62" t="s">
        <v>95</v>
      </c>
      <c r="C210" s="63" t="s">
        <v>47</v>
      </c>
      <c r="D210" s="63">
        <v>27</v>
      </c>
      <c r="E210" s="63" t="s">
        <v>22</v>
      </c>
      <c r="F210" s="63">
        <v>2</v>
      </c>
      <c r="G210" s="63">
        <v>1.8</v>
      </c>
      <c r="H210" s="16">
        <f t="shared" si="3"/>
        <v>7.2</v>
      </c>
      <c r="I210" s="63" t="s">
        <v>16</v>
      </c>
      <c r="J210" s="63" t="s">
        <v>17</v>
      </c>
      <c r="K210" s="63">
        <v>3</v>
      </c>
      <c r="L210" s="63" t="s">
        <v>44</v>
      </c>
      <c r="M210" s="14">
        <f>IF(L210="","",VLOOKUP(L210,Légende!A:B,2,FALSE))</f>
        <v>0.8</v>
      </c>
      <c r="N210" s="63" t="s">
        <v>18</v>
      </c>
      <c r="O210" s="14">
        <f>IF(N210="",0,VLOOKUP(N210,Légende!D:E,2,FALSE))</f>
        <v>1</v>
      </c>
      <c r="P210" s="15">
        <f>IF(Q210="","",VLOOKUP(Q210,Légende!H:I,2,FALSE))</f>
        <v>200</v>
      </c>
      <c r="Q210" s="74" t="s">
        <v>374</v>
      </c>
      <c r="R210" s="80" t="s">
        <v>348</v>
      </c>
    </row>
    <row r="211" spans="1:18" ht="19.899999999999999" customHeight="1" x14ac:dyDescent="0.25">
      <c r="A211" s="57" t="s">
        <v>94</v>
      </c>
      <c r="B211" s="62" t="s">
        <v>95</v>
      </c>
      <c r="C211" s="63" t="s">
        <v>47</v>
      </c>
      <c r="D211" s="67">
        <v>28</v>
      </c>
      <c r="E211" s="67" t="s">
        <v>19</v>
      </c>
      <c r="F211" s="67">
        <v>8</v>
      </c>
      <c r="G211" s="67">
        <v>2</v>
      </c>
      <c r="H211" s="16">
        <f t="shared" si="3"/>
        <v>32</v>
      </c>
      <c r="I211" s="67" t="s">
        <v>16</v>
      </c>
      <c r="J211" s="67" t="s">
        <v>17</v>
      </c>
      <c r="K211" s="67">
        <v>6</v>
      </c>
      <c r="L211" s="63" t="s">
        <v>45</v>
      </c>
      <c r="M211" s="14">
        <f>IF(L211="","",VLOOKUP(L211,Légende!A:B,2,FALSE))</f>
        <v>1</v>
      </c>
      <c r="N211" s="63" t="s">
        <v>18</v>
      </c>
      <c r="O211" s="14">
        <f>IF(N211="",0,VLOOKUP(N211,Légende!D:E,2,FALSE))</f>
        <v>1</v>
      </c>
      <c r="P211" s="15">
        <f>IF(Q211="","",VLOOKUP(Q211,Légende!H:I,2,FALSE))</f>
        <v>50</v>
      </c>
      <c r="Q211" s="62" t="s">
        <v>61</v>
      </c>
      <c r="R211" s="80" t="s">
        <v>349</v>
      </c>
    </row>
    <row r="212" spans="1:18" ht="19.899999999999999" customHeight="1" x14ac:dyDescent="0.25">
      <c r="A212" s="57" t="s">
        <v>94</v>
      </c>
      <c r="B212" s="62" t="s">
        <v>95</v>
      </c>
      <c r="C212" s="63" t="s">
        <v>47</v>
      </c>
      <c r="D212" s="67">
        <v>29</v>
      </c>
      <c r="E212" s="67" t="s">
        <v>19</v>
      </c>
      <c r="F212" s="67">
        <v>25</v>
      </c>
      <c r="G212" s="67">
        <v>0.5</v>
      </c>
      <c r="H212" s="16">
        <f t="shared" si="3"/>
        <v>25</v>
      </c>
      <c r="I212" s="67" t="s">
        <v>16</v>
      </c>
      <c r="J212" s="67" t="s">
        <v>17</v>
      </c>
      <c r="K212" s="67">
        <v>16</v>
      </c>
      <c r="L212" s="63" t="s">
        <v>45</v>
      </c>
      <c r="M212" s="14">
        <f>IF(L212="","",VLOOKUP(L212,Légende!A:B,2,FALSE))</f>
        <v>1</v>
      </c>
      <c r="N212" s="63" t="s">
        <v>18</v>
      </c>
      <c r="O212" s="14">
        <f>IF(N212="",0,VLOOKUP(N212,Légende!D:E,2,FALSE))</f>
        <v>1</v>
      </c>
      <c r="P212" s="15">
        <f>IF(Q212="","",VLOOKUP(Q212,Légende!H:I,2,FALSE))</f>
        <v>50</v>
      </c>
      <c r="Q212" s="62" t="s">
        <v>61</v>
      </c>
      <c r="R212" s="80" t="s">
        <v>350</v>
      </c>
    </row>
    <row r="213" spans="1:18" ht="19.899999999999999" customHeight="1" x14ac:dyDescent="0.25">
      <c r="A213" s="57" t="s">
        <v>94</v>
      </c>
      <c r="B213" s="62" t="s">
        <v>95</v>
      </c>
      <c r="C213" s="63" t="s">
        <v>203</v>
      </c>
      <c r="D213" s="63">
        <v>1</v>
      </c>
      <c r="E213" s="63" t="s">
        <v>15</v>
      </c>
      <c r="F213" s="63">
        <v>2</v>
      </c>
      <c r="G213" s="63">
        <v>3.5</v>
      </c>
      <c r="H213" s="16">
        <f t="shared" si="3"/>
        <v>14</v>
      </c>
      <c r="I213" s="63" t="s">
        <v>33</v>
      </c>
      <c r="J213" s="63" t="s">
        <v>17</v>
      </c>
      <c r="K213" s="63">
        <v>17</v>
      </c>
      <c r="L213" s="63" t="s">
        <v>45</v>
      </c>
      <c r="M213" s="14">
        <f>IF(L213="","",VLOOKUP(L213,Légende!A:B,2,FALSE))</f>
        <v>1</v>
      </c>
      <c r="N213" s="63" t="s">
        <v>18</v>
      </c>
      <c r="O213" s="14">
        <f>IF(N213="",0,VLOOKUP(N213,Légende!D:E,2,FALSE))</f>
        <v>1</v>
      </c>
      <c r="P213" s="15">
        <f>IF(Q213="","",VLOOKUP(Q213,Légende!H:I,2,FALSE))</f>
        <v>50</v>
      </c>
      <c r="Q213" s="62" t="s">
        <v>61</v>
      </c>
      <c r="R213" s="80" t="s">
        <v>351</v>
      </c>
    </row>
    <row r="214" spans="1:18" ht="19.899999999999999" customHeight="1" x14ac:dyDescent="0.25">
      <c r="A214" s="57" t="s">
        <v>94</v>
      </c>
      <c r="B214" s="62" t="s">
        <v>95</v>
      </c>
      <c r="C214" s="63" t="s">
        <v>203</v>
      </c>
      <c r="D214" s="63">
        <v>2</v>
      </c>
      <c r="E214" s="63" t="s">
        <v>15</v>
      </c>
      <c r="F214" s="63">
        <v>6</v>
      </c>
      <c r="G214" s="63">
        <v>3.25</v>
      </c>
      <c r="H214" s="16">
        <f t="shared" si="3"/>
        <v>39</v>
      </c>
      <c r="I214" s="63" t="s">
        <v>33</v>
      </c>
      <c r="J214" s="63" t="s">
        <v>17</v>
      </c>
      <c r="K214" s="63">
        <v>39</v>
      </c>
      <c r="L214" s="63" t="s">
        <v>45</v>
      </c>
      <c r="M214" s="14">
        <f>IF(L214="","",VLOOKUP(L214,Légende!A:B,2,FALSE))</f>
        <v>1</v>
      </c>
      <c r="N214" s="63" t="s">
        <v>18</v>
      </c>
      <c r="O214" s="14">
        <f>IF(N214="",0,VLOOKUP(N214,Légende!D:E,2,FALSE))</f>
        <v>1</v>
      </c>
      <c r="P214" s="15">
        <f>IF(Q214="","",VLOOKUP(Q214,Légende!H:I,2,FALSE))</f>
        <v>50</v>
      </c>
      <c r="Q214" s="62" t="s">
        <v>61</v>
      </c>
      <c r="R214" s="80" t="s">
        <v>352</v>
      </c>
    </row>
    <row r="215" spans="1:18" ht="19.899999999999999" customHeight="1" x14ac:dyDescent="0.25">
      <c r="A215" s="57" t="s">
        <v>94</v>
      </c>
      <c r="B215" s="62" t="s">
        <v>95</v>
      </c>
      <c r="C215" s="63" t="s">
        <v>203</v>
      </c>
      <c r="D215" s="63">
        <v>3</v>
      </c>
      <c r="E215" s="63" t="s">
        <v>15</v>
      </c>
      <c r="F215" s="63">
        <v>4</v>
      </c>
      <c r="G215" s="63">
        <v>3.65</v>
      </c>
      <c r="H215" s="16">
        <f t="shared" si="3"/>
        <v>29.2</v>
      </c>
      <c r="I215" s="63" t="s">
        <v>32</v>
      </c>
      <c r="J215" s="63" t="s">
        <v>17</v>
      </c>
      <c r="K215" s="63">
        <v>27</v>
      </c>
      <c r="L215" s="63" t="s">
        <v>45</v>
      </c>
      <c r="M215" s="14">
        <f>IF(L215="","",VLOOKUP(L215,Légende!A:B,2,FALSE))</f>
        <v>1</v>
      </c>
      <c r="N215" s="63" t="s">
        <v>18</v>
      </c>
      <c r="O215" s="14">
        <f>IF(N215="",0,VLOOKUP(N215,Légende!D:E,2,FALSE))</f>
        <v>1</v>
      </c>
      <c r="P215" s="15">
        <f>IF(Q215="","",VLOOKUP(Q215,Légende!H:I,2,FALSE))</f>
        <v>50</v>
      </c>
      <c r="Q215" s="62" t="s">
        <v>61</v>
      </c>
      <c r="R215" s="80" t="s">
        <v>210</v>
      </c>
    </row>
    <row r="216" spans="1:18" ht="19.899999999999999" customHeight="1" x14ac:dyDescent="0.25">
      <c r="A216" s="57" t="s">
        <v>94</v>
      </c>
      <c r="B216" s="62" t="s">
        <v>95</v>
      </c>
      <c r="C216" s="63" t="s">
        <v>203</v>
      </c>
      <c r="D216" s="63">
        <v>4</v>
      </c>
      <c r="E216" s="63" t="s">
        <v>15</v>
      </c>
      <c r="F216" s="63">
        <v>2</v>
      </c>
      <c r="G216" s="63">
        <v>3.65</v>
      </c>
      <c r="H216" s="16">
        <f t="shared" si="3"/>
        <v>14.6</v>
      </c>
      <c r="I216" s="63" t="s">
        <v>32</v>
      </c>
      <c r="J216" s="63" t="s">
        <v>17</v>
      </c>
      <c r="K216" s="63">
        <v>20</v>
      </c>
      <c r="L216" s="63" t="s">
        <v>45</v>
      </c>
      <c r="M216" s="14">
        <f>IF(L216="","",VLOOKUP(L216,Légende!A:B,2,FALSE))</f>
        <v>1</v>
      </c>
      <c r="N216" s="63" t="s">
        <v>18</v>
      </c>
      <c r="O216" s="14">
        <f>IF(N216="",0,VLOOKUP(N216,Légende!D:E,2,FALSE))</f>
        <v>1</v>
      </c>
      <c r="P216" s="15">
        <f>IF(Q216="","",VLOOKUP(Q216,Légende!H:I,2,FALSE))</f>
        <v>50</v>
      </c>
      <c r="Q216" s="62" t="s">
        <v>61</v>
      </c>
      <c r="R216" s="80" t="s">
        <v>210</v>
      </c>
    </row>
    <row r="217" spans="1:18" ht="19.899999999999999" customHeight="1" x14ac:dyDescent="0.25">
      <c r="A217" s="57" t="s">
        <v>94</v>
      </c>
      <c r="B217" s="62" t="s">
        <v>95</v>
      </c>
      <c r="C217" s="63" t="s">
        <v>203</v>
      </c>
      <c r="D217" s="63">
        <v>5</v>
      </c>
      <c r="E217" s="63" t="s">
        <v>204</v>
      </c>
      <c r="F217" s="63">
        <v>4</v>
      </c>
      <c r="G217" s="63">
        <v>3.65</v>
      </c>
      <c r="H217" s="16">
        <f t="shared" si="3"/>
        <v>29.2</v>
      </c>
      <c r="I217" s="63" t="s">
        <v>32</v>
      </c>
      <c r="J217" s="63" t="s">
        <v>17</v>
      </c>
      <c r="K217" s="63">
        <v>28</v>
      </c>
      <c r="L217" s="63" t="s">
        <v>45</v>
      </c>
      <c r="M217" s="14">
        <f>IF(L217="","",VLOOKUP(L217,Légende!A:B,2,FALSE))</f>
        <v>1</v>
      </c>
      <c r="N217" s="63" t="s">
        <v>18</v>
      </c>
      <c r="O217" s="14">
        <f>IF(N217="",0,VLOOKUP(N217,Légende!D:E,2,FALSE))</f>
        <v>1</v>
      </c>
      <c r="P217" s="15">
        <f>IF(Q217="","",VLOOKUP(Q217,Légende!H:I,2,FALSE))</f>
        <v>12</v>
      </c>
      <c r="Q217" s="62" t="s">
        <v>25</v>
      </c>
      <c r="R217" s="80" t="s">
        <v>353</v>
      </c>
    </row>
    <row r="218" spans="1:18" ht="19.899999999999999" customHeight="1" x14ac:dyDescent="0.25">
      <c r="A218" s="57" t="s">
        <v>94</v>
      </c>
      <c r="B218" s="62" t="s">
        <v>95</v>
      </c>
      <c r="C218" s="63" t="s">
        <v>203</v>
      </c>
      <c r="D218" s="63">
        <v>6</v>
      </c>
      <c r="E218" s="63" t="s">
        <v>19</v>
      </c>
      <c r="F218" s="63">
        <v>22</v>
      </c>
      <c r="G218" s="63">
        <v>6</v>
      </c>
      <c r="H218" s="16">
        <f t="shared" si="3"/>
        <v>264</v>
      </c>
      <c r="I218" s="63" t="s">
        <v>16</v>
      </c>
      <c r="J218" s="63" t="s">
        <v>17</v>
      </c>
      <c r="K218" s="63">
        <v>10</v>
      </c>
      <c r="L218" s="63" t="s">
        <v>45</v>
      </c>
      <c r="M218" s="14">
        <f>IF(L218="","",VLOOKUP(L218,Légende!A:B,2,FALSE))</f>
        <v>1</v>
      </c>
      <c r="N218" s="63" t="s">
        <v>18</v>
      </c>
      <c r="O218" s="14">
        <f>IF(N218="",0,VLOOKUP(N218,Légende!D:E,2,FALSE))</f>
        <v>1</v>
      </c>
      <c r="P218" s="15">
        <f>IF(Q218="","",VLOOKUP(Q218,Légende!H:I,2,FALSE))</f>
        <v>50</v>
      </c>
      <c r="Q218" s="62" t="s">
        <v>61</v>
      </c>
      <c r="R218" s="80" t="s">
        <v>210</v>
      </c>
    </row>
    <row r="219" spans="1:18" ht="19.899999999999999" customHeight="1" x14ac:dyDescent="0.25">
      <c r="A219" s="57" t="s">
        <v>94</v>
      </c>
      <c r="B219" s="62" t="s">
        <v>95</v>
      </c>
      <c r="C219" s="63" t="s">
        <v>203</v>
      </c>
      <c r="D219" s="63">
        <v>7</v>
      </c>
      <c r="E219" s="63" t="s">
        <v>15</v>
      </c>
      <c r="F219" s="63">
        <v>6</v>
      </c>
      <c r="G219" s="63">
        <v>3.65</v>
      </c>
      <c r="H219" s="16">
        <f t="shared" si="3"/>
        <v>43.8</v>
      </c>
      <c r="I219" s="63" t="s">
        <v>32</v>
      </c>
      <c r="J219" s="63" t="s">
        <v>17</v>
      </c>
      <c r="K219" s="63">
        <v>43</v>
      </c>
      <c r="L219" s="63" t="s">
        <v>45</v>
      </c>
      <c r="M219" s="14">
        <f>IF(L219="","",VLOOKUP(L219,Légende!A:B,2,FALSE))</f>
        <v>1</v>
      </c>
      <c r="N219" s="63" t="s">
        <v>18</v>
      </c>
      <c r="O219" s="14">
        <f>IF(N219="",0,VLOOKUP(N219,Légende!D:E,2,FALSE))</f>
        <v>1</v>
      </c>
      <c r="P219" s="15">
        <f>IF(Q219="","",VLOOKUP(Q219,Légende!H:I,2,FALSE))</f>
        <v>50</v>
      </c>
      <c r="Q219" s="62" t="s">
        <v>61</v>
      </c>
      <c r="R219" s="80" t="s">
        <v>210</v>
      </c>
    </row>
    <row r="220" spans="1:18" ht="19.899999999999999" customHeight="1" x14ac:dyDescent="0.25">
      <c r="A220" s="57" t="s">
        <v>94</v>
      </c>
      <c r="B220" s="62" t="s">
        <v>95</v>
      </c>
      <c r="C220" s="63" t="s">
        <v>203</v>
      </c>
      <c r="D220" s="63">
        <v>8</v>
      </c>
      <c r="E220" s="63" t="s">
        <v>15</v>
      </c>
      <c r="F220" s="63">
        <v>1</v>
      </c>
      <c r="G220" s="63">
        <v>3.65</v>
      </c>
      <c r="H220" s="16">
        <f t="shared" si="3"/>
        <v>7.3</v>
      </c>
      <c r="I220" s="63" t="s">
        <v>32</v>
      </c>
      <c r="J220" s="63" t="s">
        <v>17</v>
      </c>
      <c r="K220" s="63">
        <v>10</v>
      </c>
      <c r="L220" s="63" t="s">
        <v>45</v>
      </c>
      <c r="M220" s="14">
        <f>IF(L220="","",VLOOKUP(L220,Légende!A:B,2,FALSE))</f>
        <v>1</v>
      </c>
      <c r="N220" s="63" t="s">
        <v>18</v>
      </c>
      <c r="O220" s="14">
        <f>IF(N220="",0,VLOOKUP(N220,Légende!D:E,2,FALSE))</f>
        <v>1</v>
      </c>
      <c r="P220" s="15">
        <f>IF(Q220="","",VLOOKUP(Q220,Légende!H:I,2,FALSE))</f>
        <v>50</v>
      </c>
      <c r="Q220" s="62" t="s">
        <v>61</v>
      </c>
      <c r="R220" s="80" t="s">
        <v>354</v>
      </c>
    </row>
    <row r="221" spans="1:18" ht="19.899999999999999" customHeight="1" x14ac:dyDescent="0.25">
      <c r="A221" s="57" t="s">
        <v>94</v>
      </c>
      <c r="B221" s="62" t="s">
        <v>95</v>
      </c>
      <c r="C221" s="63" t="s">
        <v>203</v>
      </c>
      <c r="D221" s="63">
        <v>9</v>
      </c>
      <c r="E221" s="63" t="s">
        <v>15</v>
      </c>
      <c r="F221" s="63">
        <v>4</v>
      </c>
      <c r="G221" s="63">
        <v>3.65</v>
      </c>
      <c r="H221" s="16">
        <f t="shared" si="3"/>
        <v>29.2</v>
      </c>
      <c r="I221" s="63" t="s">
        <v>32</v>
      </c>
      <c r="J221" s="63" t="s">
        <v>17</v>
      </c>
      <c r="K221" s="63">
        <v>31</v>
      </c>
      <c r="L221" s="63" t="s">
        <v>45</v>
      </c>
      <c r="M221" s="14">
        <f>IF(L221="","",VLOOKUP(L221,Légende!A:B,2,FALSE))</f>
        <v>1</v>
      </c>
      <c r="N221" s="63" t="s">
        <v>18</v>
      </c>
      <c r="O221" s="14">
        <f>IF(N221="",0,VLOOKUP(N221,Légende!D:E,2,FALSE))</f>
        <v>1</v>
      </c>
      <c r="P221" s="15">
        <f>IF(Q221="","",VLOOKUP(Q221,Légende!H:I,2,FALSE))</f>
        <v>50</v>
      </c>
      <c r="Q221" s="62" t="s">
        <v>61</v>
      </c>
      <c r="R221" s="80" t="s">
        <v>210</v>
      </c>
    </row>
    <row r="222" spans="1:18" ht="19.899999999999999" customHeight="1" x14ac:dyDescent="0.25">
      <c r="A222" s="57" t="s">
        <v>94</v>
      </c>
      <c r="B222" s="62" t="s">
        <v>95</v>
      </c>
      <c r="C222" s="63" t="s">
        <v>203</v>
      </c>
      <c r="D222" s="63">
        <v>10</v>
      </c>
      <c r="E222" s="63" t="s">
        <v>15</v>
      </c>
      <c r="F222" s="63">
        <v>2</v>
      </c>
      <c r="G222" s="63">
        <v>2</v>
      </c>
      <c r="H222" s="16">
        <f t="shared" si="3"/>
        <v>8</v>
      </c>
      <c r="I222" s="63" t="s">
        <v>16</v>
      </c>
      <c r="J222" s="63" t="s">
        <v>17</v>
      </c>
      <c r="K222" s="63">
        <v>7</v>
      </c>
      <c r="L222" s="63" t="s">
        <v>45</v>
      </c>
      <c r="M222" s="14">
        <f>IF(L222="","",VLOOKUP(L222,Légende!A:B,2,FALSE))</f>
        <v>1</v>
      </c>
      <c r="N222" s="63" t="s">
        <v>18</v>
      </c>
      <c r="O222" s="14">
        <f>IF(N222="",0,VLOOKUP(N222,Légende!D:E,2,FALSE))</f>
        <v>1</v>
      </c>
      <c r="P222" s="15">
        <f>IF(Q222="","",VLOOKUP(Q222,Légende!H:I,2,FALSE))</f>
        <v>50</v>
      </c>
      <c r="Q222" s="62" t="s">
        <v>61</v>
      </c>
      <c r="R222" s="80" t="s">
        <v>210</v>
      </c>
    </row>
    <row r="223" spans="1:18" ht="19.899999999999999" customHeight="1" x14ac:dyDescent="0.25">
      <c r="A223" s="57" t="s">
        <v>94</v>
      </c>
      <c r="B223" s="62" t="s">
        <v>95</v>
      </c>
      <c r="C223" s="63" t="s">
        <v>203</v>
      </c>
      <c r="D223" s="63">
        <v>11</v>
      </c>
      <c r="E223" s="63" t="s">
        <v>15</v>
      </c>
      <c r="F223" s="63">
        <v>4</v>
      </c>
      <c r="G223" s="63">
        <v>3.65</v>
      </c>
      <c r="H223" s="16">
        <f t="shared" si="3"/>
        <v>29.2</v>
      </c>
      <c r="I223" s="63" t="s">
        <v>32</v>
      </c>
      <c r="J223" s="63" t="s">
        <v>17</v>
      </c>
      <c r="K223" s="63">
        <v>30</v>
      </c>
      <c r="L223" s="63" t="s">
        <v>45</v>
      </c>
      <c r="M223" s="14">
        <f>IF(L223="","",VLOOKUP(L223,Légende!A:B,2,FALSE))</f>
        <v>1</v>
      </c>
      <c r="N223" s="63" t="s">
        <v>18</v>
      </c>
      <c r="O223" s="14">
        <f>IF(N223="",0,VLOOKUP(N223,Légende!D:E,2,FALSE))</f>
        <v>1</v>
      </c>
      <c r="P223" s="15">
        <f>IF(Q223="","",VLOOKUP(Q223,Légende!H:I,2,FALSE))</f>
        <v>50</v>
      </c>
      <c r="Q223" s="62" t="s">
        <v>61</v>
      </c>
      <c r="R223" s="80" t="s">
        <v>210</v>
      </c>
    </row>
    <row r="224" spans="1:18" ht="19.899999999999999" customHeight="1" x14ac:dyDescent="0.25">
      <c r="A224" s="57" t="s">
        <v>94</v>
      </c>
      <c r="B224" s="62" t="s">
        <v>95</v>
      </c>
      <c r="C224" s="63" t="s">
        <v>203</v>
      </c>
      <c r="D224" s="63">
        <v>12</v>
      </c>
      <c r="E224" s="63" t="s">
        <v>15</v>
      </c>
      <c r="F224" s="63">
        <v>2</v>
      </c>
      <c r="G224" s="63">
        <v>3.65</v>
      </c>
      <c r="H224" s="16">
        <f t="shared" si="3"/>
        <v>14.6</v>
      </c>
      <c r="I224" s="63" t="s">
        <v>32</v>
      </c>
      <c r="J224" s="63" t="s">
        <v>17</v>
      </c>
      <c r="K224" s="63">
        <v>16</v>
      </c>
      <c r="L224" s="63" t="s">
        <v>45</v>
      </c>
      <c r="M224" s="14">
        <f>IF(L224="","",VLOOKUP(L224,Légende!A:B,2,FALSE))</f>
        <v>1</v>
      </c>
      <c r="N224" s="63" t="s">
        <v>18</v>
      </c>
      <c r="O224" s="14">
        <f>IF(N224="",0,VLOOKUP(N224,Légende!D:E,2,FALSE))</f>
        <v>1</v>
      </c>
      <c r="P224" s="15">
        <f>IF(Q224="","",VLOOKUP(Q224,Légende!H:I,2,FALSE))</f>
        <v>50</v>
      </c>
      <c r="Q224" s="62" t="s">
        <v>61</v>
      </c>
      <c r="R224" s="80" t="s">
        <v>210</v>
      </c>
    </row>
    <row r="225" spans="1:18" ht="19.899999999999999" customHeight="1" x14ac:dyDescent="0.25">
      <c r="A225" s="57" t="s">
        <v>94</v>
      </c>
      <c r="B225" s="62" t="s">
        <v>95</v>
      </c>
      <c r="C225" s="63" t="s">
        <v>203</v>
      </c>
      <c r="D225" s="63">
        <v>13</v>
      </c>
      <c r="E225" s="63" t="s">
        <v>15</v>
      </c>
      <c r="F225" s="63">
        <v>2</v>
      </c>
      <c r="G225" s="63">
        <v>1.82</v>
      </c>
      <c r="H225" s="16">
        <f t="shared" si="3"/>
        <v>7.28</v>
      </c>
      <c r="I225" s="63" t="s">
        <v>32</v>
      </c>
      <c r="J225" s="63" t="s">
        <v>17</v>
      </c>
      <c r="K225" s="63">
        <v>14</v>
      </c>
      <c r="L225" s="63" t="s">
        <v>45</v>
      </c>
      <c r="M225" s="14">
        <f>IF(L225="","",VLOOKUP(L225,Légende!A:B,2,FALSE))</f>
        <v>1</v>
      </c>
      <c r="N225" s="63" t="s">
        <v>18</v>
      </c>
      <c r="O225" s="14">
        <f>IF(N225="",0,VLOOKUP(N225,Légende!D:E,2,FALSE))</f>
        <v>1</v>
      </c>
      <c r="P225" s="15">
        <f>IF(Q225="","",VLOOKUP(Q225,Légende!H:I,2,FALSE))</f>
        <v>50</v>
      </c>
      <c r="Q225" s="62" t="s">
        <v>61</v>
      </c>
      <c r="R225" s="80" t="s">
        <v>210</v>
      </c>
    </row>
    <row r="226" spans="1:18" ht="19.899999999999999" customHeight="1" x14ac:dyDescent="0.25">
      <c r="A226" s="57" t="s">
        <v>94</v>
      </c>
      <c r="B226" s="62" t="s">
        <v>95</v>
      </c>
      <c r="C226" s="63" t="s">
        <v>203</v>
      </c>
      <c r="D226" s="63">
        <v>14</v>
      </c>
      <c r="E226" s="63" t="s">
        <v>15</v>
      </c>
      <c r="F226" s="63">
        <v>2</v>
      </c>
      <c r="G226" s="63">
        <v>1.82</v>
      </c>
      <c r="H226" s="16">
        <f t="shared" si="3"/>
        <v>7.28</v>
      </c>
      <c r="I226" s="63" t="s">
        <v>32</v>
      </c>
      <c r="J226" s="63" t="s">
        <v>17</v>
      </c>
      <c r="K226" s="63">
        <v>14</v>
      </c>
      <c r="L226" s="63" t="s">
        <v>45</v>
      </c>
      <c r="M226" s="14">
        <f>IF(L226="","",VLOOKUP(L226,Légende!A:B,2,FALSE))</f>
        <v>1</v>
      </c>
      <c r="N226" s="63" t="s">
        <v>18</v>
      </c>
      <c r="O226" s="14">
        <f>IF(N226="",0,VLOOKUP(N226,Légende!D:E,2,FALSE))</f>
        <v>1</v>
      </c>
      <c r="P226" s="15">
        <f>IF(Q226="","",VLOOKUP(Q226,Légende!H:I,2,FALSE))</f>
        <v>50</v>
      </c>
      <c r="Q226" s="62" t="s">
        <v>61</v>
      </c>
      <c r="R226" s="80" t="s">
        <v>210</v>
      </c>
    </row>
    <row r="227" spans="1:18" ht="19.899999999999999" customHeight="1" x14ac:dyDescent="0.25">
      <c r="A227" s="57" t="s">
        <v>94</v>
      </c>
      <c r="B227" s="62" t="s">
        <v>95</v>
      </c>
      <c r="C227" s="63" t="s">
        <v>203</v>
      </c>
      <c r="D227" s="63">
        <v>15</v>
      </c>
      <c r="E227" s="63" t="s">
        <v>22</v>
      </c>
      <c r="F227" s="63">
        <v>2</v>
      </c>
      <c r="G227" s="63">
        <v>1.8</v>
      </c>
      <c r="H227" s="16">
        <f t="shared" si="3"/>
        <v>7.2</v>
      </c>
      <c r="I227" s="63" t="s">
        <v>16</v>
      </c>
      <c r="J227" s="63" t="s">
        <v>17</v>
      </c>
      <c r="K227" s="63">
        <v>7</v>
      </c>
      <c r="L227" s="63" t="s">
        <v>45</v>
      </c>
      <c r="M227" s="14">
        <f>IF(L227="","",VLOOKUP(L227,Légende!A:B,2,FALSE))</f>
        <v>1</v>
      </c>
      <c r="N227" s="63" t="s">
        <v>18</v>
      </c>
      <c r="O227" s="14">
        <f>IF(N227="",0,VLOOKUP(N227,Légende!D:E,2,FALSE))</f>
        <v>1</v>
      </c>
      <c r="P227" s="15">
        <f>IF(Q227="","",VLOOKUP(Q227,Légende!H:I,2,FALSE))</f>
        <v>200</v>
      </c>
      <c r="Q227" s="74" t="s">
        <v>374</v>
      </c>
      <c r="R227" s="80" t="s">
        <v>355</v>
      </c>
    </row>
    <row r="228" spans="1:18" ht="19.899999999999999" customHeight="1" x14ac:dyDescent="0.25">
      <c r="A228" s="57" t="s">
        <v>94</v>
      </c>
      <c r="B228" s="62" t="s">
        <v>95</v>
      </c>
      <c r="C228" s="63" t="s">
        <v>203</v>
      </c>
      <c r="D228" s="63">
        <v>16</v>
      </c>
      <c r="E228" s="63" t="s">
        <v>20</v>
      </c>
      <c r="F228" s="63">
        <v>2</v>
      </c>
      <c r="G228" s="63">
        <v>1.75</v>
      </c>
      <c r="H228" s="16">
        <f t="shared" si="3"/>
        <v>7</v>
      </c>
      <c r="I228" s="63" t="s">
        <v>16</v>
      </c>
      <c r="J228" s="63" t="s">
        <v>17</v>
      </c>
      <c r="K228" s="63">
        <v>15</v>
      </c>
      <c r="L228" s="63" t="s">
        <v>45</v>
      </c>
      <c r="M228" s="14">
        <f>IF(L228="","",VLOOKUP(L228,Légende!A:B,2,FALSE))</f>
        <v>1</v>
      </c>
      <c r="N228" s="63" t="s">
        <v>18</v>
      </c>
      <c r="O228" s="14">
        <f>IF(N228="",0,VLOOKUP(N228,Légende!D:E,2,FALSE))</f>
        <v>1</v>
      </c>
      <c r="P228" s="15">
        <f>IF(Q228="","",VLOOKUP(Q228,Légende!H:I,2,FALSE))</f>
        <v>12</v>
      </c>
      <c r="Q228" s="62" t="s">
        <v>25</v>
      </c>
      <c r="R228" s="80" t="s">
        <v>356</v>
      </c>
    </row>
    <row r="229" spans="1:18" ht="19.899999999999999" customHeight="1" x14ac:dyDescent="0.25">
      <c r="A229" s="57" t="s">
        <v>94</v>
      </c>
      <c r="B229" s="62" t="s">
        <v>95</v>
      </c>
      <c r="C229" s="63" t="s">
        <v>203</v>
      </c>
      <c r="D229" s="63">
        <v>17</v>
      </c>
      <c r="E229" s="63" t="s">
        <v>15</v>
      </c>
      <c r="F229" s="63">
        <v>2</v>
      </c>
      <c r="G229" s="63">
        <v>1.75</v>
      </c>
      <c r="H229" s="16">
        <f t="shared" si="3"/>
        <v>7</v>
      </c>
      <c r="I229" s="63" t="s">
        <v>32</v>
      </c>
      <c r="J229" s="63" t="s">
        <v>17</v>
      </c>
      <c r="K229" s="63">
        <v>16</v>
      </c>
      <c r="L229" s="63" t="s">
        <v>45</v>
      </c>
      <c r="M229" s="14">
        <f>IF(L229="","",VLOOKUP(L229,Légende!A:B,2,FALSE))</f>
        <v>1</v>
      </c>
      <c r="N229" s="63" t="s">
        <v>18</v>
      </c>
      <c r="O229" s="14">
        <f>IF(N229="",0,VLOOKUP(N229,Légende!D:E,2,FALSE))</f>
        <v>1</v>
      </c>
      <c r="P229" s="15">
        <f>IF(Q229="","",VLOOKUP(Q229,Légende!H:I,2,FALSE))</f>
        <v>50</v>
      </c>
      <c r="Q229" s="62" t="s">
        <v>61</v>
      </c>
      <c r="R229" s="80" t="s">
        <v>210</v>
      </c>
    </row>
    <row r="230" spans="1:18" ht="19.899999999999999" customHeight="1" x14ac:dyDescent="0.25">
      <c r="A230" s="57" t="s">
        <v>94</v>
      </c>
      <c r="B230" s="62" t="s">
        <v>95</v>
      </c>
      <c r="C230" s="63" t="s">
        <v>203</v>
      </c>
      <c r="D230" s="63">
        <v>18</v>
      </c>
      <c r="E230" s="63" t="s">
        <v>15</v>
      </c>
      <c r="F230" s="63">
        <v>2</v>
      </c>
      <c r="G230" s="63">
        <v>3.65</v>
      </c>
      <c r="H230" s="16">
        <f t="shared" si="3"/>
        <v>14.6</v>
      </c>
      <c r="I230" s="63" t="s">
        <v>32</v>
      </c>
      <c r="J230" s="63" t="s">
        <v>17</v>
      </c>
      <c r="K230" s="63">
        <v>21</v>
      </c>
      <c r="L230" s="63" t="s">
        <v>45</v>
      </c>
      <c r="M230" s="14">
        <f>IF(L230="","",VLOOKUP(L230,Légende!A:B,2,FALSE))</f>
        <v>1</v>
      </c>
      <c r="N230" s="63" t="s">
        <v>18</v>
      </c>
      <c r="O230" s="14">
        <f>IF(N230="",0,VLOOKUP(N230,Légende!D:E,2,FALSE))</f>
        <v>1</v>
      </c>
      <c r="P230" s="15">
        <f>IF(Q230="","",VLOOKUP(Q230,Légende!H:I,2,FALSE))</f>
        <v>50</v>
      </c>
      <c r="Q230" s="62" t="s">
        <v>61</v>
      </c>
      <c r="R230" s="80" t="s">
        <v>210</v>
      </c>
    </row>
    <row r="231" spans="1:18" ht="19.899999999999999" customHeight="1" x14ac:dyDescent="0.25">
      <c r="A231" s="57" t="s">
        <v>94</v>
      </c>
      <c r="B231" s="62" t="s">
        <v>95</v>
      </c>
      <c r="C231" s="63" t="s">
        <v>203</v>
      </c>
      <c r="D231" s="63">
        <v>19</v>
      </c>
      <c r="E231" s="63" t="s">
        <v>15</v>
      </c>
      <c r="F231" s="63">
        <v>3</v>
      </c>
      <c r="G231" s="63">
        <v>3.65</v>
      </c>
      <c r="H231" s="16">
        <f t="shared" si="3"/>
        <v>21.9</v>
      </c>
      <c r="I231" s="63" t="s">
        <v>32</v>
      </c>
      <c r="J231" s="63" t="s">
        <v>17</v>
      </c>
      <c r="K231" s="63">
        <v>20</v>
      </c>
      <c r="L231" s="63" t="s">
        <v>45</v>
      </c>
      <c r="M231" s="14">
        <f>IF(L231="","",VLOOKUP(L231,Légende!A:B,2,FALSE))</f>
        <v>1</v>
      </c>
      <c r="N231" s="63" t="s">
        <v>18</v>
      </c>
      <c r="O231" s="14">
        <f>IF(N231="",0,VLOOKUP(N231,Légende!D:E,2,FALSE))</f>
        <v>1</v>
      </c>
      <c r="P231" s="15">
        <f>IF(Q231="","",VLOOKUP(Q231,Légende!H:I,2,FALSE))</f>
        <v>50</v>
      </c>
      <c r="Q231" s="62" t="s">
        <v>61</v>
      </c>
      <c r="R231" s="80" t="s">
        <v>210</v>
      </c>
    </row>
    <row r="232" spans="1:18" ht="19.899999999999999" customHeight="1" x14ac:dyDescent="0.25">
      <c r="A232" s="57" t="s">
        <v>94</v>
      </c>
      <c r="B232" s="62" t="s">
        <v>95</v>
      </c>
      <c r="C232" s="63" t="s">
        <v>203</v>
      </c>
      <c r="D232" s="63">
        <v>20</v>
      </c>
      <c r="E232" s="63" t="s">
        <v>22</v>
      </c>
      <c r="F232" s="63">
        <v>2</v>
      </c>
      <c r="G232" s="63">
        <v>1.8</v>
      </c>
      <c r="H232" s="16">
        <f t="shared" si="3"/>
        <v>7.2</v>
      </c>
      <c r="I232" s="63" t="s">
        <v>16</v>
      </c>
      <c r="J232" s="63" t="s">
        <v>17</v>
      </c>
      <c r="K232" s="63">
        <v>7</v>
      </c>
      <c r="L232" s="63" t="s">
        <v>44</v>
      </c>
      <c r="M232" s="14">
        <f>IF(L232="","",VLOOKUP(L232,Légende!A:B,2,FALSE))</f>
        <v>0.8</v>
      </c>
      <c r="N232" s="63" t="s">
        <v>18</v>
      </c>
      <c r="O232" s="14">
        <f>IF(N232="",0,VLOOKUP(N232,Légende!D:E,2,FALSE))</f>
        <v>1</v>
      </c>
      <c r="P232" s="15">
        <f>IF(Q232="","",VLOOKUP(Q232,Légende!H:I,2,FALSE))</f>
        <v>200</v>
      </c>
      <c r="Q232" s="74" t="s">
        <v>374</v>
      </c>
      <c r="R232" s="80" t="s">
        <v>357</v>
      </c>
    </row>
    <row r="233" spans="1:18" ht="19.899999999999999" customHeight="1" x14ac:dyDescent="0.25">
      <c r="A233" s="57" t="s">
        <v>94</v>
      </c>
      <c r="B233" s="62" t="s">
        <v>95</v>
      </c>
      <c r="C233" s="63" t="s">
        <v>203</v>
      </c>
      <c r="D233" s="63">
        <v>21</v>
      </c>
      <c r="E233" s="63" t="s">
        <v>15</v>
      </c>
      <c r="F233" s="63">
        <v>1</v>
      </c>
      <c r="G233" s="63">
        <v>1.8</v>
      </c>
      <c r="H233" s="16">
        <f t="shared" si="3"/>
        <v>3.6</v>
      </c>
      <c r="I233" s="63" t="s">
        <v>16</v>
      </c>
      <c r="J233" s="63" t="s">
        <v>17</v>
      </c>
      <c r="K233" s="63">
        <v>3</v>
      </c>
      <c r="L233" s="63" t="s">
        <v>45</v>
      </c>
      <c r="M233" s="14">
        <f>IF(L233="","",VLOOKUP(L233,Légende!A:B,2,FALSE))</f>
        <v>1</v>
      </c>
      <c r="N233" s="63" t="s">
        <v>18</v>
      </c>
      <c r="O233" s="14">
        <f>IF(N233="",0,VLOOKUP(N233,Légende!D:E,2,FALSE))</f>
        <v>1</v>
      </c>
      <c r="P233" s="15">
        <f>IF(Q233="","",VLOOKUP(Q233,Légende!H:I,2,FALSE))</f>
        <v>12</v>
      </c>
      <c r="Q233" s="62" t="s">
        <v>25</v>
      </c>
      <c r="R233" s="80" t="s">
        <v>358</v>
      </c>
    </row>
    <row r="234" spans="1:18" ht="19.899999999999999" customHeight="1" x14ac:dyDescent="0.25">
      <c r="A234" s="57" t="s">
        <v>94</v>
      </c>
      <c r="B234" s="62" t="s">
        <v>95</v>
      </c>
      <c r="C234" s="63" t="s">
        <v>203</v>
      </c>
      <c r="D234" s="63">
        <v>22</v>
      </c>
      <c r="E234" s="63" t="s">
        <v>19</v>
      </c>
      <c r="F234" s="63">
        <v>6</v>
      </c>
      <c r="G234" s="63">
        <v>3</v>
      </c>
      <c r="H234" s="16">
        <f t="shared" si="3"/>
        <v>36</v>
      </c>
      <c r="I234" s="63" t="s">
        <v>16</v>
      </c>
      <c r="J234" s="63" t="s">
        <v>17</v>
      </c>
      <c r="K234" s="63">
        <v>7</v>
      </c>
      <c r="L234" s="63" t="s">
        <v>45</v>
      </c>
      <c r="M234" s="14">
        <f>IF(L234="","",VLOOKUP(L234,Légende!A:B,2,FALSE))</f>
        <v>1</v>
      </c>
      <c r="N234" s="63" t="s">
        <v>18</v>
      </c>
      <c r="O234" s="14">
        <f>IF(N234="",0,VLOOKUP(N234,Légende!D:E,2,FALSE))</f>
        <v>1</v>
      </c>
      <c r="P234" s="15">
        <f>IF(Q234="","",VLOOKUP(Q234,Légende!H:I,2,FALSE))</f>
        <v>50</v>
      </c>
      <c r="Q234" s="62" t="s">
        <v>61</v>
      </c>
      <c r="R234" s="80" t="s">
        <v>210</v>
      </c>
    </row>
    <row r="235" spans="1:18" ht="19.899999999999999" customHeight="1" x14ac:dyDescent="0.25">
      <c r="A235" s="57" t="s">
        <v>94</v>
      </c>
      <c r="B235" s="62" t="s">
        <v>95</v>
      </c>
      <c r="C235" s="63" t="s">
        <v>203</v>
      </c>
      <c r="D235" s="63">
        <v>23</v>
      </c>
      <c r="E235" s="63" t="s">
        <v>19</v>
      </c>
      <c r="F235" s="63">
        <v>1</v>
      </c>
      <c r="G235" s="63">
        <v>2</v>
      </c>
      <c r="H235" s="16">
        <f t="shared" si="3"/>
        <v>4</v>
      </c>
      <c r="I235" s="63" t="s">
        <v>16</v>
      </c>
      <c r="J235" s="63" t="s">
        <v>17</v>
      </c>
      <c r="K235" s="63">
        <v>32</v>
      </c>
      <c r="L235" s="63" t="s">
        <v>45</v>
      </c>
      <c r="M235" s="14">
        <f>IF(L235="","",VLOOKUP(L235,Légende!A:B,2,FALSE))</f>
        <v>1</v>
      </c>
      <c r="N235" s="63" t="s">
        <v>18</v>
      </c>
      <c r="O235" s="14">
        <f>IF(N235="",0,VLOOKUP(N235,Légende!D:E,2,FALSE))</f>
        <v>1</v>
      </c>
      <c r="P235" s="15">
        <f>IF(Q235="","",VLOOKUP(Q235,Légende!H:I,2,FALSE))</f>
        <v>50</v>
      </c>
      <c r="Q235" s="62" t="s">
        <v>61</v>
      </c>
      <c r="R235" s="80" t="s">
        <v>210</v>
      </c>
    </row>
    <row r="236" spans="1:18" ht="19.899999999999999" customHeight="1" x14ac:dyDescent="0.25">
      <c r="A236" s="57" t="s">
        <v>94</v>
      </c>
      <c r="B236" s="62" t="s">
        <v>95</v>
      </c>
      <c r="C236" s="63" t="s">
        <v>203</v>
      </c>
      <c r="D236" s="63">
        <v>24</v>
      </c>
      <c r="E236" s="63" t="s">
        <v>19</v>
      </c>
      <c r="F236" s="63">
        <v>1</v>
      </c>
      <c r="G236" s="63">
        <v>1</v>
      </c>
      <c r="H236" s="16">
        <f t="shared" si="3"/>
        <v>2</v>
      </c>
      <c r="I236" s="63" t="s">
        <v>16</v>
      </c>
      <c r="J236" s="63" t="s">
        <v>17</v>
      </c>
      <c r="K236" s="63">
        <v>24</v>
      </c>
      <c r="L236" s="63" t="s">
        <v>45</v>
      </c>
      <c r="M236" s="14">
        <f>IF(L236="","",VLOOKUP(L236,Légende!A:B,2,FALSE))</f>
        <v>1</v>
      </c>
      <c r="N236" s="63" t="s">
        <v>18</v>
      </c>
      <c r="O236" s="14">
        <f>IF(N236="",0,VLOOKUP(N236,Légende!D:E,2,FALSE))</f>
        <v>1</v>
      </c>
      <c r="P236" s="15">
        <f>IF(Q236="","",VLOOKUP(Q236,Légende!H:I,2,FALSE))</f>
        <v>50</v>
      </c>
      <c r="Q236" s="62" t="s">
        <v>61</v>
      </c>
      <c r="R236" s="80" t="s">
        <v>210</v>
      </c>
    </row>
    <row r="237" spans="1:18" ht="19.899999999999999" customHeight="1" x14ac:dyDescent="0.25">
      <c r="A237" s="57" t="s">
        <v>94</v>
      </c>
      <c r="B237" s="62" t="s">
        <v>95</v>
      </c>
      <c r="C237" s="63" t="s">
        <v>203</v>
      </c>
      <c r="D237" s="63">
        <v>25</v>
      </c>
      <c r="E237" s="63" t="s">
        <v>19</v>
      </c>
      <c r="F237" s="63">
        <v>2</v>
      </c>
      <c r="G237" s="63">
        <v>2</v>
      </c>
      <c r="H237" s="16">
        <f t="shared" si="3"/>
        <v>8</v>
      </c>
      <c r="I237" s="63" t="s">
        <v>16</v>
      </c>
      <c r="J237" s="63" t="s">
        <v>17</v>
      </c>
      <c r="K237" s="63">
        <v>3</v>
      </c>
      <c r="L237" s="63" t="s">
        <v>45</v>
      </c>
      <c r="M237" s="14">
        <f>IF(L237="","",VLOOKUP(L237,Légende!A:B,2,FALSE))</f>
        <v>1</v>
      </c>
      <c r="N237" s="63" t="s">
        <v>18</v>
      </c>
      <c r="O237" s="14">
        <f>IF(N237="",0,VLOOKUP(N237,Légende!D:E,2,FALSE))</f>
        <v>1</v>
      </c>
      <c r="P237" s="15">
        <f>IF(Q237="","",VLOOKUP(Q237,Légende!H:I,2,FALSE))</f>
        <v>50</v>
      </c>
      <c r="Q237" s="62" t="s">
        <v>61</v>
      </c>
      <c r="R237" s="80" t="s">
        <v>210</v>
      </c>
    </row>
    <row r="238" spans="1:18" ht="19.899999999999999" customHeight="1" x14ac:dyDescent="0.25">
      <c r="A238" s="57" t="s">
        <v>94</v>
      </c>
      <c r="B238" s="62" t="s">
        <v>95</v>
      </c>
      <c r="C238" s="63" t="s">
        <v>203</v>
      </c>
      <c r="D238" s="63">
        <v>26</v>
      </c>
      <c r="E238" s="63" t="s">
        <v>19</v>
      </c>
      <c r="F238" s="63">
        <v>2</v>
      </c>
      <c r="G238" s="63">
        <v>1.8</v>
      </c>
      <c r="H238" s="16">
        <f t="shared" si="3"/>
        <v>7.2</v>
      </c>
      <c r="I238" s="63" t="s">
        <v>16</v>
      </c>
      <c r="J238" s="63" t="s">
        <v>17</v>
      </c>
      <c r="K238" s="67">
        <v>6</v>
      </c>
      <c r="L238" s="63" t="s">
        <v>45</v>
      </c>
      <c r="M238" s="14">
        <f>IF(L238="","",VLOOKUP(L238,Légende!A:B,2,FALSE))</f>
        <v>1</v>
      </c>
      <c r="N238" s="63" t="s">
        <v>18</v>
      </c>
      <c r="O238" s="14">
        <f>IF(N238="",0,VLOOKUP(N238,Légende!D:E,2,FALSE))</f>
        <v>1</v>
      </c>
      <c r="P238" s="15">
        <f>IF(Q238="","",VLOOKUP(Q238,Légende!H:I,2,FALSE))</f>
        <v>50</v>
      </c>
      <c r="Q238" s="62" t="s">
        <v>61</v>
      </c>
      <c r="R238" s="80" t="s">
        <v>359</v>
      </c>
    </row>
    <row r="239" spans="1:18" ht="19.899999999999999" customHeight="1" x14ac:dyDescent="0.25">
      <c r="A239" s="57" t="s">
        <v>94</v>
      </c>
      <c r="B239" s="62" t="s">
        <v>95</v>
      </c>
      <c r="C239" s="63" t="s">
        <v>203</v>
      </c>
      <c r="D239" s="63">
        <v>27</v>
      </c>
      <c r="E239" s="63" t="s">
        <v>19</v>
      </c>
      <c r="F239" s="63">
        <v>22</v>
      </c>
      <c r="G239" s="63">
        <v>6</v>
      </c>
      <c r="H239" s="16">
        <f t="shared" si="3"/>
        <v>264</v>
      </c>
      <c r="I239" s="63" t="s">
        <v>16</v>
      </c>
      <c r="J239" s="63" t="s">
        <v>17</v>
      </c>
      <c r="K239" s="67">
        <v>16</v>
      </c>
      <c r="L239" s="63" t="s">
        <v>45</v>
      </c>
      <c r="M239" s="14">
        <f>IF(L239="","",VLOOKUP(L239,Légende!A:B,2,FALSE))</f>
        <v>1</v>
      </c>
      <c r="N239" s="63" t="s">
        <v>18</v>
      </c>
      <c r="O239" s="14">
        <f>IF(N239="",0,VLOOKUP(N239,Légende!D:E,2,FALSE))</f>
        <v>1</v>
      </c>
      <c r="P239" s="15">
        <f>IF(Q239="","",VLOOKUP(Q239,Légende!H:I,2,FALSE))</f>
        <v>50</v>
      </c>
      <c r="Q239" s="62" t="s">
        <v>61</v>
      </c>
      <c r="R239" s="80" t="s">
        <v>360</v>
      </c>
    </row>
    <row r="240" spans="1:18" ht="19.899999999999999" customHeight="1" x14ac:dyDescent="0.25">
      <c r="A240" s="57" t="s">
        <v>94</v>
      </c>
      <c r="B240" s="62" t="s">
        <v>99</v>
      </c>
      <c r="C240" s="63" t="s">
        <v>47</v>
      </c>
      <c r="D240" s="63">
        <v>1</v>
      </c>
      <c r="E240" s="63" t="s">
        <v>19</v>
      </c>
      <c r="F240" s="63">
        <v>1</v>
      </c>
      <c r="G240" s="63">
        <v>3.6</v>
      </c>
      <c r="H240" s="16">
        <f t="shared" si="3"/>
        <v>7.2</v>
      </c>
      <c r="I240" s="63" t="s">
        <v>16</v>
      </c>
      <c r="J240" s="63" t="s">
        <v>17</v>
      </c>
      <c r="K240" s="63">
        <v>7</v>
      </c>
      <c r="L240" s="63" t="s">
        <v>45</v>
      </c>
      <c r="M240" s="14">
        <f>IF(L240="","",VLOOKUP(L240,Légende!A:B,2,FALSE))</f>
        <v>1</v>
      </c>
      <c r="N240" s="63" t="s">
        <v>18</v>
      </c>
      <c r="O240" s="14">
        <f>IF(N240="",0,VLOOKUP(N240,Légende!D:E,2,FALSE))</f>
        <v>1</v>
      </c>
      <c r="P240" s="15">
        <f>IF(Q240="","",VLOOKUP(Q240,Légende!H:I,2,FALSE))</f>
        <v>50</v>
      </c>
      <c r="Q240" s="62" t="s">
        <v>61</v>
      </c>
      <c r="R240" s="80" t="s">
        <v>361</v>
      </c>
    </row>
    <row r="241" spans="1:18" ht="19.899999999999999" customHeight="1" x14ac:dyDescent="0.25">
      <c r="A241" s="57" t="s">
        <v>94</v>
      </c>
      <c r="B241" s="62" t="s">
        <v>99</v>
      </c>
      <c r="C241" s="63" t="s">
        <v>47</v>
      </c>
      <c r="D241" s="63">
        <v>2</v>
      </c>
      <c r="E241" s="63" t="s">
        <v>22</v>
      </c>
      <c r="F241" s="63">
        <v>1</v>
      </c>
      <c r="G241" s="63">
        <v>2</v>
      </c>
      <c r="H241" s="16">
        <f t="shared" si="3"/>
        <v>4</v>
      </c>
      <c r="I241" s="63" t="s">
        <v>16</v>
      </c>
      <c r="J241" s="63" t="s">
        <v>17</v>
      </c>
      <c r="K241" s="63">
        <v>6</v>
      </c>
      <c r="L241" s="63" t="s">
        <v>45</v>
      </c>
      <c r="M241" s="14">
        <f>IF(L241="","",VLOOKUP(L241,Légende!A:B,2,FALSE))</f>
        <v>1</v>
      </c>
      <c r="N241" s="63" t="s">
        <v>18</v>
      </c>
      <c r="O241" s="14">
        <f>IF(N241="",0,VLOOKUP(N241,Légende!D:E,2,FALSE))</f>
        <v>1</v>
      </c>
      <c r="P241" s="15">
        <f>IF(Q241="","",VLOOKUP(Q241,Légende!H:I,2,FALSE))</f>
        <v>200</v>
      </c>
      <c r="Q241" s="73" t="s">
        <v>374</v>
      </c>
      <c r="R241" s="80" t="s">
        <v>362</v>
      </c>
    </row>
    <row r="242" spans="1:18" ht="19.899999999999999" customHeight="1" x14ac:dyDescent="0.25">
      <c r="A242" s="57" t="s">
        <v>94</v>
      </c>
      <c r="B242" s="62" t="s">
        <v>99</v>
      </c>
      <c r="C242" s="63" t="s">
        <v>47</v>
      </c>
      <c r="D242" s="63">
        <v>3</v>
      </c>
      <c r="E242" s="63" t="s">
        <v>19</v>
      </c>
      <c r="F242" s="63">
        <v>7</v>
      </c>
      <c r="G242" s="63">
        <v>12</v>
      </c>
      <c r="H242" s="16">
        <f t="shared" si="3"/>
        <v>168</v>
      </c>
      <c r="I242" s="63" t="s">
        <v>16</v>
      </c>
      <c r="J242" s="63" t="s">
        <v>17</v>
      </c>
      <c r="K242" s="63">
        <v>28</v>
      </c>
      <c r="L242" s="63" t="s">
        <v>45</v>
      </c>
      <c r="M242" s="14">
        <f>IF(L242="","",VLOOKUP(L242,Légende!A:B,2,FALSE))</f>
        <v>1</v>
      </c>
      <c r="N242" s="63" t="s">
        <v>18</v>
      </c>
      <c r="O242" s="14">
        <f>IF(N242="",0,VLOOKUP(N242,Légende!D:E,2,FALSE))</f>
        <v>1</v>
      </c>
      <c r="P242" s="15">
        <f>IF(Q242="","",VLOOKUP(Q242,Légende!H:I,2,FALSE))</f>
        <v>50</v>
      </c>
      <c r="Q242" s="62" t="s">
        <v>61</v>
      </c>
      <c r="R242" s="80" t="s">
        <v>363</v>
      </c>
    </row>
    <row r="243" spans="1:18" ht="45" x14ac:dyDescent="0.25">
      <c r="A243" s="57" t="s">
        <v>94</v>
      </c>
      <c r="B243" s="62" t="s">
        <v>99</v>
      </c>
      <c r="C243" s="63" t="s">
        <v>47</v>
      </c>
      <c r="D243" s="63">
        <v>4</v>
      </c>
      <c r="E243" s="63" t="s">
        <v>19</v>
      </c>
      <c r="F243" s="63">
        <v>3</v>
      </c>
      <c r="G243" s="63">
        <v>3</v>
      </c>
      <c r="H243" s="16">
        <f t="shared" si="3"/>
        <v>18</v>
      </c>
      <c r="I243" s="63" t="s">
        <v>16</v>
      </c>
      <c r="J243" s="63" t="s">
        <v>17</v>
      </c>
      <c r="K243" s="63">
        <v>28</v>
      </c>
      <c r="L243" s="63" t="s">
        <v>45</v>
      </c>
      <c r="M243" s="14">
        <f>IF(L243="","",VLOOKUP(L243,Légende!A:B,2,FALSE))</f>
        <v>1</v>
      </c>
      <c r="N243" s="63" t="s">
        <v>18</v>
      </c>
      <c r="O243" s="14">
        <f>IF(N243="",0,VLOOKUP(N243,Légende!D:E,2,FALSE))</f>
        <v>1</v>
      </c>
      <c r="P243" s="15">
        <f>IF(Q243="","",VLOOKUP(Q243,Légende!H:I,2,FALSE))</f>
        <v>50</v>
      </c>
      <c r="Q243" s="62" t="s">
        <v>61</v>
      </c>
      <c r="R243" s="80" t="s">
        <v>210</v>
      </c>
    </row>
    <row r="244" spans="1:18" ht="19.899999999999999" customHeight="1" x14ac:dyDescent="0.25">
      <c r="A244" s="57" t="s">
        <v>94</v>
      </c>
      <c r="B244" s="62" t="s">
        <v>99</v>
      </c>
      <c r="C244" s="63" t="s">
        <v>47</v>
      </c>
      <c r="D244" s="63">
        <v>5</v>
      </c>
      <c r="E244" s="63" t="s">
        <v>22</v>
      </c>
      <c r="F244" s="63">
        <v>0</v>
      </c>
      <c r="G244" s="63">
        <v>0</v>
      </c>
      <c r="H244" s="16">
        <f t="shared" si="3"/>
        <v>0</v>
      </c>
      <c r="I244" s="63" t="s">
        <v>16</v>
      </c>
      <c r="J244" s="63" t="s">
        <v>17</v>
      </c>
      <c r="K244" s="63">
        <v>2</v>
      </c>
      <c r="L244" s="63" t="s">
        <v>44</v>
      </c>
      <c r="M244" s="14">
        <f>IF(L244="","",VLOOKUP(L244,Légende!A:B,2,FALSE))</f>
        <v>0.8</v>
      </c>
      <c r="N244" s="63" t="s">
        <v>18</v>
      </c>
      <c r="O244" s="14">
        <f>IF(N244="",0,VLOOKUP(N244,Légende!D:E,2,FALSE))</f>
        <v>1</v>
      </c>
      <c r="P244" s="15">
        <f>IF(Q244="","",VLOOKUP(Q244,Légende!H:I,2,FALSE))</f>
        <v>200</v>
      </c>
      <c r="Q244" s="73" t="s">
        <v>374</v>
      </c>
      <c r="R244" s="80" t="s">
        <v>364</v>
      </c>
    </row>
    <row r="245" spans="1:18" ht="19.899999999999999" customHeight="1" x14ac:dyDescent="0.25">
      <c r="A245" s="57" t="s">
        <v>94</v>
      </c>
      <c r="B245" s="62" t="s">
        <v>99</v>
      </c>
      <c r="C245" s="63" t="s">
        <v>47</v>
      </c>
      <c r="D245" s="63">
        <v>6</v>
      </c>
      <c r="E245" s="63" t="s">
        <v>22</v>
      </c>
      <c r="F245" s="63">
        <v>1</v>
      </c>
      <c r="G245" s="63">
        <v>2</v>
      </c>
      <c r="H245" s="16">
        <f t="shared" si="3"/>
        <v>4</v>
      </c>
      <c r="I245" s="63" t="s">
        <v>16</v>
      </c>
      <c r="J245" s="63" t="s">
        <v>17</v>
      </c>
      <c r="K245" s="63">
        <v>8</v>
      </c>
      <c r="L245" s="63" t="s">
        <v>45</v>
      </c>
      <c r="M245" s="14">
        <f>IF(L245="","",VLOOKUP(L245,Légende!A:B,2,FALSE))</f>
        <v>1</v>
      </c>
      <c r="N245" s="63" t="s">
        <v>18</v>
      </c>
      <c r="O245" s="14">
        <f>IF(N245="",0,VLOOKUP(N245,Légende!D:E,2,FALSE))</f>
        <v>1</v>
      </c>
      <c r="P245" s="15">
        <f>IF(Q245="","",VLOOKUP(Q245,Légende!H:I,2,FALSE))</f>
        <v>200</v>
      </c>
      <c r="Q245" s="73" t="s">
        <v>374</v>
      </c>
      <c r="R245" s="80" t="s">
        <v>365</v>
      </c>
    </row>
    <row r="246" spans="1:18" ht="19.899999999999999" customHeight="1" x14ac:dyDescent="0.25">
      <c r="A246" s="57" t="s">
        <v>94</v>
      </c>
      <c r="B246" s="62" t="s">
        <v>99</v>
      </c>
      <c r="C246" s="63" t="s">
        <v>47</v>
      </c>
      <c r="D246" s="63">
        <v>7</v>
      </c>
      <c r="E246" s="63" t="s">
        <v>15</v>
      </c>
      <c r="F246" s="63">
        <v>1</v>
      </c>
      <c r="G246" s="63">
        <v>4</v>
      </c>
      <c r="H246" s="16">
        <f t="shared" si="3"/>
        <v>8</v>
      </c>
      <c r="I246" s="63" t="s">
        <v>16</v>
      </c>
      <c r="J246" s="63" t="s">
        <v>17</v>
      </c>
      <c r="K246" s="63">
        <v>13</v>
      </c>
      <c r="L246" s="63" t="s">
        <v>45</v>
      </c>
      <c r="M246" s="14">
        <f>IF(L246="","",VLOOKUP(L246,Légende!A:B,2,FALSE))</f>
        <v>1</v>
      </c>
      <c r="N246" s="63" t="s">
        <v>18</v>
      </c>
      <c r="O246" s="14">
        <f>IF(N246="",0,VLOOKUP(N246,Légende!D:E,2,FALSE))</f>
        <v>1</v>
      </c>
      <c r="P246" s="15">
        <f>IF(Q246="","",VLOOKUP(Q246,Légende!H:I,2,FALSE))</f>
        <v>50</v>
      </c>
      <c r="Q246" s="62" t="s">
        <v>61</v>
      </c>
      <c r="R246" s="80" t="s">
        <v>210</v>
      </c>
    </row>
    <row r="247" spans="1:18" ht="19.899999999999999" customHeight="1" x14ac:dyDescent="0.25">
      <c r="A247" s="57" t="s">
        <v>94</v>
      </c>
      <c r="B247" s="62" t="s">
        <v>99</v>
      </c>
      <c r="C247" s="63" t="s">
        <v>47</v>
      </c>
      <c r="D247" s="63">
        <v>8</v>
      </c>
      <c r="E247" s="63" t="s">
        <v>15</v>
      </c>
      <c r="F247" s="63">
        <v>1</v>
      </c>
      <c r="G247" s="63">
        <v>4</v>
      </c>
      <c r="H247" s="16">
        <f t="shared" si="3"/>
        <v>8</v>
      </c>
      <c r="I247" s="63" t="s">
        <v>16</v>
      </c>
      <c r="J247" s="63" t="s">
        <v>17</v>
      </c>
      <c r="K247" s="63">
        <v>14</v>
      </c>
      <c r="L247" s="63" t="s">
        <v>44</v>
      </c>
      <c r="M247" s="14">
        <f>IF(L247="","",VLOOKUP(L247,Légende!A:B,2,FALSE))</f>
        <v>0.8</v>
      </c>
      <c r="N247" s="63" t="s">
        <v>18</v>
      </c>
      <c r="O247" s="14">
        <f>IF(N247="",0,VLOOKUP(N247,Légende!D:E,2,FALSE))</f>
        <v>1</v>
      </c>
      <c r="P247" s="15">
        <f>IF(Q247="","",VLOOKUP(Q247,Légende!H:I,2,FALSE))</f>
        <v>50</v>
      </c>
      <c r="Q247" s="62" t="s">
        <v>61</v>
      </c>
      <c r="R247" s="80" t="s">
        <v>210</v>
      </c>
    </row>
    <row r="248" spans="1:18" ht="19.899999999999999" customHeight="1" x14ac:dyDescent="0.25">
      <c r="A248" s="57" t="s">
        <v>94</v>
      </c>
      <c r="B248" s="62" t="s">
        <v>99</v>
      </c>
      <c r="C248" s="63" t="s">
        <v>47</v>
      </c>
      <c r="D248" s="63">
        <v>9</v>
      </c>
      <c r="E248" s="63" t="s">
        <v>205</v>
      </c>
      <c r="F248" s="63">
        <v>2</v>
      </c>
      <c r="G248" s="63">
        <v>6</v>
      </c>
      <c r="H248" s="16">
        <f t="shared" si="3"/>
        <v>24</v>
      </c>
      <c r="I248" s="63" t="s">
        <v>16</v>
      </c>
      <c r="J248" s="63" t="s">
        <v>17</v>
      </c>
      <c r="K248" s="63">
        <v>29</v>
      </c>
      <c r="L248" s="63" t="s">
        <v>45</v>
      </c>
      <c r="M248" s="14">
        <f>IF(L248="","",VLOOKUP(L248,Légende!A:B,2,FALSE))</f>
        <v>1</v>
      </c>
      <c r="N248" s="63" t="s">
        <v>18</v>
      </c>
      <c r="O248" s="14">
        <f>IF(N248="",0,VLOOKUP(N248,Légende!D:E,2,FALSE))</f>
        <v>1</v>
      </c>
      <c r="P248" s="15">
        <f>IF(Q248="","",VLOOKUP(Q248,Légende!H:I,2,FALSE))</f>
        <v>50</v>
      </c>
      <c r="Q248" s="62" t="s">
        <v>61</v>
      </c>
      <c r="R248" s="80" t="s">
        <v>210</v>
      </c>
    </row>
    <row r="249" spans="1:18" ht="19.899999999999999" customHeight="1" x14ac:dyDescent="0.25">
      <c r="A249" s="57" t="s">
        <v>94</v>
      </c>
      <c r="B249" s="62" t="s">
        <v>99</v>
      </c>
      <c r="C249" s="63" t="s">
        <v>47</v>
      </c>
      <c r="D249" s="63">
        <v>11</v>
      </c>
      <c r="E249" s="63" t="s">
        <v>19</v>
      </c>
      <c r="F249" s="63">
        <v>0</v>
      </c>
      <c r="G249" s="63">
        <v>0</v>
      </c>
      <c r="H249" s="16">
        <f t="shared" si="3"/>
        <v>0</v>
      </c>
      <c r="I249" s="63" t="s">
        <v>16</v>
      </c>
      <c r="J249" s="63" t="s">
        <v>17</v>
      </c>
      <c r="K249" s="63">
        <v>2</v>
      </c>
      <c r="L249" s="63" t="s">
        <v>45</v>
      </c>
      <c r="M249" s="14">
        <f>IF(L249="","",VLOOKUP(L249,Légende!A:B,2,FALSE))</f>
        <v>1</v>
      </c>
      <c r="N249" s="63" t="s">
        <v>18</v>
      </c>
      <c r="O249" s="14">
        <f>IF(N249="",0,VLOOKUP(N249,Légende!D:E,2,FALSE))</f>
        <v>1</v>
      </c>
      <c r="P249" s="15">
        <f>IF(Q249="","",VLOOKUP(Q249,Légende!H:I,2,FALSE))</f>
        <v>50</v>
      </c>
      <c r="Q249" s="62" t="s">
        <v>61</v>
      </c>
      <c r="R249" s="80" t="s">
        <v>210</v>
      </c>
    </row>
    <row r="250" spans="1:18" ht="19.899999999999999" customHeight="1" x14ac:dyDescent="0.25">
      <c r="A250" s="57" t="s">
        <v>94</v>
      </c>
      <c r="B250" s="62" t="s">
        <v>99</v>
      </c>
      <c r="C250" s="63" t="s">
        <v>47</v>
      </c>
      <c r="D250" s="63">
        <v>12</v>
      </c>
      <c r="E250" s="63" t="s">
        <v>204</v>
      </c>
      <c r="F250" s="63">
        <v>7</v>
      </c>
      <c r="G250" s="63">
        <v>3.5</v>
      </c>
      <c r="H250" s="16">
        <f t="shared" si="3"/>
        <v>49</v>
      </c>
      <c r="I250" s="63" t="s">
        <v>16</v>
      </c>
      <c r="J250" s="63" t="s">
        <v>17</v>
      </c>
      <c r="K250" s="63">
        <v>95</v>
      </c>
      <c r="L250" s="63" t="s">
        <v>45</v>
      </c>
      <c r="M250" s="14">
        <f>IF(L250="","",VLOOKUP(L250,Légende!A:B,2,FALSE))</f>
        <v>1</v>
      </c>
      <c r="N250" s="63" t="s">
        <v>18</v>
      </c>
      <c r="O250" s="14">
        <f>IF(N250="",0,VLOOKUP(N250,Légende!D:E,2,FALSE))</f>
        <v>1</v>
      </c>
      <c r="P250" s="15">
        <f>IF(Q250="","",VLOOKUP(Q250,Légende!H:I,2,FALSE))</f>
        <v>12</v>
      </c>
      <c r="Q250" s="62" t="s">
        <v>25</v>
      </c>
      <c r="R250" s="80" t="s">
        <v>210</v>
      </c>
    </row>
    <row r="251" spans="1:18" ht="19.899999999999999" customHeight="1" x14ac:dyDescent="0.25">
      <c r="A251" s="57" t="s">
        <v>94</v>
      </c>
      <c r="B251" s="62" t="s">
        <v>99</v>
      </c>
      <c r="C251" s="63" t="s">
        <v>47</v>
      </c>
      <c r="D251" s="63">
        <v>13</v>
      </c>
      <c r="E251" s="63" t="s">
        <v>15</v>
      </c>
      <c r="F251" s="63">
        <v>2</v>
      </c>
      <c r="G251" s="63">
        <v>3.5</v>
      </c>
      <c r="H251" s="16">
        <f t="shared" si="3"/>
        <v>14</v>
      </c>
      <c r="I251" s="63" t="s">
        <v>16</v>
      </c>
      <c r="J251" s="63" t="s">
        <v>17</v>
      </c>
      <c r="K251" s="63">
        <v>13</v>
      </c>
      <c r="L251" s="63" t="s">
        <v>45</v>
      </c>
      <c r="M251" s="14">
        <f>IF(L251="","",VLOOKUP(L251,Légende!A:B,2,FALSE))</f>
        <v>1</v>
      </c>
      <c r="N251" s="63" t="s">
        <v>18</v>
      </c>
      <c r="O251" s="14">
        <f>IF(N251="",0,VLOOKUP(N251,Légende!D:E,2,FALSE))</f>
        <v>1</v>
      </c>
      <c r="P251" s="15">
        <f>IF(Q251="","",VLOOKUP(Q251,Légende!H:I,2,FALSE))</f>
        <v>50</v>
      </c>
      <c r="Q251" s="62" t="s">
        <v>61</v>
      </c>
      <c r="R251" s="80" t="s">
        <v>210</v>
      </c>
    </row>
    <row r="252" spans="1:18" ht="19.899999999999999" customHeight="1" x14ac:dyDescent="0.25">
      <c r="A252" s="57" t="s">
        <v>94</v>
      </c>
      <c r="B252" s="62" t="s">
        <v>99</v>
      </c>
      <c r="C252" s="63" t="s">
        <v>47</v>
      </c>
      <c r="D252" s="63">
        <v>15</v>
      </c>
      <c r="E252" s="63" t="s">
        <v>15</v>
      </c>
      <c r="F252" s="63">
        <v>2</v>
      </c>
      <c r="G252" s="63">
        <v>3.5</v>
      </c>
      <c r="H252" s="16">
        <f t="shared" si="3"/>
        <v>14</v>
      </c>
      <c r="I252" s="63" t="s">
        <v>32</v>
      </c>
      <c r="J252" s="63" t="s">
        <v>17</v>
      </c>
      <c r="K252" s="63">
        <v>28</v>
      </c>
      <c r="L252" s="63" t="s">
        <v>45</v>
      </c>
      <c r="M252" s="14">
        <f>IF(L252="","",VLOOKUP(L252,Légende!A:B,2,FALSE))</f>
        <v>1</v>
      </c>
      <c r="N252" s="63" t="s">
        <v>18</v>
      </c>
      <c r="O252" s="14">
        <f>IF(N252="",0,VLOOKUP(N252,Légende!D:E,2,FALSE))</f>
        <v>1</v>
      </c>
      <c r="P252" s="15">
        <f>IF(Q252="","",VLOOKUP(Q252,Légende!H:I,2,FALSE))</f>
        <v>50</v>
      </c>
      <c r="Q252" s="62" t="s">
        <v>61</v>
      </c>
      <c r="R252" s="80" t="s">
        <v>210</v>
      </c>
    </row>
    <row r="253" spans="1:18" ht="19.899999999999999" customHeight="1" x14ac:dyDescent="0.25">
      <c r="A253" s="57" t="s">
        <v>94</v>
      </c>
      <c r="B253" s="62" t="s">
        <v>99</v>
      </c>
      <c r="C253" s="63" t="s">
        <v>47</v>
      </c>
      <c r="D253" s="63">
        <v>16</v>
      </c>
      <c r="E253" s="63" t="s">
        <v>205</v>
      </c>
      <c r="F253" s="63">
        <v>1</v>
      </c>
      <c r="G253" s="63">
        <v>3.5</v>
      </c>
      <c r="H253" s="16">
        <f t="shared" si="3"/>
        <v>7</v>
      </c>
      <c r="I253" s="63" t="s">
        <v>16</v>
      </c>
      <c r="J253" s="63" t="s">
        <v>17</v>
      </c>
      <c r="K253" s="63">
        <v>25</v>
      </c>
      <c r="L253" s="63" t="s">
        <v>45</v>
      </c>
      <c r="M253" s="14">
        <f>IF(L253="","",VLOOKUP(L253,Légende!A:B,2,FALSE))</f>
        <v>1</v>
      </c>
      <c r="N253" s="63" t="s">
        <v>18</v>
      </c>
      <c r="O253" s="14">
        <f>IF(N253="",0,VLOOKUP(N253,Légende!D:E,2,FALSE))</f>
        <v>1</v>
      </c>
      <c r="P253" s="15">
        <f>IF(Q253="","",VLOOKUP(Q253,Légende!H:I,2,FALSE))</f>
        <v>12</v>
      </c>
      <c r="Q253" s="62" t="s">
        <v>25</v>
      </c>
      <c r="R253" s="80" t="s">
        <v>210</v>
      </c>
    </row>
    <row r="254" spans="1:18" ht="19.899999999999999" customHeight="1" x14ac:dyDescent="0.25">
      <c r="A254" s="57" t="s">
        <v>94</v>
      </c>
      <c r="B254" s="62" t="s">
        <v>99</v>
      </c>
      <c r="C254" s="63" t="s">
        <v>47</v>
      </c>
      <c r="D254" s="63">
        <v>18</v>
      </c>
      <c r="E254" s="63" t="s">
        <v>15</v>
      </c>
      <c r="F254" s="63">
        <v>0</v>
      </c>
      <c r="G254" s="63">
        <v>0</v>
      </c>
      <c r="H254" s="16">
        <f t="shared" si="3"/>
        <v>0</v>
      </c>
      <c r="I254" s="63" t="s">
        <v>16</v>
      </c>
      <c r="J254" s="63" t="s">
        <v>17</v>
      </c>
      <c r="K254" s="63">
        <v>9</v>
      </c>
      <c r="L254" s="63" t="s">
        <v>45</v>
      </c>
      <c r="M254" s="14">
        <f>IF(L254="","",VLOOKUP(L254,Légende!A:B,2,FALSE))</f>
        <v>1</v>
      </c>
      <c r="N254" s="63" t="s">
        <v>18</v>
      </c>
      <c r="O254" s="14">
        <f>IF(N254="",0,VLOOKUP(N254,Légende!D:E,2,FALSE))</f>
        <v>1</v>
      </c>
      <c r="P254" s="15">
        <f>IF(Q254="","",VLOOKUP(Q254,Légende!H:I,2,FALSE))</f>
        <v>12</v>
      </c>
      <c r="Q254" s="62" t="s">
        <v>25</v>
      </c>
      <c r="R254" s="80" t="s">
        <v>210</v>
      </c>
    </row>
    <row r="255" spans="1:18" ht="19.899999999999999" customHeight="1" x14ac:dyDescent="0.25">
      <c r="A255" s="57" t="s">
        <v>94</v>
      </c>
      <c r="B255" s="62" t="s">
        <v>99</v>
      </c>
      <c r="C255" s="63" t="s">
        <v>47</v>
      </c>
      <c r="D255" s="70" t="s">
        <v>206</v>
      </c>
      <c r="E255" s="63" t="s">
        <v>19</v>
      </c>
      <c r="F255" s="63">
        <v>1</v>
      </c>
      <c r="G255" s="63">
        <v>3</v>
      </c>
      <c r="H255" s="16">
        <f t="shared" si="3"/>
        <v>6</v>
      </c>
      <c r="I255" s="63" t="s">
        <v>16</v>
      </c>
      <c r="J255" s="63" t="s">
        <v>17</v>
      </c>
      <c r="K255" s="63">
        <v>16</v>
      </c>
      <c r="L255" s="63" t="s">
        <v>45</v>
      </c>
      <c r="M255" s="14">
        <f>IF(L255="","",VLOOKUP(L255,Légende!A:B,2,FALSE))</f>
        <v>1</v>
      </c>
      <c r="N255" s="63" t="s">
        <v>18</v>
      </c>
      <c r="O255" s="14">
        <f>IF(N255="",0,VLOOKUP(N255,Légende!D:E,2,FALSE))</f>
        <v>1</v>
      </c>
      <c r="P255" s="15">
        <f>IF(Q255="","",VLOOKUP(Q255,Légende!H:I,2,FALSE))</f>
        <v>50</v>
      </c>
      <c r="Q255" s="62" t="s">
        <v>61</v>
      </c>
      <c r="R255" s="80" t="s">
        <v>366</v>
      </c>
    </row>
    <row r="256" spans="1:18" ht="19.899999999999999" customHeight="1" x14ac:dyDescent="0.25">
      <c r="A256" s="57" t="s">
        <v>94</v>
      </c>
      <c r="B256" s="62" t="s">
        <v>99</v>
      </c>
      <c r="C256" s="63" t="s">
        <v>47</v>
      </c>
      <c r="D256" s="63">
        <v>24</v>
      </c>
      <c r="E256" s="63" t="s">
        <v>19</v>
      </c>
      <c r="F256" s="63">
        <v>25</v>
      </c>
      <c r="G256" s="63">
        <v>100</v>
      </c>
      <c r="H256" s="16">
        <f t="shared" si="3"/>
        <v>5000</v>
      </c>
      <c r="I256" s="63" t="s">
        <v>32</v>
      </c>
      <c r="J256" s="63" t="s">
        <v>17</v>
      </c>
      <c r="K256" s="63">
        <v>51</v>
      </c>
      <c r="L256" s="63" t="s">
        <v>45</v>
      </c>
      <c r="M256" s="14">
        <f>IF(L256="","",VLOOKUP(L256,Légende!A:B,2,FALSE))</f>
        <v>1</v>
      </c>
      <c r="N256" s="63" t="s">
        <v>18</v>
      </c>
      <c r="O256" s="14">
        <f>IF(N256="",0,VLOOKUP(N256,Légende!D:E,2,FALSE))</f>
        <v>1</v>
      </c>
      <c r="P256" s="15">
        <f>IF(Q256="","",VLOOKUP(Q256,Légende!H:I,2,FALSE))</f>
        <v>50</v>
      </c>
      <c r="Q256" s="62" t="s">
        <v>61</v>
      </c>
      <c r="R256" s="80" t="s">
        <v>367</v>
      </c>
    </row>
    <row r="257" spans="1:18" ht="19.899999999999999" customHeight="1" x14ac:dyDescent="0.25">
      <c r="A257" s="57" t="s">
        <v>94</v>
      </c>
      <c r="B257" s="62" t="s">
        <v>99</v>
      </c>
      <c r="C257" s="63" t="s">
        <v>47</v>
      </c>
      <c r="D257" s="63">
        <v>25</v>
      </c>
      <c r="E257" s="63" t="s">
        <v>15</v>
      </c>
      <c r="F257" s="63">
        <v>2</v>
      </c>
      <c r="G257" s="63">
        <v>5</v>
      </c>
      <c r="H257" s="16">
        <f t="shared" si="3"/>
        <v>20</v>
      </c>
      <c r="I257" s="63" t="s">
        <v>32</v>
      </c>
      <c r="J257" s="63" t="s">
        <v>17</v>
      </c>
      <c r="K257" s="63">
        <v>10</v>
      </c>
      <c r="L257" s="63" t="s">
        <v>45</v>
      </c>
      <c r="M257" s="14">
        <f>IF(L257="","",VLOOKUP(L257,Légende!A:B,2,FALSE))</f>
        <v>1</v>
      </c>
      <c r="N257" s="63" t="s">
        <v>18</v>
      </c>
      <c r="O257" s="14">
        <f>IF(N257="",0,VLOOKUP(N257,Légende!D:E,2,FALSE))</f>
        <v>1</v>
      </c>
      <c r="P257" s="15">
        <f>IF(Q257="","",VLOOKUP(Q257,Légende!H:I,2,FALSE))</f>
        <v>50</v>
      </c>
      <c r="Q257" s="62" t="s">
        <v>61</v>
      </c>
      <c r="R257" s="80" t="s">
        <v>210</v>
      </c>
    </row>
    <row r="258" spans="1:18" ht="19.899999999999999" customHeight="1" x14ac:dyDescent="0.25">
      <c r="A258" s="57" t="s">
        <v>94</v>
      </c>
      <c r="B258" s="62" t="s">
        <v>99</v>
      </c>
      <c r="C258" s="63" t="s">
        <v>47</v>
      </c>
      <c r="D258" s="63">
        <v>26</v>
      </c>
      <c r="E258" s="63" t="s">
        <v>15</v>
      </c>
      <c r="F258" s="63">
        <v>2</v>
      </c>
      <c r="G258" s="63">
        <v>3.5</v>
      </c>
      <c r="H258" s="16">
        <f t="shared" si="3"/>
        <v>14</v>
      </c>
      <c r="I258" s="63" t="s">
        <v>32</v>
      </c>
      <c r="J258" s="63" t="s">
        <v>17</v>
      </c>
      <c r="K258" s="63">
        <v>14</v>
      </c>
      <c r="L258" s="63" t="s">
        <v>45</v>
      </c>
      <c r="M258" s="14">
        <f>IF(L258="","",VLOOKUP(L258,Légende!A:B,2,FALSE))</f>
        <v>1</v>
      </c>
      <c r="N258" s="63" t="s">
        <v>18</v>
      </c>
      <c r="O258" s="14">
        <f>IF(N258="",0,VLOOKUP(N258,Légende!D:E,2,FALSE))</f>
        <v>1</v>
      </c>
      <c r="P258" s="15">
        <f>IF(Q258="","",VLOOKUP(Q258,Légende!H:I,2,FALSE))</f>
        <v>50</v>
      </c>
      <c r="Q258" s="62" t="s">
        <v>61</v>
      </c>
      <c r="R258" s="80" t="s">
        <v>210</v>
      </c>
    </row>
    <row r="259" spans="1:18" ht="19.899999999999999" customHeight="1" x14ac:dyDescent="0.25">
      <c r="A259" s="57" t="s">
        <v>94</v>
      </c>
      <c r="B259" s="62" t="s">
        <v>99</v>
      </c>
      <c r="C259" s="63" t="s">
        <v>47</v>
      </c>
      <c r="D259" s="63">
        <v>27</v>
      </c>
      <c r="E259" s="63" t="s">
        <v>15</v>
      </c>
      <c r="F259" s="63">
        <v>2</v>
      </c>
      <c r="G259" s="63">
        <v>3.5</v>
      </c>
      <c r="H259" s="16">
        <f t="shared" si="3"/>
        <v>14</v>
      </c>
      <c r="I259" s="63" t="s">
        <v>32</v>
      </c>
      <c r="J259" s="63" t="s">
        <v>17</v>
      </c>
      <c r="K259" s="63">
        <v>14</v>
      </c>
      <c r="L259" s="63" t="s">
        <v>45</v>
      </c>
      <c r="M259" s="14">
        <f>IF(L259="","",VLOOKUP(L259,Légende!A:B,2,FALSE))</f>
        <v>1</v>
      </c>
      <c r="N259" s="63" t="s">
        <v>18</v>
      </c>
      <c r="O259" s="14">
        <f>IF(N259="",0,VLOOKUP(N259,Légende!D:E,2,FALSE))</f>
        <v>1</v>
      </c>
      <c r="P259" s="15">
        <f>IF(Q259="","",VLOOKUP(Q259,Légende!H:I,2,FALSE))</f>
        <v>50</v>
      </c>
      <c r="Q259" s="62" t="s">
        <v>61</v>
      </c>
      <c r="R259" s="80" t="s">
        <v>210</v>
      </c>
    </row>
    <row r="260" spans="1:18" ht="19.899999999999999" customHeight="1" x14ac:dyDescent="0.25">
      <c r="A260" s="57" t="s">
        <v>94</v>
      </c>
      <c r="B260" s="62" t="s">
        <v>99</v>
      </c>
      <c r="C260" s="63" t="s">
        <v>47</v>
      </c>
      <c r="D260" s="63">
        <v>28</v>
      </c>
      <c r="E260" s="63" t="s">
        <v>15</v>
      </c>
      <c r="F260" s="63">
        <v>2</v>
      </c>
      <c r="G260" s="63">
        <v>3.5</v>
      </c>
      <c r="H260" s="16">
        <f t="shared" si="3"/>
        <v>14</v>
      </c>
      <c r="I260" s="63" t="s">
        <v>32</v>
      </c>
      <c r="J260" s="63" t="s">
        <v>17</v>
      </c>
      <c r="K260" s="63">
        <v>15</v>
      </c>
      <c r="L260" s="63" t="s">
        <v>45</v>
      </c>
      <c r="M260" s="14">
        <f>IF(L260="","",VLOOKUP(L260,Légende!A:B,2,FALSE))</f>
        <v>1</v>
      </c>
      <c r="N260" s="63" t="s">
        <v>18</v>
      </c>
      <c r="O260" s="14">
        <f>IF(N260="",0,VLOOKUP(N260,Légende!D:E,2,FALSE))</f>
        <v>1</v>
      </c>
      <c r="P260" s="15">
        <f>IF(Q260="","",VLOOKUP(Q260,Légende!H:I,2,FALSE))</f>
        <v>50</v>
      </c>
      <c r="Q260" s="62" t="s">
        <v>61</v>
      </c>
      <c r="R260" s="80" t="s">
        <v>210</v>
      </c>
    </row>
    <row r="261" spans="1:18" ht="19.899999999999999" customHeight="1" x14ac:dyDescent="0.25">
      <c r="A261" s="57" t="s">
        <v>94</v>
      </c>
      <c r="B261" s="62" t="s">
        <v>99</v>
      </c>
      <c r="C261" s="63" t="s">
        <v>47</v>
      </c>
      <c r="D261" s="63">
        <v>29</v>
      </c>
      <c r="E261" s="63" t="s">
        <v>15</v>
      </c>
      <c r="F261" s="63">
        <v>2</v>
      </c>
      <c r="G261" s="63">
        <v>3.5</v>
      </c>
      <c r="H261" s="16">
        <f t="shared" si="3"/>
        <v>14</v>
      </c>
      <c r="I261" s="63" t="s">
        <v>32</v>
      </c>
      <c r="J261" s="63" t="s">
        <v>17</v>
      </c>
      <c r="K261" s="63">
        <v>14</v>
      </c>
      <c r="L261" s="63" t="s">
        <v>45</v>
      </c>
      <c r="M261" s="14">
        <f>IF(L261="","",VLOOKUP(L261,Légende!A:B,2,FALSE))</f>
        <v>1</v>
      </c>
      <c r="N261" s="63" t="s">
        <v>18</v>
      </c>
      <c r="O261" s="14">
        <f>IF(N261="",0,VLOOKUP(N261,Légende!D:E,2,FALSE))</f>
        <v>1</v>
      </c>
      <c r="P261" s="15">
        <f>IF(Q261="","",VLOOKUP(Q261,Légende!H:I,2,FALSE))</f>
        <v>50</v>
      </c>
      <c r="Q261" s="62" t="s">
        <v>61</v>
      </c>
      <c r="R261" s="80" t="s">
        <v>210</v>
      </c>
    </row>
    <row r="262" spans="1:18" ht="19.899999999999999" customHeight="1" x14ac:dyDescent="0.25">
      <c r="A262" s="57" t="s">
        <v>94</v>
      </c>
      <c r="B262" s="62" t="s">
        <v>99</v>
      </c>
      <c r="C262" s="63" t="s">
        <v>47</v>
      </c>
      <c r="D262" s="63">
        <v>30</v>
      </c>
      <c r="E262" s="63" t="s">
        <v>15</v>
      </c>
      <c r="F262" s="63">
        <v>2</v>
      </c>
      <c r="G262" s="63">
        <v>3.5</v>
      </c>
      <c r="H262" s="16">
        <f t="shared" si="3"/>
        <v>14</v>
      </c>
      <c r="I262" s="63" t="s">
        <v>32</v>
      </c>
      <c r="J262" s="63" t="s">
        <v>17</v>
      </c>
      <c r="K262" s="63">
        <v>14</v>
      </c>
      <c r="L262" s="63" t="s">
        <v>45</v>
      </c>
      <c r="M262" s="14">
        <f>IF(L262="","",VLOOKUP(L262,Légende!A:B,2,FALSE))</f>
        <v>1</v>
      </c>
      <c r="N262" s="63" t="s">
        <v>18</v>
      </c>
      <c r="O262" s="14">
        <f>IF(N262="",0,VLOOKUP(N262,Légende!D:E,2,FALSE))</f>
        <v>1</v>
      </c>
      <c r="P262" s="15">
        <f>IF(Q262="","",VLOOKUP(Q262,Légende!H:I,2,FALSE))</f>
        <v>50</v>
      </c>
      <c r="Q262" s="62" t="s">
        <v>61</v>
      </c>
      <c r="R262" s="80" t="s">
        <v>210</v>
      </c>
    </row>
    <row r="263" spans="1:18" ht="19.899999999999999" customHeight="1" x14ac:dyDescent="0.25">
      <c r="A263" s="57" t="s">
        <v>94</v>
      </c>
      <c r="B263" s="62" t="s">
        <v>99</v>
      </c>
      <c r="C263" s="63" t="s">
        <v>47</v>
      </c>
      <c r="D263" s="63">
        <v>31</v>
      </c>
      <c r="E263" s="63" t="s">
        <v>15</v>
      </c>
      <c r="F263" s="63">
        <v>2</v>
      </c>
      <c r="G263" s="63">
        <v>2.5</v>
      </c>
      <c r="H263" s="16">
        <f t="shared" si="3"/>
        <v>10</v>
      </c>
      <c r="I263" s="63" t="s">
        <v>32</v>
      </c>
      <c r="J263" s="63" t="s">
        <v>17</v>
      </c>
      <c r="K263" s="63">
        <v>14</v>
      </c>
      <c r="L263" s="63" t="s">
        <v>45</v>
      </c>
      <c r="M263" s="14">
        <f>IF(L263="","",VLOOKUP(L263,Légende!A:B,2,FALSE))</f>
        <v>1</v>
      </c>
      <c r="N263" s="63" t="s">
        <v>18</v>
      </c>
      <c r="O263" s="14">
        <f>IF(N263="",0,VLOOKUP(N263,Légende!D:E,2,FALSE))</f>
        <v>1</v>
      </c>
      <c r="P263" s="15">
        <f>IF(Q263="","",VLOOKUP(Q263,Légende!H:I,2,FALSE))</f>
        <v>50</v>
      </c>
      <c r="Q263" s="62" t="s">
        <v>61</v>
      </c>
      <c r="R263" s="80" t="s">
        <v>210</v>
      </c>
    </row>
    <row r="264" spans="1:18" ht="19.899999999999999" customHeight="1" x14ac:dyDescent="0.25">
      <c r="A264" s="57" t="s">
        <v>94</v>
      </c>
      <c r="B264" s="62" t="s">
        <v>99</v>
      </c>
      <c r="C264" s="63" t="s">
        <v>47</v>
      </c>
      <c r="D264" s="63">
        <v>32</v>
      </c>
      <c r="E264" s="63" t="s">
        <v>15</v>
      </c>
      <c r="F264" s="63">
        <v>1</v>
      </c>
      <c r="G264" s="63">
        <v>4</v>
      </c>
      <c r="H264" s="16">
        <f t="shared" si="3"/>
        <v>8</v>
      </c>
      <c r="I264" s="63" t="s">
        <v>32</v>
      </c>
      <c r="J264" s="63" t="s">
        <v>17</v>
      </c>
      <c r="K264" s="63">
        <v>14</v>
      </c>
      <c r="L264" s="63" t="s">
        <v>45</v>
      </c>
      <c r="M264" s="14">
        <f>IF(L264="","",VLOOKUP(L264,Légende!A:B,2,FALSE))</f>
        <v>1</v>
      </c>
      <c r="N264" s="63" t="s">
        <v>18</v>
      </c>
      <c r="O264" s="14">
        <f>IF(N264="",0,VLOOKUP(N264,Légende!D:E,2,FALSE))</f>
        <v>1</v>
      </c>
      <c r="P264" s="15">
        <f>IF(Q264="","",VLOOKUP(Q264,Légende!H:I,2,FALSE))</f>
        <v>50</v>
      </c>
      <c r="Q264" s="62" t="s">
        <v>61</v>
      </c>
      <c r="R264" s="80" t="s">
        <v>210</v>
      </c>
    </row>
    <row r="265" spans="1:18" ht="19.899999999999999" customHeight="1" x14ac:dyDescent="0.25">
      <c r="A265" s="57" t="s">
        <v>94</v>
      </c>
      <c r="B265" s="62" t="s">
        <v>99</v>
      </c>
      <c r="C265" s="63" t="s">
        <v>47</v>
      </c>
      <c r="D265" s="63">
        <v>33</v>
      </c>
      <c r="E265" s="63" t="s">
        <v>15</v>
      </c>
      <c r="F265" s="63">
        <v>1</v>
      </c>
      <c r="G265" s="63">
        <v>4</v>
      </c>
      <c r="H265" s="16">
        <f t="shared" si="3"/>
        <v>8</v>
      </c>
      <c r="I265" s="63" t="s">
        <v>32</v>
      </c>
      <c r="J265" s="63" t="s">
        <v>17</v>
      </c>
      <c r="K265" s="63">
        <v>14</v>
      </c>
      <c r="L265" s="63" t="s">
        <v>45</v>
      </c>
      <c r="M265" s="14">
        <f>IF(L265="","",VLOOKUP(L265,Légende!A:B,2,FALSE))</f>
        <v>1</v>
      </c>
      <c r="N265" s="63" t="s">
        <v>18</v>
      </c>
      <c r="O265" s="14">
        <f>IF(N265="",0,VLOOKUP(N265,Légende!D:E,2,FALSE))</f>
        <v>1</v>
      </c>
      <c r="P265" s="15">
        <f>IF(Q265="","",VLOOKUP(Q265,Légende!H:I,2,FALSE))</f>
        <v>50</v>
      </c>
      <c r="Q265" s="62" t="s">
        <v>61</v>
      </c>
      <c r="R265" s="80" t="s">
        <v>210</v>
      </c>
    </row>
    <row r="266" spans="1:18" ht="19.899999999999999" customHeight="1" x14ac:dyDescent="0.25">
      <c r="A266" s="57" t="s">
        <v>94</v>
      </c>
      <c r="B266" s="62" t="s">
        <v>99</v>
      </c>
      <c r="C266" s="63" t="s">
        <v>47</v>
      </c>
      <c r="D266" s="63">
        <v>34</v>
      </c>
      <c r="E266" s="63" t="s">
        <v>15</v>
      </c>
      <c r="F266" s="63">
        <v>1</v>
      </c>
      <c r="G266" s="63">
        <v>4</v>
      </c>
      <c r="H266" s="16">
        <f t="shared" si="3"/>
        <v>8</v>
      </c>
      <c r="I266" s="63" t="s">
        <v>32</v>
      </c>
      <c r="J266" s="63" t="s">
        <v>17</v>
      </c>
      <c r="K266" s="63">
        <v>14</v>
      </c>
      <c r="L266" s="63" t="s">
        <v>45</v>
      </c>
      <c r="M266" s="14">
        <f>IF(L266="","",VLOOKUP(L266,Légende!A:B,2,FALSE))</f>
        <v>1</v>
      </c>
      <c r="N266" s="63" t="s">
        <v>18</v>
      </c>
      <c r="O266" s="14">
        <f>IF(N266="",0,VLOOKUP(N266,Légende!D:E,2,FALSE))</f>
        <v>1</v>
      </c>
      <c r="P266" s="15">
        <f>IF(Q266="","",VLOOKUP(Q266,Légende!H:I,2,FALSE))</f>
        <v>50</v>
      </c>
      <c r="Q266" s="62" t="s">
        <v>61</v>
      </c>
      <c r="R266" s="80" t="s">
        <v>210</v>
      </c>
    </row>
    <row r="267" spans="1:18" ht="19.899999999999999" customHeight="1" x14ac:dyDescent="0.25">
      <c r="A267" s="57" t="s">
        <v>94</v>
      </c>
      <c r="B267" s="62" t="s">
        <v>99</v>
      </c>
      <c r="C267" s="63" t="s">
        <v>47</v>
      </c>
      <c r="D267" s="63">
        <v>35</v>
      </c>
      <c r="E267" s="63" t="s">
        <v>15</v>
      </c>
      <c r="F267" s="63">
        <v>1</v>
      </c>
      <c r="G267" s="63">
        <v>4</v>
      </c>
      <c r="H267" s="16">
        <f t="shared" ref="H267:H305" si="4">F267*G267*2</f>
        <v>8</v>
      </c>
      <c r="I267" s="63" t="s">
        <v>32</v>
      </c>
      <c r="J267" s="63" t="s">
        <v>17</v>
      </c>
      <c r="K267" s="63">
        <v>14</v>
      </c>
      <c r="L267" s="63" t="s">
        <v>45</v>
      </c>
      <c r="M267" s="14">
        <f>IF(L267="","",VLOOKUP(L267,Légende!A:B,2,FALSE))</f>
        <v>1</v>
      </c>
      <c r="N267" s="63" t="s">
        <v>18</v>
      </c>
      <c r="O267" s="14">
        <f>IF(N267="",0,VLOOKUP(N267,Légende!D:E,2,FALSE))</f>
        <v>1</v>
      </c>
      <c r="P267" s="15">
        <f>IF(Q267="","",VLOOKUP(Q267,Légende!H:I,2,FALSE))</f>
        <v>50</v>
      </c>
      <c r="Q267" s="62" t="s">
        <v>61</v>
      </c>
      <c r="R267" s="80" t="s">
        <v>210</v>
      </c>
    </row>
    <row r="268" spans="1:18" ht="19.899999999999999" customHeight="1" x14ac:dyDescent="0.25">
      <c r="A268" s="57" t="s">
        <v>94</v>
      </c>
      <c r="B268" s="62" t="s">
        <v>99</v>
      </c>
      <c r="C268" s="63" t="s">
        <v>47</v>
      </c>
      <c r="D268" s="63">
        <v>36</v>
      </c>
      <c r="E268" s="63" t="s">
        <v>15</v>
      </c>
      <c r="F268" s="63">
        <v>1</v>
      </c>
      <c r="G268" s="63">
        <v>4</v>
      </c>
      <c r="H268" s="16">
        <f t="shared" si="4"/>
        <v>8</v>
      </c>
      <c r="I268" s="63" t="s">
        <v>32</v>
      </c>
      <c r="J268" s="63" t="s">
        <v>17</v>
      </c>
      <c r="K268" s="63">
        <v>14</v>
      </c>
      <c r="L268" s="63" t="s">
        <v>45</v>
      </c>
      <c r="M268" s="14">
        <f>IF(L268="","",VLOOKUP(L268,Légende!A:B,2,FALSE))</f>
        <v>1</v>
      </c>
      <c r="N268" s="63" t="s">
        <v>18</v>
      </c>
      <c r="O268" s="14">
        <f>IF(N268="",0,VLOOKUP(N268,Légende!D:E,2,FALSE))</f>
        <v>1</v>
      </c>
      <c r="P268" s="15">
        <f>IF(Q268="","",VLOOKUP(Q268,Légende!H:I,2,FALSE))</f>
        <v>50</v>
      </c>
      <c r="Q268" s="62" t="s">
        <v>61</v>
      </c>
      <c r="R268" s="80" t="s">
        <v>210</v>
      </c>
    </row>
    <row r="269" spans="1:18" ht="19.899999999999999" customHeight="1" x14ac:dyDescent="0.25">
      <c r="A269" s="57" t="s">
        <v>94</v>
      </c>
      <c r="B269" s="62" t="s">
        <v>99</v>
      </c>
      <c r="C269" s="63" t="s">
        <v>47</v>
      </c>
      <c r="D269" s="63">
        <v>37</v>
      </c>
      <c r="E269" s="63" t="s">
        <v>20</v>
      </c>
      <c r="F269" s="63">
        <v>2</v>
      </c>
      <c r="G269" s="63">
        <v>5</v>
      </c>
      <c r="H269" s="16">
        <f t="shared" si="4"/>
        <v>20</v>
      </c>
      <c r="I269" s="63" t="s">
        <v>32</v>
      </c>
      <c r="J269" s="63" t="s">
        <v>17</v>
      </c>
      <c r="K269" s="63">
        <v>17</v>
      </c>
      <c r="L269" s="63" t="s">
        <v>45</v>
      </c>
      <c r="M269" s="14">
        <f>IF(L269="","",VLOOKUP(L269,Légende!A:B,2,FALSE))</f>
        <v>1</v>
      </c>
      <c r="N269" s="63" t="s">
        <v>18</v>
      </c>
      <c r="O269" s="14">
        <f>IF(N269="",0,VLOOKUP(N269,Légende!D:E,2,FALSE))</f>
        <v>1</v>
      </c>
      <c r="P269" s="15">
        <f>IF(Q269="","",VLOOKUP(Q269,Légende!H:I,2,FALSE))</f>
        <v>12</v>
      </c>
      <c r="Q269" s="62" t="s">
        <v>25</v>
      </c>
      <c r="R269" s="80" t="s">
        <v>210</v>
      </c>
    </row>
    <row r="270" spans="1:18" ht="19.899999999999999" customHeight="1" x14ac:dyDescent="0.25">
      <c r="A270" s="57" t="s">
        <v>94</v>
      </c>
      <c r="B270" s="62" t="s">
        <v>99</v>
      </c>
      <c r="C270" s="63" t="s">
        <v>47</v>
      </c>
      <c r="D270" s="63">
        <v>38</v>
      </c>
      <c r="E270" s="63" t="s">
        <v>15</v>
      </c>
      <c r="F270" s="63">
        <v>2</v>
      </c>
      <c r="G270" s="63">
        <v>9</v>
      </c>
      <c r="H270" s="16">
        <f t="shared" si="4"/>
        <v>36</v>
      </c>
      <c r="I270" s="63" t="s">
        <v>32</v>
      </c>
      <c r="J270" s="63" t="s">
        <v>17</v>
      </c>
      <c r="K270" s="63">
        <v>15</v>
      </c>
      <c r="L270" s="63" t="s">
        <v>45</v>
      </c>
      <c r="M270" s="14">
        <f>IF(L270="","",VLOOKUP(L270,Légende!A:B,2,FALSE))</f>
        <v>1</v>
      </c>
      <c r="N270" s="63" t="s">
        <v>18</v>
      </c>
      <c r="O270" s="14">
        <f>IF(N270="",0,VLOOKUP(N270,Légende!D:E,2,FALSE))</f>
        <v>1</v>
      </c>
      <c r="P270" s="15">
        <f>IF(Q270="","",VLOOKUP(Q270,Légende!H:I,2,FALSE))</f>
        <v>50</v>
      </c>
      <c r="Q270" s="62" t="s">
        <v>61</v>
      </c>
      <c r="R270" s="80" t="s">
        <v>368</v>
      </c>
    </row>
    <row r="271" spans="1:18" ht="19.899999999999999" customHeight="1" x14ac:dyDescent="0.25">
      <c r="A271" s="57" t="s">
        <v>94</v>
      </c>
      <c r="B271" s="62" t="s">
        <v>99</v>
      </c>
      <c r="C271" s="63" t="s">
        <v>47</v>
      </c>
      <c r="D271" s="63">
        <v>39</v>
      </c>
      <c r="E271" s="63" t="s">
        <v>19</v>
      </c>
      <c r="F271" s="63">
        <v>0</v>
      </c>
      <c r="G271" s="63">
        <v>0</v>
      </c>
      <c r="H271" s="16">
        <f t="shared" si="4"/>
        <v>0</v>
      </c>
      <c r="I271" s="63" t="s">
        <v>16</v>
      </c>
      <c r="J271" s="63" t="s">
        <v>17</v>
      </c>
      <c r="K271" s="63">
        <v>14</v>
      </c>
      <c r="L271" s="63" t="s">
        <v>45</v>
      </c>
      <c r="M271" s="14">
        <f>IF(L271="","",VLOOKUP(L271,Légende!A:B,2,FALSE))</f>
        <v>1</v>
      </c>
      <c r="N271" s="63" t="s">
        <v>18</v>
      </c>
      <c r="O271" s="14">
        <f>IF(N271="",0,VLOOKUP(N271,Légende!D:E,2,FALSE))</f>
        <v>1</v>
      </c>
      <c r="P271" s="15">
        <f>IF(Q271="","",VLOOKUP(Q271,Légende!H:I,2,FALSE))</f>
        <v>50</v>
      </c>
      <c r="Q271" s="62" t="s">
        <v>61</v>
      </c>
      <c r="R271" s="80" t="s">
        <v>210</v>
      </c>
    </row>
    <row r="272" spans="1:18" ht="19.899999999999999" customHeight="1" x14ac:dyDescent="0.25">
      <c r="A272" s="57" t="s">
        <v>94</v>
      </c>
      <c r="B272" s="62" t="s">
        <v>99</v>
      </c>
      <c r="C272" s="63" t="s">
        <v>203</v>
      </c>
      <c r="D272" s="63">
        <v>1</v>
      </c>
      <c r="E272" s="63" t="s">
        <v>19</v>
      </c>
      <c r="F272" s="63">
        <v>1</v>
      </c>
      <c r="G272" s="63">
        <v>3</v>
      </c>
      <c r="H272" s="16">
        <f t="shared" si="4"/>
        <v>6</v>
      </c>
      <c r="I272" s="63" t="s">
        <v>16</v>
      </c>
      <c r="J272" s="63" t="s">
        <v>17</v>
      </c>
      <c r="K272" s="63">
        <v>17</v>
      </c>
      <c r="L272" s="63" t="s">
        <v>45</v>
      </c>
      <c r="M272" s="14">
        <f>IF(L272="","",VLOOKUP(L272,Légende!A:B,2,FALSE))</f>
        <v>1</v>
      </c>
      <c r="N272" s="63" t="s">
        <v>18</v>
      </c>
      <c r="O272" s="14">
        <f>IF(N272="",0,VLOOKUP(N272,Légende!D:E,2,FALSE))</f>
        <v>1</v>
      </c>
      <c r="P272" s="15">
        <f>IF(Q272="","",VLOOKUP(Q272,Légende!H:I,2,FALSE))</f>
        <v>50</v>
      </c>
      <c r="Q272" s="62" t="s">
        <v>61</v>
      </c>
      <c r="R272" s="80" t="s">
        <v>210</v>
      </c>
    </row>
    <row r="273" spans="1:18" ht="19.899999999999999" customHeight="1" x14ac:dyDescent="0.25">
      <c r="A273" s="57" t="s">
        <v>94</v>
      </c>
      <c r="B273" s="62" t="s">
        <v>99</v>
      </c>
      <c r="C273" s="63" t="s">
        <v>203</v>
      </c>
      <c r="D273" s="63">
        <v>2</v>
      </c>
      <c r="E273" s="63" t="s">
        <v>15</v>
      </c>
      <c r="F273" s="63">
        <v>1</v>
      </c>
      <c r="G273" s="63">
        <v>6.5</v>
      </c>
      <c r="H273" s="16">
        <f t="shared" si="4"/>
        <v>13</v>
      </c>
      <c r="I273" s="63" t="s">
        <v>32</v>
      </c>
      <c r="J273" s="63" t="s">
        <v>17</v>
      </c>
      <c r="K273" s="63">
        <v>20</v>
      </c>
      <c r="L273" s="63" t="s">
        <v>45</v>
      </c>
      <c r="M273" s="14">
        <f>IF(L273="","",VLOOKUP(L273,Légende!A:B,2,FALSE))</f>
        <v>1</v>
      </c>
      <c r="N273" s="63" t="s">
        <v>18</v>
      </c>
      <c r="O273" s="14">
        <f>IF(N273="",0,VLOOKUP(N273,Légende!D:E,2,FALSE))</f>
        <v>1</v>
      </c>
      <c r="P273" s="15">
        <f>IF(Q273="","",VLOOKUP(Q273,Légende!H:I,2,FALSE))</f>
        <v>50</v>
      </c>
      <c r="Q273" s="62" t="s">
        <v>61</v>
      </c>
      <c r="R273" s="80" t="s">
        <v>210</v>
      </c>
    </row>
    <row r="274" spans="1:18" ht="19.899999999999999" customHeight="1" x14ac:dyDescent="0.25">
      <c r="A274" s="57" t="s">
        <v>94</v>
      </c>
      <c r="B274" s="62" t="s">
        <v>99</v>
      </c>
      <c r="C274" s="63" t="s">
        <v>203</v>
      </c>
      <c r="D274" s="63">
        <v>3</v>
      </c>
      <c r="E274" s="63" t="s">
        <v>15</v>
      </c>
      <c r="F274" s="63">
        <v>1</v>
      </c>
      <c r="G274" s="63">
        <v>6.5</v>
      </c>
      <c r="H274" s="16">
        <f t="shared" si="4"/>
        <v>13</v>
      </c>
      <c r="I274" s="63" t="s">
        <v>32</v>
      </c>
      <c r="J274" s="63" t="s">
        <v>17</v>
      </c>
      <c r="K274" s="63">
        <v>18</v>
      </c>
      <c r="L274" s="63" t="s">
        <v>45</v>
      </c>
      <c r="M274" s="14">
        <f>IF(L274="","",VLOOKUP(L274,Légende!A:B,2,FALSE))</f>
        <v>1</v>
      </c>
      <c r="N274" s="63" t="s">
        <v>18</v>
      </c>
      <c r="O274" s="14">
        <f>IF(N274="",0,VLOOKUP(N274,Légende!D:E,2,FALSE))</f>
        <v>1</v>
      </c>
      <c r="P274" s="15">
        <f>IF(Q274="","",VLOOKUP(Q274,Légende!H:I,2,FALSE))</f>
        <v>50</v>
      </c>
      <c r="Q274" s="62" t="s">
        <v>61</v>
      </c>
      <c r="R274" s="80" t="s">
        <v>210</v>
      </c>
    </row>
    <row r="275" spans="1:18" ht="19.899999999999999" customHeight="1" x14ac:dyDescent="0.25">
      <c r="A275" s="57" t="s">
        <v>94</v>
      </c>
      <c r="B275" s="62" t="s">
        <v>99</v>
      </c>
      <c r="C275" s="63" t="s">
        <v>203</v>
      </c>
      <c r="D275" s="63">
        <v>4</v>
      </c>
      <c r="E275" s="63" t="s">
        <v>15</v>
      </c>
      <c r="F275" s="63">
        <v>1</v>
      </c>
      <c r="G275" s="63">
        <v>6.5</v>
      </c>
      <c r="H275" s="16">
        <f t="shared" si="4"/>
        <v>13</v>
      </c>
      <c r="I275" s="63" t="s">
        <v>32</v>
      </c>
      <c r="J275" s="63" t="s">
        <v>17</v>
      </c>
      <c r="K275" s="63">
        <v>20</v>
      </c>
      <c r="L275" s="63" t="s">
        <v>45</v>
      </c>
      <c r="M275" s="14">
        <f>IF(L275="","",VLOOKUP(L275,Légende!A:B,2,FALSE))</f>
        <v>1</v>
      </c>
      <c r="N275" s="63" t="s">
        <v>18</v>
      </c>
      <c r="O275" s="14">
        <f>IF(N275="",0,VLOOKUP(N275,Légende!D:E,2,FALSE))</f>
        <v>1</v>
      </c>
      <c r="P275" s="15">
        <f>IF(Q275="","",VLOOKUP(Q275,Légende!H:I,2,FALSE))</f>
        <v>50</v>
      </c>
      <c r="Q275" s="62" t="s">
        <v>61</v>
      </c>
      <c r="R275" s="80" t="s">
        <v>210</v>
      </c>
    </row>
    <row r="276" spans="1:18" ht="19.899999999999999" customHeight="1" x14ac:dyDescent="0.25">
      <c r="A276" s="57" t="s">
        <v>94</v>
      </c>
      <c r="B276" s="62" t="s">
        <v>99</v>
      </c>
      <c r="C276" s="63" t="s">
        <v>203</v>
      </c>
      <c r="D276" s="63">
        <v>5</v>
      </c>
      <c r="E276" s="63" t="s">
        <v>15</v>
      </c>
      <c r="F276" s="63">
        <v>1</v>
      </c>
      <c r="G276" s="63">
        <v>6.5</v>
      </c>
      <c r="H276" s="16">
        <f t="shared" si="4"/>
        <v>13</v>
      </c>
      <c r="I276" s="63" t="s">
        <v>32</v>
      </c>
      <c r="J276" s="63" t="s">
        <v>17</v>
      </c>
      <c r="K276" s="63">
        <v>20</v>
      </c>
      <c r="L276" s="63" t="s">
        <v>45</v>
      </c>
      <c r="M276" s="14">
        <f>IF(L276="","",VLOOKUP(L276,Légende!A:B,2,FALSE))</f>
        <v>1</v>
      </c>
      <c r="N276" s="63" t="s">
        <v>18</v>
      </c>
      <c r="O276" s="14">
        <f>IF(N276="",0,VLOOKUP(N276,Légende!D:E,2,FALSE))</f>
        <v>1</v>
      </c>
      <c r="P276" s="15">
        <f>IF(Q276="","",VLOOKUP(Q276,Légende!H:I,2,FALSE))</f>
        <v>50</v>
      </c>
      <c r="Q276" s="62" t="s">
        <v>61</v>
      </c>
      <c r="R276" s="80" t="s">
        <v>210</v>
      </c>
    </row>
    <row r="277" spans="1:18" ht="19.899999999999999" customHeight="1" x14ac:dyDescent="0.25">
      <c r="A277" s="57" t="s">
        <v>94</v>
      </c>
      <c r="B277" s="62" t="s">
        <v>99</v>
      </c>
      <c r="C277" s="63" t="s">
        <v>203</v>
      </c>
      <c r="D277" s="63">
        <v>6</v>
      </c>
      <c r="E277" s="63" t="s">
        <v>20</v>
      </c>
      <c r="F277" s="63">
        <v>1</v>
      </c>
      <c r="G277" s="63">
        <v>6.5</v>
      </c>
      <c r="H277" s="16">
        <f t="shared" si="4"/>
        <v>13</v>
      </c>
      <c r="I277" s="63" t="s">
        <v>16</v>
      </c>
      <c r="J277" s="63" t="s">
        <v>17</v>
      </c>
      <c r="K277" s="63">
        <v>22</v>
      </c>
      <c r="L277" s="63" t="s">
        <v>45</v>
      </c>
      <c r="M277" s="14">
        <f>IF(L277="","",VLOOKUP(L277,Légende!A:B,2,FALSE))</f>
        <v>1</v>
      </c>
      <c r="N277" s="63" t="s">
        <v>18</v>
      </c>
      <c r="O277" s="14">
        <f>IF(N277="",0,VLOOKUP(N277,Légende!D:E,2,FALSE))</f>
        <v>1</v>
      </c>
      <c r="P277" s="15">
        <f>IF(Q277="","",VLOOKUP(Q277,Légende!H:I,2,FALSE))</f>
        <v>12</v>
      </c>
      <c r="Q277" s="62" t="s">
        <v>25</v>
      </c>
      <c r="R277" s="80" t="s">
        <v>210</v>
      </c>
    </row>
    <row r="278" spans="1:18" ht="19.899999999999999" customHeight="1" x14ac:dyDescent="0.25">
      <c r="A278" s="57" t="s">
        <v>94</v>
      </c>
      <c r="B278" s="62" t="s">
        <v>99</v>
      </c>
      <c r="C278" s="63" t="s">
        <v>203</v>
      </c>
      <c r="D278" s="63">
        <v>7</v>
      </c>
      <c r="E278" s="63" t="s">
        <v>15</v>
      </c>
      <c r="F278" s="63">
        <v>1</v>
      </c>
      <c r="G278" s="63">
        <v>3</v>
      </c>
      <c r="H278" s="16">
        <f t="shared" si="4"/>
        <v>6</v>
      </c>
      <c r="I278" s="63" t="s">
        <v>32</v>
      </c>
      <c r="J278" s="63" t="s">
        <v>17</v>
      </c>
      <c r="K278" s="63">
        <v>4</v>
      </c>
      <c r="L278" s="63" t="s">
        <v>45</v>
      </c>
      <c r="M278" s="14">
        <f>IF(L278="","",VLOOKUP(L278,Légende!A:B,2,FALSE))</f>
        <v>1</v>
      </c>
      <c r="N278" s="63" t="s">
        <v>18</v>
      </c>
      <c r="O278" s="14">
        <f>IF(N278="",0,VLOOKUP(N278,Légende!D:E,2,FALSE))</f>
        <v>1</v>
      </c>
      <c r="P278" s="15">
        <f>IF(Q278="","",VLOOKUP(Q278,Légende!H:I,2,FALSE))</f>
        <v>50</v>
      </c>
      <c r="Q278" s="62" t="s">
        <v>61</v>
      </c>
      <c r="R278" s="80" t="s">
        <v>369</v>
      </c>
    </row>
    <row r="279" spans="1:18" ht="19.899999999999999" customHeight="1" x14ac:dyDescent="0.25">
      <c r="A279" s="57" t="s">
        <v>94</v>
      </c>
      <c r="B279" s="62" t="s">
        <v>99</v>
      </c>
      <c r="C279" s="63" t="s">
        <v>203</v>
      </c>
      <c r="D279" s="63">
        <v>8</v>
      </c>
      <c r="E279" s="63" t="s">
        <v>15</v>
      </c>
      <c r="F279" s="63">
        <v>1</v>
      </c>
      <c r="G279" s="63">
        <v>6.5</v>
      </c>
      <c r="H279" s="16">
        <f t="shared" si="4"/>
        <v>13</v>
      </c>
      <c r="I279" s="63" t="s">
        <v>32</v>
      </c>
      <c r="J279" s="63" t="s">
        <v>17</v>
      </c>
      <c r="K279" s="63">
        <v>21</v>
      </c>
      <c r="L279" s="63" t="s">
        <v>45</v>
      </c>
      <c r="M279" s="14">
        <f>IF(L279="","",VLOOKUP(L279,Légende!A:B,2,FALSE))</f>
        <v>1</v>
      </c>
      <c r="N279" s="63" t="s">
        <v>18</v>
      </c>
      <c r="O279" s="14">
        <f>IF(N279="",0,VLOOKUP(N279,Légende!D:E,2,FALSE))</f>
        <v>1</v>
      </c>
      <c r="P279" s="15">
        <f>IF(Q279="","",VLOOKUP(Q279,Légende!H:I,2,FALSE))</f>
        <v>50</v>
      </c>
      <c r="Q279" s="62" t="s">
        <v>61</v>
      </c>
      <c r="R279" s="80" t="s">
        <v>210</v>
      </c>
    </row>
    <row r="280" spans="1:18" ht="19.899999999999999" customHeight="1" x14ac:dyDescent="0.25">
      <c r="A280" s="57" t="s">
        <v>94</v>
      </c>
      <c r="B280" s="62" t="s">
        <v>99</v>
      </c>
      <c r="C280" s="63" t="s">
        <v>203</v>
      </c>
      <c r="D280" s="63">
        <v>9</v>
      </c>
      <c r="E280" s="63" t="s">
        <v>15</v>
      </c>
      <c r="F280" s="63">
        <v>1</v>
      </c>
      <c r="G280" s="63">
        <v>6.5</v>
      </c>
      <c r="H280" s="16">
        <f t="shared" si="4"/>
        <v>13</v>
      </c>
      <c r="I280" s="63" t="s">
        <v>32</v>
      </c>
      <c r="J280" s="63" t="s">
        <v>17</v>
      </c>
      <c r="K280" s="63">
        <v>20</v>
      </c>
      <c r="L280" s="63" t="s">
        <v>45</v>
      </c>
      <c r="M280" s="14">
        <f>IF(L280="","",VLOOKUP(L280,Légende!A:B,2,FALSE))</f>
        <v>1</v>
      </c>
      <c r="N280" s="63" t="s">
        <v>18</v>
      </c>
      <c r="O280" s="14">
        <f>IF(N280="",0,VLOOKUP(N280,Légende!D:E,2,FALSE))</f>
        <v>1</v>
      </c>
      <c r="P280" s="15">
        <f>IF(Q280="","",VLOOKUP(Q280,Légende!H:I,2,FALSE))</f>
        <v>50</v>
      </c>
      <c r="Q280" s="62" t="s">
        <v>61</v>
      </c>
      <c r="R280" s="80" t="s">
        <v>210</v>
      </c>
    </row>
    <row r="281" spans="1:18" ht="19.899999999999999" customHeight="1" x14ac:dyDescent="0.25">
      <c r="A281" s="57" t="s">
        <v>94</v>
      </c>
      <c r="B281" s="62" t="s">
        <v>99</v>
      </c>
      <c r="C281" s="63" t="s">
        <v>203</v>
      </c>
      <c r="D281" s="63">
        <v>10</v>
      </c>
      <c r="E281" s="63" t="s">
        <v>15</v>
      </c>
      <c r="F281" s="63">
        <v>1</v>
      </c>
      <c r="G281" s="63">
        <v>6.5</v>
      </c>
      <c r="H281" s="16">
        <f t="shared" si="4"/>
        <v>13</v>
      </c>
      <c r="I281" s="63" t="s">
        <v>32</v>
      </c>
      <c r="J281" s="63" t="s">
        <v>17</v>
      </c>
      <c r="K281" s="63">
        <v>20</v>
      </c>
      <c r="L281" s="63" t="s">
        <v>45</v>
      </c>
      <c r="M281" s="14">
        <f>IF(L281="","",VLOOKUP(L281,Légende!A:B,2,FALSE))</f>
        <v>1</v>
      </c>
      <c r="N281" s="63" t="s">
        <v>18</v>
      </c>
      <c r="O281" s="14">
        <f>IF(N281="",0,VLOOKUP(N281,Légende!D:E,2,FALSE))</f>
        <v>1</v>
      </c>
      <c r="P281" s="15">
        <f>IF(Q281="","",VLOOKUP(Q281,Légende!H:I,2,FALSE))</f>
        <v>50</v>
      </c>
      <c r="Q281" s="62" t="s">
        <v>61</v>
      </c>
      <c r="R281" s="80" t="s">
        <v>210</v>
      </c>
    </row>
    <row r="282" spans="1:18" ht="19.899999999999999" customHeight="1" x14ac:dyDescent="0.25">
      <c r="A282" s="57" t="s">
        <v>94</v>
      </c>
      <c r="B282" s="62" t="s">
        <v>99</v>
      </c>
      <c r="C282" s="63" t="s">
        <v>203</v>
      </c>
      <c r="D282" s="63">
        <v>11</v>
      </c>
      <c r="E282" s="63" t="s">
        <v>15</v>
      </c>
      <c r="F282" s="63">
        <v>1</v>
      </c>
      <c r="G282" s="63">
        <v>6.5</v>
      </c>
      <c r="H282" s="16">
        <f t="shared" si="4"/>
        <v>13</v>
      </c>
      <c r="I282" s="63" t="s">
        <v>32</v>
      </c>
      <c r="J282" s="63" t="s">
        <v>17</v>
      </c>
      <c r="K282" s="63">
        <v>20</v>
      </c>
      <c r="L282" s="63" t="s">
        <v>45</v>
      </c>
      <c r="M282" s="14">
        <f>IF(L282="","",VLOOKUP(L282,Légende!A:B,2,FALSE))</f>
        <v>1</v>
      </c>
      <c r="N282" s="63" t="s">
        <v>18</v>
      </c>
      <c r="O282" s="14">
        <f>IF(N282="",0,VLOOKUP(N282,Légende!D:E,2,FALSE))</f>
        <v>1</v>
      </c>
      <c r="P282" s="15">
        <f>IF(Q282="","",VLOOKUP(Q282,Légende!H:I,2,FALSE))</f>
        <v>50</v>
      </c>
      <c r="Q282" s="62" t="s">
        <v>61</v>
      </c>
      <c r="R282" s="80" t="s">
        <v>210</v>
      </c>
    </row>
    <row r="283" spans="1:18" ht="19.899999999999999" customHeight="1" x14ac:dyDescent="0.25">
      <c r="A283" s="57" t="s">
        <v>94</v>
      </c>
      <c r="B283" s="62" t="s">
        <v>99</v>
      </c>
      <c r="C283" s="63" t="s">
        <v>203</v>
      </c>
      <c r="D283" s="63">
        <v>12</v>
      </c>
      <c r="E283" s="63" t="s">
        <v>15</v>
      </c>
      <c r="F283" s="63">
        <v>1</v>
      </c>
      <c r="G283" s="63">
        <v>6.5</v>
      </c>
      <c r="H283" s="16">
        <f t="shared" si="4"/>
        <v>13</v>
      </c>
      <c r="I283" s="63" t="s">
        <v>32</v>
      </c>
      <c r="J283" s="63" t="s">
        <v>17</v>
      </c>
      <c r="K283" s="63">
        <v>20</v>
      </c>
      <c r="L283" s="63" t="s">
        <v>45</v>
      </c>
      <c r="M283" s="14">
        <f>IF(L283="","",VLOOKUP(L283,Légende!A:B,2,FALSE))</f>
        <v>1</v>
      </c>
      <c r="N283" s="63" t="s">
        <v>18</v>
      </c>
      <c r="O283" s="14">
        <f>IF(N283="",0,VLOOKUP(N283,Légende!D:E,2,FALSE))</f>
        <v>1</v>
      </c>
      <c r="P283" s="15">
        <f>IF(Q283="","",VLOOKUP(Q283,Légende!H:I,2,FALSE))</f>
        <v>50</v>
      </c>
      <c r="Q283" s="62" t="s">
        <v>61</v>
      </c>
      <c r="R283" s="80" t="s">
        <v>210</v>
      </c>
    </row>
    <row r="284" spans="1:18" ht="19.899999999999999" customHeight="1" x14ac:dyDescent="0.25">
      <c r="A284" s="57" t="s">
        <v>94</v>
      </c>
      <c r="B284" s="62" t="s">
        <v>99</v>
      </c>
      <c r="C284" s="63" t="s">
        <v>203</v>
      </c>
      <c r="D284" s="63">
        <v>13</v>
      </c>
      <c r="E284" s="63" t="s">
        <v>19</v>
      </c>
      <c r="F284" s="63">
        <v>2</v>
      </c>
      <c r="G284" s="63">
        <v>4</v>
      </c>
      <c r="H284" s="16">
        <f t="shared" si="4"/>
        <v>16</v>
      </c>
      <c r="I284" s="63" t="s">
        <v>16</v>
      </c>
      <c r="J284" s="63" t="s">
        <v>17</v>
      </c>
      <c r="K284" s="63">
        <v>36</v>
      </c>
      <c r="L284" s="63" t="s">
        <v>45</v>
      </c>
      <c r="M284" s="14">
        <f>IF(L284="","",VLOOKUP(L284,Légende!A:B,2,FALSE))</f>
        <v>1</v>
      </c>
      <c r="N284" s="63" t="s">
        <v>18</v>
      </c>
      <c r="O284" s="14">
        <f>IF(N284="",0,VLOOKUP(N284,Légende!D:E,2,FALSE))</f>
        <v>1</v>
      </c>
      <c r="P284" s="15">
        <f>IF(Q284="","",VLOOKUP(Q284,Légende!H:I,2,FALSE))</f>
        <v>50</v>
      </c>
      <c r="Q284" s="62" t="s">
        <v>61</v>
      </c>
      <c r="R284" s="80" t="s">
        <v>210</v>
      </c>
    </row>
    <row r="285" spans="1:18" ht="19.899999999999999" customHeight="1" x14ac:dyDescent="0.25">
      <c r="A285" s="57" t="s">
        <v>94</v>
      </c>
      <c r="B285" s="62" t="s">
        <v>99</v>
      </c>
      <c r="C285" s="63" t="s">
        <v>203</v>
      </c>
      <c r="D285" s="63">
        <v>14</v>
      </c>
      <c r="E285" s="63" t="s">
        <v>22</v>
      </c>
      <c r="F285" s="63">
        <v>3</v>
      </c>
      <c r="G285" s="63">
        <v>1.8</v>
      </c>
      <c r="H285" s="16">
        <f t="shared" si="4"/>
        <v>10.8</v>
      </c>
      <c r="I285" s="63" t="s">
        <v>16</v>
      </c>
      <c r="J285" s="63" t="s">
        <v>17</v>
      </c>
      <c r="K285" s="63">
        <v>11</v>
      </c>
      <c r="L285" s="63" t="s">
        <v>45</v>
      </c>
      <c r="M285" s="14">
        <f>IF(L285="","",VLOOKUP(L285,Légende!A:B,2,FALSE))</f>
        <v>1</v>
      </c>
      <c r="N285" s="63" t="s">
        <v>18</v>
      </c>
      <c r="O285" s="14">
        <f>IF(N285="",0,VLOOKUP(N285,Légende!D:E,2,FALSE))</f>
        <v>1</v>
      </c>
      <c r="P285" s="15">
        <f>IF(Q285="","",VLOOKUP(Q285,Légende!H:I,2,FALSE))</f>
        <v>200</v>
      </c>
      <c r="Q285" s="62" t="s">
        <v>374</v>
      </c>
      <c r="R285" s="80" t="s">
        <v>370</v>
      </c>
    </row>
    <row r="286" spans="1:18" ht="19.899999999999999" customHeight="1" x14ac:dyDescent="0.25">
      <c r="A286" s="57" t="s">
        <v>94</v>
      </c>
      <c r="B286" s="62" t="s">
        <v>99</v>
      </c>
      <c r="C286" s="63" t="s">
        <v>203</v>
      </c>
      <c r="D286" s="63">
        <v>15</v>
      </c>
      <c r="E286" s="63" t="s">
        <v>22</v>
      </c>
      <c r="F286" s="63">
        <v>0</v>
      </c>
      <c r="G286" s="63">
        <v>0</v>
      </c>
      <c r="H286" s="16">
        <f t="shared" si="4"/>
        <v>0</v>
      </c>
      <c r="I286" s="63" t="s">
        <v>16</v>
      </c>
      <c r="J286" s="63" t="s">
        <v>17</v>
      </c>
      <c r="K286" s="63">
        <v>4</v>
      </c>
      <c r="L286" s="63" t="s">
        <v>44</v>
      </c>
      <c r="M286" s="14">
        <f>IF(L286="","",VLOOKUP(L286,Légende!A:B,2,FALSE))</f>
        <v>0.8</v>
      </c>
      <c r="N286" s="63" t="s">
        <v>18</v>
      </c>
      <c r="O286" s="14">
        <f>IF(N286="",0,VLOOKUP(N286,Légende!D:E,2,FALSE))</f>
        <v>1</v>
      </c>
      <c r="P286" s="15">
        <f>IF(Q286="","",VLOOKUP(Q286,Légende!H:I,2,FALSE))</f>
        <v>200</v>
      </c>
      <c r="Q286" s="62" t="s">
        <v>374</v>
      </c>
      <c r="R286" s="80" t="s">
        <v>371</v>
      </c>
    </row>
    <row r="287" spans="1:18" ht="19.899999999999999" customHeight="1" x14ac:dyDescent="0.25">
      <c r="A287" s="57" t="s">
        <v>94</v>
      </c>
      <c r="B287" s="62" t="s">
        <v>99</v>
      </c>
      <c r="C287" s="63" t="s">
        <v>203</v>
      </c>
      <c r="D287" s="63">
        <v>16</v>
      </c>
      <c r="E287" s="63" t="s">
        <v>15</v>
      </c>
      <c r="F287" s="63">
        <v>1</v>
      </c>
      <c r="G287" s="63">
        <v>6.5</v>
      </c>
      <c r="H287" s="16">
        <f t="shared" si="4"/>
        <v>13</v>
      </c>
      <c r="I287" s="63" t="s">
        <v>16</v>
      </c>
      <c r="J287" s="63" t="s">
        <v>17</v>
      </c>
      <c r="K287" s="63">
        <v>16</v>
      </c>
      <c r="L287" s="63" t="s">
        <v>45</v>
      </c>
      <c r="M287" s="14">
        <f>IF(L287="","",VLOOKUP(L287,Légende!A:B,2,FALSE))</f>
        <v>1</v>
      </c>
      <c r="N287" s="63" t="s">
        <v>18</v>
      </c>
      <c r="O287" s="14">
        <f>IF(N287="",0,VLOOKUP(N287,Légende!D:E,2,FALSE))</f>
        <v>1</v>
      </c>
      <c r="P287" s="15">
        <f>IF(Q287="","",VLOOKUP(Q287,Légende!H:I,2,FALSE))</f>
        <v>50</v>
      </c>
      <c r="Q287" s="62" t="s">
        <v>61</v>
      </c>
      <c r="R287" s="80" t="s">
        <v>210</v>
      </c>
    </row>
    <row r="288" spans="1:18" ht="19.899999999999999" customHeight="1" x14ac:dyDescent="0.25">
      <c r="A288" s="57" t="s">
        <v>94</v>
      </c>
      <c r="B288" s="62" t="s">
        <v>99</v>
      </c>
      <c r="C288" s="63" t="s">
        <v>203</v>
      </c>
      <c r="D288" s="63">
        <v>17</v>
      </c>
      <c r="E288" s="63" t="s">
        <v>19</v>
      </c>
      <c r="F288" s="63">
        <v>0</v>
      </c>
      <c r="G288" s="63">
        <v>0</v>
      </c>
      <c r="H288" s="16">
        <f t="shared" si="4"/>
        <v>0</v>
      </c>
      <c r="I288" s="63" t="s">
        <v>16</v>
      </c>
      <c r="J288" s="63" t="s">
        <v>17</v>
      </c>
      <c r="K288" s="63">
        <v>7</v>
      </c>
      <c r="L288" s="63" t="s">
        <v>45</v>
      </c>
      <c r="M288" s="14">
        <f>IF(L288="","",VLOOKUP(L288,Légende!A:B,2,FALSE))</f>
        <v>1</v>
      </c>
      <c r="N288" s="63" t="s">
        <v>18</v>
      </c>
      <c r="O288" s="14">
        <f>IF(N288="",0,VLOOKUP(N288,Légende!D:E,2,FALSE))</f>
        <v>1</v>
      </c>
      <c r="P288" s="15">
        <f>IF(Q288="","",VLOOKUP(Q288,Légende!H:I,2,FALSE))</f>
        <v>50</v>
      </c>
      <c r="Q288" s="62" t="s">
        <v>61</v>
      </c>
      <c r="R288" s="80" t="s">
        <v>210</v>
      </c>
    </row>
    <row r="289" spans="1:18" ht="19.899999999999999" customHeight="1" x14ac:dyDescent="0.25">
      <c r="A289" s="57" t="s">
        <v>94</v>
      </c>
      <c r="B289" s="62" t="s">
        <v>99</v>
      </c>
      <c r="C289" s="63" t="s">
        <v>203</v>
      </c>
      <c r="D289" s="63">
        <v>18</v>
      </c>
      <c r="E289" s="63" t="s">
        <v>15</v>
      </c>
      <c r="F289" s="63">
        <v>1</v>
      </c>
      <c r="G289" s="63">
        <v>6.5</v>
      </c>
      <c r="H289" s="16">
        <f t="shared" si="4"/>
        <v>13</v>
      </c>
      <c r="I289" s="63" t="s">
        <v>16</v>
      </c>
      <c r="J289" s="63" t="s">
        <v>17</v>
      </c>
      <c r="K289" s="63">
        <v>19</v>
      </c>
      <c r="L289" s="63" t="s">
        <v>45</v>
      </c>
      <c r="M289" s="14">
        <f>IF(L289="","",VLOOKUP(L289,Légende!A:B,2,FALSE))</f>
        <v>1</v>
      </c>
      <c r="N289" s="63" t="s">
        <v>18</v>
      </c>
      <c r="O289" s="14">
        <f>IF(N289="",0,VLOOKUP(N289,Légende!D:E,2,FALSE))</f>
        <v>1</v>
      </c>
      <c r="P289" s="15">
        <f>IF(Q289="","",VLOOKUP(Q289,Légende!H:I,2,FALSE))</f>
        <v>50</v>
      </c>
      <c r="Q289" s="62" t="s">
        <v>61</v>
      </c>
      <c r="R289" s="80" t="s">
        <v>210</v>
      </c>
    </row>
    <row r="290" spans="1:18" ht="19.899999999999999" customHeight="1" x14ac:dyDescent="0.25">
      <c r="A290" s="57" t="s">
        <v>94</v>
      </c>
      <c r="B290" s="62" t="s">
        <v>99</v>
      </c>
      <c r="C290" s="63" t="s">
        <v>203</v>
      </c>
      <c r="D290" s="63">
        <v>19</v>
      </c>
      <c r="E290" s="63" t="s">
        <v>15</v>
      </c>
      <c r="F290" s="63">
        <v>1</v>
      </c>
      <c r="G290" s="63">
        <v>6.5</v>
      </c>
      <c r="H290" s="16">
        <f t="shared" si="4"/>
        <v>13</v>
      </c>
      <c r="I290" s="63" t="s">
        <v>16</v>
      </c>
      <c r="J290" s="63" t="s">
        <v>17</v>
      </c>
      <c r="K290" s="63">
        <v>24</v>
      </c>
      <c r="L290" s="63" t="s">
        <v>45</v>
      </c>
      <c r="M290" s="14">
        <f>IF(L290="","",VLOOKUP(L290,Légende!A:B,2,FALSE))</f>
        <v>1</v>
      </c>
      <c r="N290" s="63" t="s">
        <v>18</v>
      </c>
      <c r="O290" s="14">
        <f>IF(N290="",0,VLOOKUP(N290,Légende!D:E,2,FALSE))</f>
        <v>1</v>
      </c>
      <c r="P290" s="15">
        <f>IF(Q290="","",VLOOKUP(Q290,Légende!H:I,2,FALSE))</f>
        <v>50</v>
      </c>
      <c r="Q290" s="62" t="s">
        <v>61</v>
      </c>
      <c r="R290" s="80" t="s">
        <v>210</v>
      </c>
    </row>
    <row r="291" spans="1:18" ht="19.899999999999999" customHeight="1" x14ac:dyDescent="0.25">
      <c r="A291" s="57" t="s">
        <v>94</v>
      </c>
      <c r="B291" s="62" t="s">
        <v>99</v>
      </c>
      <c r="C291" s="63" t="s">
        <v>203</v>
      </c>
      <c r="D291" s="63">
        <v>20</v>
      </c>
      <c r="E291" s="63" t="s">
        <v>15</v>
      </c>
      <c r="F291" s="63">
        <v>1</v>
      </c>
      <c r="G291" s="63">
        <v>6.5</v>
      </c>
      <c r="H291" s="16">
        <f t="shared" si="4"/>
        <v>13</v>
      </c>
      <c r="I291" s="63" t="s">
        <v>16</v>
      </c>
      <c r="J291" s="63" t="s">
        <v>17</v>
      </c>
      <c r="K291" s="63">
        <v>23</v>
      </c>
      <c r="L291" s="63" t="s">
        <v>45</v>
      </c>
      <c r="M291" s="14">
        <f>IF(L291="","",VLOOKUP(L291,Légende!A:B,2,FALSE))</f>
        <v>1</v>
      </c>
      <c r="N291" s="63" t="s">
        <v>18</v>
      </c>
      <c r="O291" s="14">
        <f>IF(N291="",0,VLOOKUP(N291,Légende!D:E,2,FALSE))</f>
        <v>1</v>
      </c>
      <c r="P291" s="15">
        <f>IF(Q291="","",VLOOKUP(Q291,Légende!H:I,2,FALSE))</f>
        <v>50</v>
      </c>
      <c r="Q291" s="62" t="s">
        <v>61</v>
      </c>
      <c r="R291" s="80" t="s">
        <v>210</v>
      </c>
    </row>
    <row r="292" spans="1:18" ht="19.899999999999999" customHeight="1" x14ac:dyDescent="0.25">
      <c r="A292" s="57" t="s">
        <v>94</v>
      </c>
      <c r="B292" s="62" t="s">
        <v>99</v>
      </c>
      <c r="C292" s="63" t="s">
        <v>203</v>
      </c>
      <c r="D292" s="63">
        <v>21</v>
      </c>
      <c r="E292" s="63" t="s">
        <v>20</v>
      </c>
      <c r="F292" s="63">
        <v>1</v>
      </c>
      <c r="G292" s="63">
        <v>6.5</v>
      </c>
      <c r="H292" s="16">
        <f t="shared" si="4"/>
        <v>13</v>
      </c>
      <c r="I292" s="63" t="s">
        <v>16</v>
      </c>
      <c r="J292" s="63" t="s">
        <v>17</v>
      </c>
      <c r="K292" s="63">
        <v>21</v>
      </c>
      <c r="L292" s="63" t="s">
        <v>45</v>
      </c>
      <c r="M292" s="14">
        <f>IF(L292="","",VLOOKUP(L292,Légende!A:B,2,FALSE))</f>
        <v>1</v>
      </c>
      <c r="N292" s="63" t="s">
        <v>18</v>
      </c>
      <c r="O292" s="14">
        <f>IF(N292="",0,VLOOKUP(N292,Légende!D:E,2,FALSE))</f>
        <v>1</v>
      </c>
      <c r="P292" s="15">
        <f>IF(Q292="","",VLOOKUP(Q292,Légende!H:I,2,FALSE))</f>
        <v>50</v>
      </c>
      <c r="Q292" s="62" t="s">
        <v>61</v>
      </c>
      <c r="R292" s="80" t="s">
        <v>372</v>
      </c>
    </row>
    <row r="293" spans="1:18" ht="19.899999999999999" customHeight="1" x14ac:dyDescent="0.25">
      <c r="A293" s="57" t="s">
        <v>94</v>
      </c>
      <c r="B293" s="62" t="s">
        <v>99</v>
      </c>
      <c r="C293" s="63" t="s">
        <v>203</v>
      </c>
      <c r="D293" s="63">
        <v>22</v>
      </c>
      <c r="E293" s="63" t="s">
        <v>19</v>
      </c>
      <c r="F293" s="63">
        <v>0</v>
      </c>
      <c r="G293" s="63">
        <v>0</v>
      </c>
      <c r="H293" s="16">
        <f t="shared" si="4"/>
        <v>0</v>
      </c>
      <c r="I293" s="63" t="s">
        <v>16</v>
      </c>
      <c r="J293" s="63" t="s">
        <v>17</v>
      </c>
      <c r="K293" s="63">
        <v>17</v>
      </c>
      <c r="L293" s="63" t="s">
        <v>45</v>
      </c>
      <c r="M293" s="14">
        <f>IF(L293="","",VLOOKUP(L293,Légende!A:B,2,FALSE))</f>
        <v>1</v>
      </c>
      <c r="N293" s="63" t="s">
        <v>18</v>
      </c>
      <c r="O293" s="14">
        <f>IF(N293="",0,VLOOKUP(N293,Légende!D:E,2,FALSE))</f>
        <v>1</v>
      </c>
      <c r="P293" s="15">
        <f>IF(Q293="","",VLOOKUP(Q293,Légende!H:I,2,FALSE))</f>
        <v>50</v>
      </c>
      <c r="Q293" s="62" t="s">
        <v>61</v>
      </c>
      <c r="R293" s="80" t="s">
        <v>210</v>
      </c>
    </row>
    <row r="294" spans="1:18" ht="19.899999999999999" customHeight="1" x14ac:dyDescent="0.25">
      <c r="A294" s="57" t="s">
        <v>94</v>
      </c>
      <c r="B294" s="62" t="s">
        <v>99</v>
      </c>
      <c r="C294" s="63" t="s">
        <v>203</v>
      </c>
      <c r="D294" s="63">
        <v>23</v>
      </c>
      <c r="E294" s="63" t="s">
        <v>19</v>
      </c>
      <c r="F294" s="63">
        <v>4</v>
      </c>
      <c r="G294" s="63">
        <v>3</v>
      </c>
      <c r="H294" s="16">
        <f t="shared" si="4"/>
        <v>24</v>
      </c>
      <c r="I294" s="63" t="s">
        <v>16</v>
      </c>
      <c r="J294" s="63" t="s">
        <v>17</v>
      </c>
      <c r="K294" s="63">
        <v>25</v>
      </c>
      <c r="L294" s="63" t="s">
        <v>45</v>
      </c>
      <c r="M294" s="14">
        <f>IF(L294="","",VLOOKUP(L294,Légende!A:B,2,FALSE))</f>
        <v>1</v>
      </c>
      <c r="N294" s="63" t="s">
        <v>18</v>
      </c>
      <c r="O294" s="14">
        <f>IF(N294="",0,VLOOKUP(N294,Légende!D:E,2,FALSE))</f>
        <v>1</v>
      </c>
      <c r="P294" s="15">
        <f>IF(Q294="","",VLOOKUP(Q294,Légende!H:I,2,FALSE))</f>
        <v>50</v>
      </c>
      <c r="Q294" s="62" t="s">
        <v>61</v>
      </c>
      <c r="R294" s="80" t="s">
        <v>373</v>
      </c>
    </row>
    <row r="295" spans="1:18" ht="19.899999999999999" customHeight="1" x14ac:dyDescent="0.25">
      <c r="A295" s="57" t="s">
        <v>94</v>
      </c>
      <c r="B295" s="62" t="s">
        <v>99</v>
      </c>
      <c r="C295" s="63" t="s">
        <v>203</v>
      </c>
      <c r="D295" s="63">
        <v>24</v>
      </c>
      <c r="E295" s="63" t="s">
        <v>15</v>
      </c>
      <c r="F295" s="63">
        <v>2</v>
      </c>
      <c r="G295" s="63">
        <v>6.5</v>
      </c>
      <c r="H295" s="16">
        <f t="shared" si="4"/>
        <v>26</v>
      </c>
      <c r="I295" s="63" t="s">
        <v>16</v>
      </c>
      <c r="J295" s="63" t="s">
        <v>17</v>
      </c>
      <c r="K295" s="63">
        <v>17</v>
      </c>
      <c r="L295" s="63" t="s">
        <v>45</v>
      </c>
      <c r="M295" s="14">
        <f>IF(L295="","",VLOOKUP(L295,Légende!A:B,2,FALSE))</f>
        <v>1</v>
      </c>
      <c r="N295" s="63" t="s">
        <v>18</v>
      </c>
      <c r="O295" s="14">
        <f>IF(N295="",0,VLOOKUP(N295,Légende!D:E,2,FALSE))</f>
        <v>1</v>
      </c>
      <c r="P295" s="15">
        <f>IF(Q295="","",VLOOKUP(Q295,Légende!H:I,2,FALSE))</f>
        <v>50</v>
      </c>
      <c r="Q295" s="62" t="s">
        <v>61</v>
      </c>
      <c r="R295" s="80" t="s">
        <v>210</v>
      </c>
    </row>
    <row r="296" spans="1:18" ht="19.899999999999999" customHeight="1" x14ac:dyDescent="0.25">
      <c r="A296" s="57" t="s">
        <v>94</v>
      </c>
      <c r="B296" s="62" t="s">
        <v>99</v>
      </c>
      <c r="C296" s="63" t="s">
        <v>203</v>
      </c>
      <c r="D296" s="63">
        <v>25</v>
      </c>
      <c r="E296" s="63" t="s">
        <v>15</v>
      </c>
      <c r="F296" s="63">
        <v>1</v>
      </c>
      <c r="G296" s="63">
        <v>6.5</v>
      </c>
      <c r="H296" s="16">
        <f t="shared" si="4"/>
        <v>13</v>
      </c>
      <c r="I296" s="63" t="s">
        <v>16</v>
      </c>
      <c r="J296" s="63" t="s">
        <v>17</v>
      </c>
      <c r="K296" s="63">
        <v>13</v>
      </c>
      <c r="L296" s="63" t="s">
        <v>45</v>
      </c>
      <c r="M296" s="14">
        <f>IF(L296="","",VLOOKUP(L296,Légende!A:B,2,FALSE))</f>
        <v>1</v>
      </c>
      <c r="N296" s="63" t="s">
        <v>18</v>
      </c>
      <c r="O296" s="14">
        <f>IF(N296="",0,VLOOKUP(N296,Légende!D:E,2,FALSE))</f>
        <v>1</v>
      </c>
      <c r="P296" s="15">
        <f>IF(Q296="","",VLOOKUP(Q296,Légende!H:I,2,FALSE))</f>
        <v>50</v>
      </c>
      <c r="Q296" s="62" t="s">
        <v>61</v>
      </c>
      <c r="R296" s="80" t="s">
        <v>210</v>
      </c>
    </row>
    <row r="297" spans="1:18" ht="19.899999999999999" customHeight="1" x14ac:dyDescent="0.25">
      <c r="A297" s="57" t="s">
        <v>94</v>
      </c>
      <c r="B297" s="62" t="s">
        <v>99</v>
      </c>
      <c r="C297" s="63" t="s">
        <v>203</v>
      </c>
      <c r="D297" s="63">
        <v>26</v>
      </c>
      <c r="E297" s="63" t="s">
        <v>15</v>
      </c>
      <c r="F297" s="63">
        <v>1</v>
      </c>
      <c r="G297" s="63">
        <v>6.5</v>
      </c>
      <c r="H297" s="16">
        <f t="shared" si="4"/>
        <v>13</v>
      </c>
      <c r="I297" s="63" t="s">
        <v>16</v>
      </c>
      <c r="J297" s="63" t="s">
        <v>17</v>
      </c>
      <c r="K297" s="63">
        <v>32</v>
      </c>
      <c r="L297" s="63" t="s">
        <v>45</v>
      </c>
      <c r="M297" s="14">
        <f>IF(L297="","",VLOOKUP(L297,Légende!A:B,2,FALSE))</f>
        <v>1</v>
      </c>
      <c r="N297" s="63" t="s">
        <v>18</v>
      </c>
      <c r="O297" s="14">
        <f>IF(N297="",0,VLOOKUP(N297,Légende!D:E,2,FALSE))</f>
        <v>1</v>
      </c>
      <c r="P297" s="15">
        <f>IF(Q297="","",VLOOKUP(Q297,Légende!H:I,2,FALSE))</f>
        <v>50</v>
      </c>
      <c r="Q297" s="62" t="s">
        <v>61</v>
      </c>
      <c r="R297" s="80" t="s">
        <v>210</v>
      </c>
    </row>
    <row r="298" spans="1:18" ht="19.899999999999999" customHeight="1" x14ac:dyDescent="0.25">
      <c r="A298" s="57" t="s">
        <v>94</v>
      </c>
      <c r="B298" s="62" t="s">
        <v>99</v>
      </c>
      <c r="C298" s="63" t="s">
        <v>203</v>
      </c>
      <c r="D298" s="63">
        <v>27</v>
      </c>
      <c r="E298" s="63" t="s">
        <v>15</v>
      </c>
      <c r="F298" s="63">
        <v>2</v>
      </c>
      <c r="G298" s="63">
        <v>6.5</v>
      </c>
      <c r="H298" s="16">
        <f t="shared" si="4"/>
        <v>26</v>
      </c>
      <c r="I298" s="63" t="s">
        <v>16</v>
      </c>
      <c r="J298" s="63" t="s">
        <v>17</v>
      </c>
      <c r="K298" s="63">
        <v>21</v>
      </c>
      <c r="L298" s="63" t="s">
        <v>45</v>
      </c>
      <c r="M298" s="14">
        <f>IF(L298="","",VLOOKUP(L298,Légende!A:B,2,FALSE))</f>
        <v>1</v>
      </c>
      <c r="N298" s="63" t="s">
        <v>18</v>
      </c>
      <c r="O298" s="14">
        <f>IF(N298="",0,VLOOKUP(N298,Légende!D:E,2,FALSE))</f>
        <v>1</v>
      </c>
      <c r="P298" s="15">
        <f>IF(Q298="","",VLOOKUP(Q298,Légende!H:I,2,FALSE))</f>
        <v>50</v>
      </c>
      <c r="Q298" s="62" t="s">
        <v>61</v>
      </c>
      <c r="R298" s="80" t="s">
        <v>210</v>
      </c>
    </row>
    <row r="299" spans="1:18" ht="19.899999999999999" customHeight="1" x14ac:dyDescent="0.25">
      <c r="A299" s="57" t="s">
        <v>94</v>
      </c>
      <c r="B299" s="62" t="s">
        <v>99</v>
      </c>
      <c r="C299" s="63" t="s">
        <v>203</v>
      </c>
      <c r="D299" s="63">
        <v>28</v>
      </c>
      <c r="E299" s="63" t="s">
        <v>15</v>
      </c>
      <c r="F299" s="63">
        <v>1</v>
      </c>
      <c r="G299" s="63">
        <v>6.5</v>
      </c>
      <c r="H299" s="16">
        <f t="shared" si="4"/>
        <v>13</v>
      </c>
      <c r="I299" s="63" t="s">
        <v>16</v>
      </c>
      <c r="J299" s="63" t="s">
        <v>17</v>
      </c>
      <c r="K299" s="63">
        <v>20</v>
      </c>
      <c r="L299" s="63" t="s">
        <v>45</v>
      </c>
      <c r="M299" s="14">
        <f>IF(L299="","",VLOOKUP(L299,Légende!A:B,2,FALSE))</f>
        <v>1</v>
      </c>
      <c r="N299" s="63" t="s">
        <v>18</v>
      </c>
      <c r="O299" s="14">
        <f>IF(N299="",0,VLOOKUP(N299,Légende!D:E,2,FALSE))</f>
        <v>1</v>
      </c>
      <c r="P299" s="15">
        <f>IF(Q299="","",VLOOKUP(Q299,Légende!H:I,2,FALSE))</f>
        <v>50</v>
      </c>
      <c r="Q299" s="62" t="s">
        <v>61</v>
      </c>
      <c r="R299" s="80" t="s">
        <v>210</v>
      </c>
    </row>
    <row r="300" spans="1:18" ht="19.899999999999999" customHeight="1" x14ac:dyDescent="0.25">
      <c r="A300" s="57" t="s">
        <v>94</v>
      </c>
      <c r="B300" s="62" t="s">
        <v>99</v>
      </c>
      <c r="C300" s="63" t="s">
        <v>203</v>
      </c>
      <c r="D300" s="63">
        <v>29</v>
      </c>
      <c r="E300" s="63" t="s">
        <v>15</v>
      </c>
      <c r="F300" s="63">
        <v>1</v>
      </c>
      <c r="G300" s="63">
        <v>6.5</v>
      </c>
      <c r="H300" s="16">
        <f t="shared" si="4"/>
        <v>13</v>
      </c>
      <c r="I300" s="63" t="s">
        <v>16</v>
      </c>
      <c r="J300" s="63" t="s">
        <v>17</v>
      </c>
      <c r="K300" s="63">
        <v>16</v>
      </c>
      <c r="L300" s="63" t="s">
        <v>45</v>
      </c>
      <c r="M300" s="14">
        <f>IF(L300="","",VLOOKUP(L300,Légende!A:B,2,FALSE))</f>
        <v>1</v>
      </c>
      <c r="N300" s="63" t="s">
        <v>18</v>
      </c>
      <c r="O300" s="14">
        <f>IF(N300="",0,VLOOKUP(N300,Légende!D:E,2,FALSE))</f>
        <v>1</v>
      </c>
      <c r="P300" s="15">
        <f>IF(Q300="","",VLOOKUP(Q300,Légende!H:I,2,FALSE))</f>
        <v>50</v>
      </c>
      <c r="Q300" s="62" t="s">
        <v>61</v>
      </c>
      <c r="R300" s="80" t="s">
        <v>210</v>
      </c>
    </row>
    <row r="301" spans="1:18" ht="19.899999999999999" customHeight="1" x14ac:dyDescent="0.25">
      <c r="A301" s="57" t="s">
        <v>94</v>
      </c>
      <c r="B301" s="62" t="s">
        <v>99</v>
      </c>
      <c r="C301" s="63" t="s">
        <v>203</v>
      </c>
      <c r="D301" s="63">
        <v>30</v>
      </c>
      <c r="E301" s="63" t="s">
        <v>15</v>
      </c>
      <c r="F301" s="63">
        <v>1</v>
      </c>
      <c r="G301" s="63">
        <v>6.5</v>
      </c>
      <c r="H301" s="16">
        <f t="shared" si="4"/>
        <v>13</v>
      </c>
      <c r="I301" s="63" t="s">
        <v>16</v>
      </c>
      <c r="J301" s="63" t="s">
        <v>17</v>
      </c>
      <c r="K301" s="63">
        <v>17</v>
      </c>
      <c r="L301" s="63" t="s">
        <v>45</v>
      </c>
      <c r="M301" s="14">
        <f>IF(L301="","",VLOOKUP(L301,Légende!A:B,2,FALSE))</f>
        <v>1</v>
      </c>
      <c r="N301" s="63" t="s">
        <v>18</v>
      </c>
      <c r="O301" s="14">
        <f>IF(N301="",0,VLOOKUP(N301,Légende!D:E,2,FALSE))</f>
        <v>1</v>
      </c>
      <c r="P301" s="15">
        <f>IF(Q301="","",VLOOKUP(Q301,Légende!H:I,2,FALSE))</f>
        <v>50</v>
      </c>
      <c r="Q301" s="62" t="s">
        <v>61</v>
      </c>
      <c r="R301" s="80" t="s">
        <v>210</v>
      </c>
    </row>
    <row r="302" spans="1:18" ht="19.899999999999999" customHeight="1" x14ac:dyDescent="0.25">
      <c r="A302" s="57" t="s">
        <v>94</v>
      </c>
      <c r="B302" s="62" t="s">
        <v>99</v>
      </c>
      <c r="C302" s="63" t="s">
        <v>203</v>
      </c>
      <c r="D302" s="63">
        <v>31</v>
      </c>
      <c r="E302" s="63" t="s">
        <v>15</v>
      </c>
      <c r="F302" s="63">
        <v>1</v>
      </c>
      <c r="G302" s="63">
        <v>6.5</v>
      </c>
      <c r="H302" s="16">
        <f t="shared" si="4"/>
        <v>13</v>
      </c>
      <c r="I302" s="63" t="s">
        <v>16</v>
      </c>
      <c r="J302" s="63" t="s">
        <v>17</v>
      </c>
      <c r="K302" s="63">
        <v>17</v>
      </c>
      <c r="L302" s="63" t="s">
        <v>45</v>
      </c>
      <c r="M302" s="14">
        <f>IF(L302="","",VLOOKUP(L302,Légende!A:B,2,FALSE))</f>
        <v>1</v>
      </c>
      <c r="N302" s="63" t="s">
        <v>18</v>
      </c>
      <c r="O302" s="14">
        <f>IF(N302="",0,VLOOKUP(N302,Légende!D:E,2,FALSE))</f>
        <v>1</v>
      </c>
      <c r="P302" s="15">
        <f>IF(Q302="","",VLOOKUP(Q302,Légende!H:I,2,FALSE))</f>
        <v>50</v>
      </c>
      <c r="Q302" s="62" t="s">
        <v>61</v>
      </c>
      <c r="R302" s="80" t="s">
        <v>210</v>
      </c>
    </row>
    <row r="303" spans="1:18" ht="19.899999999999999" customHeight="1" x14ac:dyDescent="0.25">
      <c r="A303" s="57" t="s">
        <v>94</v>
      </c>
      <c r="B303" s="62" t="s">
        <v>99</v>
      </c>
      <c r="C303" s="63" t="s">
        <v>203</v>
      </c>
      <c r="D303" s="63">
        <v>32</v>
      </c>
      <c r="E303" s="63" t="s">
        <v>15</v>
      </c>
      <c r="F303" s="63">
        <v>1</v>
      </c>
      <c r="G303" s="63">
        <v>6.5</v>
      </c>
      <c r="H303" s="16">
        <f t="shared" si="4"/>
        <v>13</v>
      </c>
      <c r="I303" s="63" t="s">
        <v>16</v>
      </c>
      <c r="J303" s="63" t="s">
        <v>17</v>
      </c>
      <c r="K303" s="63">
        <v>17</v>
      </c>
      <c r="L303" s="63" t="s">
        <v>45</v>
      </c>
      <c r="M303" s="14">
        <f>IF(L303="","",VLOOKUP(L303,Légende!A:B,2,FALSE))</f>
        <v>1</v>
      </c>
      <c r="N303" s="63" t="s">
        <v>18</v>
      </c>
      <c r="O303" s="14">
        <f>IF(N303="",0,VLOOKUP(N303,Légende!D:E,2,FALSE))</f>
        <v>1</v>
      </c>
      <c r="P303" s="15">
        <f>IF(Q303="","",VLOOKUP(Q303,Légende!H:I,2,FALSE))</f>
        <v>50</v>
      </c>
      <c r="Q303" s="62" t="s">
        <v>61</v>
      </c>
      <c r="R303" s="80" t="s">
        <v>210</v>
      </c>
    </row>
    <row r="304" spans="1:18" ht="19.899999999999999" customHeight="1" x14ac:dyDescent="0.25">
      <c r="A304" s="57" t="s">
        <v>94</v>
      </c>
      <c r="B304" s="62" t="s">
        <v>99</v>
      </c>
      <c r="C304" s="63" t="s">
        <v>203</v>
      </c>
      <c r="D304" s="63">
        <v>33</v>
      </c>
      <c r="E304" s="63" t="s">
        <v>15</v>
      </c>
      <c r="F304" s="63">
        <v>1</v>
      </c>
      <c r="G304" s="63">
        <v>6.5</v>
      </c>
      <c r="H304" s="16">
        <f t="shared" si="4"/>
        <v>13</v>
      </c>
      <c r="I304" s="63" t="s">
        <v>16</v>
      </c>
      <c r="J304" s="63" t="s">
        <v>17</v>
      </c>
      <c r="K304" s="63">
        <v>16</v>
      </c>
      <c r="L304" s="63" t="s">
        <v>45</v>
      </c>
      <c r="M304" s="14">
        <f>IF(L304="","",VLOOKUP(L304,Légende!A:B,2,FALSE))</f>
        <v>1</v>
      </c>
      <c r="N304" s="63" t="s">
        <v>18</v>
      </c>
      <c r="O304" s="14">
        <f>IF(N304="",0,VLOOKUP(N304,Légende!D:E,2,FALSE))</f>
        <v>1</v>
      </c>
      <c r="P304" s="15">
        <f>IF(Q304="","",VLOOKUP(Q304,Légende!H:I,2,FALSE))</f>
        <v>50</v>
      </c>
      <c r="Q304" s="62" t="s">
        <v>61</v>
      </c>
      <c r="R304" s="80" t="s">
        <v>210</v>
      </c>
    </row>
    <row r="305" spans="1:18" ht="19.899999999999999" customHeight="1" thickBot="1" x14ac:dyDescent="0.3">
      <c r="A305" s="59" t="s">
        <v>94</v>
      </c>
      <c r="B305" s="71" t="s">
        <v>99</v>
      </c>
      <c r="C305" s="72" t="s">
        <v>203</v>
      </c>
      <c r="D305" s="72">
        <v>34</v>
      </c>
      <c r="E305" s="72" t="s">
        <v>19</v>
      </c>
      <c r="F305" s="72">
        <v>0</v>
      </c>
      <c r="G305" s="72">
        <v>0</v>
      </c>
      <c r="H305" s="87">
        <f t="shared" si="4"/>
        <v>0</v>
      </c>
      <c r="I305" s="72" t="s">
        <v>16</v>
      </c>
      <c r="J305" s="72" t="s">
        <v>17</v>
      </c>
      <c r="K305" s="72">
        <v>26</v>
      </c>
      <c r="L305" s="72" t="s">
        <v>45</v>
      </c>
      <c r="M305" s="88">
        <f>IF(L305="","",VLOOKUP(L305,Légende!A:B,2,FALSE))</f>
        <v>1</v>
      </c>
      <c r="N305" s="72" t="s">
        <v>18</v>
      </c>
      <c r="O305" s="88">
        <f>IF(N305="",0,VLOOKUP(N305,Légende!D:E,2,FALSE))</f>
        <v>1</v>
      </c>
      <c r="P305" s="89">
        <f>IF(Q305="","",VLOOKUP(Q305,Légende!H:I,2,FALSE))</f>
        <v>50</v>
      </c>
      <c r="Q305" s="71" t="s">
        <v>61</v>
      </c>
      <c r="R305" s="90" t="s">
        <v>210</v>
      </c>
    </row>
  </sheetData>
  <autoFilter ref="A9:R305"/>
  <dataConsolidate link="1"/>
  <mergeCells count="10">
    <mergeCell ref="A3:R3"/>
    <mergeCell ref="A2:R2"/>
    <mergeCell ref="A1:R1"/>
    <mergeCell ref="A7:A9"/>
    <mergeCell ref="B7:K8"/>
    <mergeCell ref="R7:R9"/>
    <mergeCell ref="L7:O8"/>
    <mergeCell ref="P7:Q8"/>
    <mergeCell ref="B5:R5"/>
    <mergeCell ref="B4:R4"/>
  </mergeCells>
  <dataValidations count="7">
    <dataValidation type="list" allowBlank="1" showInputMessage="1" showErrorMessage="1" sqref="A10:A1048576">
      <formula1>INDIRECT("Site")</formula1>
    </dataValidation>
    <dataValidation type="list" allowBlank="1" showInputMessage="1" showErrorMessage="1" sqref="I10:I1048576">
      <formula1>INDIRECT("Nature_Sol")</formula1>
    </dataValidation>
    <dataValidation type="list" allowBlank="1" showInputMessage="1" showErrorMessage="1" sqref="J10:J1048576">
      <formula1>INDIRECT("Traitement1")</formula1>
    </dataValidation>
    <dataValidation type="list" allowBlank="1" showInputMessage="1" showErrorMessage="1" sqref="L10:L1048576">
      <formula1>INDIRECT("Encombrement1[Encombrement]")</formula1>
    </dataValidation>
    <dataValidation type="list" allowBlank="1" showInputMessage="1" showErrorMessage="1" sqref="N10:N1048576">
      <formula1>INDIRECT("Vétusté[Vétusté]")</formula1>
    </dataValidation>
    <dataValidation type="list" allowBlank="1" showInputMessage="1" showErrorMessage="1" sqref="Q10:Q1048576">
      <formula1>INDIRECT("Fréquence_de_passage[Abreviation]")</formula1>
    </dataValidation>
    <dataValidation type="list" allowBlank="1" showInputMessage="1" showErrorMessage="1" sqref="E10:E1048576">
      <formula1>INDIRECT("Nature_des_locaux[Nature des locaux]")</formula1>
    </dataValidation>
  </dataValidations>
  <pageMargins left="0.70866141732283472" right="0.70866141732283472" top="0.74803149606299213" bottom="0.74803149606299213" header="0.31496062992125984" footer="0.31496062992125984"/>
  <pageSetup paperSize="8" scale="1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67"/>
  <sheetViews>
    <sheetView topLeftCell="G1" zoomScale="85" zoomScaleNormal="85" workbookViewId="0">
      <selection activeCell="L3" sqref="L3"/>
    </sheetView>
  </sheetViews>
  <sheetFormatPr baseColWidth="10" defaultColWidth="10.85546875" defaultRowHeight="15" x14ac:dyDescent="0.25"/>
  <cols>
    <col min="1" max="1" width="20.85546875" style="19" hidden="1" customWidth="1"/>
    <col min="2" max="2" width="7.85546875" style="19" hidden="1" customWidth="1"/>
    <col min="3" max="3" width="3" style="19" hidden="1" customWidth="1"/>
    <col min="4" max="4" width="10.85546875" style="19" hidden="1" customWidth="1"/>
    <col min="5" max="5" width="7.85546875" style="19" hidden="1" customWidth="1"/>
    <col min="6" max="6" width="3.28515625" style="19" hidden="1" customWidth="1"/>
    <col min="7" max="7" width="49" style="19" customWidth="1"/>
    <col min="8" max="8" width="16.42578125" style="19" customWidth="1"/>
    <col min="9" max="9" width="8.7109375" style="19" bestFit="1" customWidth="1"/>
    <col min="10" max="10" width="48.28515625" style="19" customWidth="1"/>
    <col min="11" max="16384" width="10.85546875" style="19"/>
  </cols>
  <sheetData>
    <row r="1" spans="1:15" ht="23.25" x14ac:dyDescent="0.25">
      <c r="G1" s="92" t="s">
        <v>379</v>
      </c>
      <c r="H1" s="92"/>
      <c r="I1" s="92"/>
      <c r="J1" s="92"/>
    </row>
    <row r="2" spans="1:15" ht="95.1" customHeight="1" x14ac:dyDescent="0.25">
      <c r="G2" s="92" t="s">
        <v>381</v>
      </c>
      <c r="H2" s="92"/>
      <c r="I2" s="92"/>
      <c r="J2" s="92"/>
    </row>
    <row r="3" spans="1:15" ht="23.25" x14ac:dyDescent="0.25">
      <c r="G3" s="92" t="s">
        <v>377</v>
      </c>
      <c r="H3" s="92"/>
      <c r="I3" s="92"/>
      <c r="J3" s="92"/>
    </row>
    <row r="4" spans="1:15" ht="15.75" thickBot="1" x14ac:dyDescent="0.3"/>
    <row r="5" spans="1:15" ht="28.5" customHeight="1" thickBot="1" x14ac:dyDescent="0.3">
      <c r="A5" s="29" t="s">
        <v>10</v>
      </c>
      <c r="B5" s="30" t="s">
        <v>11</v>
      </c>
      <c r="C5" s="20"/>
      <c r="D5" s="30" t="s">
        <v>12</v>
      </c>
      <c r="E5" s="31" t="s">
        <v>11</v>
      </c>
      <c r="G5" s="21" t="s">
        <v>40</v>
      </c>
      <c r="H5" s="22" t="s">
        <v>36</v>
      </c>
      <c r="I5" s="23" t="s">
        <v>37</v>
      </c>
      <c r="J5" s="24" t="s">
        <v>38</v>
      </c>
      <c r="O5" s="25"/>
    </row>
    <row r="6" spans="1:15" ht="45" x14ac:dyDescent="0.25">
      <c r="A6" s="19" t="s">
        <v>44</v>
      </c>
      <c r="B6" s="26">
        <v>0.8</v>
      </c>
      <c r="D6" s="19" t="s">
        <v>18</v>
      </c>
      <c r="E6" s="26">
        <v>1</v>
      </c>
      <c r="G6" s="56" t="s">
        <v>86</v>
      </c>
      <c r="H6" s="33" t="s">
        <v>88</v>
      </c>
      <c r="I6" s="34">
        <v>0</v>
      </c>
      <c r="J6" s="56" t="s">
        <v>87</v>
      </c>
      <c r="L6" s="20"/>
    </row>
    <row r="7" spans="1:15" x14ac:dyDescent="0.25">
      <c r="A7" s="19" t="s">
        <v>45</v>
      </c>
      <c r="B7" s="26">
        <v>1</v>
      </c>
      <c r="D7" s="19" t="s">
        <v>24</v>
      </c>
      <c r="E7" s="26">
        <v>1</v>
      </c>
      <c r="G7" s="36" t="s">
        <v>30</v>
      </c>
      <c r="H7" s="37" t="s">
        <v>31</v>
      </c>
      <c r="I7" s="38">
        <v>1</v>
      </c>
      <c r="J7" s="39" t="s">
        <v>50</v>
      </c>
    </row>
    <row r="8" spans="1:15" x14ac:dyDescent="0.25">
      <c r="A8" s="19" t="s">
        <v>46</v>
      </c>
      <c r="B8" s="26">
        <v>1.2</v>
      </c>
      <c r="D8" s="19" t="s">
        <v>34</v>
      </c>
      <c r="E8" s="26">
        <v>0.5</v>
      </c>
      <c r="G8" s="32" t="s">
        <v>28</v>
      </c>
      <c r="H8" s="33" t="s">
        <v>29</v>
      </c>
      <c r="I8" s="34">
        <f>4</f>
        <v>4</v>
      </c>
      <c r="J8" s="35" t="s">
        <v>51</v>
      </c>
    </row>
    <row r="9" spans="1:15" x14ac:dyDescent="0.25">
      <c r="G9" s="36" t="s">
        <v>26</v>
      </c>
      <c r="H9" s="37" t="s">
        <v>27</v>
      </c>
      <c r="I9" s="38">
        <v>6</v>
      </c>
      <c r="J9" s="40" t="s">
        <v>52</v>
      </c>
    </row>
    <row r="10" spans="1:15" x14ac:dyDescent="0.25">
      <c r="G10" s="36" t="s">
        <v>35</v>
      </c>
      <c r="H10" s="37" t="s">
        <v>25</v>
      </c>
      <c r="I10" s="38">
        <f>12*1</f>
        <v>12</v>
      </c>
      <c r="J10" s="40" t="s">
        <v>53</v>
      </c>
    </row>
    <row r="11" spans="1:15" x14ac:dyDescent="0.25">
      <c r="G11" s="41" t="s">
        <v>54</v>
      </c>
      <c r="H11" s="42" t="s">
        <v>55</v>
      </c>
      <c r="I11" s="42">
        <f>12*2</f>
        <v>24</v>
      </c>
      <c r="J11" s="40" t="s">
        <v>56</v>
      </c>
      <c r="L11" s="20"/>
    </row>
    <row r="12" spans="1:15" x14ac:dyDescent="0.25">
      <c r="G12" s="41" t="s">
        <v>57</v>
      </c>
      <c r="H12" s="42" t="s">
        <v>58</v>
      </c>
      <c r="I12" s="42">
        <v>36</v>
      </c>
      <c r="J12" s="40" t="s">
        <v>59</v>
      </c>
    </row>
    <row r="13" spans="1:15" ht="30" x14ac:dyDescent="0.25">
      <c r="G13" s="43" t="s">
        <v>60</v>
      </c>
      <c r="H13" s="44" t="s">
        <v>61</v>
      </c>
      <c r="I13" s="45">
        <f>50*1</f>
        <v>50</v>
      </c>
      <c r="J13" s="46" t="s">
        <v>62</v>
      </c>
    </row>
    <row r="14" spans="1:15" ht="30" x14ac:dyDescent="0.25">
      <c r="G14" s="43" t="s">
        <v>63</v>
      </c>
      <c r="H14" s="44" t="s">
        <v>64</v>
      </c>
      <c r="I14" s="47">
        <f>50*2</f>
        <v>100</v>
      </c>
      <c r="J14" s="46" t="s">
        <v>65</v>
      </c>
    </row>
    <row r="15" spans="1:15" ht="30" x14ac:dyDescent="0.25">
      <c r="G15" s="43" t="s">
        <v>66</v>
      </c>
      <c r="H15" s="44" t="s">
        <v>67</v>
      </c>
      <c r="I15" s="45">
        <f>50*3</f>
        <v>150</v>
      </c>
      <c r="J15" s="46" t="s">
        <v>68</v>
      </c>
    </row>
    <row r="16" spans="1:15" ht="30" x14ac:dyDescent="0.25">
      <c r="G16" s="43" t="s">
        <v>69</v>
      </c>
      <c r="H16" s="44" t="s">
        <v>70</v>
      </c>
      <c r="I16" s="45">
        <f>50*4</f>
        <v>200</v>
      </c>
      <c r="J16" s="46" t="s">
        <v>71</v>
      </c>
      <c r="L16" s="20"/>
    </row>
    <row r="17" spans="7:12" ht="30" x14ac:dyDescent="0.25">
      <c r="G17" s="48" t="s">
        <v>375</v>
      </c>
      <c r="H17" s="49" t="s">
        <v>374</v>
      </c>
      <c r="I17" s="50">
        <f>1*4*50</f>
        <v>200</v>
      </c>
      <c r="J17" s="51" t="s">
        <v>74</v>
      </c>
      <c r="L17" s="27"/>
    </row>
    <row r="18" spans="7:12" ht="30" x14ac:dyDescent="0.25">
      <c r="G18" s="48" t="s">
        <v>72</v>
      </c>
      <c r="H18" s="49" t="s">
        <v>73</v>
      </c>
      <c r="I18" s="50">
        <f>1*5*50</f>
        <v>250</v>
      </c>
      <c r="J18" s="51" t="s">
        <v>74</v>
      </c>
    </row>
    <row r="19" spans="7:12" ht="30" x14ac:dyDescent="0.25">
      <c r="G19" s="48" t="s">
        <v>75</v>
      </c>
      <c r="H19" s="49" t="s">
        <v>76</v>
      </c>
      <c r="I19" s="50">
        <f>2*5*50</f>
        <v>500</v>
      </c>
      <c r="J19" s="51" t="s">
        <v>74</v>
      </c>
    </row>
    <row r="20" spans="7:12" ht="30" x14ac:dyDescent="0.25">
      <c r="G20" s="48" t="s">
        <v>77</v>
      </c>
      <c r="H20" s="49" t="s">
        <v>78</v>
      </c>
      <c r="I20" s="50">
        <f>3*5*50</f>
        <v>750</v>
      </c>
      <c r="J20" s="51" t="s">
        <v>74</v>
      </c>
    </row>
    <row r="21" spans="7:12" ht="30" x14ac:dyDescent="0.25">
      <c r="G21" s="48" t="s">
        <v>79</v>
      </c>
      <c r="H21" s="49" t="s">
        <v>80</v>
      </c>
      <c r="I21" s="50">
        <f>1*6*50</f>
        <v>300</v>
      </c>
      <c r="J21" s="51" t="s">
        <v>81</v>
      </c>
    </row>
    <row r="22" spans="7:12" ht="30.75" thickBot="1" x14ac:dyDescent="0.3">
      <c r="G22" s="52" t="s">
        <v>82</v>
      </c>
      <c r="H22" s="53" t="s">
        <v>83</v>
      </c>
      <c r="I22" s="54">
        <f>1*7*50</f>
        <v>350</v>
      </c>
      <c r="J22" s="55" t="s">
        <v>84</v>
      </c>
    </row>
    <row r="67" ht="15.95" customHeight="1" x14ac:dyDescent="0.25"/>
  </sheetData>
  <mergeCells count="3">
    <mergeCell ref="G1:J1"/>
    <mergeCell ref="G2:J2"/>
    <mergeCell ref="G3:J3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Description locaux</vt:lpstr>
      <vt:lpstr>Légende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B.MARTHELOT</dc:creator>
  <cp:lastModifiedBy>FIASSE Aurélien ADJ</cp:lastModifiedBy>
  <cp:lastPrinted>2019-12-03T15:46:32Z</cp:lastPrinted>
  <dcterms:created xsi:type="dcterms:W3CDTF">2013-10-17T12:54:32Z</dcterms:created>
  <dcterms:modified xsi:type="dcterms:W3CDTF">2025-06-23T12:30:43Z</dcterms:modified>
</cp:coreProperties>
</file>