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3 DCE\CCTP\"/>
    </mc:Choice>
  </mc:AlternateContent>
  <bookViews>
    <workbookView xWindow="0" yWindow="0" windowWidth="19200" windowHeight="7890" tabRatio="697"/>
  </bookViews>
  <sheets>
    <sheet name="Description des locaux" sheetId="27" r:id="rId1"/>
    <sheet name="Légende" sheetId="50" r:id="rId2"/>
  </sheets>
  <externalReferences>
    <externalReference r:id="rId3"/>
  </externalReferences>
  <definedNames>
    <definedName name="_xlnm._FilterDatabase" localSheetId="0" hidden="1">'Description des locaux'!$A$9:$R$787</definedName>
    <definedName name="marge">#REF!</definedName>
  </definedNames>
  <calcPr calcId="162913"/>
</workbook>
</file>

<file path=xl/calcChain.xml><?xml version="1.0" encoding="utf-8"?>
<calcChain xmlns="http://schemas.openxmlformats.org/spreadsheetml/2006/main">
  <c r="O773" i="27" l="1"/>
  <c r="P773" i="27"/>
  <c r="O774" i="27"/>
  <c r="P774" i="27"/>
  <c r="O775" i="27"/>
  <c r="P775" i="27"/>
  <c r="O776" i="27"/>
  <c r="P776" i="27"/>
  <c r="O777" i="27"/>
  <c r="P777" i="27"/>
  <c r="O778" i="27"/>
  <c r="P778" i="27"/>
  <c r="O779" i="27"/>
  <c r="P779" i="27"/>
  <c r="O780" i="27"/>
  <c r="P780" i="27"/>
  <c r="O781" i="27"/>
  <c r="P781" i="27"/>
  <c r="O782" i="27"/>
  <c r="P782" i="27"/>
  <c r="O783" i="27"/>
  <c r="P783" i="27"/>
  <c r="O784" i="27"/>
  <c r="P784" i="27"/>
  <c r="O785" i="27"/>
  <c r="P785" i="27"/>
  <c r="O786" i="27"/>
  <c r="P786" i="27"/>
  <c r="O787" i="27"/>
  <c r="P787" i="27"/>
  <c r="M773" i="27"/>
  <c r="M774" i="27"/>
  <c r="M775" i="27"/>
  <c r="M776" i="27"/>
  <c r="M777" i="27"/>
  <c r="M778" i="27"/>
  <c r="M779" i="27"/>
  <c r="M780" i="27"/>
  <c r="M781" i="27"/>
  <c r="M782" i="27"/>
  <c r="M783" i="27"/>
  <c r="M784" i="27"/>
  <c r="M785" i="27"/>
  <c r="M786" i="27"/>
  <c r="M787" i="27"/>
  <c r="H773" i="27"/>
  <c r="H774" i="27"/>
  <c r="H775" i="27"/>
  <c r="H776" i="27"/>
  <c r="H777" i="27"/>
  <c r="H778" i="27"/>
  <c r="H779" i="27"/>
  <c r="H780" i="27"/>
  <c r="H781" i="27"/>
  <c r="H782" i="27"/>
  <c r="H783" i="27"/>
  <c r="H784" i="27"/>
  <c r="H785" i="27"/>
  <c r="H786" i="27"/>
  <c r="H787" i="27"/>
  <c r="H19" i="27" l="1"/>
  <c r="H18" i="27"/>
  <c r="H17" i="27"/>
  <c r="H16" i="27"/>
  <c r="H15" i="27"/>
  <c r="H14" i="27"/>
  <c r="H13" i="27"/>
  <c r="H12" i="27"/>
  <c r="H11" i="27"/>
  <c r="P772" i="27" l="1"/>
  <c r="P771" i="27"/>
  <c r="P770" i="27"/>
  <c r="P769" i="27"/>
  <c r="P768" i="27"/>
  <c r="P767" i="27"/>
  <c r="P766" i="27"/>
  <c r="P765" i="27"/>
  <c r="P764" i="27"/>
  <c r="P763" i="27"/>
  <c r="P762" i="27"/>
  <c r="P761" i="27"/>
  <c r="P760" i="27"/>
  <c r="P759" i="27"/>
  <c r="P758" i="27"/>
  <c r="P757" i="27"/>
  <c r="P756" i="27"/>
  <c r="P755" i="27"/>
  <c r="P754" i="27"/>
  <c r="P753" i="27"/>
  <c r="P752" i="27"/>
  <c r="P751" i="27"/>
  <c r="P750" i="27"/>
  <c r="P749" i="27"/>
  <c r="P748" i="27"/>
  <c r="P747" i="27"/>
  <c r="P746" i="27"/>
  <c r="P745" i="27"/>
  <c r="P744" i="27"/>
  <c r="P743" i="27"/>
  <c r="P742" i="27"/>
  <c r="P741" i="27"/>
  <c r="P740" i="27"/>
  <c r="P739" i="27"/>
  <c r="P738" i="27"/>
  <c r="P737" i="27"/>
  <c r="P736" i="27"/>
  <c r="P735" i="27"/>
  <c r="P734" i="27"/>
  <c r="P733" i="27"/>
  <c r="P732" i="27"/>
  <c r="P731" i="27"/>
  <c r="P730" i="27"/>
  <c r="P729" i="27"/>
  <c r="P728" i="27"/>
  <c r="P727" i="27"/>
  <c r="P726" i="27"/>
  <c r="P725" i="27"/>
  <c r="P724" i="27"/>
  <c r="P723" i="27"/>
  <c r="P722" i="27"/>
  <c r="P721" i="27"/>
  <c r="P720" i="27"/>
  <c r="P719" i="27"/>
  <c r="P718" i="27"/>
  <c r="P717" i="27"/>
  <c r="P716" i="27"/>
  <c r="P715" i="27"/>
  <c r="P714" i="27"/>
  <c r="P713" i="27"/>
  <c r="P712" i="27"/>
  <c r="P711" i="27"/>
  <c r="P710" i="27"/>
  <c r="P709" i="27"/>
  <c r="P708" i="27"/>
  <c r="P707" i="27"/>
  <c r="P706" i="27"/>
  <c r="P705" i="27"/>
  <c r="P704" i="27"/>
  <c r="P703" i="27"/>
  <c r="P702" i="27"/>
  <c r="P701" i="27"/>
  <c r="P700" i="27"/>
  <c r="P699" i="27"/>
  <c r="P698" i="27"/>
  <c r="P697" i="27"/>
  <c r="P696" i="27"/>
  <c r="P695" i="27"/>
  <c r="P694" i="27"/>
  <c r="P693" i="27"/>
  <c r="P692" i="27"/>
  <c r="P691" i="27"/>
  <c r="P690" i="27"/>
  <c r="P689" i="27"/>
  <c r="P688" i="27"/>
  <c r="P687" i="27"/>
  <c r="P686" i="27"/>
  <c r="P685" i="27"/>
  <c r="P684" i="27"/>
  <c r="P683" i="27"/>
  <c r="P682" i="27"/>
  <c r="P681" i="27"/>
  <c r="P680" i="27"/>
  <c r="P679" i="27"/>
  <c r="P678" i="27"/>
  <c r="P677" i="27"/>
  <c r="P676" i="27"/>
  <c r="P675" i="27"/>
  <c r="P674" i="27"/>
  <c r="P673" i="27"/>
  <c r="P672" i="27"/>
  <c r="P671" i="27"/>
  <c r="P670" i="27"/>
  <c r="P669" i="27"/>
  <c r="P668" i="27"/>
  <c r="P667" i="27"/>
  <c r="P666" i="27"/>
  <c r="P665" i="27"/>
  <c r="P664" i="27"/>
  <c r="P663" i="27"/>
  <c r="P662" i="27"/>
  <c r="P661" i="27"/>
  <c r="P660" i="27"/>
  <c r="P659" i="27"/>
  <c r="P658" i="27"/>
  <c r="P657" i="27"/>
  <c r="P656" i="27"/>
  <c r="P655" i="27"/>
  <c r="P654" i="27"/>
  <c r="P653" i="27"/>
  <c r="P652" i="27"/>
  <c r="P651" i="27"/>
  <c r="P650" i="27"/>
  <c r="P649" i="27"/>
  <c r="P648" i="27"/>
  <c r="P647" i="27"/>
  <c r="P646" i="27"/>
  <c r="P645" i="27"/>
  <c r="P644" i="27"/>
  <c r="P643" i="27"/>
  <c r="P642" i="27"/>
  <c r="P641" i="27"/>
  <c r="P640" i="27"/>
  <c r="P639" i="27"/>
  <c r="P638" i="27"/>
  <c r="P637" i="27"/>
  <c r="P636" i="27"/>
  <c r="P635" i="27"/>
  <c r="P634" i="27"/>
  <c r="P633" i="27"/>
  <c r="P632" i="27"/>
  <c r="P631" i="27"/>
  <c r="P630" i="27"/>
  <c r="P629" i="27"/>
  <c r="P628" i="27"/>
  <c r="P627" i="27"/>
  <c r="P626" i="27"/>
  <c r="P625" i="27"/>
  <c r="P624" i="27"/>
  <c r="P623" i="27"/>
  <c r="P622" i="27"/>
  <c r="P621" i="27"/>
  <c r="P620" i="27"/>
  <c r="P619" i="27"/>
  <c r="P618" i="27"/>
  <c r="P617" i="27"/>
  <c r="P616" i="27"/>
  <c r="P615" i="27"/>
  <c r="P614" i="27"/>
  <c r="P613" i="27"/>
  <c r="P612" i="27"/>
  <c r="P611" i="27"/>
  <c r="P610" i="27"/>
  <c r="P609" i="27"/>
  <c r="P608" i="27"/>
  <c r="P607" i="27"/>
  <c r="P606" i="27"/>
  <c r="P605" i="27"/>
  <c r="P604" i="27"/>
  <c r="P603" i="27"/>
  <c r="P602" i="27"/>
  <c r="P601" i="27"/>
  <c r="P600" i="27"/>
  <c r="P599" i="27"/>
  <c r="P598" i="27"/>
  <c r="P597" i="27"/>
  <c r="P596" i="27"/>
  <c r="P595" i="27"/>
  <c r="P594" i="27"/>
  <c r="P593" i="27"/>
  <c r="P592" i="27"/>
  <c r="P591" i="27"/>
  <c r="P590" i="27"/>
  <c r="P589" i="27"/>
  <c r="P588" i="27"/>
  <c r="P587" i="27"/>
  <c r="P586" i="27"/>
  <c r="P585" i="27"/>
  <c r="P584" i="27"/>
  <c r="P583" i="27"/>
  <c r="P582" i="27"/>
  <c r="P581" i="27"/>
  <c r="P580" i="27"/>
  <c r="P579" i="27"/>
  <c r="P578" i="27"/>
  <c r="P577" i="27"/>
  <c r="P576" i="27"/>
  <c r="P575" i="27"/>
  <c r="P574" i="27"/>
  <c r="P573" i="27"/>
  <c r="P572" i="27"/>
  <c r="P571" i="27"/>
  <c r="P570" i="27"/>
  <c r="P569" i="27"/>
  <c r="P568" i="27"/>
  <c r="P567" i="27"/>
  <c r="P566" i="27"/>
  <c r="P565" i="27"/>
  <c r="P564" i="27"/>
  <c r="P563" i="27"/>
  <c r="P562" i="27"/>
  <c r="P561" i="27"/>
  <c r="P560" i="27"/>
  <c r="P559" i="27"/>
  <c r="P558" i="27"/>
  <c r="P557" i="27"/>
  <c r="P556" i="27"/>
  <c r="P555" i="27"/>
  <c r="P554" i="27"/>
  <c r="P553" i="27"/>
  <c r="P552" i="27"/>
  <c r="P551" i="27"/>
  <c r="P550" i="27"/>
  <c r="P549" i="27"/>
  <c r="P548" i="27"/>
  <c r="P547" i="27"/>
  <c r="P546" i="27"/>
  <c r="P545" i="27"/>
  <c r="P544" i="27"/>
  <c r="P543" i="27"/>
  <c r="P542" i="27"/>
  <c r="P541" i="27"/>
  <c r="P540" i="27"/>
  <c r="P539" i="27"/>
  <c r="P538" i="27"/>
  <c r="P537" i="27"/>
  <c r="P536" i="27"/>
  <c r="P535" i="27"/>
  <c r="P534" i="27"/>
  <c r="P533" i="27"/>
  <c r="P532" i="27"/>
  <c r="P531" i="27"/>
  <c r="P530" i="27"/>
  <c r="P529" i="27"/>
  <c r="P528" i="27"/>
  <c r="P527" i="27"/>
  <c r="P526" i="27"/>
  <c r="P525" i="27"/>
  <c r="P524" i="27"/>
  <c r="P523" i="27"/>
  <c r="P522" i="27"/>
  <c r="P521" i="27"/>
  <c r="P520" i="27"/>
  <c r="P519" i="27"/>
  <c r="P518" i="27"/>
  <c r="P517" i="27"/>
  <c r="P516" i="27"/>
  <c r="P515" i="27"/>
  <c r="P514" i="27"/>
  <c r="P513" i="27"/>
  <c r="P512" i="27"/>
  <c r="P511" i="27"/>
  <c r="P510" i="27"/>
  <c r="P509" i="27"/>
  <c r="P508" i="27"/>
  <c r="P507" i="27"/>
  <c r="P506" i="27"/>
  <c r="P505" i="27"/>
  <c r="P504" i="27"/>
  <c r="P503" i="27"/>
  <c r="P502" i="27"/>
  <c r="P501" i="27"/>
  <c r="P500" i="27"/>
  <c r="P499" i="27"/>
  <c r="P498" i="27"/>
  <c r="P497" i="27"/>
  <c r="P496" i="27"/>
  <c r="P495" i="27"/>
  <c r="P494" i="27"/>
  <c r="P493" i="27"/>
  <c r="P492" i="27"/>
  <c r="P491" i="27"/>
  <c r="P490" i="27"/>
  <c r="P489" i="27"/>
  <c r="P488" i="27"/>
  <c r="P487" i="27"/>
  <c r="P486" i="27"/>
  <c r="P485" i="27"/>
  <c r="P484" i="27"/>
  <c r="P483" i="27"/>
  <c r="P482" i="27"/>
  <c r="P481" i="27"/>
  <c r="P480" i="27"/>
  <c r="P479" i="27"/>
  <c r="P478" i="27"/>
  <c r="P477" i="27"/>
  <c r="P476" i="27"/>
  <c r="P475" i="27"/>
  <c r="P474" i="27"/>
  <c r="P473" i="27"/>
  <c r="P472" i="27"/>
  <c r="P471" i="27"/>
  <c r="P470" i="27"/>
  <c r="P469" i="27"/>
  <c r="P468" i="27"/>
  <c r="P467" i="27"/>
  <c r="P466" i="27"/>
  <c r="P465" i="27"/>
  <c r="P464" i="27"/>
  <c r="P463" i="27"/>
  <c r="P462" i="27"/>
  <c r="P461" i="27"/>
  <c r="P460" i="27"/>
  <c r="P459" i="27"/>
  <c r="P458" i="27"/>
  <c r="P457" i="27"/>
  <c r="P456" i="27"/>
  <c r="P455" i="27"/>
  <c r="P454" i="27"/>
  <c r="P453" i="27"/>
  <c r="P452" i="27"/>
  <c r="P451" i="27"/>
  <c r="P450" i="27"/>
  <c r="P449" i="27"/>
  <c r="P448" i="27"/>
  <c r="P447" i="27"/>
  <c r="P446" i="27"/>
  <c r="P445" i="27"/>
  <c r="P444" i="27"/>
  <c r="P443" i="27"/>
  <c r="P442" i="27"/>
  <c r="P441" i="27"/>
  <c r="P440" i="27"/>
  <c r="P439" i="27"/>
  <c r="P438" i="27"/>
  <c r="P437" i="27"/>
  <c r="P436" i="27"/>
  <c r="P435" i="27"/>
  <c r="P434" i="27"/>
  <c r="P433" i="27"/>
  <c r="P432" i="27"/>
  <c r="P431" i="27"/>
  <c r="P430" i="27"/>
  <c r="P429" i="27"/>
  <c r="P428" i="27"/>
  <c r="P427" i="27"/>
  <c r="P426" i="27"/>
  <c r="P425" i="27"/>
  <c r="P424" i="27"/>
  <c r="P423" i="27"/>
  <c r="P422" i="27"/>
  <c r="P421" i="27"/>
  <c r="P420" i="27"/>
  <c r="P419" i="27"/>
  <c r="P418" i="27"/>
  <c r="P417" i="27"/>
  <c r="P416" i="27"/>
  <c r="P415" i="27"/>
  <c r="P414" i="27"/>
  <c r="P413" i="27"/>
  <c r="P412" i="27"/>
  <c r="P411" i="27"/>
  <c r="P410" i="27"/>
  <c r="P409" i="27"/>
  <c r="P408" i="27"/>
  <c r="P407" i="27"/>
  <c r="P406" i="27"/>
  <c r="P405" i="27"/>
  <c r="P404" i="27"/>
  <c r="P403" i="27"/>
  <c r="P402" i="27"/>
  <c r="P401" i="27"/>
  <c r="P400" i="27"/>
  <c r="P399" i="27"/>
  <c r="P398" i="27"/>
  <c r="P397" i="27"/>
  <c r="P396" i="27"/>
  <c r="P395" i="27"/>
  <c r="P394" i="27"/>
  <c r="P393" i="27"/>
  <c r="P392" i="27"/>
  <c r="P391" i="27"/>
  <c r="P390" i="27"/>
  <c r="P389" i="27"/>
  <c r="P388" i="27"/>
  <c r="P387" i="27"/>
  <c r="P386" i="27"/>
  <c r="P385" i="27"/>
  <c r="P384" i="27"/>
  <c r="P383" i="27"/>
  <c r="P382" i="27"/>
  <c r="P381" i="27"/>
  <c r="P380" i="27"/>
  <c r="P379" i="27"/>
  <c r="P378" i="27"/>
  <c r="P377" i="27"/>
  <c r="P376" i="27"/>
  <c r="P375" i="27"/>
  <c r="P374" i="27"/>
  <c r="P373" i="27"/>
  <c r="P372" i="27"/>
  <c r="P371" i="27"/>
  <c r="P370" i="27"/>
  <c r="P369" i="27"/>
  <c r="P368" i="27"/>
  <c r="P367" i="27"/>
  <c r="P366" i="27"/>
  <c r="P365" i="27"/>
  <c r="P364" i="27"/>
  <c r="P363" i="27"/>
  <c r="P362" i="27"/>
  <c r="P361" i="27"/>
  <c r="P360" i="27"/>
  <c r="P359" i="27"/>
  <c r="P358" i="27"/>
  <c r="P357" i="27"/>
  <c r="P356" i="27"/>
  <c r="P355" i="27"/>
  <c r="P354" i="27"/>
  <c r="P353" i="27"/>
  <c r="P352" i="27"/>
  <c r="P351" i="27"/>
  <c r="P350" i="27"/>
  <c r="P349" i="27"/>
  <c r="P348" i="27"/>
  <c r="P347" i="27"/>
  <c r="P346" i="27"/>
  <c r="P345" i="27"/>
  <c r="P344" i="27"/>
  <c r="P343" i="27"/>
  <c r="P342" i="27"/>
  <c r="P341" i="27"/>
  <c r="P340" i="27"/>
  <c r="P339" i="27"/>
  <c r="P338" i="27"/>
  <c r="P337" i="27"/>
  <c r="P336" i="27"/>
  <c r="P335" i="27"/>
  <c r="P334" i="27"/>
  <c r="P333" i="27"/>
  <c r="P332" i="27"/>
  <c r="P331" i="27"/>
  <c r="P330" i="27"/>
  <c r="P329" i="27"/>
  <c r="P328" i="27"/>
  <c r="P327" i="27"/>
  <c r="P326" i="27"/>
  <c r="P325" i="27"/>
  <c r="P324" i="27"/>
  <c r="P323" i="27"/>
  <c r="P322" i="27"/>
  <c r="P321" i="27"/>
  <c r="P320" i="27"/>
  <c r="P319" i="27"/>
  <c r="P318" i="27"/>
  <c r="P317" i="27"/>
  <c r="P316" i="27"/>
  <c r="P315" i="27"/>
  <c r="P314" i="27"/>
  <c r="P313" i="27"/>
  <c r="P312" i="27"/>
  <c r="P311" i="27"/>
  <c r="P310" i="27"/>
  <c r="P309" i="27"/>
  <c r="P308" i="27"/>
  <c r="P307" i="27"/>
  <c r="P306" i="27"/>
  <c r="P305" i="27"/>
  <c r="P304" i="27"/>
  <c r="P303" i="27"/>
  <c r="P302" i="27"/>
  <c r="P301" i="27"/>
  <c r="P300" i="27"/>
  <c r="P299" i="27"/>
  <c r="P298" i="27"/>
  <c r="P297" i="27"/>
  <c r="P296" i="27"/>
  <c r="P295" i="27"/>
  <c r="P294" i="27"/>
  <c r="P293" i="27"/>
  <c r="P292" i="27"/>
  <c r="P291" i="27"/>
  <c r="P290" i="27"/>
  <c r="P289" i="27"/>
  <c r="P288" i="27"/>
  <c r="P287" i="27"/>
  <c r="P286" i="27"/>
  <c r="P285" i="27"/>
  <c r="P284" i="27"/>
  <c r="P283" i="27"/>
  <c r="P282" i="27"/>
  <c r="P281" i="27"/>
  <c r="P280" i="27"/>
  <c r="P279" i="27"/>
  <c r="P278" i="27"/>
  <c r="P277" i="27"/>
  <c r="P276" i="27"/>
  <c r="P275" i="27"/>
  <c r="P274" i="27"/>
  <c r="P273" i="27"/>
  <c r="P272" i="27"/>
  <c r="P271" i="27"/>
  <c r="P270" i="27"/>
  <c r="P269" i="27"/>
  <c r="P268" i="27"/>
  <c r="P267" i="27"/>
  <c r="P266" i="27"/>
  <c r="P265" i="27"/>
  <c r="P264" i="27"/>
  <c r="P263" i="27"/>
  <c r="P262" i="27"/>
  <c r="P261" i="27"/>
  <c r="P260" i="27"/>
  <c r="P259" i="27"/>
  <c r="P258" i="27"/>
  <c r="P257" i="27"/>
  <c r="P256" i="27"/>
  <c r="P255" i="27"/>
  <c r="P254" i="27"/>
  <c r="P253" i="27"/>
  <c r="P252" i="27"/>
  <c r="P251" i="27"/>
  <c r="P250" i="27"/>
  <c r="P249" i="27"/>
  <c r="P248" i="27"/>
  <c r="P247" i="27"/>
  <c r="P246" i="27"/>
  <c r="P245" i="27"/>
  <c r="P244" i="27"/>
  <c r="P243" i="27"/>
  <c r="P242" i="27"/>
  <c r="P241" i="27"/>
  <c r="P240" i="27"/>
  <c r="P239" i="27"/>
  <c r="P238" i="27"/>
  <c r="P237" i="27"/>
  <c r="P236" i="27"/>
  <c r="P235" i="27"/>
  <c r="P234" i="27"/>
  <c r="P233" i="27"/>
  <c r="P232" i="27"/>
  <c r="P231" i="27"/>
  <c r="P230" i="27"/>
  <c r="P229" i="27"/>
  <c r="P228" i="27"/>
  <c r="P227" i="27"/>
  <c r="P226" i="27"/>
  <c r="P225" i="27"/>
  <c r="P224" i="27"/>
  <c r="P223" i="27"/>
  <c r="P222" i="27"/>
  <c r="P221" i="27"/>
  <c r="P220" i="27"/>
  <c r="P219" i="27"/>
  <c r="P218" i="27"/>
  <c r="P217" i="27"/>
  <c r="P216" i="27"/>
  <c r="P215" i="27"/>
  <c r="P214" i="27"/>
  <c r="P213" i="27"/>
  <c r="P212" i="27"/>
  <c r="P211" i="27"/>
  <c r="P210" i="27"/>
  <c r="P209" i="27"/>
  <c r="P208" i="27"/>
  <c r="P207" i="27"/>
  <c r="P206" i="27"/>
  <c r="P205" i="27"/>
  <c r="P204" i="27"/>
  <c r="P203" i="27"/>
  <c r="P202" i="27"/>
  <c r="P201" i="27"/>
  <c r="P200" i="27"/>
  <c r="P199" i="27"/>
  <c r="P198" i="27"/>
  <c r="P197" i="27"/>
  <c r="P196" i="27"/>
  <c r="P195" i="27"/>
  <c r="P194" i="27"/>
  <c r="P193" i="27"/>
  <c r="P192" i="27"/>
  <c r="P191" i="27"/>
  <c r="P190" i="27"/>
  <c r="P189" i="27"/>
  <c r="P188" i="27"/>
  <c r="P187" i="27"/>
  <c r="P186" i="27"/>
  <c r="P185" i="27"/>
  <c r="P184" i="27"/>
  <c r="P183" i="27"/>
  <c r="P182" i="27"/>
  <c r="P181" i="27"/>
  <c r="P180" i="27"/>
  <c r="P179" i="27"/>
  <c r="P178" i="27"/>
  <c r="P177" i="27"/>
  <c r="P176" i="27"/>
  <c r="P175" i="27"/>
  <c r="P174" i="27"/>
  <c r="P173" i="27"/>
  <c r="P172" i="27"/>
  <c r="P171" i="27"/>
  <c r="P170" i="27"/>
  <c r="P169" i="27"/>
  <c r="P168" i="27"/>
  <c r="P167" i="27"/>
  <c r="P166" i="27"/>
  <c r="P165" i="27"/>
  <c r="P164" i="27"/>
  <c r="P163" i="27"/>
  <c r="P162" i="27"/>
  <c r="P161" i="27"/>
  <c r="P160" i="27"/>
  <c r="P159" i="27"/>
  <c r="P158" i="27"/>
  <c r="P157" i="27"/>
  <c r="P156" i="27"/>
  <c r="P155" i="27"/>
  <c r="P154" i="27"/>
  <c r="P153" i="27"/>
  <c r="P152" i="27"/>
  <c r="P151" i="27"/>
  <c r="P150" i="27"/>
  <c r="P149" i="27"/>
  <c r="P148" i="27"/>
  <c r="P147" i="27"/>
  <c r="P146" i="27"/>
  <c r="P145" i="27"/>
  <c r="P144" i="27"/>
  <c r="P143" i="27"/>
  <c r="P142" i="27"/>
  <c r="P141" i="27"/>
  <c r="P140" i="27"/>
  <c r="P139" i="27"/>
  <c r="P138" i="27"/>
  <c r="P137" i="27"/>
  <c r="P136" i="27"/>
  <c r="P135" i="27"/>
  <c r="P134" i="27"/>
  <c r="P133" i="27"/>
  <c r="P132" i="27"/>
  <c r="P131" i="27"/>
  <c r="P130" i="27"/>
  <c r="P129" i="27"/>
  <c r="P128" i="27"/>
  <c r="P127" i="27"/>
  <c r="P126" i="27"/>
  <c r="P125" i="27"/>
  <c r="P124" i="27"/>
  <c r="P123" i="27"/>
  <c r="P122" i="27"/>
  <c r="P121" i="27"/>
  <c r="P120" i="27"/>
  <c r="P119" i="27"/>
  <c r="P118" i="27"/>
  <c r="P117" i="27"/>
  <c r="P116" i="27"/>
  <c r="P115" i="27"/>
  <c r="P114" i="27"/>
  <c r="P113" i="27"/>
  <c r="P112" i="27"/>
  <c r="P111" i="27"/>
  <c r="P110" i="27"/>
  <c r="P109" i="27"/>
  <c r="P108" i="27"/>
  <c r="P107" i="27"/>
  <c r="P106" i="27"/>
  <c r="P105" i="27"/>
  <c r="P104" i="27"/>
  <c r="P103" i="27"/>
  <c r="P102" i="27"/>
  <c r="P101" i="27"/>
  <c r="P100" i="27"/>
  <c r="P99" i="27"/>
  <c r="P98" i="27"/>
  <c r="P97" i="27"/>
  <c r="P96" i="27"/>
  <c r="P95" i="27"/>
  <c r="P94" i="27"/>
  <c r="P93" i="27"/>
  <c r="P92" i="27"/>
  <c r="P91" i="27"/>
  <c r="P90" i="27"/>
  <c r="P89" i="27"/>
  <c r="P88" i="27"/>
  <c r="P87" i="27"/>
  <c r="P86" i="27"/>
  <c r="P85" i="27"/>
  <c r="P84" i="27"/>
  <c r="P83" i="27"/>
  <c r="P82" i="27"/>
  <c r="P81" i="27"/>
  <c r="P80" i="27"/>
  <c r="P79" i="27"/>
  <c r="P78" i="27"/>
  <c r="P77" i="27"/>
  <c r="P76" i="27"/>
  <c r="P75" i="27"/>
  <c r="P74" i="27"/>
  <c r="P73" i="27"/>
  <c r="P72" i="27"/>
  <c r="P71" i="27"/>
  <c r="P70" i="27"/>
  <c r="P69" i="27"/>
  <c r="P68" i="27"/>
  <c r="P67" i="27"/>
  <c r="P66" i="27"/>
  <c r="P65" i="27"/>
  <c r="P64" i="27"/>
  <c r="P63" i="27"/>
  <c r="P62" i="27"/>
  <c r="P61" i="27"/>
  <c r="P60" i="27"/>
  <c r="P59" i="27"/>
  <c r="P58" i="27"/>
  <c r="P57" i="27"/>
  <c r="P56" i="27"/>
  <c r="P55" i="27"/>
  <c r="P54" i="27"/>
  <c r="P53" i="27"/>
  <c r="P52" i="27"/>
  <c r="P51" i="27"/>
  <c r="P50" i="27"/>
  <c r="P49" i="27"/>
  <c r="P48" i="27"/>
  <c r="P47" i="27"/>
  <c r="P46" i="27"/>
  <c r="P45" i="27"/>
  <c r="P44" i="27"/>
  <c r="P43" i="27"/>
  <c r="P42" i="27"/>
  <c r="P41" i="27"/>
  <c r="P40" i="27"/>
  <c r="P39" i="27"/>
  <c r="P38" i="27"/>
  <c r="P37" i="27"/>
  <c r="P36" i="27"/>
  <c r="P35" i="27"/>
  <c r="P34" i="27"/>
  <c r="P33" i="27"/>
  <c r="P32" i="27"/>
  <c r="P31" i="27"/>
  <c r="P30" i="27"/>
  <c r="P29" i="27"/>
  <c r="P28" i="27"/>
  <c r="P27" i="27"/>
  <c r="P26" i="27"/>
  <c r="P25" i="27"/>
  <c r="P24" i="27"/>
  <c r="P23" i="27"/>
  <c r="P22" i="27"/>
  <c r="P21" i="27"/>
  <c r="P20" i="27"/>
  <c r="P19" i="27"/>
  <c r="P18" i="27"/>
  <c r="P17" i="27"/>
  <c r="P16" i="27"/>
  <c r="P15" i="27"/>
  <c r="P14" i="27"/>
  <c r="P13" i="27"/>
  <c r="P12" i="27"/>
  <c r="P11" i="27"/>
  <c r="P10" i="27"/>
  <c r="K772" i="27" l="1"/>
  <c r="K715" i="27"/>
  <c r="K700" i="27"/>
  <c r="K561" i="27"/>
  <c r="K556" i="27"/>
  <c r="K535" i="27"/>
  <c r="K523" i="27"/>
  <c r="I21" i="50" l="1"/>
  <c r="I20" i="50"/>
  <c r="I19" i="50"/>
  <c r="I18" i="50"/>
  <c r="I17" i="50"/>
  <c r="I16" i="50"/>
  <c r="I15" i="50"/>
  <c r="I14" i="50"/>
  <c r="I13" i="50"/>
  <c r="I11" i="50"/>
  <c r="I10" i="50"/>
  <c r="I8" i="50"/>
  <c r="O772" i="27" l="1"/>
  <c r="M772" i="27"/>
  <c r="H772" i="27"/>
  <c r="O771" i="27"/>
  <c r="M771" i="27"/>
  <c r="H771" i="27"/>
  <c r="O770" i="27"/>
  <c r="M770" i="27"/>
  <c r="H770" i="27"/>
  <c r="O769" i="27"/>
  <c r="M769" i="27"/>
  <c r="H769" i="27"/>
  <c r="O768" i="27"/>
  <c r="M768" i="27"/>
  <c r="H768" i="27"/>
  <c r="O767" i="27"/>
  <c r="M767" i="27"/>
  <c r="H767" i="27"/>
  <c r="O766" i="27"/>
  <c r="M766" i="27"/>
  <c r="H766" i="27"/>
  <c r="O765" i="27"/>
  <c r="M765" i="27"/>
  <c r="H765" i="27"/>
  <c r="O764" i="27"/>
  <c r="M764" i="27"/>
  <c r="H764" i="27"/>
  <c r="O763" i="27"/>
  <c r="M763" i="27"/>
  <c r="H763" i="27"/>
  <c r="O762" i="27"/>
  <c r="M762" i="27"/>
  <c r="H762" i="27"/>
  <c r="O761" i="27"/>
  <c r="M761" i="27"/>
  <c r="H761" i="27"/>
  <c r="O760" i="27"/>
  <c r="M760" i="27"/>
  <c r="H760" i="27"/>
  <c r="O759" i="27"/>
  <c r="M759" i="27"/>
  <c r="H759" i="27"/>
  <c r="O758" i="27"/>
  <c r="M758" i="27"/>
  <c r="H758" i="27"/>
  <c r="O757" i="27"/>
  <c r="M757" i="27"/>
  <c r="H757" i="27"/>
  <c r="O756" i="27"/>
  <c r="M756" i="27"/>
  <c r="H756" i="27"/>
  <c r="O755" i="27"/>
  <c r="M755" i="27"/>
  <c r="H755" i="27"/>
  <c r="O754" i="27"/>
  <c r="M754" i="27"/>
  <c r="H754" i="27"/>
  <c r="O753" i="27"/>
  <c r="M753" i="27"/>
  <c r="H753" i="27"/>
  <c r="O752" i="27"/>
  <c r="M752" i="27"/>
  <c r="H752" i="27"/>
  <c r="O751" i="27"/>
  <c r="M751" i="27"/>
  <c r="H751" i="27"/>
  <c r="O750" i="27"/>
  <c r="M750" i="27"/>
  <c r="H750" i="27"/>
  <c r="O749" i="27"/>
  <c r="M749" i="27"/>
  <c r="H749" i="27"/>
  <c r="O748" i="27"/>
  <c r="M748" i="27"/>
  <c r="H748" i="27"/>
  <c r="O747" i="27"/>
  <c r="M747" i="27"/>
  <c r="H747" i="27"/>
  <c r="O746" i="27"/>
  <c r="M746" i="27"/>
  <c r="H746" i="27"/>
  <c r="O745" i="27"/>
  <c r="M745" i="27"/>
  <c r="H745" i="27"/>
  <c r="O744" i="27"/>
  <c r="M744" i="27"/>
  <c r="H744" i="27"/>
  <c r="O743" i="27"/>
  <c r="M743" i="27"/>
  <c r="H743" i="27"/>
  <c r="O742" i="27"/>
  <c r="M742" i="27"/>
  <c r="H742" i="27"/>
  <c r="O741" i="27"/>
  <c r="M741" i="27"/>
  <c r="H741" i="27"/>
  <c r="O740" i="27"/>
  <c r="M740" i="27"/>
  <c r="H740" i="27"/>
  <c r="O739" i="27"/>
  <c r="M739" i="27"/>
  <c r="H739" i="27"/>
  <c r="O738" i="27"/>
  <c r="M738" i="27"/>
  <c r="H738" i="27"/>
  <c r="O737" i="27"/>
  <c r="M737" i="27"/>
  <c r="H737" i="27"/>
  <c r="O736" i="27"/>
  <c r="M736" i="27"/>
  <c r="H736" i="27"/>
  <c r="O735" i="27"/>
  <c r="M735" i="27"/>
  <c r="H735" i="27"/>
  <c r="O734" i="27"/>
  <c r="M734" i="27"/>
  <c r="H734" i="27"/>
  <c r="O733" i="27"/>
  <c r="M733" i="27"/>
  <c r="H733" i="27"/>
  <c r="O732" i="27"/>
  <c r="M732" i="27"/>
  <c r="H732" i="27"/>
  <c r="O731" i="27"/>
  <c r="M731" i="27"/>
  <c r="H731" i="27"/>
  <c r="O730" i="27"/>
  <c r="M730" i="27"/>
  <c r="H730" i="27"/>
  <c r="O729" i="27"/>
  <c r="M729" i="27"/>
  <c r="H729" i="27"/>
  <c r="O728" i="27"/>
  <c r="M728" i="27"/>
  <c r="H728" i="27"/>
  <c r="O727" i="27"/>
  <c r="M727" i="27"/>
  <c r="H727" i="27"/>
  <c r="O726" i="27"/>
  <c r="M726" i="27"/>
  <c r="H726" i="27"/>
  <c r="O725" i="27"/>
  <c r="M725" i="27"/>
  <c r="H725" i="27"/>
  <c r="O724" i="27"/>
  <c r="M724" i="27"/>
  <c r="H724" i="27"/>
  <c r="O723" i="27"/>
  <c r="M723" i="27"/>
  <c r="H723" i="27"/>
  <c r="O722" i="27"/>
  <c r="M722" i="27"/>
  <c r="H722" i="27"/>
  <c r="O721" i="27"/>
  <c r="M721" i="27"/>
  <c r="H721" i="27"/>
  <c r="O720" i="27"/>
  <c r="M720" i="27"/>
  <c r="H720" i="27"/>
  <c r="O719" i="27"/>
  <c r="M719" i="27"/>
  <c r="H719" i="27"/>
  <c r="O718" i="27"/>
  <c r="M718" i="27"/>
  <c r="H718" i="27"/>
  <c r="O717" i="27"/>
  <c r="M717" i="27"/>
  <c r="H717" i="27"/>
  <c r="O716" i="27"/>
  <c r="M716" i="27"/>
  <c r="H716" i="27"/>
  <c r="O715" i="27"/>
  <c r="M715" i="27"/>
  <c r="H715" i="27"/>
  <c r="O714" i="27"/>
  <c r="M714" i="27"/>
  <c r="H714" i="27"/>
  <c r="O713" i="27"/>
  <c r="M713" i="27"/>
  <c r="H713" i="27"/>
  <c r="O712" i="27"/>
  <c r="M712" i="27"/>
  <c r="H712" i="27"/>
  <c r="O711" i="27"/>
  <c r="M711" i="27"/>
  <c r="H711" i="27"/>
  <c r="O710" i="27"/>
  <c r="M710" i="27"/>
  <c r="H710" i="27"/>
  <c r="O709" i="27"/>
  <c r="M709" i="27"/>
  <c r="H709" i="27"/>
  <c r="O708" i="27"/>
  <c r="M708" i="27"/>
  <c r="H708" i="27"/>
  <c r="O707" i="27"/>
  <c r="M707" i="27"/>
  <c r="H707" i="27"/>
  <c r="O706" i="27"/>
  <c r="M706" i="27"/>
  <c r="H706" i="27"/>
  <c r="O705" i="27"/>
  <c r="M705" i="27"/>
  <c r="H705" i="27"/>
  <c r="O704" i="27"/>
  <c r="M704" i="27"/>
  <c r="H704" i="27"/>
  <c r="O703" i="27"/>
  <c r="M703" i="27"/>
  <c r="H703" i="27"/>
  <c r="O702" i="27"/>
  <c r="M702" i="27"/>
  <c r="H702" i="27"/>
  <c r="O701" i="27"/>
  <c r="M701" i="27"/>
  <c r="H701" i="27"/>
  <c r="O700" i="27"/>
  <c r="M700" i="27"/>
  <c r="H700" i="27"/>
  <c r="O699" i="27"/>
  <c r="M699" i="27"/>
  <c r="H699" i="27"/>
  <c r="O698" i="27"/>
  <c r="M698" i="27"/>
  <c r="H698" i="27"/>
  <c r="O697" i="27"/>
  <c r="M697" i="27"/>
  <c r="H697" i="27"/>
  <c r="O696" i="27"/>
  <c r="M696" i="27"/>
  <c r="H696" i="27"/>
  <c r="O695" i="27"/>
  <c r="M695" i="27"/>
  <c r="H695" i="27"/>
  <c r="O694" i="27"/>
  <c r="M694" i="27"/>
  <c r="H694" i="27"/>
  <c r="O693" i="27"/>
  <c r="M693" i="27"/>
  <c r="H693" i="27"/>
  <c r="O692" i="27"/>
  <c r="M692" i="27"/>
  <c r="H692" i="27"/>
  <c r="O691" i="27"/>
  <c r="M691" i="27"/>
  <c r="H691" i="27"/>
  <c r="O690" i="27"/>
  <c r="M690" i="27"/>
  <c r="H690" i="27"/>
  <c r="O689" i="27"/>
  <c r="M689" i="27"/>
  <c r="H689" i="27"/>
  <c r="O688" i="27"/>
  <c r="M688" i="27"/>
  <c r="H688" i="27"/>
  <c r="O687" i="27"/>
  <c r="M687" i="27"/>
  <c r="H687" i="27"/>
  <c r="O686" i="27"/>
  <c r="M686" i="27"/>
  <c r="H686" i="27"/>
  <c r="O685" i="27"/>
  <c r="M685" i="27"/>
  <c r="H685" i="27"/>
  <c r="O684" i="27"/>
  <c r="M684" i="27"/>
  <c r="H684" i="27"/>
  <c r="O683" i="27"/>
  <c r="M683" i="27"/>
  <c r="H683" i="27"/>
  <c r="O682" i="27"/>
  <c r="M682" i="27"/>
  <c r="H682" i="27"/>
  <c r="O681" i="27"/>
  <c r="M681" i="27"/>
  <c r="H681" i="27"/>
  <c r="O680" i="27"/>
  <c r="M680" i="27"/>
  <c r="H680" i="27"/>
  <c r="O679" i="27"/>
  <c r="M679" i="27"/>
  <c r="H679" i="27"/>
  <c r="O678" i="27"/>
  <c r="M678" i="27"/>
  <c r="H678" i="27"/>
  <c r="O677" i="27"/>
  <c r="M677" i="27"/>
  <c r="H677" i="27"/>
  <c r="O676" i="27"/>
  <c r="M676" i="27"/>
  <c r="H676" i="27"/>
  <c r="O675" i="27"/>
  <c r="M675" i="27"/>
  <c r="H675" i="27"/>
  <c r="O674" i="27"/>
  <c r="M674" i="27"/>
  <c r="H674" i="27"/>
  <c r="O673" i="27"/>
  <c r="M673" i="27"/>
  <c r="H673" i="27"/>
  <c r="O672" i="27"/>
  <c r="M672" i="27"/>
  <c r="H672" i="27"/>
  <c r="O671" i="27"/>
  <c r="M671" i="27"/>
  <c r="H671" i="27"/>
  <c r="O670" i="27"/>
  <c r="M670" i="27"/>
  <c r="H670" i="27"/>
  <c r="O669" i="27"/>
  <c r="M669" i="27"/>
  <c r="H669" i="27"/>
  <c r="O668" i="27"/>
  <c r="M668" i="27"/>
  <c r="H668" i="27"/>
  <c r="O667" i="27"/>
  <c r="M667" i="27"/>
  <c r="H667" i="27"/>
  <c r="O666" i="27"/>
  <c r="M666" i="27"/>
  <c r="H666" i="27"/>
  <c r="O665" i="27"/>
  <c r="M665" i="27"/>
  <c r="H665" i="27"/>
  <c r="O664" i="27"/>
  <c r="M664" i="27"/>
  <c r="H664" i="27"/>
  <c r="O663" i="27"/>
  <c r="M663" i="27"/>
  <c r="H663" i="27"/>
  <c r="O662" i="27"/>
  <c r="M662" i="27"/>
  <c r="H662" i="27"/>
  <c r="O661" i="27"/>
  <c r="M661" i="27"/>
  <c r="H661" i="27"/>
  <c r="O660" i="27"/>
  <c r="M660" i="27"/>
  <c r="H660" i="27"/>
  <c r="O659" i="27"/>
  <c r="M659" i="27"/>
  <c r="H659" i="27"/>
  <c r="O658" i="27"/>
  <c r="M658" i="27"/>
  <c r="H658" i="27"/>
  <c r="O657" i="27"/>
  <c r="M657" i="27"/>
  <c r="H657" i="27"/>
  <c r="O656" i="27"/>
  <c r="M656" i="27"/>
  <c r="H656" i="27"/>
  <c r="O655" i="27"/>
  <c r="M655" i="27"/>
  <c r="H655" i="27"/>
  <c r="O654" i="27"/>
  <c r="M654" i="27"/>
  <c r="H654" i="27"/>
  <c r="O653" i="27"/>
  <c r="M653" i="27"/>
  <c r="H653" i="27"/>
  <c r="O652" i="27"/>
  <c r="M652" i="27"/>
  <c r="H652" i="27"/>
  <c r="O651" i="27"/>
  <c r="M651" i="27"/>
  <c r="H651" i="27"/>
  <c r="O650" i="27"/>
  <c r="M650" i="27"/>
  <c r="H650" i="27"/>
  <c r="O649" i="27"/>
  <c r="M649" i="27"/>
  <c r="H649" i="27"/>
  <c r="O648" i="27"/>
  <c r="M648" i="27"/>
  <c r="H648" i="27"/>
  <c r="O647" i="27"/>
  <c r="M647" i="27"/>
  <c r="H647" i="27"/>
  <c r="O646" i="27"/>
  <c r="M646" i="27"/>
  <c r="H646" i="27"/>
  <c r="O645" i="27"/>
  <c r="M645" i="27"/>
  <c r="H645" i="27"/>
  <c r="O644" i="27"/>
  <c r="M644" i="27"/>
  <c r="H644" i="27"/>
  <c r="O643" i="27"/>
  <c r="M643" i="27"/>
  <c r="H643" i="27"/>
  <c r="O642" i="27"/>
  <c r="M642" i="27"/>
  <c r="H642" i="27"/>
  <c r="O641" i="27"/>
  <c r="M641" i="27"/>
  <c r="H641" i="27"/>
  <c r="O640" i="27"/>
  <c r="M640" i="27"/>
  <c r="H640" i="27"/>
  <c r="O639" i="27"/>
  <c r="M639" i="27"/>
  <c r="H639" i="27"/>
  <c r="O638" i="27"/>
  <c r="M638" i="27"/>
  <c r="H638" i="27"/>
  <c r="O637" i="27"/>
  <c r="M637" i="27"/>
  <c r="H637" i="27"/>
  <c r="O636" i="27"/>
  <c r="M636" i="27"/>
  <c r="H636" i="27"/>
  <c r="O635" i="27"/>
  <c r="M635" i="27"/>
  <c r="H635" i="27"/>
  <c r="O634" i="27"/>
  <c r="M634" i="27"/>
  <c r="H634" i="27"/>
  <c r="O633" i="27"/>
  <c r="M633" i="27"/>
  <c r="H633" i="27"/>
  <c r="O632" i="27"/>
  <c r="M632" i="27"/>
  <c r="H632" i="27"/>
  <c r="O631" i="27"/>
  <c r="M631" i="27"/>
  <c r="H631" i="27"/>
  <c r="O630" i="27"/>
  <c r="M630" i="27"/>
  <c r="H630" i="27"/>
  <c r="O629" i="27"/>
  <c r="M629" i="27"/>
  <c r="H629" i="27"/>
  <c r="O628" i="27"/>
  <c r="M628" i="27"/>
  <c r="H628" i="27"/>
  <c r="O627" i="27"/>
  <c r="M627" i="27"/>
  <c r="H627" i="27"/>
  <c r="O626" i="27"/>
  <c r="M626" i="27"/>
  <c r="H626" i="27"/>
  <c r="O625" i="27"/>
  <c r="M625" i="27"/>
  <c r="H625" i="27"/>
  <c r="O624" i="27"/>
  <c r="M624" i="27"/>
  <c r="H624" i="27"/>
  <c r="O623" i="27"/>
  <c r="M623" i="27"/>
  <c r="H623" i="27"/>
  <c r="O622" i="27"/>
  <c r="M622" i="27"/>
  <c r="H622" i="27"/>
  <c r="O621" i="27"/>
  <c r="M621" i="27"/>
  <c r="H621" i="27"/>
  <c r="O620" i="27"/>
  <c r="M620" i="27"/>
  <c r="H620" i="27"/>
  <c r="O619" i="27"/>
  <c r="M619" i="27"/>
  <c r="H619" i="27"/>
  <c r="O618" i="27"/>
  <c r="M618" i="27"/>
  <c r="H618" i="27"/>
  <c r="O617" i="27"/>
  <c r="M617" i="27"/>
  <c r="H617" i="27"/>
  <c r="O616" i="27"/>
  <c r="M616" i="27"/>
  <c r="H616" i="27"/>
  <c r="O615" i="27"/>
  <c r="M615" i="27"/>
  <c r="H615" i="27"/>
  <c r="O614" i="27"/>
  <c r="M614" i="27"/>
  <c r="H614" i="27"/>
  <c r="O613" i="27"/>
  <c r="M613" i="27"/>
  <c r="H613" i="27"/>
  <c r="O612" i="27"/>
  <c r="M612" i="27"/>
  <c r="H612" i="27"/>
  <c r="O611" i="27"/>
  <c r="M611" i="27"/>
  <c r="H611" i="27"/>
  <c r="O610" i="27"/>
  <c r="M610" i="27"/>
  <c r="H610" i="27"/>
  <c r="O609" i="27"/>
  <c r="M609" i="27"/>
  <c r="H609" i="27"/>
  <c r="O608" i="27"/>
  <c r="M608" i="27"/>
  <c r="H608" i="27"/>
  <c r="O607" i="27"/>
  <c r="M607" i="27"/>
  <c r="H607" i="27"/>
  <c r="O606" i="27"/>
  <c r="M606" i="27"/>
  <c r="H606" i="27"/>
  <c r="O605" i="27"/>
  <c r="M605" i="27"/>
  <c r="H605" i="27"/>
  <c r="O604" i="27"/>
  <c r="M604" i="27"/>
  <c r="H604" i="27"/>
  <c r="O603" i="27"/>
  <c r="M603" i="27"/>
  <c r="H603" i="27"/>
  <c r="O602" i="27"/>
  <c r="M602" i="27"/>
  <c r="H602" i="27"/>
  <c r="O601" i="27"/>
  <c r="M601" i="27"/>
  <c r="H601" i="27"/>
  <c r="O600" i="27"/>
  <c r="M600" i="27"/>
  <c r="H600" i="27"/>
  <c r="O599" i="27"/>
  <c r="M599" i="27"/>
  <c r="H599" i="27"/>
  <c r="O598" i="27"/>
  <c r="M598" i="27"/>
  <c r="H598" i="27"/>
  <c r="O597" i="27"/>
  <c r="M597" i="27"/>
  <c r="H597" i="27"/>
  <c r="O596" i="27"/>
  <c r="M596" i="27"/>
  <c r="H596" i="27"/>
  <c r="O595" i="27"/>
  <c r="M595" i="27"/>
  <c r="H595" i="27"/>
  <c r="O594" i="27"/>
  <c r="M594" i="27"/>
  <c r="H594" i="27"/>
  <c r="O593" i="27"/>
  <c r="M593" i="27"/>
  <c r="H593" i="27"/>
  <c r="O592" i="27"/>
  <c r="M592" i="27"/>
  <c r="H592" i="27"/>
  <c r="O591" i="27"/>
  <c r="M591" i="27"/>
  <c r="H591" i="27"/>
  <c r="O590" i="27"/>
  <c r="M590" i="27"/>
  <c r="H590" i="27"/>
  <c r="O589" i="27"/>
  <c r="M589" i="27"/>
  <c r="H589" i="27"/>
  <c r="O588" i="27"/>
  <c r="M588" i="27"/>
  <c r="H588" i="27"/>
  <c r="O587" i="27"/>
  <c r="M587" i="27"/>
  <c r="H587" i="27"/>
  <c r="O586" i="27"/>
  <c r="M586" i="27"/>
  <c r="H586" i="27"/>
  <c r="O585" i="27"/>
  <c r="M585" i="27"/>
  <c r="H585" i="27"/>
  <c r="O584" i="27"/>
  <c r="M584" i="27"/>
  <c r="H584" i="27"/>
  <c r="O583" i="27"/>
  <c r="M583" i="27"/>
  <c r="H583" i="27"/>
  <c r="O582" i="27"/>
  <c r="M582" i="27"/>
  <c r="H582" i="27"/>
  <c r="O581" i="27"/>
  <c r="M581" i="27"/>
  <c r="H581" i="27"/>
  <c r="O580" i="27"/>
  <c r="M580" i="27"/>
  <c r="H580" i="27"/>
  <c r="O579" i="27"/>
  <c r="M579" i="27"/>
  <c r="H579" i="27"/>
  <c r="O578" i="27"/>
  <c r="M578" i="27"/>
  <c r="H578" i="27"/>
  <c r="O577" i="27"/>
  <c r="M577" i="27"/>
  <c r="H577" i="27"/>
  <c r="O576" i="27"/>
  <c r="M576" i="27"/>
  <c r="H576" i="27"/>
  <c r="O575" i="27"/>
  <c r="M575" i="27"/>
  <c r="H575" i="27"/>
  <c r="O574" i="27"/>
  <c r="M574" i="27"/>
  <c r="H574" i="27"/>
  <c r="O573" i="27"/>
  <c r="M573" i="27"/>
  <c r="H573" i="27"/>
  <c r="O572" i="27"/>
  <c r="M572" i="27"/>
  <c r="H572" i="27"/>
  <c r="O571" i="27"/>
  <c r="M571" i="27"/>
  <c r="H571" i="27"/>
  <c r="O570" i="27"/>
  <c r="M570" i="27"/>
  <c r="H570" i="27"/>
  <c r="O569" i="27"/>
  <c r="M569" i="27"/>
  <c r="H569" i="27"/>
  <c r="O568" i="27"/>
  <c r="M568" i="27"/>
  <c r="H568" i="27"/>
  <c r="O567" i="27"/>
  <c r="M567" i="27"/>
  <c r="H567" i="27"/>
  <c r="O566" i="27"/>
  <c r="M566" i="27"/>
  <c r="H566" i="27"/>
  <c r="O565" i="27"/>
  <c r="M565" i="27"/>
  <c r="H565" i="27"/>
  <c r="O564" i="27"/>
  <c r="M564" i="27"/>
  <c r="H564" i="27"/>
  <c r="O563" i="27"/>
  <c r="M563" i="27"/>
  <c r="H563" i="27"/>
  <c r="O562" i="27"/>
  <c r="M562" i="27"/>
  <c r="H562" i="27"/>
  <c r="O561" i="27"/>
  <c r="M561" i="27"/>
  <c r="H561" i="27"/>
  <c r="O560" i="27"/>
  <c r="M560" i="27"/>
  <c r="H560" i="27"/>
  <c r="O559" i="27"/>
  <c r="M559" i="27"/>
  <c r="H559" i="27"/>
  <c r="O558" i="27"/>
  <c r="M558" i="27"/>
  <c r="H558" i="27"/>
  <c r="O557" i="27"/>
  <c r="M557" i="27"/>
  <c r="H557" i="27"/>
  <c r="O556" i="27"/>
  <c r="M556" i="27"/>
  <c r="H556" i="27"/>
  <c r="O555" i="27"/>
  <c r="M555" i="27"/>
  <c r="H555" i="27"/>
  <c r="O554" i="27"/>
  <c r="M554" i="27"/>
  <c r="H554" i="27"/>
  <c r="O553" i="27"/>
  <c r="M553" i="27"/>
  <c r="H553" i="27"/>
  <c r="O552" i="27"/>
  <c r="M552" i="27"/>
  <c r="H552" i="27"/>
  <c r="O551" i="27"/>
  <c r="M551" i="27"/>
  <c r="H551" i="27"/>
  <c r="O550" i="27"/>
  <c r="M550" i="27"/>
  <c r="H550" i="27"/>
  <c r="O549" i="27"/>
  <c r="M549" i="27"/>
  <c r="H549" i="27"/>
  <c r="O548" i="27"/>
  <c r="M548" i="27"/>
  <c r="H548" i="27"/>
  <c r="O547" i="27"/>
  <c r="M547" i="27"/>
  <c r="H547" i="27"/>
  <c r="O546" i="27"/>
  <c r="M546" i="27"/>
  <c r="H546" i="27"/>
  <c r="O545" i="27"/>
  <c r="M545" i="27"/>
  <c r="H545" i="27"/>
  <c r="O544" i="27"/>
  <c r="M544" i="27"/>
  <c r="H544" i="27"/>
  <c r="O543" i="27"/>
  <c r="M543" i="27"/>
  <c r="H543" i="27"/>
  <c r="O542" i="27"/>
  <c r="M542" i="27"/>
  <c r="H542" i="27"/>
  <c r="O541" i="27"/>
  <c r="M541" i="27"/>
  <c r="H541" i="27"/>
  <c r="O540" i="27"/>
  <c r="M540" i="27"/>
  <c r="H540" i="27"/>
  <c r="O539" i="27"/>
  <c r="M539" i="27"/>
  <c r="H539" i="27"/>
  <c r="O538" i="27"/>
  <c r="M538" i="27"/>
  <c r="H538" i="27"/>
  <c r="O537" i="27"/>
  <c r="M537" i="27"/>
  <c r="H537" i="27"/>
  <c r="O536" i="27"/>
  <c r="M536" i="27"/>
  <c r="H536" i="27"/>
  <c r="O535" i="27"/>
  <c r="M535" i="27"/>
  <c r="H535" i="27"/>
  <c r="O534" i="27"/>
  <c r="M534" i="27"/>
  <c r="H534" i="27"/>
  <c r="O533" i="27"/>
  <c r="M533" i="27"/>
  <c r="H533" i="27"/>
  <c r="O532" i="27"/>
  <c r="M532" i="27"/>
  <c r="H532" i="27"/>
  <c r="O531" i="27"/>
  <c r="M531" i="27"/>
  <c r="H531" i="27"/>
  <c r="O530" i="27"/>
  <c r="M530" i="27"/>
  <c r="H530" i="27"/>
  <c r="O529" i="27"/>
  <c r="M529" i="27"/>
  <c r="H529" i="27"/>
  <c r="O528" i="27"/>
  <c r="M528" i="27"/>
  <c r="H528" i="27"/>
  <c r="O527" i="27"/>
  <c r="M527" i="27"/>
  <c r="H527" i="27"/>
  <c r="O526" i="27"/>
  <c r="M526" i="27"/>
  <c r="H526" i="27"/>
  <c r="O525" i="27"/>
  <c r="M525" i="27"/>
  <c r="H525" i="27"/>
  <c r="O524" i="27"/>
  <c r="M524" i="27"/>
  <c r="H524" i="27"/>
  <c r="O523" i="27"/>
  <c r="M523" i="27"/>
  <c r="H523" i="27"/>
  <c r="O522" i="27"/>
  <c r="M522" i="27"/>
  <c r="H522" i="27"/>
  <c r="O521" i="27"/>
  <c r="M521" i="27"/>
  <c r="H521" i="27"/>
  <c r="O520" i="27"/>
  <c r="M520" i="27"/>
  <c r="H520" i="27"/>
  <c r="O519" i="27"/>
  <c r="M519" i="27"/>
  <c r="H519" i="27"/>
  <c r="O518" i="27"/>
  <c r="M518" i="27"/>
  <c r="H518" i="27"/>
  <c r="O517" i="27"/>
  <c r="M517" i="27"/>
  <c r="H517" i="27"/>
  <c r="O516" i="27"/>
  <c r="M516" i="27"/>
  <c r="H516" i="27"/>
  <c r="O515" i="27"/>
  <c r="M515" i="27"/>
  <c r="H515" i="27"/>
  <c r="O514" i="27"/>
  <c r="M514" i="27"/>
  <c r="H514" i="27"/>
  <c r="O513" i="27"/>
  <c r="M513" i="27"/>
  <c r="H513" i="27"/>
  <c r="O512" i="27"/>
  <c r="M512" i="27"/>
  <c r="H512" i="27"/>
  <c r="O511" i="27"/>
  <c r="M511" i="27"/>
  <c r="H511" i="27"/>
  <c r="O510" i="27"/>
  <c r="M510" i="27"/>
  <c r="H510" i="27"/>
  <c r="O509" i="27"/>
  <c r="M509" i="27"/>
  <c r="H509" i="27"/>
  <c r="O508" i="27"/>
  <c r="M508" i="27"/>
  <c r="H508" i="27"/>
  <c r="O507" i="27"/>
  <c r="M507" i="27"/>
  <c r="H507" i="27"/>
  <c r="O506" i="27"/>
  <c r="M506" i="27"/>
  <c r="H506" i="27"/>
  <c r="O505" i="27"/>
  <c r="M505" i="27"/>
  <c r="H505" i="27"/>
  <c r="O504" i="27"/>
  <c r="M504" i="27"/>
  <c r="H504" i="27"/>
  <c r="O503" i="27"/>
  <c r="M503" i="27"/>
  <c r="H503" i="27"/>
  <c r="O502" i="27"/>
  <c r="M502" i="27"/>
  <c r="H502" i="27"/>
  <c r="O501" i="27"/>
  <c r="M501" i="27"/>
  <c r="H501" i="27"/>
  <c r="O500" i="27"/>
  <c r="M500" i="27"/>
  <c r="H500" i="27"/>
  <c r="O499" i="27"/>
  <c r="M499" i="27"/>
  <c r="H499" i="27"/>
  <c r="O498" i="27"/>
  <c r="M498" i="27"/>
  <c r="H498" i="27"/>
  <c r="O497" i="27"/>
  <c r="M497" i="27"/>
  <c r="H497" i="27"/>
  <c r="O496" i="27"/>
  <c r="M496" i="27"/>
  <c r="H496" i="27"/>
  <c r="O495" i="27"/>
  <c r="M495" i="27"/>
  <c r="H495" i="27"/>
  <c r="O494" i="27"/>
  <c r="M494" i="27"/>
  <c r="H494" i="27"/>
  <c r="O493" i="27"/>
  <c r="M493" i="27"/>
  <c r="H493" i="27"/>
  <c r="O492" i="27"/>
  <c r="M492" i="27"/>
  <c r="H492" i="27"/>
  <c r="O491" i="27"/>
  <c r="M491" i="27"/>
  <c r="H491" i="27"/>
  <c r="O490" i="27"/>
  <c r="M490" i="27"/>
  <c r="H490" i="27"/>
  <c r="O489" i="27"/>
  <c r="M489" i="27"/>
  <c r="H489" i="27"/>
  <c r="O488" i="27"/>
  <c r="M488" i="27"/>
  <c r="H488" i="27"/>
  <c r="O487" i="27"/>
  <c r="M487" i="27"/>
  <c r="H487" i="27"/>
  <c r="O486" i="27"/>
  <c r="M486" i="27"/>
  <c r="H486" i="27"/>
  <c r="O485" i="27"/>
  <c r="M485" i="27"/>
  <c r="H485" i="27"/>
  <c r="O484" i="27"/>
  <c r="M484" i="27"/>
  <c r="H484" i="27"/>
  <c r="O483" i="27"/>
  <c r="M483" i="27"/>
  <c r="H483" i="27"/>
  <c r="O482" i="27"/>
  <c r="M482" i="27"/>
  <c r="H482" i="27"/>
  <c r="O481" i="27"/>
  <c r="M481" i="27"/>
  <c r="H481" i="27"/>
  <c r="O480" i="27"/>
  <c r="M480" i="27"/>
  <c r="H480" i="27"/>
  <c r="O479" i="27"/>
  <c r="M479" i="27"/>
  <c r="H479" i="27"/>
  <c r="O478" i="27"/>
  <c r="M478" i="27"/>
  <c r="H478" i="27"/>
  <c r="O477" i="27"/>
  <c r="M477" i="27"/>
  <c r="H477" i="27"/>
  <c r="O476" i="27"/>
  <c r="M476" i="27"/>
  <c r="H476" i="27"/>
  <c r="O475" i="27"/>
  <c r="M475" i="27"/>
  <c r="H475" i="27"/>
  <c r="O474" i="27"/>
  <c r="M474" i="27"/>
  <c r="H474" i="27"/>
  <c r="O473" i="27"/>
  <c r="M473" i="27"/>
  <c r="H473" i="27"/>
  <c r="O472" i="27"/>
  <c r="M472" i="27"/>
  <c r="H472" i="27"/>
  <c r="O471" i="27"/>
  <c r="M471" i="27"/>
  <c r="H471" i="27"/>
  <c r="O470" i="27"/>
  <c r="M470" i="27"/>
  <c r="H470" i="27"/>
  <c r="O469" i="27"/>
  <c r="M469" i="27"/>
  <c r="H469" i="27"/>
  <c r="O468" i="27"/>
  <c r="M468" i="27"/>
  <c r="H468" i="27"/>
  <c r="O467" i="27"/>
  <c r="M467" i="27"/>
  <c r="H467" i="27"/>
  <c r="O466" i="27"/>
  <c r="M466" i="27"/>
  <c r="H466" i="27"/>
  <c r="O465" i="27"/>
  <c r="M465" i="27"/>
  <c r="H465" i="27"/>
  <c r="O464" i="27"/>
  <c r="M464" i="27"/>
  <c r="H464" i="27"/>
  <c r="O463" i="27"/>
  <c r="M463" i="27"/>
  <c r="H463" i="27"/>
  <c r="O462" i="27"/>
  <c r="M462" i="27"/>
  <c r="H462" i="27"/>
  <c r="O461" i="27"/>
  <c r="M461" i="27"/>
  <c r="H461" i="27"/>
  <c r="O460" i="27"/>
  <c r="M460" i="27"/>
  <c r="H460" i="27"/>
  <c r="O459" i="27"/>
  <c r="M459" i="27"/>
  <c r="H459" i="27"/>
  <c r="O458" i="27"/>
  <c r="M458" i="27"/>
  <c r="H458" i="27"/>
  <c r="O457" i="27"/>
  <c r="M457" i="27"/>
  <c r="H457" i="27"/>
  <c r="O456" i="27"/>
  <c r="M456" i="27"/>
  <c r="H456" i="27"/>
  <c r="O455" i="27"/>
  <c r="M455" i="27"/>
  <c r="H455" i="27"/>
  <c r="O454" i="27"/>
  <c r="M454" i="27"/>
  <c r="H454" i="27"/>
  <c r="O453" i="27"/>
  <c r="M453" i="27"/>
  <c r="H453" i="27"/>
  <c r="O452" i="27"/>
  <c r="M452" i="27"/>
  <c r="H452" i="27"/>
  <c r="O451" i="27"/>
  <c r="M451" i="27"/>
  <c r="H451" i="27"/>
  <c r="O450" i="27"/>
  <c r="M450" i="27"/>
  <c r="H450" i="27"/>
  <c r="O449" i="27"/>
  <c r="M449" i="27"/>
  <c r="H449" i="27"/>
  <c r="O448" i="27"/>
  <c r="M448" i="27"/>
  <c r="H448" i="27"/>
  <c r="O447" i="27"/>
  <c r="M447" i="27"/>
  <c r="H447" i="27"/>
  <c r="O446" i="27"/>
  <c r="M446" i="27"/>
  <c r="H446" i="27"/>
  <c r="O445" i="27"/>
  <c r="M445" i="27"/>
  <c r="H445" i="27"/>
  <c r="O444" i="27"/>
  <c r="M444" i="27"/>
  <c r="H444" i="27"/>
  <c r="O443" i="27"/>
  <c r="M443" i="27"/>
  <c r="H443" i="27"/>
  <c r="O442" i="27"/>
  <c r="M442" i="27"/>
  <c r="H442" i="27"/>
  <c r="O441" i="27"/>
  <c r="M441" i="27"/>
  <c r="H441" i="27"/>
  <c r="O440" i="27"/>
  <c r="M440" i="27"/>
  <c r="H440" i="27"/>
  <c r="O439" i="27"/>
  <c r="M439" i="27"/>
  <c r="H439" i="27"/>
  <c r="O438" i="27"/>
  <c r="M438" i="27"/>
  <c r="H438" i="27"/>
  <c r="O437" i="27"/>
  <c r="M437" i="27"/>
  <c r="H437" i="27"/>
  <c r="O436" i="27"/>
  <c r="M436" i="27"/>
  <c r="H436" i="27"/>
  <c r="O435" i="27"/>
  <c r="M435" i="27"/>
  <c r="H435" i="27"/>
  <c r="O434" i="27"/>
  <c r="M434" i="27"/>
  <c r="H434" i="27"/>
  <c r="O433" i="27"/>
  <c r="M433" i="27"/>
  <c r="H433" i="27"/>
  <c r="O432" i="27"/>
  <c r="M432" i="27"/>
  <c r="H432" i="27"/>
  <c r="O431" i="27"/>
  <c r="M431" i="27"/>
  <c r="H431" i="27"/>
  <c r="O430" i="27"/>
  <c r="M430" i="27"/>
  <c r="H430" i="27"/>
  <c r="O429" i="27"/>
  <c r="M429" i="27"/>
  <c r="H429" i="27"/>
  <c r="O428" i="27"/>
  <c r="M428" i="27"/>
  <c r="H428" i="27"/>
  <c r="O427" i="27"/>
  <c r="M427" i="27"/>
  <c r="H427" i="27"/>
  <c r="O426" i="27"/>
  <c r="M426" i="27"/>
  <c r="H426" i="27"/>
  <c r="O425" i="27"/>
  <c r="M425" i="27"/>
  <c r="H425" i="27"/>
  <c r="O424" i="27"/>
  <c r="M424" i="27"/>
  <c r="H424" i="27"/>
  <c r="O423" i="27"/>
  <c r="M423" i="27"/>
  <c r="H423" i="27"/>
  <c r="O422" i="27"/>
  <c r="M422" i="27"/>
  <c r="H422" i="27"/>
  <c r="O421" i="27"/>
  <c r="M421" i="27"/>
  <c r="H421" i="27"/>
  <c r="O420" i="27"/>
  <c r="M420" i="27"/>
  <c r="H420" i="27"/>
  <c r="O419" i="27"/>
  <c r="M419" i="27"/>
  <c r="H419" i="27"/>
  <c r="O418" i="27"/>
  <c r="M418" i="27"/>
  <c r="H418" i="27"/>
  <c r="O417" i="27"/>
  <c r="M417" i="27"/>
  <c r="H417" i="27"/>
  <c r="O416" i="27"/>
  <c r="M416" i="27"/>
  <c r="H416" i="27"/>
  <c r="O415" i="27"/>
  <c r="M415" i="27"/>
  <c r="H415" i="27"/>
  <c r="O414" i="27"/>
  <c r="M414" i="27"/>
  <c r="H414" i="27"/>
  <c r="O413" i="27"/>
  <c r="M413" i="27"/>
  <c r="H413" i="27"/>
  <c r="O412" i="27"/>
  <c r="M412" i="27"/>
  <c r="H412" i="27"/>
  <c r="O411" i="27"/>
  <c r="M411" i="27"/>
  <c r="H411" i="27"/>
  <c r="O410" i="27"/>
  <c r="M410" i="27"/>
  <c r="H410" i="27"/>
  <c r="O409" i="27"/>
  <c r="M409" i="27"/>
  <c r="H409" i="27"/>
  <c r="O408" i="27"/>
  <c r="M408" i="27"/>
  <c r="H408" i="27"/>
  <c r="O407" i="27"/>
  <c r="M407" i="27"/>
  <c r="H407" i="27"/>
  <c r="O406" i="27"/>
  <c r="M406" i="27"/>
  <c r="H406" i="27"/>
  <c r="O405" i="27"/>
  <c r="M405" i="27"/>
  <c r="H405" i="27"/>
  <c r="O404" i="27"/>
  <c r="M404" i="27"/>
  <c r="H404" i="27"/>
  <c r="O403" i="27"/>
  <c r="M403" i="27"/>
  <c r="H403" i="27"/>
  <c r="O402" i="27"/>
  <c r="M402" i="27"/>
  <c r="H402" i="27"/>
  <c r="O401" i="27"/>
  <c r="M401" i="27"/>
  <c r="H401" i="27"/>
  <c r="O400" i="27"/>
  <c r="M400" i="27"/>
  <c r="H400" i="27"/>
  <c r="O399" i="27"/>
  <c r="M399" i="27"/>
  <c r="H399" i="27"/>
  <c r="O398" i="27"/>
  <c r="M398" i="27"/>
  <c r="H398" i="27"/>
  <c r="O397" i="27"/>
  <c r="M397" i="27"/>
  <c r="H397" i="27"/>
  <c r="O396" i="27"/>
  <c r="M396" i="27"/>
  <c r="H396" i="27"/>
  <c r="O395" i="27"/>
  <c r="M395" i="27"/>
  <c r="H395" i="27"/>
  <c r="O394" i="27"/>
  <c r="M394" i="27"/>
  <c r="H394" i="27"/>
  <c r="O393" i="27"/>
  <c r="M393" i="27"/>
  <c r="H393" i="27"/>
  <c r="O392" i="27"/>
  <c r="M392" i="27"/>
  <c r="H392" i="27"/>
  <c r="O391" i="27"/>
  <c r="M391" i="27"/>
  <c r="H391" i="27"/>
  <c r="O390" i="27"/>
  <c r="M390" i="27"/>
  <c r="H390" i="27"/>
  <c r="O389" i="27"/>
  <c r="M389" i="27"/>
  <c r="H389" i="27"/>
  <c r="O388" i="27"/>
  <c r="M388" i="27"/>
  <c r="H388" i="27"/>
  <c r="O387" i="27"/>
  <c r="M387" i="27"/>
  <c r="H387" i="27"/>
  <c r="O386" i="27"/>
  <c r="M386" i="27"/>
  <c r="H386" i="27"/>
  <c r="O385" i="27"/>
  <c r="M385" i="27"/>
  <c r="H385" i="27"/>
  <c r="O384" i="27"/>
  <c r="M384" i="27"/>
  <c r="H384" i="27"/>
  <c r="O383" i="27"/>
  <c r="M383" i="27"/>
  <c r="H383" i="27"/>
  <c r="O382" i="27"/>
  <c r="M382" i="27"/>
  <c r="H382" i="27"/>
  <c r="O381" i="27"/>
  <c r="M381" i="27"/>
  <c r="H381" i="27"/>
  <c r="O380" i="27"/>
  <c r="M380" i="27"/>
  <c r="H380" i="27"/>
  <c r="O379" i="27"/>
  <c r="M379" i="27"/>
  <c r="H379" i="27"/>
  <c r="O378" i="27"/>
  <c r="M378" i="27"/>
  <c r="H378" i="27"/>
  <c r="O377" i="27"/>
  <c r="M377" i="27"/>
  <c r="H377" i="27"/>
  <c r="O376" i="27"/>
  <c r="M376" i="27"/>
  <c r="H376" i="27"/>
  <c r="O375" i="27"/>
  <c r="M375" i="27"/>
  <c r="H375" i="27"/>
  <c r="O374" i="27"/>
  <c r="M374" i="27"/>
  <c r="H374" i="27"/>
  <c r="O373" i="27"/>
  <c r="M373" i="27"/>
  <c r="H373" i="27"/>
  <c r="O372" i="27"/>
  <c r="M372" i="27"/>
  <c r="H372" i="27"/>
  <c r="O371" i="27"/>
  <c r="M371" i="27"/>
  <c r="H371" i="27"/>
  <c r="O370" i="27"/>
  <c r="M370" i="27"/>
  <c r="H370" i="27"/>
  <c r="O369" i="27"/>
  <c r="M369" i="27"/>
  <c r="H369" i="27"/>
  <c r="O368" i="27"/>
  <c r="M368" i="27"/>
  <c r="H368" i="27"/>
  <c r="O367" i="27"/>
  <c r="M367" i="27"/>
  <c r="H367" i="27"/>
  <c r="O366" i="27"/>
  <c r="M366" i="27"/>
  <c r="H366" i="27"/>
  <c r="O365" i="27"/>
  <c r="M365" i="27"/>
  <c r="H365" i="27"/>
  <c r="O364" i="27"/>
  <c r="M364" i="27"/>
  <c r="H364" i="27"/>
  <c r="O363" i="27"/>
  <c r="M363" i="27"/>
  <c r="H363" i="27"/>
  <c r="O362" i="27"/>
  <c r="M362" i="27"/>
  <c r="H362" i="27"/>
  <c r="O361" i="27"/>
  <c r="M361" i="27"/>
  <c r="H361" i="27"/>
  <c r="O360" i="27"/>
  <c r="M360" i="27"/>
  <c r="H360" i="27"/>
  <c r="O359" i="27"/>
  <c r="M359" i="27"/>
  <c r="H359" i="27"/>
  <c r="O358" i="27"/>
  <c r="M358" i="27"/>
  <c r="H358" i="27"/>
  <c r="O357" i="27"/>
  <c r="M357" i="27"/>
  <c r="H357" i="27"/>
  <c r="O356" i="27"/>
  <c r="M356" i="27"/>
  <c r="H356" i="27"/>
  <c r="O355" i="27"/>
  <c r="M355" i="27"/>
  <c r="H355" i="27"/>
  <c r="O354" i="27"/>
  <c r="M354" i="27"/>
  <c r="H354" i="27"/>
  <c r="O353" i="27"/>
  <c r="M353" i="27"/>
  <c r="H353" i="27"/>
  <c r="O352" i="27"/>
  <c r="M352" i="27"/>
  <c r="H352" i="27"/>
  <c r="O351" i="27"/>
  <c r="M351" i="27"/>
  <c r="H351" i="27"/>
  <c r="O350" i="27"/>
  <c r="M350" i="27"/>
  <c r="H350" i="27"/>
  <c r="O349" i="27"/>
  <c r="M349" i="27"/>
  <c r="H349" i="27"/>
  <c r="O348" i="27"/>
  <c r="M348" i="27"/>
  <c r="H348" i="27"/>
  <c r="O347" i="27"/>
  <c r="M347" i="27"/>
  <c r="H347" i="27"/>
  <c r="O346" i="27"/>
  <c r="M346" i="27"/>
  <c r="H346" i="27"/>
  <c r="O345" i="27"/>
  <c r="M345" i="27"/>
  <c r="H345" i="27"/>
  <c r="O344" i="27"/>
  <c r="M344" i="27"/>
  <c r="H344" i="27"/>
  <c r="O343" i="27"/>
  <c r="M343" i="27"/>
  <c r="H343" i="27"/>
  <c r="O342" i="27"/>
  <c r="M342" i="27"/>
  <c r="H342" i="27"/>
  <c r="O341" i="27"/>
  <c r="M341" i="27"/>
  <c r="H341" i="27"/>
  <c r="O340" i="27"/>
  <c r="M340" i="27"/>
  <c r="H340" i="27"/>
  <c r="O339" i="27"/>
  <c r="M339" i="27"/>
  <c r="H339" i="27"/>
  <c r="O338" i="27"/>
  <c r="M338" i="27"/>
  <c r="H338" i="27"/>
  <c r="O337" i="27"/>
  <c r="M337" i="27"/>
  <c r="H337" i="27"/>
  <c r="O336" i="27"/>
  <c r="M336" i="27"/>
  <c r="H336" i="27"/>
  <c r="O335" i="27"/>
  <c r="M335" i="27"/>
  <c r="H335" i="27"/>
  <c r="O334" i="27"/>
  <c r="M334" i="27"/>
  <c r="H334" i="27"/>
  <c r="O333" i="27"/>
  <c r="M333" i="27"/>
  <c r="H333" i="27"/>
  <c r="O332" i="27"/>
  <c r="M332" i="27"/>
  <c r="H332" i="27"/>
  <c r="O331" i="27"/>
  <c r="M331" i="27"/>
  <c r="H331" i="27"/>
  <c r="O330" i="27"/>
  <c r="M330" i="27"/>
  <c r="H330" i="27"/>
  <c r="O329" i="27"/>
  <c r="M329" i="27"/>
  <c r="H329" i="27"/>
  <c r="O328" i="27"/>
  <c r="M328" i="27"/>
  <c r="H328" i="27"/>
  <c r="O327" i="27"/>
  <c r="M327" i="27"/>
  <c r="H327" i="27"/>
  <c r="O326" i="27"/>
  <c r="M326" i="27"/>
  <c r="H326" i="27"/>
  <c r="O325" i="27"/>
  <c r="M325" i="27"/>
  <c r="H325" i="27"/>
  <c r="O324" i="27"/>
  <c r="M324" i="27"/>
  <c r="H324" i="27"/>
  <c r="O323" i="27"/>
  <c r="M323" i="27"/>
  <c r="H323" i="27"/>
  <c r="O322" i="27"/>
  <c r="M322" i="27"/>
  <c r="H322" i="27"/>
  <c r="O321" i="27"/>
  <c r="M321" i="27"/>
  <c r="H321" i="27"/>
  <c r="O320" i="27"/>
  <c r="M320" i="27"/>
  <c r="H320" i="27"/>
  <c r="O319" i="27"/>
  <c r="M319" i="27"/>
  <c r="H319" i="27"/>
  <c r="O318" i="27"/>
  <c r="M318" i="27"/>
  <c r="H318" i="27"/>
  <c r="O317" i="27"/>
  <c r="M317" i="27"/>
  <c r="H317" i="27"/>
  <c r="O316" i="27"/>
  <c r="M316" i="27"/>
  <c r="H316" i="27"/>
  <c r="O315" i="27"/>
  <c r="M315" i="27"/>
  <c r="H315" i="27"/>
  <c r="O314" i="27"/>
  <c r="M314" i="27"/>
  <c r="H314" i="27"/>
  <c r="O313" i="27"/>
  <c r="M313" i="27"/>
  <c r="H313" i="27"/>
  <c r="O312" i="27"/>
  <c r="M312" i="27"/>
  <c r="H312" i="27"/>
  <c r="O311" i="27"/>
  <c r="M311" i="27"/>
  <c r="H311" i="27"/>
  <c r="O310" i="27"/>
  <c r="M310" i="27"/>
  <c r="H310" i="27"/>
  <c r="O309" i="27"/>
  <c r="M309" i="27"/>
  <c r="H309" i="27"/>
  <c r="O308" i="27"/>
  <c r="M308" i="27"/>
  <c r="H308" i="27"/>
  <c r="O307" i="27"/>
  <c r="M307" i="27"/>
  <c r="H307" i="27"/>
  <c r="O306" i="27"/>
  <c r="M306" i="27"/>
  <c r="H306" i="27"/>
  <c r="O305" i="27"/>
  <c r="M305" i="27"/>
  <c r="H305" i="27"/>
  <c r="O304" i="27"/>
  <c r="M304" i="27"/>
  <c r="H304" i="27"/>
  <c r="O303" i="27"/>
  <c r="M303" i="27"/>
  <c r="H303" i="27"/>
  <c r="O302" i="27"/>
  <c r="M302" i="27"/>
  <c r="H302" i="27"/>
  <c r="O301" i="27"/>
  <c r="M301" i="27"/>
  <c r="H301" i="27"/>
  <c r="O300" i="27"/>
  <c r="M300" i="27"/>
  <c r="H300" i="27"/>
  <c r="O299" i="27"/>
  <c r="M299" i="27"/>
  <c r="H299" i="27"/>
  <c r="O298" i="27"/>
  <c r="M298" i="27"/>
  <c r="H298" i="27"/>
  <c r="O297" i="27"/>
  <c r="M297" i="27"/>
  <c r="H297" i="27"/>
  <c r="O296" i="27"/>
  <c r="M296" i="27"/>
  <c r="H296" i="27"/>
  <c r="O295" i="27"/>
  <c r="M295" i="27"/>
  <c r="H295" i="27"/>
  <c r="O294" i="27"/>
  <c r="M294" i="27"/>
  <c r="H294" i="27"/>
  <c r="O293" i="27"/>
  <c r="M293" i="27"/>
  <c r="H293" i="27"/>
  <c r="O292" i="27"/>
  <c r="M292" i="27"/>
  <c r="H292" i="27"/>
  <c r="O291" i="27"/>
  <c r="M291" i="27"/>
  <c r="H291" i="27"/>
  <c r="O290" i="27"/>
  <c r="M290" i="27"/>
  <c r="H290" i="27"/>
  <c r="O289" i="27"/>
  <c r="M289" i="27"/>
  <c r="H289" i="27"/>
  <c r="O288" i="27"/>
  <c r="M288" i="27"/>
  <c r="H288" i="27"/>
  <c r="O287" i="27"/>
  <c r="M287" i="27"/>
  <c r="H287" i="27"/>
  <c r="O286" i="27"/>
  <c r="M286" i="27"/>
  <c r="H286" i="27"/>
  <c r="H284" i="27" s="1"/>
  <c r="O285" i="27"/>
  <c r="M285" i="27"/>
  <c r="H285" i="27"/>
  <c r="O284" i="27"/>
  <c r="M284" i="27"/>
  <c r="O283" i="27"/>
  <c r="M283" i="27"/>
  <c r="H283" i="27"/>
  <c r="O282" i="27"/>
  <c r="M282" i="27"/>
  <c r="H282" i="27"/>
  <c r="O281" i="27"/>
  <c r="M281" i="27"/>
  <c r="H281" i="27"/>
  <c r="O280" i="27"/>
  <c r="M280" i="27"/>
  <c r="H280" i="27"/>
  <c r="O279" i="27"/>
  <c r="M279" i="27"/>
  <c r="H279" i="27"/>
  <c r="O278" i="27"/>
  <c r="M278" i="27"/>
  <c r="H278" i="27"/>
  <c r="O277" i="27"/>
  <c r="M277" i="27"/>
  <c r="H277" i="27"/>
  <c r="O276" i="27"/>
  <c r="M276" i="27"/>
  <c r="H276" i="27"/>
  <c r="O275" i="27"/>
  <c r="M275" i="27"/>
  <c r="H275" i="27"/>
  <c r="O274" i="27"/>
  <c r="M274" i="27"/>
  <c r="H274" i="27"/>
  <c r="O273" i="27"/>
  <c r="M273" i="27"/>
  <c r="H273" i="27"/>
  <c r="O272" i="27"/>
  <c r="M272" i="27"/>
  <c r="H272" i="27"/>
  <c r="O271" i="27"/>
  <c r="M271" i="27"/>
  <c r="H271" i="27"/>
  <c r="O270" i="27"/>
  <c r="M270" i="27"/>
  <c r="H270" i="27"/>
  <c r="O269" i="27"/>
  <c r="M269" i="27"/>
  <c r="H269" i="27"/>
  <c r="O268" i="27"/>
  <c r="M268" i="27"/>
  <c r="H268" i="27"/>
  <c r="O267" i="27"/>
  <c r="M267" i="27"/>
  <c r="H267" i="27"/>
  <c r="O266" i="27"/>
  <c r="M266" i="27"/>
  <c r="H266" i="27"/>
  <c r="O265" i="27"/>
  <c r="M265" i="27"/>
  <c r="H265" i="27"/>
  <c r="O264" i="27"/>
  <c r="M264" i="27"/>
  <c r="H264" i="27"/>
  <c r="O263" i="27"/>
  <c r="M263" i="27"/>
  <c r="H263" i="27"/>
  <c r="O262" i="27"/>
  <c r="M262" i="27"/>
  <c r="H262" i="27"/>
  <c r="O261" i="27"/>
  <c r="M261" i="27"/>
  <c r="H261" i="27"/>
  <c r="O260" i="27"/>
  <c r="M260" i="27"/>
  <c r="H260" i="27"/>
  <c r="O259" i="27"/>
  <c r="M259" i="27"/>
  <c r="H259" i="27"/>
  <c r="O258" i="27"/>
  <c r="M258" i="27"/>
  <c r="H258" i="27"/>
  <c r="O257" i="27"/>
  <c r="M257" i="27"/>
  <c r="H257" i="27"/>
  <c r="O256" i="27"/>
  <c r="M256" i="27"/>
  <c r="H256" i="27"/>
  <c r="O255" i="27"/>
  <c r="M255" i="27"/>
  <c r="H255" i="27"/>
  <c r="O254" i="27"/>
  <c r="M254" i="27"/>
  <c r="H254" i="27"/>
  <c r="O253" i="27"/>
  <c r="M253" i="27"/>
  <c r="H253" i="27"/>
  <c r="O252" i="27"/>
  <c r="M252" i="27"/>
  <c r="H252" i="27"/>
  <c r="O251" i="27"/>
  <c r="M251" i="27"/>
  <c r="H251" i="27"/>
  <c r="O250" i="27"/>
  <c r="M250" i="27"/>
  <c r="H250" i="27"/>
  <c r="O249" i="27"/>
  <c r="M249" i="27"/>
  <c r="H249" i="27"/>
  <c r="O248" i="27"/>
  <c r="M248" i="27"/>
  <c r="H248" i="27"/>
  <c r="O247" i="27"/>
  <c r="M247" i="27"/>
  <c r="H247" i="27"/>
  <c r="O246" i="27"/>
  <c r="M246" i="27"/>
  <c r="H246" i="27"/>
  <c r="O245" i="27"/>
  <c r="M245" i="27"/>
  <c r="H245" i="27"/>
  <c r="O244" i="27"/>
  <c r="M244" i="27"/>
  <c r="H244" i="27"/>
  <c r="O243" i="27"/>
  <c r="M243" i="27"/>
  <c r="H243" i="27"/>
  <c r="O242" i="27"/>
  <c r="M242" i="27"/>
  <c r="H242" i="27"/>
  <c r="O241" i="27"/>
  <c r="M241" i="27"/>
  <c r="H241" i="27"/>
  <c r="O240" i="27"/>
  <c r="M240" i="27"/>
  <c r="H240" i="27"/>
  <c r="O239" i="27"/>
  <c r="M239" i="27"/>
  <c r="H239" i="27"/>
  <c r="O238" i="27"/>
  <c r="M238" i="27"/>
  <c r="H238" i="27"/>
  <c r="O237" i="27"/>
  <c r="M237" i="27"/>
  <c r="H237" i="27"/>
  <c r="O236" i="27"/>
  <c r="M236" i="27"/>
  <c r="H236" i="27"/>
  <c r="O235" i="27"/>
  <c r="M235" i="27"/>
  <c r="H235" i="27"/>
  <c r="O234" i="27"/>
  <c r="M234" i="27"/>
  <c r="H234" i="27"/>
  <c r="O233" i="27"/>
  <c r="M233" i="27"/>
  <c r="H233" i="27"/>
  <c r="O232" i="27"/>
  <c r="M232" i="27"/>
  <c r="H232" i="27"/>
  <c r="O231" i="27"/>
  <c r="M231" i="27"/>
  <c r="H231" i="27"/>
  <c r="O230" i="27"/>
  <c r="M230" i="27"/>
  <c r="H230" i="27"/>
  <c r="O229" i="27"/>
  <c r="M229" i="27"/>
  <c r="H229" i="27"/>
  <c r="O228" i="27"/>
  <c r="M228" i="27"/>
  <c r="H228" i="27"/>
  <c r="O227" i="27"/>
  <c r="M227" i="27"/>
  <c r="H227" i="27"/>
  <c r="O226" i="27"/>
  <c r="M226" i="27"/>
  <c r="H226" i="27"/>
  <c r="O225" i="27"/>
  <c r="M225" i="27"/>
  <c r="H225" i="27"/>
  <c r="O224" i="27"/>
  <c r="M224" i="27"/>
  <c r="H224" i="27"/>
  <c r="O223" i="27"/>
  <c r="M223" i="27"/>
  <c r="H223" i="27"/>
  <c r="O222" i="27"/>
  <c r="M222" i="27"/>
  <c r="H222" i="27"/>
  <c r="O221" i="27"/>
  <c r="M221" i="27"/>
  <c r="H221" i="27"/>
  <c r="O220" i="27"/>
  <c r="M220" i="27"/>
  <c r="H220" i="27"/>
  <c r="O219" i="27"/>
  <c r="M219" i="27"/>
  <c r="H219" i="27"/>
  <c r="O218" i="27"/>
  <c r="M218" i="27"/>
  <c r="H218" i="27"/>
  <c r="O217" i="27"/>
  <c r="M217" i="27"/>
  <c r="H217" i="27"/>
  <c r="O216" i="27"/>
  <c r="M216" i="27"/>
  <c r="H216" i="27"/>
  <c r="O215" i="27"/>
  <c r="M215" i="27"/>
  <c r="H215" i="27"/>
  <c r="O214" i="27"/>
  <c r="M214" i="27"/>
  <c r="H214" i="27"/>
  <c r="O213" i="27"/>
  <c r="M213" i="27"/>
  <c r="H213" i="27"/>
  <c r="O212" i="27"/>
  <c r="M212" i="27"/>
  <c r="H212" i="27"/>
  <c r="O211" i="27"/>
  <c r="M211" i="27"/>
  <c r="H211" i="27"/>
  <c r="O210" i="27"/>
  <c r="M210" i="27"/>
  <c r="H210" i="27"/>
  <c r="O209" i="27"/>
  <c r="M209" i="27"/>
  <c r="H209" i="27"/>
  <c r="O208" i="27"/>
  <c r="M208" i="27"/>
  <c r="H208" i="27"/>
  <c r="O207" i="27"/>
  <c r="M207" i="27"/>
  <c r="H207" i="27"/>
  <c r="O206" i="27"/>
  <c r="M206" i="27"/>
  <c r="H206" i="27"/>
  <c r="O205" i="27"/>
  <c r="M205" i="27"/>
  <c r="H205" i="27"/>
  <c r="O204" i="27"/>
  <c r="M204" i="27"/>
  <c r="H204" i="27"/>
  <c r="O203" i="27"/>
  <c r="M203" i="27"/>
  <c r="H203" i="27"/>
  <c r="O202" i="27"/>
  <c r="M202" i="27"/>
  <c r="H202" i="27"/>
  <c r="O201" i="27"/>
  <c r="M201" i="27"/>
  <c r="H201" i="27"/>
  <c r="O200" i="27"/>
  <c r="M200" i="27"/>
  <c r="H200" i="27"/>
  <c r="O199" i="27"/>
  <c r="M199" i="27"/>
  <c r="H199" i="27"/>
  <c r="O198" i="27"/>
  <c r="M198" i="27"/>
  <c r="H198" i="27"/>
  <c r="O197" i="27"/>
  <c r="M197" i="27"/>
  <c r="H197" i="27"/>
  <c r="O196" i="27"/>
  <c r="M196" i="27"/>
  <c r="H196" i="27"/>
  <c r="O195" i="27"/>
  <c r="M195" i="27"/>
  <c r="H195" i="27"/>
  <c r="O194" i="27"/>
  <c r="M194" i="27"/>
  <c r="H194" i="27"/>
  <c r="O193" i="27"/>
  <c r="M193" i="27"/>
  <c r="H193" i="27"/>
  <c r="O192" i="27"/>
  <c r="M192" i="27"/>
  <c r="H192" i="27"/>
  <c r="O191" i="27"/>
  <c r="M191" i="27"/>
  <c r="H191" i="27"/>
  <c r="O190" i="27"/>
  <c r="M190" i="27"/>
  <c r="H190" i="27"/>
  <c r="O189" i="27"/>
  <c r="M189" i="27"/>
  <c r="H189" i="27"/>
  <c r="O188" i="27"/>
  <c r="M188" i="27"/>
  <c r="H188" i="27"/>
  <c r="O187" i="27"/>
  <c r="M187" i="27"/>
  <c r="H187" i="27"/>
  <c r="O186" i="27"/>
  <c r="M186" i="27"/>
  <c r="H186" i="27"/>
  <c r="O185" i="27"/>
  <c r="M185" i="27"/>
  <c r="H185" i="27"/>
  <c r="O184" i="27"/>
  <c r="M184" i="27"/>
  <c r="H184" i="27"/>
  <c r="O183" i="27"/>
  <c r="M183" i="27"/>
  <c r="H183" i="27"/>
  <c r="O182" i="27"/>
  <c r="M182" i="27"/>
  <c r="H182" i="27"/>
  <c r="O181" i="27"/>
  <c r="M181" i="27"/>
  <c r="H181" i="27"/>
  <c r="O180" i="27"/>
  <c r="M180" i="27"/>
  <c r="H180" i="27"/>
  <c r="O179" i="27"/>
  <c r="M179" i="27"/>
  <c r="H179" i="27"/>
  <c r="O178" i="27"/>
  <c r="M178" i="27"/>
  <c r="H178" i="27"/>
  <c r="O177" i="27"/>
  <c r="M177" i="27"/>
  <c r="H177" i="27"/>
  <c r="O176" i="27"/>
  <c r="M176" i="27"/>
  <c r="H176" i="27"/>
  <c r="O175" i="27"/>
  <c r="M175" i="27"/>
  <c r="H175" i="27"/>
  <c r="O174" i="27"/>
  <c r="M174" i="27"/>
  <c r="H174" i="27"/>
  <c r="O173" i="27"/>
  <c r="M173" i="27"/>
  <c r="H173" i="27"/>
  <c r="O172" i="27"/>
  <c r="M172" i="27"/>
  <c r="H172" i="27"/>
  <c r="O171" i="27"/>
  <c r="M171" i="27"/>
  <c r="H171" i="27"/>
  <c r="O170" i="27"/>
  <c r="M170" i="27"/>
  <c r="H170" i="27"/>
  <c r="O169" i="27"/>
  <c r="M169" i="27"/>
  <c r="H169" i="27"/>
  <c r="O168" i="27"/>
  <c r="M168" i="27"/>
  <c r="H168" i="27"/>
  <c r="O167" i="27"/>
  <c r="M167" i="27"/>
  <c r="H167" i="27"/>
  <c r="O166" i="27"/>
  <c r="M166" i="27"/>
  <c r="H166" i="27"/>
  <c r="O165" i="27"/>
  <c r="M165" i="27"/>
  <c r="H165" i="27"/>
  <c r="O164" i="27"/>
  <c r="M164" i="27"/>
  <c r="H164" i="27"/>
  <c r="O163" i="27"/>
  <c r="M163" i="27"/>
  <c r="H163" i="27"/>
  <c r="O162" i="27"/>
  <c r="M162" i="27"/>
  <c r="H162" i="27"/>
  <c r="O161" i="27"/>
  <c r="M161" i="27"/>
  <c r="H161" i="27"/>
  <c r="O160" i="27"/>
  <c r="M160" i="27"/>
  <c r="H160" i="27"/>
  <c r="O159" i="27"/>
  <c r="M159" i="27"/>
  <c r="H159" i="27"/>
  <c r="O158" i="27"/>
  <c r="M158" i="27"/>
  <c r="H158" i="27"/>
  <c r="O157" i="27"/>
  <c r="M157" i="27"/>
  <c r="H157" i="27"/>
  <c r="O156" i="27"/>
  <c r="M156" i="27"/>
  <c r="H156" i="27"/>
  <c r="O155" i="27"/>
  <c r="M155" i="27"/>
  <c r="H155" i="27"/>
  <c r="O154" i="27"/>
  <c r="M154" i="27"/>
  <c r="H154" i="27"/>
  <c r="O153" i="27"/>
  <c r="M153" i="27"/>
  <c r="H153" i="27"/>
  <c r="O152" i="27"/>
  <c r="M152" i="27"/>
  <c r="H152" i="27"/>
  <c r="O151" i="27"/>
  <c r="M151" i="27"/>
  <c r="H151" i="27"/>
  <c r="O150" i="27"/>
  <c r="M150" i="27"/>
  <c r="H150" i="27"/>
  <c r="O149" i="27"/>
  <c r="M149" i="27"/>
  <c r="H149" i="27"/>
  <c r="O148" i="27"/>
  <c r="M148" i="27"/>
  <c r="H148" i="27"/>
  <c r="O147" i="27"/>
  <c r="M147" i="27"/>
  <c r="H147" i="27"/>
  <c r="O146" i="27"/>
  <c r="M146" i="27"/>
  <c r="H146" i="27"/>
  <c r="O145" i="27"/>
  <c r="M145" i="27"/>
  <c r="H145" i="27"/>
  <c r="O144" i="27"/>
  <c r="M144" i="27"/>
  <c r="H144" i="27"/>
  <c r="O143" i="27"/>
  <c r="M143" i="27"/>
  <c r="H143" i="27"/>
  <c r="O142" i="27"/>
  <c r="M142" i="27"/>
  <c r="H142" i="27"/>
  <c r="O141" i="27"/>
  <c r="M141" i="27"/>
  <c r="H141" i="27"/>
  <c r="O140" i="27"/>
  <c r="M140" i="27"/>
  <c r="H140" i="27"/>
  <c r="O139" i="27"/>
  <c r="M139" i="27"/>
  <c r="H139" i="27"/>
  <c r="O138" i="27"/>
  <c r="M138" i="27"/>
  <c r="H138" i="27"/>
  <c r="O137" i="27"/>
  <c r="M137" i="27"/>
  <c r="H137" i="27"/>
  <c r="O136" i="27"/>
  <c r="M136" i="27"/>
  <c r="H136" i="27"/>
  <c r="O135" i="27"/>
  <c r="M135" i="27"/>
  <c r="H135" i="27"/>
  <c r="O134" i="27"/>
  <c r="M134" i="27"/>
  <c r="H134" i="27"/>
  <c r="O133" i="27"/>
  <c r="M133" i="27"/>
  <c r="H133" i="27"/>
  <c r="O132" i="27"/>
  <c r="M132" i="27"/>
  <c r="H132" i="27"/>
  <c r="O131" i="27"/>
  <c r="M131" i="27"/>
  <c r="H131" i="27"/>
  <c r="O130" i="27"/>
  <c r="M130" i="27"/>
  <c r="H130" i="27"/>
  <c r="O129" i="27"/>
  <c r="M129" i="27"/>
  <c r="H129" i="27"/>
  <c r="O128" i="27"/>
  <c r="M128" i="27"/>
  <c r="H128" i="27"/>
  <c r="O127" i="27"/>
  <c r="M127" i="27"/>
  <c r="H127" i="27"/>
  <c r="O126" i="27"/>
  <c r="M126" i="27"/>
  <c r="H126" i="27"/>
  <c r="O125" i="27"/>
  <c r="M125" i="27"/>
  <c r="H125" i="27"/>
  <c r="O124" i="27"/>
  <c r="M124" i="27"/>
  <c r="H124" i="27"/>
  <c r="O123" i="27"/>
  <c r="M123" i="27"/>
  <c r="H123" i="27"/>
  <c r="O122" i="27"/>
  <c r="M122" i="27"/>
  <c r="H122" i="27"/>
  <c r="O121" i="27"/>
  <c r="M121" i="27"/>
  <c r="H121" i="27"/>
  <c r="O120" i="27"/>
  <c r="M120" i="27"/>
  <c r="H120" i="27"/>
  <c r="O119" i="27"/>
  <c r="M119" i="27"/>
  <c r="H119" i="27"/>
  <c r="O118" i="27"/>
  <c r="M118" i="27"/>
  <c r="H118" i="27"/>
  <c r="O117" i="27"/>
  <c r="M117" i="27"/>
  <c r="H117" i="27"/>
  <c r="O116" i="27"/>
  <c r="M116" i="27"/>
  <c r="H116" i="27"/>
  <c r="O115" i="27"/>
  <c r="M115" i="27"/>
  <c r="H115" i="27"/>
  <c r="O114" i="27"/>
  <c r="M114" i="27"/>
  <c r="H114" i="27"/>
  <c r="O113" i="27"/>
  <c r="M113" i="27"/>
  <c r="H113" i="27"/>
  <c r="O112" i="27"/>
  <c r="M112" i="27"/>
  <c r="H112" i="27"/>
  <c r="O111" i="27"/>
  <c r="M111" i="27"/>
  <c r="H111" i="27"/>
  <c r="O110" i="27"/>
  <c r="M110" i="27"/>
  <c r="H110" i="27"/>
  <c r="O109" i="27"/>
  <c r="M109" i="27"/>
  <c r="H109" i="27"/>
  <c r="O108" i="27"/>
  <c r="M108" i="27"/>
  <c r="H108" i="27"/>
  <c r="O107" i="27"/>
  <c r="M107" i="27"/>
  <c r="H107" i="27"/>
  <c r="O106" i="27"/>
  <c r="M106" i="27"/>
  <c r="H106" i="27"/>
  <c r="O105" i="27"/>
  <c r="M105" i="27"/>
  <c r="H105" i="27"/>
  <c r="O104" i="27"/>
  <c r="M104" i="27"/>
  <c r="H104" i="27"/>
  <c r="O103" i="27"/>
  <c r="M103" i="27"/>
  <c r="H103" i="27"/>
  <c r="O102" i="27"/>
  <c r="M102" i="27"/>
  <c r="H102" i="27"/>
  <c r="O101" i="27"/>
  <c r="M101" i="27"/>
  <c r="H101" i="27"/>
  <c r="O100" i="27"/>
  <c r="M100" i="27"/>
  <c r="H100" i="27"/>
  <c r="O99" i="27"/>
  <c r="M99" i="27"/>
  <c r="H99" i="27"/>
  <c r="O98" i="27"/>
  <c r="M98" i="27"/>
  <c r="H98" i="27"/>
  <c r="O97" i="27"/>
  <c r="M97" i="27"/>
  <c r="H97" i="27"/>
  <c r="O96" i="27"/>
  <c r="M96" i="27"/>
  <c r="H96" i="27"/>
  <c r="O95" i="27"/>
  <c r="M95" i="27"/>
  <c r="H95" i="27"/>
  <c r="O94" i="27"/>
  <c r="M94" i="27"/>
  <c r="H94" i="27"/>
  <c r="O93" i="27"/>
  <c r="M93" i="27"/>
  <c r="H93" i="27"/>
  <c r="O92" i="27"/>
  <c r="M92" i="27"/>
  <c r="H92" i="27"/>
  <c r="O91" i="27"/>
  <c r="M91" i="27"/>
  <c r="H91" i="27"/>
  <c r="O90" i="27"/>
  <c r="M90" i="27"/>
  <c r="H90" i="27"/>
  <c r="O89" i="27"/>
  <c r="M89" i="27"/>
  <c r="H89" i="27"/>
  <c r="O88" i="27"/>
  <c r="M88" i="27"/>
  <c r="H88" i="27"/>
  <c r="O87" i="27"/>
  <c r="M87" i="27"/>
  <c r="H87" i="27"/>
  <c r="O86" i="27"/>
  <c r="M86" i="27"/>
  <c r="H86" i="27"/>
  <c r="O85" i="27"/>
  <c r="M85" i="27"/>
  <c r="H85" i="27"/>
  <c r="O84" i="27"/>
  <c r="M84" i="27"/>
  <c r="H84" i="27"/>
  <c r="O83" i="27"/>
  <c r="M83" i="27"/>
  <c r="H83" i="27"/>
  <c r="O82" i="27"/>
  <c r="M82" i="27"/>
  <c r="H82" i="27"/>
  <c r="O81" i="27"/>
  <c r="M81" i="27"/>
  <c r="H81" i="27"/>
  <c r="O80" i="27"/>
  <c r="M80" i="27"/>
  <c r="H80" i="27"/>
  <c r="O79" i="27"/>
  <c r="M79" i="27"/>
  <c r="H79" i="27"/>
  <c r="O78" i="27"/>
  <c r="M78" i="27"/>
  <c r="H78" i="27"/>
  <c r="O77" i="27"/>
  <c r="M77" i="27"/>
  <c r="H77" i="27"/>
  <c r="O76" i="27"/>
  <c r="M76" i="27"/>
  <c r="H76" i="27"/>
  <c r="O75" i="27"/>
  <c r="M75" i="27"/>
  <c r="H75" i="27"/>
  <c r="O74" i="27"/>
  <c r="M74" i="27"/>
  <c r="H74" i="27"/>
  <c r="O73" i="27"/>
  <c r="M73" i="27"/>
  <c r="H73" i="27"/>
  <c r="O72" i="27"/>
  <c r="M72" i="27"/>
  <c r="H72" i="27"/>
  <c r="O71" i="27"/>
  <c r="M71" i="27"/>
  <c r="H71" i="27"/>
  <c r="O70" i="27"/>
  <c r="M70" i="27"/>
  <c r="H70" i="27"/>
  <c r="O69" i="27"/>
  <c r="M69" i="27"/>
  <c r="H69" i="27"/>
  <c r="O68" i="27"/>
  <c r="M68" i="27"/>
  <c r="H68" i="27"/>
  <c r="O67" i="27"/>
  <c r="M67" i="27"/>
  <c r="H67" i="27"/>
  <c r="O66" i="27"/>
  <c r="M66" i="27"/>
  <c r="H66" i="27"/>
  <c r="O65" i="27"/>
  <c r="M65" i="27"/>
  <c r="H65" i="27"/>
  <c r="O64" i="27"/>
  <c r="M64" i="27"/>
  <c r="H64" i="27"/>
  <c r="O63" i="27"/>
  <c r="M63" i="27"/>
  <c r="H63" i="27"/>
  <c r="O62" i="27"/>
  <c r="M62" i="27"/>
  <c r="H62" i="27"/>
  <c r="O61" i="27"/>
  <c r="M61" i="27"/>
  <c r="H61" i="27"/>
  <c r="O60" i="27"/>
  <c r="M60" i="27"/>
  <c r="H60" i="27"/>
  <c r="O59" i="27"/>
  <c r="M59" i="27"/>
  <c r="H59" i="27"/>
  <c r="O58" i="27"/>
  <c r="M58" i="27"/>
  <c r="H58" i="27"/>
  <c r="O57" i="27"/>
  <c r="M57" i="27"/>
  <c r="H57" i="27"/>
  <c r="O56" i="27"/>
  <c r="M56" i="27"/>
  <c r="H56" i="27"/>
  <c r="O55" i="27"/>
  <c r="M55" i="27"/>
  <c r="H55" i="27"/>
  <c r="O54" i="27"/>
  <c r="M54" i="27"/>
  <c r="H54" i="27"/>
  <c r="O53" i="27"/>
  <c r="M53" i="27"/>
  <c r="H53" i="27"/>
  <c r="O52" i="27"/>
  <c r="M52" i="27"/>
  <c r="H52" i="27"/>
  <c r="O51" i="27"/>
  <c r="M51" i="27"/>
  <c r="H51" i="27"/>
  <c r="O50" i="27"/>
  <c r="M50" i="27"/>
  <c r="H50" i="27"/>
  <c r="O49" i="27"/>
  <c r="M49" i="27"/>
  <c r="H49" i="27"/>
  <c r="O48" i="27"/>
  <c r="M48" i="27"/>
  <c r="H48" i="27"/>
  <c r="O47" i="27"/>
  <c r="M47" i="27"/>
  <c r="H47" i="27"/>
  <c r="O46" i="27"/>
  <c r="M46" i="27"/>
  <c r="H46" i="27"/>
  <c r="O45" i="27"/>
  <c r="M45" i="27"/>
  <c r="H45" i="27"/>
  <c r="O44" i="27"/>
  <c r="M44" i="27"/>
  <c r="H44" i="27"/>
  <c r="O43" i="27"/>
  <c r="M43" i="27"/>
  <c r="H43" i="27"/>
  <c r="O42" i="27"/>
  <c r="M42" i="27"/>
  <c r="H42" i="27"/>
  <c r="O41" i="27"/>
  <c r="M41" i="27"/>
  <c r="H41" i="27"/>
  <c r="O40" i="27"/>
  <c r="M40" i="27"/>
  <c r="H40" i="27"/>
  <c r="O39" i="27"/>
  <c r="M39" i="27"/>
  <c r="H39" i="27"/>
  <c r="O38" i="27"/>
  <c r="M38" i="27"/>
  <c r="H38" i="27"/>
  <c r="O37" i="27"/>
  <c r="M37" i="27"/>
  <c r="H37" i="27"/>
  <c r="O36" i="27"/>
  <c r="M36" i="27"/>
  <c r="H36" i="27"/>
  <c r="O35" i="27"/>
  <c r="M35" i="27"/>
  <c r="H35" i="27"/>
  <c r="O34" i="27"/>
  <c r="M34" i="27"/>
  <c r="H34" i="27"/>
  <c r="O33" i="27"/>
  <c r="M33" i="27"/>
  <c r="H33" i="27"/>
  <c r="O32" i="27"/>
  <c r="M32" i="27"/>
  <c r="H32" i="27"/>
  <c r="O31" i="27"/>
  <c r="M31" i="27"/>
  <c r="H31" i="27"/>
  <c r="O30" i="27"/>
  <c r="M30" i="27"/>
  <c r="H30" i="27"/>
  <c r="O29" i="27"/>
  <c r="M29" i="27"/>
  <c r="H29" i="27"/>
  <c r="O28" i="27"/>
  <c r="M28" i="27"/>
  <c r="H28" i="27"/>
  <c r="O27" i="27"/>
  <c r="M27" i="27"/>
  <c r="H27" i="27"/>
  <c r="O26" i="27"/>
  <c r="M26" i="27"/>
  <c r="H26" i="27"/>
  <c r="O25" i="27"/>
  <c r="M25" i="27"/>
  <c r="H25" i="27"/>
  <c r="O24" i="27"/>
  <c r="M24" i="27"/>
  <c r="H24" i="27"/>
  <c r="O23" i="27"/>
  <c r="M23" i="27"/>
  <c r="H23" i="27"/>
  <c r="O22" i="27"/>
  <c r="M22" i="27"/>
  <c r="H22" i="27"/>
  <c r="O21" i="27"/>
  <c r="M21" i="27"/>
  <c r="H21" i="27"/>
  <c r="O20" i="27"/>
  <c r="M20" i="27"/>
  <c r="H20" i="27"/>
  <c r="O19" i="27"/>
  <c r="M19" i="27"/>
  <c r="O18" i="27"/>
  <c r="M18" i="27"/>
  <c r="O17" i="27"/>
  <c r="M17" i="27"/>
  <c r="O16" i="27"/>
  <c r="M16" i="27"/>
  <c r="O15" i="27"/>
  <c r="M15" i="27"/>
  <c r="O14" i="27"/>
  <c r="M14" i="27"/>
  <c r="O13" i="27"/>
  <c r="M13" i="27"/>
  <c r="O12" i="27"/>
  <c r="M12" i="27"/>
  <c r="O11" i="27"/>
  <c r="M11" i="27"/>
  <c r="O10" i="27"/>
  <c r="M10" i="27"/>
  <c r="H10" i="27"/>
</calcChain>
</file>

<file path=xl/sharedStrings.xml><?xml version="1.0" encoding="utf-8"?>
<sst xmlns="http://schemas.openxmlformats.org/spreadsheetml/2006/main" count="7942" uniqueCount="516">
  <si>
    <t>DESIGNATION LOCAL</t>
  </si>
  <si>
    <t>Etat initial</t>
  </si>
  <si>
    <t>(A) Salle de réunion</t>
  </si>
  <si>
    <t>Bâtiment</t>
  </si>
  <si>
    <t>Etage</t>
  </si>
  <si>
    <t>N°</t>
  </si>
  <si>
    <t>Nature</t>
  </si>
  <si>
    <t>Nbr Fenêtre</t>
  </si>
  <si>
    <t xml:space="preserve">Nature sol </t>
  </si>
  <si>
    <t>Traitement</t>
  </si>
  <si>
    <t>Encombrement</t>
  </si>
  <si>
    <t>%</t>
  </si>
  <si>
    <t>Vétusté</t>
  </si>
  <si>
    <t>Nbr de passage par an</t>
  </si>
  <si>
    <t>Fréquence de passage minimum dans le local</t>
  </si>
  <si>
    <t>(B) Bureau</t>
  </si>
  <si>
    <t>Carrelage</t>
  </si>
  <si>
    <t>Néant</t>
  </si>
  <si>
    <t>Normal</t>
  </si>
  <si>
    <t>(C) Commun</t>
  </si>
  <si>
    <t>(V) Locaux vie</t>
  </si>
  <si>
    <t>(M) Médical</t>
  </si>
  <si>
    <t>(S) Sanitaire</t>
  </si>
  <si>
    <t>(SP) Salle de sport</t>
  </si>
  <si>
    <t>Neuf</t>
  </si>
  <si>
    <t>(H) Hébergement</t>
  </si>
  <si>
    <t>M</t>
  </si>
  <si>
    <t>(B)  Bimestriel</t>
  </si>
  <si>
    <t>B</t>
  </si>
  <si>
    <t>(T) Trismestiel</t>
  </si>
  <si>
    <t>T</t>
  </si>
  <si>
    <t>Béton</t>
  </si>
  <si>
    <t>(A) Annuel</t>
  </si>
  <si>
    <t>A</t>
  </si>
  <si>
    <t>Plastique</t>
  </si>
  <si>
    <t>Parquet</t>
  </si>
  <si>
    <t>Moquette</t>
  </si>
  <si>
    <t>Peint</t>
  </si>
  <si>
    <t>Vétuste</t>
  </si>
  <si>
    <t>(M) Mensuel</t>
  </si>
  <si>
    <t>ABREVIATION</t>
  </si>
  <si>
    <t>JR/AN</t>
  </si>
  <si>
    <t>REGIME OUVERTURE EN CLAIR</t>
  </si>
  <si>
    <t>SITE / QUARTIER / SERVICE</t>
  </si>
  <si>
    <t>Résine</t>
  </si>
  <si>
    <t>1</t>
  </si>
  <si>
    <t>Fréquence de passage</t>
  </si>
  <si>
    <r>
      <t>Surface Fenêtre (m</t>
    </r>
    <r>
      <rPr>
        <vertAlign val="superscript"/>
        <sz val="9"/>
        <color indexed="8"/>
        <rFont val="Marianne"/>
        <family val="3"/>
      </rPr>
      <t>2</t>
    </r>
    <r>
      <rPr>
        <sz val="9"/>
        <color indexed="8"/>
        <rFont val="Marianne"/>
        <family val="3"/>
      </rPr>
      <t>)</t>
    </r>
  </si>
  <si>
    <r>
      <t xml:space="preserve">Surface des vitres </t>
    </r>
    <r>
      <rPr>
        <sz val="8"/>
        <color indexed="8"/>
        <rFont val="Marianne"/>
        <family val="3"/>
      </rPr>
      <t>(m</t>
    </r>
    <r>
      <rPr>
        <vertAlign val="superscript"/>
        <sz val="8"/>
        <color indexed="8"/>
        <rFont val="Marianne"/>
        <family val="3"/>
      </rPr>
      <t>2</t>
    </r>
    <r>
      <rPr>
        <sz val="8"/>
        <color indexed="8"/>
        <rFont val="Marianne"/>
        <family val="3"/>
      </rPr>
      <t>)</t>
    </r>
  </si>
  <si>
    <r>
      <t xml:space="preserve">Superficie </t>
    </r>
    <r>
      <rPr>
        <sz val="8"/>
        <color indexed="8"/>
        <rFont val="Marianne"/>
        <family val="3"/>
      </rPr>
      <t>(m</t>
    </r>
    <r>
      <rPr>
        <vertAlign val="superscript"/>
        <sz val="8"/>
        <color indexed="8"/>
        <rFont val="Marianne"/>
        <family val="3"/>
      </rPr>
      <t>2</t>
    </r>
    <r>
      <rPr>
        <sz val="8"/>
        <color indexed="8"/>
        <rFont val="Marianne"/>
        <family val="3"/>
      </rPr>
      <t>)</t>
    </r>
  </si>
  <si>
    <t>( - ) Faible</t>
  </si>
  <si>
    <t>( / ) Normal</t>
  </si>
  <si>
    <t>( + ) Fort</t>
  </si>
  <si>
    <t>RDC</t>
  </si>
  <si>
    <t>Effectifs sur site</t>
  </si>
  <si>
    <t>Gestion des déchets</t>
  </si>
  <si>
    <t>1 fois par an</t>
  </si>
  <si>
    <t>1 fois par trimestre</t>
  </si>
  <si>
    <t>1 fois tous les 2 mois</t>
  </si>
  <si>
    <t>1 fois par mois</t>
  </si>
  <si>
    <t>(BM) 2 fois par mois</t>
  </si>
  <si>
    <t>BM</t>
  </si>
  <si>
    <t>2 fois par mois</t>
  </si>
  <si>
    <t>(M3) 3 fois par mois</t>
  </si>
  <si>
    <t>M3</t>
  </si>
  <si>
    <t>3 fois par mois</t>
  </si>
  <si>
    <t>(H50-1) Hebdomadaire : 50 semaines par an -
1 fois par semaine</t>
  </si>
  <si>
    <t>H50-1</t>
  </si>
  <si>
    <t>1 fois par semaine
avec 2 semaines de fermeture/an)</t>
  </si>
  <si>
    <t>(H50-2) Hebdomadaire : 50 semaines par an -
2 fois par semaine</t>
  </si>
  <si>
    <t>H50-2</t>
  </si>
  <si>
    <t>2 fois par semaine
avec 2 semaines de fermeture/an)</t>
  </si>
  <si>
    <t>(H50-3) Hebdomadaire : 50 semaines par an -
3 fois par semaine</t>
  </si>
  <si>
    <t>H50-3</t>
  </si>
  <si>
    <t>3 fois par semaine
avec 2 semaines de fermeture/an)</t>
  </si>
  <si>
    <t>(H50-4) Hebdomadaire : 50 semaines par an -
4 fois par semaine</t>
  </si>
  <si>
    <t>H50-4</t>
  </si>
  <si>
    <t>4 fois par semaine
avec 2 semaines de fermeture/an)</t>
  </si>
  <si>
    <t>(Q1-5-H50) Quotidien : 1 fois par jour -
5 jours par semaines - 50 semaines par an</t>
  </si>
  <si>
    <t>Q1-5-H50</t>
  </si>
  <si>
    <t>du lundi au vendredi inclus
avec 2 semaines de fermeture/an</t>
  </si>
  <si>
    <t>(Q2-5-H50) Quotidien : 2 fois par jour -
5 jours par semaines - 50 semaines par an</t>
  </si>
  <si>
    <t>Q2-5-H50</t>
  </si>
  <si>
    <t>(Q3-5-H50) Quotidien : 3 fois par jour -
5 jours par semaines - 50 semaines par an</t>
  </si>
  <si>
    <t>Q3-5-H50</t>
  </si>
  <si>
    <t>(Q1-6-H50) Quotidien : 1 fois par jour -
6 jours par semaines - 50 semaines par an</t>
  </si>
  <si>
    <t>Q1-6-H50</t>
  </si>
  <si>
    <t>du lundi au samedi inclus
avec 2 semaines de fermeture/an</t>
  </si>
  <si>
    <t>(Q1-7-H50) Quotidien : 1 fois par jour -
7 jours par semaines - 50 semaines par an</t>
  </si>
  <si>
    <t>Q1-7-H50</t>
  </si>
  <si>
    <t>du lundi au dimanche inclus
avec 2 semaines de fermeture/an</t>
  </si>
  <si>
    <t>Observations</t>
  </si>
  <si>
    <t>(D) A la demande, prestations chiffrées dans l'onglet prest à la demande</t>
  </si>
  <si>
    <t>Chiffré dans l'onglet prest. À la demande ou non prévue d'être nettoyé</t>
  </si>
  <si>
    <t>D</t>
  </si>
  <si>
    <t>40RA- Quartier MAUNOURY - PC</t>
  </si>
  <si>
    <t>40RA- Quartier MAUNOURY - BML</t>
  </si>
  <si>
    <t>40RA - Quartier MAUNOURY -BOI</t>
  </si>
  <si>
    <t>40RA - Quartier MAUNOURY- RH</t>
  </si>
  <si>
    <t>40RA - Quartier MAUNOURY- SIC</t>
  </si>
  <si>
    <t>40RA - Quartier MAUNOURY- Prévention</t>
  </si>
  <si>
    <t>40RA - Quartier MAUNOURY- RFE</t>
  </si>
  <si>
    <t>40RA - Quartier MAUNOURY- Bloc Instruction</t>
  </si>
  <si>
    <t>40RA - Quartier MAUNOURY- BEH</t>
  </si>
  <si>
    <t>40RA - Quartier MAUNOURY- Salle De CAUX</t>
  </si>
  <si>
    <t>40RA - Quartier FAYOLLE - BML</t>
  </si>
  <si>
    <t>40RA - Quartier FERRIE - CINEMA</t>
  </si>
  <si>
    <t>40RA - Quartier FOCH - SPORTS</t>
  </si>
  <si>
    <t>40RA - Quartier FERRIE - Gymnase</t>
  </si>
  <si>
    <t xml:space="preserve">ASA - Ferme du Piémont </t>
  </si>
  <si>
    <t>132RIC - Ferme du Piémont  - Prévention</t>
  </si>
  <si>
    <t>132RIC - Ferme du Piémont  - RH</t>
  </si>
  <si>
    <t>132RIC - Ferme du Piémont  - PC</t>
  </si>
  <si>
    <t>132RIC - Ferme du Piémont  - Permanence</t>
  </si>
  <si>
    <t>132RIC - Ferme du Piémont  - Gestion canine</t>
  </si>
  <si>
    <t>132RIC - Ferme du Piémont  - PSO</t>
  </si>
  <si>
    <t>132RIC - Ferme du Piémont  - BML</t>
  </si>
  <si>
    <t>132RIC - Ferme du Piémont  - BOI</t>
  </si>
  <si>
    <t>132RIC - Ferme du Piémont  - SPORTS</t>
  </si>
  <si>
    <t>132RIC - Ferme du Piémont  - Bât. CCH</t>
  </si>
  <si>
    <t>132RIC - Ferme du Piémont  - Compagnies</t>
  </si>
  <si>
    <t>132RIC - Ferme du Piémont  - Cinéma</t>
  </si>
  <si>
    <t xml:space="preserve">24° Groupe Vétérinaire - Ferme du Piémont </t>
  </si>
  <si>
    <t>DEFENSE MOBILITE  - Quartier FOCH</t>
  </si>
  <si>
    <t>ASA  - Quartier FOCH</t>
  </si>
  <si>
    <t>31° Antenne médicale - Quartier Joffre</t>
  </si>
  <si>
    <t>CTAS 09.332 - Camp suippes - Tour de contrôle</t>
  </si>
  <si>
    <t>CTAS 09.332 - Camp suippes</t>
  </si>
  <si>
    <t>2CIE CENTIAL - Quartier Langle de carry - Hébergement</t>
  </si>
  <si>
    <t>2CIE CENTIAL - Quartier Langle de carry - CETIA</t>
  </si>
  <si>
    <t>2CIE CENTIAL - Quartier Mangin - PC</t>
  </si>
  <si>
    <t>2CIE CENTIAL - quartier Foch - Bât. EVAT</t>
  </si>
  <si>
    <t>2CIE CENTIAL - Quartier Foch - Pionniers</t>
  </si>
  <si>
    <t>2CIE CENTIAL - Quartier Ferrié - NTI 1</t>
  </si>
  <si>
    <t>2CIE CENTIAL - Camp de Suippes - SECT. TIRS</t>
  </si>
  <si>
    <t>USID - Quartier Nantivet -SIM</t>
  </si>
  <si>
    <t>USID - quartier Nantivet - REGIE</t>
  </si>
  <si>
    <t>USID - Quartier FOCH - Ancienne chapelle</t>
  </si>
  <si>
    <t>PRSD - Quartier Maunoury - SUIPPES</t>
  </si>
  <si>
    <t>8RMAT - 4CMM -SRMF3 - Quartier FAYOLLES</t>
  </si>
  <si>
    <t>Quartier BRIDOUX - Hébergement manœuvre</t>
  </si>
  <si>
    <t>Quartier MANGIN- Hébergement manœuvre</t>
  </si>
  <si>
    <t>LANGLE DE CARRY - hébergement manœuvre</t>
  </si>
  <si>
    <t>DL - ilot VERT</t>
  </si>
  <si>
    <t>DL - ilôt GRIS</t>
  </si>
  <si>
    <t>DL - ilôt JAUNE</t>
  </si>
  <si>
    <t>DL - ilôt SABLE</t>
  </si>
  <si>
    <t>DL - ilôt BLEU</t>
  </si>
  <si>
    <t>DL - ilôt MARRON</t>
  </si>
  <si>
    <t>LANGLE DE CARRY (LC70)</t>
  </si>
  <si>
    <t>004</t>
  </si>
  <si>
    <t>11A</t>
  </si>
  <si>
    <t>CDC</t>
  </si>
  <si>
    <t>C2</t>
  </si>
  <si>
    <t>OSA</t>
  </si>
  <si>
    <t>Secrétariat</t>
  </si>
  <si>
    <t>Chancellerie</t>
  </si>
  <si>
    <t>Contentieux</t>
  </si>
  <si>
    <t>Salle 
d'honneur</t>
  </si>
  <si>
    <t>Salle CDC</t>
  </si>
  <si>
    <t>016</t>
  </si>
  <si>
    <t>15B</t>
  </si>
  <si>
    <t>002</t>
  </si>
  <si>
    <t>010</t>
  </si>
  <si>
    <t>011</t>
  </si>
  <si>
    <t>7A</t>
  </si>
  <si>
    <t>012</t>
  </si>
  <si>
    <t>003</t>
  </si>
  <si>
    <t>100</t>
  </si>
  <si>
    <t>101</t>
  </si>
  <si>
    <t>104</t>
  </si>
  <si>
    <t>001</t>
  </si>
  <si>
    <t>07</t>
  </si>
  <si>
    <t>24</t>
  </si>
  <si>
    <t>02</t>
  </si>
  <si>
    <t>03</t>
  </si>
  <si>
    <t>01</t>
  </si>
  <si>
    <t>22</t>
  </si>
  <si>
    <t>23</t>
  </si>
  <si>
    <t>06</t>
  </si>
  <si>
    <t>08</t>
  </si>
  <si>
    <t>09</t>
  </si>
  <si>
    <t>10</t>
  </si>
  <si>
    <t>11</t>
  </si>
  <si>
    <t>12</t>
  </si>
  <si>
    <t>13</t>
  </si>
  <si>
    <t>15</t>
  </si>
  <si>
    <t>16</t>
  </si>
  <si>
    <t>17</t>
  </si>
  <si>
    <t>18</t>
  </si>
  <si>
    <t>04</t>
  </si>
  <si>
    <t>05</t>
  </si>
  <si>
    <t>14</t>
  </si>
  <si>
    <t>15-16</t>
  </si>
  <si>
    <t>19</t>
  </si>
  <si>
    <t>005</t>
  </si>
  <si>
    <t>008</t>
  </si>
  <si>
    <t>074</t>
  </si>
  <si>
    <t>019</t>
  </si>
  <si>
    <t>20</t>
  </si>
  <si>
    <t>25</t>
  </si>
  <si>
    <t>26</t>
  </si>
  <si>
    <t>27</t>
  </si>
  <si>
    <t>020</t>
  </si>
  <si>
    <t>037</t>
  </si>
  <si>
    <t>117</t>
  </si>
  <si>
    <t>40</t>
  </si>
  <si>
    <t>RDC et 1</t>
  </si>
  <si>
    <t>42</t>
  </si>
  <si>
    <t>44</t>
  </si>
  <si>
    <t>46</t>
  </si>
  <si>
    <t>47</t>
  </si>
  <si>
    <t>48</t>
  </si>
  <si>
    <t>49</t>
  </si>
  <si>
    <t>50</t>
  </si>
  <si>
    <t>75</t>
  </si>
  <si>
    <t>21</t>
  </si>
  <si>
    <t>51</t>
  </si>
  <si>
    <t>53</t>
  </si>
  <si>
    <t>52</t>
  </si>
  <si>
    <t>28</t>
  </si>
  <si>
    <t>34</t>
  </si>
  <si>
    <t>009</t>
  </si>
  <si>
    <t>007</t>
  </si>
  <si>
    <t>37</t>
  </si>
  <si>
    <t>39</t>
  </si>
  <si>
    <t>31</t>
  </si>
  <si>
    <t>1,2,3</t>
  </si>
  <si>
    <t>5</t>
  </si>
  <si>
    <t>2</t>
  </si>
  <si>
    <t>0218</t>
  </si>
  <si>
    <t>006</t>
  </si>
  <si>
    <t>013</t>
  </si>
  <si>
    <t>014</t>
  </si>
  <si>
    <t>015</t>
  </si>
  <si>
    <t>Entrée
 gauche</t>
  </si>
  <si>
    <t>Entrée
 droite</t>
  </si>
  <si>
    <t>07 - 08</t>
  </si>
  <si>
    <t>01-02</t>
  </si>
  <si>
    <t>29</t>
  </si>
  <si>
    <t>119</t>
  </si>
  <si>
    <t>120</t>
  </si>
  <si>
    <t>118</t>
  </si>
  <si>
    <t>122</t>
  </si>
  <si>
    <t>121</t>
  </si>
  <si>
    <t>124</t>
  </si>
  <si>
    <t>125</t>
  </si>
  <si>
    <t>103</t>
  </si>
  <si>
    <t>102</t>
  </si>
  <si>
    <t>33</t>
  </si>
  <si>
    <t>95</t>
  </si>
  <si>
    <t>94</t>
  </si>
  <si>
    <t>30</t>
  </si>
  <si>
    <t>32</t>
  </si>
  <si>
    <t>PALIER</t>
  </si>
  <si>
    <t>(CV) Cloison Vitrée</t>
  </si>
  <si>
    <t>12-13</t>
  </si>
  <si>
    <t>19-20</t>
  </si>
  <si>
    <t xml:space="preserve">1er étage </t>
  </si>
  <si>
    <t>110-11</t>
  </si>
  <si>
    <t>105</t>
  </si>
  <si>
    <t>107</t>
  </si>
  <si>
    <t>108</t>
  </si>
  <si>
    <t>109</t>
  </si>
  <si>
    <t>112</t>
  </si>
  <si>
    <t>113</t>
  </si>
  <si>
    <t>114</t>
  </si>
  <si>
    <t>115</t>
  </si>
  <si>
    <t>2ème étage</t>
  </si>
  <si>
    <t>210-211</t>
  </si>
  <si>
    <t>201</t>
  </si>
  <si>
    <t>202</t>
  </si>
  <si>
    <t>203</t>
  </si>
  <si>
    <t>204</t>
  </si>
  <si>
    <t>205</t>
  </si>
  <si>
    <t>207</t>
  </si>
  <si>
    <t>208</t>
  </si>
  <si>
    <t>2509</t>
  </si>
  <si>
    <t>212</t>
  </si>
  <si>
    <t>213</t>
  </si>
  <si>
    <t>214</t>
  </si>
  <si>
    <t>215</t>
  </si>
  <si>
    <t>11/12/13</t>
  </si>
  <si>
    <t>105/106/0107</t>
  </si>
  <si>
    <t>110</t>
  </si>
  <si>
    <t>111</t>
  </si>
  <si>
    <t>6</t>
  </si>
  <si>
    <t>8</t>
  </si>
  <si>
    <t>09-10</t>
  </si>
  <si>
    <t>01-02-05-06</t>
  </si>
  <si>
    <t>101-102-105-106</t>
  </si>
  <si>
    <t xml:space="preserve">
2 douches - 1 lavabo</t>
  </si>
  <si>
    <t xml:space="preserve">
</t>
  </si>
  <si>
    <t xml:space="preserve">
2 WC - 1 lavabo</t>
  </si>
  <si>
    <t xml:space="preserve">
Sanitaire pour handicapés
1 WC - 2 lavabos</t>
  </si>
  <si>
    <t xml:space="preserve">
Local impression OLIMPE
</t>
  </si>
  <si>
    <t xml:space="preserve">
revêtement déchiré et taché</t>
  </si>
  <si>
    <t xml:space="preserve">
1 douche, 1 WC, 2 urinoirs, 1 lavabo</t>
  </si>
  <si>
    <t xml:space="preserve">
plastique couloir, carrelage escalier</t>
  </si>
  <si>
    <t xml:space="preserve">
revêtement déchiré</t>
  </si>
  <si>
    <t xml:space="preserve">
dépoussiérage des meubles 
1 x semaine
Vitrines à nettoyer 1 x mois
</t>
  </si>
  <si>
    <t>Les vitrines seront à nettoyer en même temps que la prestation des communs
Moquette à nettoyer 2 x par an</t>
  </si>
  <si>
    <t>Les vitrines seront à nettoyer en même temps que la prestation des communs
Moquette à nettoyer 2 x par an
Tapis</t>
  </si>
  <si>
    <t xml:space="preserve">
Moquette à nettoyer 2 x par an
Salle café du CDC</t>
  </si>
  <si>
    <t>Les vitrines seront à nettoyer en même temps que la prestation des communs
Moquette à nettoyer 2 x par an
Moquette dans couloir
carrelage dans escalier</t>
  </si>
  <si>
    <t xml:space="preserve">
1 douche, 1 lavabo</t>
  </si>
  <si>
    <t xml:space="preserve">
2 WC, 2 urinoirs, 1 lavabo</t>
  </si>
  <si>
    <t xml:space="preserve">
1 douche, 1 WC, 1 urinoir, 1 lavabo</t>
  </si>
  <si>
    <t xml:space="preserve">
Fenêtres fixes</t>
  </si>
  <si>
    <t xml:space="preserve">
salle de cours
</t>
  </si>
  <si>
    <t xml:space="preserve">
WC hommes
2 WC, 3 urinoirs, 2 lavabos</t>
  </si>
  <si>
    <t xml:space="preserve">
WC femmes
2 lavabos, 3 WC</t>
  </si>
  <si>
    <t xml:space="preserve">
ciment dans couloir, carrelage dans escaliers</t>
  </si>
  <si>
    <t xml:space="preserve">
Salle tradition PSO
</t>
  </si>
  <si>
    <t xml:space="preserve">
3 WC, 2 lavabos, 3 urinoirs</t>
  </si>
  <si>
    <t xml:space="preserve">
1 wc, 1 urinoir, 1 lave-mains</t>
  </si>
  <si>
    <t xml:space="preserve">
2 douches</t>
  </si>
  <si>
    <t xml:space="preserve">
dépoussièrages des tables et meubles
Réceptions diverses</t>
  </si>
  <si>
    <t xml:space="preserve">
1 WC, 1 lave-mains</t>
  </si>
  <si>
    <t xml:space="preserve">
Salle de pause
1 évier</t>
  </si>
  <si>
    <t xml:space="preserve">
1 urinoir, 2 lavabos</t>
  </si>
  <si>
    <t xml:space="preserve">
2 WC, 1 douche, 2 lavabos,1 urinoir</t>
  </si>
  <si>
    <t xml:space="preserve">
douches homme
5 douches</t>
  </si>
  <si>
    <t xml:space="preserve">
douche femme
1 douche</t>
  </si>
  <si>
    <t xml:space="preserve">
2 WC, 2 lavabos, 2  urinoirs</t>
  </si>
  <si>
    <t xml:space="preserve">
sanitaire femme
1 WC, 1 douche, 1 lavabo</t>
  </si>
  <si>
    <t xml:space="preserve">
sanitaire homme
2 WC, 4 douches, 2 lavabos, 4 urinoirs</t>
  </si>
  <si>
    <t xml:space="preserve">
1 WC, 1 douche</t>
  </si>
  <si>
    <t xml:space="preserve">L'intervention sera demandée par le pôle de SUIPPES en liaison avec l'unité
Utiliser pour des amphis
Nettoyage des sièges 1 x an
</t>
  </si>
  <si>
    <t xml:space="preserve">L'intervention sera demandée par le pôle de SUIPPES en liaison avec l'unité
</t>
  </si>
  <si>
    <t>L'intervention sera demandée par le pôle de SUIPPES en liaison avec l'unité
4 WC, 4 lavabos, 8 urinoirs</t>
  </si>
  <si>
    <t xml:space="preserve">
2 douches, 1 lavabo</t>
  </si>
  <si>
    <t xml:space="preserve">
Vestiaire
</t>
  </si>
  <si>
    <t xml:space="preserve">
Salle de musculation
</t>
  </si>
  <si>
    <t xml:space="preserve">
1 WC, 1 douche, 1 lavabo, 2 urinoirs</t>
  </si>
  <si>
    <t xml:space="preserve">
WC Hommes
2 WC, 2 urinoirs, 2 lavabos</t>
  </si>
  <si>
    <t xml:space="preserve">
WC Femmes
2 WC et 2 lavabos</t>
  </si>
  <si>
    <t xml:space="preserve">
Douches hommes
2 douches</t>
  </si>
  <si>
    <t xml:space="preserve">
Douches femmes
2 douches</t>
  </si>
  <si>
    <t xml:space="preserve">
Vestiaires hommes
</t>
  </si>
  <si>
    <t xml:space="preserve">
Vestiaires Femmes
</t>
  </si>
  <si>
    <t xml:space="preserve">
Couloir
1 tapis d'entrée</t>
  </si>
  <si>
    <t xml:space="preserve">
2 urinoirs, 1 lavabo, 1 évier</t>
  </si>
  <si>
    <t xml:space="preserve">
Hall et escaliers
1 tapis d'entrée</t>
  </si>
  <si>
    <t xml:space="preserve">
1 WC, 1 lavabo</t>
  </si>
  <si>
    <t xml:space="preserve">
Couloir
</t>
  </si>
  <si>
    <t xml:space="preserve">
Hall d'entrée
1 tapis d'entrée</t>
  </si>
  <si>
    <t xml:space="preserve">
2 WC, 2 urinoirs, 1 lavabo, 1 douche,
1 évier</t>
  </si>
  <si>
    <t xml:space="preserve">
Salle réunion "RING" BOI+RH
</t>
  </si>
  <si>
    <t xml:space="preserve">
2 WC, 1 urinoir, 1 douche, 1 lavabo</t>
  </si>
  <si>
    <t>Le nettoyage doit être terminé à 7h30
bureau du Chef de corps
Tapis</t>
  </si>
  <si>
    <t xml:space="preserve">
Local d'impression OLIMPE
</t>
  </si>
  <si>
    <t xml:space="preserve">
Bureau Sécurité
</t>
  </si>
  <si>
    <t xml:space="preserve">
Hall d'entrée
tapis d'entrée</t>
  </si>
  <si>
    <t xml:space="preserve">
Couloirs
tapis d'entrée</t>
  </si>
  <si>
    <t xml:space="preserve">
Bureau de permanence   
1 lavabo</t>
  </si>
  <si>
    <t xml:space="preserve">
3 WC, 3 lavabos, 3 urinoirs, 
3 douches, 1 évier</t>
  </si>
  <si>
    <t xml:space="preserve">en arbitrage
Salle Chevillon
pour réunions du CDC
Clés à demander au PC
</t>
  </si>
  <si>
    <t xml:space="preserve">
Salle PFI
</t>
  </si>
  <si>
    <t xml:space="preserve">
1 douche</t>
  </si>
  <si>
    <t xml:space="preserve">
2 WC, 2 urinoirs, 2 lavabos</t>
  </si>
  <si>
    <t xml:space="preserve">
4 WC, 3 urinoirs, 4 lavabos, 1 évier</t>
  </si>
  <si>
    <t xml:space="preserve">
clé à demander au sec. BOI</t>
  </si>
  <si>
    <t xml:space="preserve">
Salle reprographie
</t>
  </si>
  <si>
    <t xml:space="preserve">
Vestiaires avec point d'eau
2 éviers</t>
  </si>
  <si>
    <t>et sur demande avant visite d'autorité
Salle d'honneur
clé à demander au PC</t>
  </si>
  <si>
    <t>et sur demande avant visite d'autorité
Musée Cyno
clé à demander au PC</t>
  </si>
  <si>
    <t xml:space="preserve">
1 WC, 2 urinoirs</t>
  </si>
  <si>
    <t xml:space="preserve">
2 WC, 2 lavabos</t>
  </si>
  <si>
    <t xml:space="preserve">
Pédiluve</t>
  </si>
  <si>
    <t>Accueil du public
Hall d'entrée qui dessert le foyer, une compagnie et le cinéma.
Beaucoup de passage
Grandes portes vitrées</t>
  </si>
  <si>
    <t xml:space="preserve">
3 lavabos, 1 douche, 4 urinoirs, 5 WC, 1 évier</t>
  </si>
  <si>
    <t xml:space="preserve">
vestiaires
</t>
  </si>
  <si>
    <t xml:space="preserve">
Gymnase
</t>
  </si>
  <si>
    <t xml:space="preserve">
Couloir de la zone "santé publique vétérinaire
</t>
  </si>
  <si>
    <t xml:space="preserve">
Toilette femmes
1 WC</t>
  </si>
  <si>
    <t xml:space="preserve">
Douches
1 douche</t>
  </si>
  <si>
    <t xml:space="preserve">
Toilettes hommes
1 WC, 2 urinoirs, 1 lavabo, 1 douche</t>
  </si>
  <si>
    <t xml:space="preserve">Pas de nettoyage des plans de travail et des matériels
Salle de préparation de chirurgie
</t>
  </si>
  <si>
    <t xml:space="preserve">Pas de nettoyage des plans de travail et des matériels
Salle de stérilisation
(actuellement utilisée en vestiaire)
</t>
  </si>
  <si>
    <t xml:space="preserve">
Imagerie médicale
</t>
  </si>
  <si>
    <t xml:space="preserve">Pas de nettoyage des plans de travail et des matériels
Echographie - Endoscopie
</t>
  </si>
  <si>
    <t xml:space="preserve">
Couloir zone "Santé animale"
</t>
  </si>
  <si>
    <t xml:space="preserve">
Salle d'attente
</t>
  </si>
  <si>
    <t xml:space="preserve">
2 WC, 1 lavabo, 1 urinoir</t>
  </si>
  <si>
    <t xml:space="preserve">
Salle de consultation
</t>
  </si>
  <si>
    <t xml:space="preserve">
Salle biométrie
</t>
  </si>
  <si>
    <t xml:space="preserve">
cabinet dentaire
</t>
  </si>
  <si>
    <t xml:space="preserve">
2 WC, 3 urinoirs, 2 lavabos, 1 douche</t>
  </si>
  <si>
    <t xml:space="preserve">lieu à destination médicale
salle d'attente
</t>
  </si>
  <si>
    <t xml:space="preserve">
3 WC, 3 lave-mains</t>
  </si>
  <si>
    <t xml:space="preserve">Beaucoup de passage
</t>
  </si>
  <si>
    <t xml:space="preserve">
Bureau psychologue
</t>
  </si>
  <si>
    <t xml:space="preserve">
Tour de contrôle
</t>
  </si>
  <si>
    <t xml:space="preserve">
Chambre de permanence
</t>
  </si>
  <si>
    <t xml:space="preserve">
Officiers tir
</t>
  </si>
  <si>
    <t xml:space="preserve">
Secrétariat
</t>
  </si>
  <si>
    <t xml:space="preserve">
chef de section
</t>
  </si>
  <si>
    <t xml:space="preserve">
Mécanos
</t>
  </si>
  <si>
    <t xml:space="preserve">
Armuriers
</t>
  </si>
  <si>
    <t xml:space="preserve">
Opérateurs radar
</t>
  </si>
  <si>
    <t xml:space="preserve">
Vestiaires H
2 Douches, 2 lavabos</t>
  </si>
  <si>
    <t xml:space="preserve">
Vestiaires F
1 douche, 2 lavabos</t>
  </si>
  <si>
    <t xml:space="preserve">
Lingerie
1 évier</t>
  </si>
  <si>
    <t xml:space="preserve">utilisée quotidiennement
</t>
  </si>
  <si>
    <t xml:space="preserve">
Salle repos
</t>
  </si>
  <si>
    <t xml:space="preserve">
Salle repas - Point chaud
1 évier</t>
  </si>
  <si>
    <t xml:space="preserve">
WC Femme
2 WC, 2 lavabos</t>
  </si>
  <si>
    <t xml:space="preserve">
WC Homme
2 WC, 2 lavabos, 2  urinoirs</t>
  </si>
  <si>
    <t xml:space="preserve">
SAS d'entrée
</t>
  </si>
  <si>
    <t xml:space="preserve">
Couloir
Pour les vitres, sont pris en compte les portes vitrées qui desservent les différents bureaux.</t>
  </si>
  <si>
    <t xml:space="preserve">
2 urinoirs, 1 lavabo, 1 WC</t>
  </si>
  <si>
    <t xml:space="preserve">
Plancher technique</t>
  </si>
  <si>
    <t xml:space="preserve">
5 WC, 3 urinoirs, 5 lavabos, 4 miroirs</t>
  </si>
  <si>
    <t xml:space="preserve">
5 douches, 2 lavabos, 2 miroirs</t>
  </si>
  <si>
    <t xml:space="preserve">
3 lavabos, 2 miroirs, 2 WC, 1 douche</t>
  </si>
  <si>
    <t xml:space="preserve">
4 portes battantes avec hublot vitré</t>
  </si>
  <si>
    <t xml:space="preserve">Dépoussièrage des meubles M X 2
Bureau du Chef de centre
</t>
  </si>
  <si>
    <t xml:space="preserve">
4 escaliers extérieurs
4 mégotiers</t>
  </si>
  <si>
    <t xml:space="preserve">
Hall
</t>
  </si>
  <si>
    <t xml:space="preserve">
Salle musculation
</t>
  </si>
  <si>
    <t xml:space="preserve">
Salle cardio
</t>
  </si>
  <si>
    <t xml:space="preserve">
Hall pièce 122
</t>
  </si>
  <si>
    <t xml:space="preserve">
couloir
</t>
  </si>
  <si>
    <t xml:space="preserve">
4 WC,4 urinoirs, 4 lavabos, 4 miroirs</t>
  </si>
  <si>
    <t xml:space="preserve">
4 douches, 3 lavabos, 2 miroirs</t>
  </si>
  <si>
    <t xml:space="preserve">
2 douches, 2 WC, 2 lavabos, 2 miroirs</t>
  </si>
  <si>
    <t xml:space="preserve">
Escaliers
6m2 de plexiglass sur les rampes</t>
  </si>
  <si>
    <t xml:space="preserve">
Salle de pause
</t>
  </si>
  <si>
    <t xml:space="preserve">Pièce utilisée régulierement par la Sécu-tirs
</t>
  </si>
  <si>
    <t xml:space="preserve">
2 WC, 2 urinoirs</t>
  </si>
  <si>
    <t xml:space="preserve">
6 douches, 6 lavabos</t>
  </si>
  <si>
    <t xml:space="preserve">
6 WC, 2 lavabos</t>
  </si>
  <si>
    <t xml:space="preserve">
Laverie
</t>
  </si>
  <si>
    <t xml:space="preserve">
escalier et palier
</t>
  </si>
  <si>
    <t xml:space="preserve">
salle de pause
1 évier</t>
  </si>
  <si>
    <t xml:space="preserve">
Vestiaires
</t>
  </si>
  <si>
    <t xml:space="preserve">
1 douche, 1 WC, 1 lavabo</t>
  </si>
  <si>
    <t xml:space="preserve">
3 douches</t>
  </si>
  <si>
    <t xml:space="preserve">
3 urinoirs, 3 WC, 2 lavabos</t>
  </si>
  <si>
    <t xml:space="preserve">
Salle de repos
</t>
  </si>
  <si>
    <t xml:space="preserve">
2 urinoirs, 2 WC, 1 douche, 2 lavabos</t>
  </si>
  <si>
    <t xml:space="preserve">
Salle repas
1 évier</t>
  </si>
  <si>
    <t xml:space="preserve">
2 douches, 8 lavabos</t>
  </si>
  <si>
    <t xml:space="preserve">
3 urinoirs, 1 WC, 1 lavabo</t>
  </si>
  <si>
    <t xml:space="preserve">
1 douche, 2 urinoirs, 2 wc, 3 lavabos</t>
  </si>
  <si>
    <t xml:space="preserve">
vestiaire
</t>
  </si>
  <si>
    <t xml:space="preserve">
Utilisation ponctuelle selon les réunions
</t>
  </si>
  <si>
    <t xml:space="preserve">
SAS d'accueil
</t>
  </si>
  <si>
    <t xml:space="preserve">
Salle d'entretien
</t>
  </si>
  <si>
    <t xml:space="preserve">
Reprographie
</t>
  </si>
  <si>
    <t xml:space="preserve">
1 vide seau, 3 lavabos, 3 WC, 3 douches, 
3 miroirs</t>
  </si>
  <si>
    <t>Accueil avec point d'eau
1 évier</t>
  </si>
  <si>
    <t xml:space="preserve">
Salle de briefing
</t>
  </si>
  <si>
    <t xml:space="preserve">
Salle multimédia
</t>
  </si>
  <si>
    <t xml:space="preserve">
Magasin de stockage
</t>
  </si>
  <si>
    <t xml:space="preserve">
3 douches, 4 lavabos, 4 miroirs</t>
  </si>
  <si>
    <t xml:space="preserve">
4 douches, 4 lavabos, 4 miroirs</t>
  </si>
  <si>
    <t xml:space="preserve">
3 wc, 4 urinoirs</t>
  </si>
  <si>
    <t xml:space="preserve">
Bar
</t>
  </si>
  <si>
    <t xml:space="preserve">
5 urinoirs, 2 WC, 2 lavabos</t>
  </si>
  <si>
    <t xml:space="preserve">
Bureau du Gérant
</t>
  </si>
  <si>
    <t xml:space="preserve">
1 WC, 1 lavabo, 2 douches</t>
  </si>
  <si>
    <t xml:space="preserve">
Bureau Passeport
</t>
  </si>
  <si>
    <t xml:space="preserve">ouvert à tous les soutenus de la garnison de Suippes
Entrée d'Atlas et zone d'accès aux casiers pour retrait colis
</t>
  </si>
  <si>
    <t xml:space="preserve">
Bureau Confidentialité
</t>
  </si>
  <si>
    <t xml:space="preserve">
Bureau Courrier
</t>
  </si>
  <si>
    <t xml:space="preserve">ouvert à tous les soutenus de la garnison de Suippes
Espace accueil
</t>
  </si>
  <si>
    <t xml:space="preserve">
Couloir d'accès aux bureaux
</t>
  </si>
  <si>
    <t xml:space="preserve">
Salle ATLAS - accueil famille
</t>
  </si>
  <si>
    <t xml:space="preserve">
Chef de Pôle
</t>
  </si>
  <si>
    <t xml:space="preserve">
Adjoint Chef de Pôle
</t>
  </si>
  <si>
    <t xml:space="preserve">
RH
</t>
  </si>
  <si>
    <t xml:space="preserve">
RPP
</t>
  </si>
  <si>
    <t xml:space="preserve">
pièce photocopieur
</t>
  </si>
  <si>
    <t xml:space="preserve">
Pool auto
</t>
  </si>
  <si>
    <t xml:space="preserve">
Magasins généraux
</t>
  </si>
  <si>
    <t xml:space="preserve">
Sanitaires Hommes et Femmes
5 lavabos, 3 urinoirs et 4 wc</t>
  </si>
  <si>
    <t xml:space="preserve">
Sanitaires Femmes
3 lavabos, 1 douche et 2 wc</t>
  </si>
  <si>
    <t xml:space="preserve">
local imprimante
copieur, internet et station blanche</t>
  </si>
  <si>
    <t xml:space="preserve">
Vestiaire personnels
 espaces verts
</t>
  </si>
  <si>
    <t xml:space="preserve">
Sanitaires Hommes
3 lavabos, 2 douches, 2 wc,
2 urinoirs</t>
  </si>
  <si>
    <t xml:space="preserve">
DFI et Contrôle prestations
</t>
  </si>
  <si>
    <t xml:space="preserve">
DDL
</t>
  </si>
  <si>
    <t xml:space="preserve">
Chargé prévention
</t>
  </si>
  <si>
    <t xml:space="preserve">
Hébergement
</t>
  </si>
  <si>
    <t xml:space="preserve">
Sanitaires Hommes
2 urinoirs, 2 lavabos, 1 douche</t>
  </si>
  <si>
    <t xml:space="preserve">
Sanitaires Femmes
1 WC, 1 douche, 1 lavabo</t>
  </si>
  <si>
    <t xml:space="preserve">
Sanitaires Hommes
1 WC</t>
  </si>
  <si>
    <t xml:space="preserve">
Sanitaires Hommes
1 douche</t>
  </si>
  <si>
    <t xml:space="preserve">
33 appareils</t>
  </si>
  <si>
    <t xml:space="preserve">
35 appareils</t>
  </si>
  <si>
    <t xml:space="preserve">
9 appareils</t>
  </si>
  <si>
    <t xml:space="preserve">
58 appareils (lavabos, urinoirs, wc)</t>
  </si>
  <si>
    <t xml:space="preserve">
bloc communs ilots marron/bleu/vert
90 appareils (wc, miroir, lavabos, urinoirs)</t>
  </si>
  <si>
    <t xml:space="preserve">
bloc commun au x ilots sable, jaune et gris
96 appareils (wc, miroir, lavabos, urinoirs)</t>
  </si>
  <si>
    <t xml:space="preserve">SUIPPES (Quartier Maunoury 40RA: 1000 - Quartier Mangin 2Cie CAPCIA: 100 - Ferme du Piémont 132RIC+24GV : 600 - Quartier Joffre Pole GSC+31AM : 100 - Camp de Suippes : 13 - Quartier Nantivet USID: 19) -  VOUZIERS-SECHAULT (Détachement du 25ème RGA : 17)
SUIPPES (Quartier Maunoury 40RA : personnel administratif et technique - Quartier MANGIN 2Cie CAPCIA : Personnel administratif et bâtiment vie - Ferme du Piémont 132RIC et 24GV : Personnel administratif, technique et médical - Quartier Joffre Pole GSC+31AM : Personnel administratif et médical - Camp de Suippes : Personnel administratif et technique - Quartier Nantivet USID : Personnel administratif) VOUZIERS-SECHAULT (Détachement du 25ème RGA : Personnel administratif et technique). </t>
  </si>
  <si>
    <t>LOT 1 : SUIPPES - VOUZIERS - SECHAULT</t>
  </si>
  <si>
    <t>Cloison vitrée de la ligne précédente, donc pas de surface au sol
Entrée du foyer
Grandes portes vitrées</t>
  </si>
  <si>
    <t xml:space="preserve">Nettoyage sol fait en régie
DIRISI
</t>
  </si>
  <si>
    <t xml:space="preserve">Nettoyage sol fait en régie
Zone de stockage
</t>
  </si>
  <si>
    <t>Nettoyage sol fait en régie</t>
  </si>
  <si>
    <t xml:space="preserve">Nettoyage sol fait en régie
Pas de nettoyage des plans de travail et des matériels
Local d'analyse
</t>
  </si>
  <si>
    <t xml:space="preserve">Nettoyage sol fait en régie
Pas de nettoyage des plans de travail et des matériels
Dentisterie
</t>
  </si>
  <si>
    <t>Nettoyage sol fait en régie
salle consultation</t>
  </si>
  <si>
    <t>Nettoyage sol fait en régie
Permanence</t>
  </si>
  <si>
    <t>Nettoyage sol fait en régie
salle d'hospitalisation</t>
  </si>
  <si>
    <t>ANNEXE 1 AU CCTP : Description des locaux, avec fréquences de passage.</t>
  </si>
  <si>
    <t>ANNEXE 1 AU CCTP : Légende</t>
  </si>
  <si>
    <t>SUIPPES (Pour l'ensemble des quartiers : tri sélectif) -  VOUZIERS-SECHAULT (Détachement du 25ème RGA : Tri sélectif)</t>
  </si>
  <si>
    <t>Objet du marché :  Nettoyage des locaux communs au profit des unités ou formations bénéficiaires soutenues par le GSC de Mourmelon-le-Grand
DAF_2025_000371</t>
  </si>
  <si>
    <t>GSC - POLE SUIPPES - Quartier Maunoury
FOYER</t>
  </si>
  <si>
    <t xml:space="preserve">GSC - Quartier Maunoury - Espace ATLAS </t>
  </si>
  <si>
    <t>GSC - POLE SUIPPES - Quartier JOFFRE - Commandement</t>
  </si>
  <si>
    <t>GSC POLE SUIPPES - Quartie FOCH - Bât EVAT</t>
  </si>
  <si>
    <t>DET. 25RGA - SECHAULT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</si>
</sst>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[$-40C]General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theme="1"/>
      <name val="Marianne"/>
      <family val="3"/>
    </font>
    <font>
      <sz val="11"/>
      <color rgb="FF0070C0"/>
      <name val="Marianne"/>
      <family val="3"/>
    </font>
    <font>
      <sz val="11"/>
      <color theme="1"/>
      <name val="Marianne"/>
      <family val="3"/>
    </font>
    <font>
      <sz val="9"/>
      <color theme="1"/>
      <name val="Marianne"/>
      <family val="3"/>
    </font>
    <font>
      <vertAlign val="superscript"/>
      <sz val="9"/>
      <color indexed="8"/>
      <name val="Marianne"/>
      <family val="3"/>
    </font>
    <font>
      <sz val="9"/>
      <color indexed="8"/>
      <name val="Marianne"/>
      <family val="3"/>
    </font>
    <font>
      <sz val="8"/>
      <color indexed="8"/>
      <name val="Marianne"/>
      <family val="3"/>
    </font>
    <font>
      <vertAlign val="superscript"/>
      <sz val="8"/>
      <color indexed="8"/>
      <name val="Marianne"/>
      <family val="3"/>
    </font>
    <font>
      <sz val="12"/>
      <name val="Marianne"/>
      <family val="3"/>
    </font>
    <font>
      <sz val="10"/>
      <name val="Marianne"/>
      <family val="3"/>
    </font>
    <font>
      <b/>
      <sz val="11"/>
      <color rgb="FFFF0000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  <font>
      <b/>
      <sz val="18"/>
      <name val="Marianne"/>
      <family val="3"/>
    </font>
    <font>
      <sz val="12"/>
      <color theme="1"/>
      <name val="Arial"/>
      <family val="2"/>
    </font>
    <font>
      <strike/>
      <sz val="12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2"/>
      <name val="Times New Roman"/>
      <family val="1"/>
    </font>
    <font>
      <sz val="10"/>
      <color rgb="FFFF0000"/>
      <name val="Calibri"/>
      <family val="2"/>
    </font>
    <font>
      <b/>
      <sz val="1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1" fillId="0" borderId="0"/>
    <xf numFmtId="165" fontId="7" fillId="0" borderId="0"/>
    <xf numFmtId="165" fontId="8" fillId="0" borderId="0"/>
    <xf numFmtId="9" fontId="5" fillId="0" borderId="0" applyFont="0" applyFill="0" applyBorder="0" applyAlignment="0" applyProtection="0"/>
    <xf numFmtId="0" fontId="25" fillId="0" borderId="0"/>
  </cellStyleXfs>
  <cellXfs count="173">
    <xf numFmtId="0" fontId="0" fillId="0" borderId="0" xfId="0"/>
    <xf numFmtId="0" fontId="11" fillId="0" borderId="0" xfId="0" applyFont="1"/>
    <xf numFmtId="0" fontId="9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vertical="center" wrapText="1"/>
    </xf>
    <xf numFmtId="3" fontId="17" fillId="4" borderId="30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4" fontId="17" fillId="4" borderId="1" xfId="0" applyNumberFormat="1" applyFont="1" applyFill="1" applyBorder="1" applyAlignment="1">
      <alignment horizontal="center" vertical="center" wrapText="1"/>
    </xf>
    <xf numFmtId="9" fontId="17" fillId="4" borderId="1" xfId="0" applyNumberFormat="1" applyFont="1" applyFill="1" applyBorder="1" applyAlignment="1">
      <alignment horizontal="center" vertical="center" wrapText="1"/>
    </xf>
    <xf numFmtId="3" fontId="17" fillId="4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20" fillId="0" borderId="11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0" fillId="0" borderId="31" xfId="0" applyFont="1" applyFill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9" fontId="11" fillId="0" borderId="0" xfId="11" applyFont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8" fillId="0" borderId="0" xfId="1" applyFont="1"/>
    <xf numFmtId="0" fontId="11" fillId="0" borderId="23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vertical="center" wrapText="1"/>
    </xf>
    <xf numFmtId="49" fontId="21" fillId="4" borderId="1" xfId="0" applyNumberFormat="1" applyFont="1" applyFill="1" applyBorder="1" applyAlignment="1">
      <alignment vertical="center" wrapText="1"/>
    </xf>
    <xf numFmtId="1" fontId="21" fillId="4" borderId="1" xfId="0" applyNumberFormat="1" applyFont="1" applyFill="1" applyBorder="1" applyAlignment="1">
      <alignment vertical="center" wrapText="1"/>
    </xf>
    <xf numFmtId="0" fontId="21" fillId="4" borderId="18" xfId="0" applyFont="1" applyFill="1" applyBorder="1" applyAlignment="1">
      <alignment vertical="center" wrapText="1"/>
    </xf>
    <xf numFmtId="0" fontId="21" fillId="10" borderId="10" xfId="0" applyFont="1" applyFill="1" applyBorder="1" applyAlignment="1">
      <alignment vertical="center" wrapText="1"/>
    </xf>
    <xf numFmtId="49" fontId="21" fillId="10" borderId="1" xfId="0" applyNumberFormat="1" applyFont="1" applyFill="1" applyBorder="1" applyAlignment="1">
      <alignment vertical="center" wrapText="1"/>
    </xf>
    <xf numFmtId="1" fontId="21" fillId="10" borderId="1" xfId="0" applyNumberFormat="1" applyFont="1" applyFill="1" applyBorder="1" applyAlignment="1">
      <alignment vertical="center" wrapText="1"/>
    </xf>
    <xf numFmtId="0" fontId="11" fillId="4" borderId="18" xfId="0" applyFont="1" applyFill="1" applyBorder="1" applyAlignment="1">
      <alignment vertical="center" wrapText="1"/>
    </xf>
    <xf numFmtId="0" fontId="21" fillId="10" borderId="18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21" fillId="9" borderId="10" xfId="0" applyFont="1" applyFill="1" applyBorder="1" applyAlignment="1">
      <alignment vertical="center" wrapText="1"/>
    </xf>
    <xf numFmtId="49" fontId="21" fillId="9" borderId="1" xfId="0" applyNumberFormat="1" applyFont="1" applyFill="1" applyBorder="1" applyAlignment="1">
      <alignment vertical="center" wrapText="1"/>
    </xf>
    <xf numFmtId="1" fontId="21" fillId="9" borderId="1" xfId="0" applyNumberFormat="1" applyFont="1" applyFill="1" applyBorder="1" applyAlignment="1">
      <alignment vertical="center" wrapText="1"/>
    </xf>
    <xf numFmtId="0" fontId="21" fillId="9" borderId="18" xfId="0" applyFont="1" applyFill="1" applyBorder="1" applyAlignment="1">
      <alignment vertical="center" wrapText="1"/>
    </xf>
    <xf numFmtId="1" fontId="21" fillId="11" borderId="1" xfId="0" applyNumberFormat="1" applyFont="1" applyFill="1" applyBorder="1" applyAlignment="1">
      <alignment vertical="center" wrapText="1"/>
    </xf>
    <xf numFmtId="0" fontId="21" fillId="12" borderId="10" xfId="0" applyFont="1" applyFill="1" applyBorder="1" applyAlignment="1">
      <alignment vertical="center" wrapText="1"/>
    </xf>
    <xf numFmtId="49" fontId="21" fillId="12" borderId="1" xfId="0" applyNumberFormat="1" applyFont="1" applyFill="1" applyBorder="1" applyAlignment="1">
      <alignment vertical="center" wrapText="1"/>
    </xf>
    <xf numFmtId="1" fontId="21" fillId="12" borderId="1" xfId="0" applyNumberFormat="1" applyFont="1" applyFill="1" applyBorder="1" applyAlignment="1">
      <alignment vertical="center" wrapText="1"/>
    </xf>
    <xf numFmtId="0" fontId="21" fillId="12" borderId="18" xfId="0" applyFont="1" applyFill="1" applyBorder="1" applyAlignment="1">
      <alignment vertical="center" wrapText="1"/>
    </xf>
    <xf numFmtId="0" fontId="21" fillId="12" borderId="25" xfId="0" applyFont="1" applyFill="1" applyBorder="1" applyAlignment="1">
      <alignment vertical="center" wrapText="1"/>
    </xf>
    <xf numFmtId="49" fontId="21" fillId="12" borderId="28" xfId="0" applyNumberFormat="1" applyFont="1" applyFill="1" applyBorder="1" applyAlignment="1">
      <alignment vertical="center" wrapText="1"/>
    </xf>
    <xf numFmtId="1" fontId="21" fillId="12" borderId="28" xfId="0" applyNumberFormat="1" applyFont="1" applyFill="1" applyBorder="1" applyAlignment="1">
      <alignment vertical="center" wrapText="1"/>
    </xf>
    <xf numFmtId="0" fontId="21" fillId="12" borderId="26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4" fontId="27" fillId="0" borderId="1" xfId="0" quotePrefix="1" applyNumberFormat="1" applyFont="1" applyFill="1" applyBorder="1" applyAlignment="1">
      <alignment horizontal="center" vertical="center" wrapText="1"/>
    </xf>
    <xf numFmtId="49" fontId="27" fillId="0" borderId="1" xfId="0" quotePrefix="1" applyNumberFormat="1" applyFont="1" applyFill="1" applyBorder="1" applyAlignment="1">
      <alignment horizontal="center" vertical="center" wrapText="1"/>
    </xf>
    <xf numFmtId="0" fontId="27" fillId="0" borderId="1" xfId="0" quotePrefix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16" fontId="27" fillId="0" borderId="1" xfId="0" quotePrefix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2" fontId="26" fillId="0" borderId="1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9" fontId="26" fillId="0" borderId="1" xfId="0" applyNumberFormat="1" applyFont="1" applyFill="1" applyBorder="1" applyAlignment="1">
      <alignment horizontal="center" vertical="center" wrapText="1"/>
    </xf>
    <xf numFmtId="3" fontId="17" fillId="4" borderId="9" xfId="0" applyNumberFormat="1" applyFont="1" applyFill="1" applyBorder="1" applyAlignment="1">
      <alignment horizontal="center" vertical="center" wrapText="1"/>
    </xf>
    <xf numFmtId="3" fontId="17" fillId="4" borderId="28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7" fillId="8" borderId="12" xfId="0" applyFont="1" applyFill="1" applyBorder="1" applyAlignment="1">
      <alignment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9" fontId="17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" fontId="17" fillId="4" borderId="9" xfId="0" applyNumberFormat="1" applyFont="1" applyFill="1" applyBorder="1" applyAlignment="1">
      <alignment horizontal="center" vertical="center" wrapText="1"/>
    </xf>
    <xf numFmtId="9" fontId="17" fillId="4" borderId="9" xfId="0" applyNumberFormat="1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5" borderId="10" xfId="0" applyFont="1" applyFill="1" applyBorder="1" applyAlignment="1">
      <alignment horizontal="left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/>
    </xf>
    <xf numFmtId="0" fontId="27" fillId="0" borderId="25" xfId="0" applyFont="1" applyFill="1" applyBorder="1" applyAlignment="1">
      <alignment vertical="center"/>
    </xf>
    <xf numFmtId="49" fontId="27" fillId="0" borderId="28" xfId="0" applyNumberFormat="1" applyFont="1" applyFill="1" applyBorder="1" applyAlignment="1">
      <alignment horizontal="center" vertical="center"/>
    </xf>
    <xf numFmtId="0" fontId="27" fillId="0" borderId="28" xfId="0" applyFont="1" applyFill="1" applyBorder="1" applyAlignment="1">
      <alignment horizontal="center" vertical="center"/>
    </xf>
    <xf numFmtId="0" fontId="0" fillId="0" borderId="28" xfId="0" applyBorder="1"/>
    <xf numFmtId="4" fontId="18" fillId="4" borderId="28" xfId="0" applyNumberFormat="1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9" fontId="17" fillId="4" borderId="28" xfId="0" applyNumberFormat="1" applyFont="1" applyFill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49" fontId="29" fillId="0" borderId="28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22" fillId="0" borderId="0" xfId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27" fillId="0" borderId="33" xfId="0" applyFont="1" applyFill="1" applyBorder="1" applyAlignment="1">
      <alignment vertical="center"/>
    </xf>
    <xf numFmtId="49" fontId="27" fillId="0" borderId="30" xfId="0" applyNumberFormat="1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vertical="center"/>
    </xf>
    <xf numFmtId="0" fontId="0" fillId="0" borderId="30" xfId="0" applyBorder="1"/>
    <xf numFmtId="4" fontId="18" fillId="4" borderId="30" xfId="0" applyNumberFormat="1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27" fillId="0" borderId="30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9" fontId="17" fillId="4" borderId="30" xfId="0" applyNumberFormat="1" applyFont="1" applyFill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49" fontId="29" fillId="0" borderId="30" xfId="0" applyNumberFormat="1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vertical="center"/>
    </xf>
    <xf numFmtId="0" fontId="22" fillId="0" borderId="0" xfId="1" applyFont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27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20" xfId="0" applyFont="1" applyFill="1" applyBorder="1" applyAlignment="1" applyProtection="1">
      <alignment horizontal="center" vertical="center" wrapText="1"/>
      <protection locked="0"/>
    </xf>
    <xf numFmtId="0" fontId="9" fillId="2" borderId="12" xfId="0" applyFont="1" applyFill="1" applyBorder="1" applyAlignment="1" applyProtection="1">
      <alignment horizontal="center" vertical="center" wrapText="1"/>
      <protection locked="0"/>
    </xf>
    <xf numFmtId="0" fontId="9" fillId="6" borderId="13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13">
    <cellStyle name="Excel Built-in Normal" xfId="9"/>
    <cellStyle name="Milliers 2" xfId="2"/>
    <cellStyle name="Normal" xfId="0" builtinId="0"/>
    <cellStyle name="Normal 2" xfId="1"/>
    <cellStyle name="Normal 2 2" xfId="8"/>
    <cellStyle name="Normal 3" xfId="3"/>
    <cellStyle name="Normal 3 2" xfId="6"/>
    <cellStyle name="Normal 3 3" xfId="10"/>
    <cellStyle name="Normal 4" xfId="5"/>
    <cellStyle name="Normal 4 2" xfId="7"/>
    <cellStyle name="Normal 5" xfId="12"/>
    <cellStyle name="Pourcentage" xfId="11" builtinId="5"/>
    <cellStyle name="Pourcentage 2" xfId="4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arianne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general" vertical="center" textRotation="0" wrapText="1" indent="0" justifyLastLine="0" shrinkToFit="0" readingOrder="0"/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numFmt numFmtId="1" formatCode="0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numFmt numFmtId="30" formatCode="@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rianne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0000"/>
      <color rgb="FFCCFFCC"/>
      <color rgb="FF339933"/>
      <color rgb="FF99FF99"/>
      <color rgb="FFFFFF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fiasse/Documents/March&#233;s/Passation/NDL%20MNM/EB/Lot%202%20Chalons/CHIFFRAGE%20NDL%20MNM%20Lot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 GS"/>
      <sheetName val="Cout à l'heure"/>
      <sheetName val="Montants"/>
      <sheetName val="Description locaux"/>
      <sheetName val="Prest à la demande"/>
    </sheetNames>
    <sheetDataSet>
      <sheetData sheetId="0" refreshError="1">
        <row r="2">
          <cell r="V2" t="str">
            <v>ABREVIATION</v>
          </cell>
          <cell r="W2" t="str">
            <v>JR/AN</v>
          </cell>
        </row>
        <row r="3">
          <cell r="V3" t="str">
            <v>D</v>
          </cell>
          <cell r="W3">
            <v>0</v>
          </cell>
        </row>
        <row r="4">
          <cell r="V4" t="str">
            <v>A</v>
          </cell>
          <cell r="W4">
            <v>1</v>
          </cell>
        </row>
        <row r="5">
          <cell r="V5" t="str">
            <v>T</v>
          </cell>
          <cell r="W5">
            <v>4</v>
          </cell>
        </row>
        <row r="6">
          <cell r="V6" t="str">
            <v>B</v>
          </cell>
          <cell r="W6">
            <v>6</v>
          </cell>
        </row>
        <row r="7">
          <cell r="V7" t="str">
            <v>M</v>
          </cell>
          <cell r="W7">
            <v>12</v>
          </cell>
        </row>
        <row r="8">
          <cell r="V8" t="str">
            <v>BM</v>
          </cell>
          <cell r="W8">
            <v>24</v>
          </cell>
        </row>
        <row r="9">
          <cell r="V9" t="str">
            <v>M3</v>
          </cell>
          <cell r="W9">
            <v>36</v>
          </cell>
        </row>
        <row r="10">
          <cell r="V10" t="str">
            <v>H50-1</v>
          </cell>
          <cell r="W10">
            <v>50</v>
          </cell>
        </row>
        <row r="11">
          <cell r="V11" t="str">
            <v>H50-2</v>
          </cell>
          <cell r="W11">
            <v>100</v>
          </cell>
        </row>
        <row r="12">
          <cell r="V12" t="str">
            <v>H50-3</v>
          </cell>
          <cell r="W12">
            <v>150</v>
          </cell>
        </row>
        <row r="13">
          <cell r="V13" t="str">
            <v>H50-4</v>
          </cell>
          <cell r="W13">
            <v>200</v>
          </cell>
        </row>
        <row r="14">
          <cell r="V14" t="str">
            <v>Q1-4-H50</v>
          </cell>
          <cell r="W14">
            <v>200</v>
          </cell>
        </row>
        <row r="15">
          <cell r="V15" t="str">
            <v>Q1-5-H50</v>
          </cell>
          <cell r="W15">
            <v>250</v>
          </cell>
        </row>
        <row r="16">
          <cell r="V16" t="str">
            <v>Q2-5-H50</v>
          </cell>
          <cell r="W16">
            <v>500</v>
          </cell>
        </row>
        <row r="17">
          <cell r="V17" t="str">
            <v>Q3-5-H50</v>
          </cell>
          <cell r="W17">
            <v>750</v>
          </cell>
        </row>
        <row r="18">
          <cell r="V18" t="str">
            <v>Q1-6-H50</v>
          </cell>
          <cell r="W18">
            <v>300</v>
          </cell>
        </row>
        <row r="19">
          <cell r="V19" t="str">
            <v>Q1-7-H50</v>
          </cell>
          <cell r="W19">
            <v>350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id="10" name="Fréquence_de_passage" displayName="Fréquence_de_passage" ref="G5:J21" totalsRowShown="0" headerRowDxfId="18" headerRowBorderDxfId="17" tableBorderDxfId="16">
  <autoFilter ref="G5:J21"/>
  <tableColumns count="4">
    <tableColumn id="1" name="Fréquence de passage" dataDxfId="15"/>
    <tableColumn id="2" name="ABREVIATION" dataDxfId="14"/>
    <tableColumn id="3" name="JR/AN" dataDxfId="13"/>
    <tableColumn id="4" name="REGIME OUVERTURE EN CLAIR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9" name="Vétusté" displayName="Vétusté" ref="D5:E8" totalsRowShown="0" headerRowDxfId="11" dataDxfId="9" headerRowBorderDxfId="10" tableBorderDxfId="8">
  <autoFilter ref="D5:E8"/>
  <tableColumns count="2">
    <tableColumn id="1" name="Vétusté" dataDxfId="7"/>
    <tableColumn id="2" name="%" dataDxfId="6" dataCellStyle="Pourcentage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8" name="Encombrement1" displayName="Encombrement1" ref="A5:B8" totalsRowShown="0" headerRowDxfId="5" dataDxfId="3" headerRowBorderDxfId="4" tableBorderDxfId="2">
  <autoFilter ref="A5:B8"/>
  <tableColumns count="2">
    <tableColumn id="1" name="Encombrement" dataDxfId="1"/>
    <tableColumn id="2" name="%" dataDxfId="0" dataCellStyle="Pourcentage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787"/>
  <sheetViews>
    <sheetView tabSelected="1" zoomScale="70" zoomScaleNormal="70" workbookViewId="0">
      <pane ySplit="9" topLeftCell="A10" activePane="bottomLeft" state="frozen"/>
      <selection pane="bottomLeft" activeCell="A777" sqref="A777"/>
    </sheetView>
  </sheetViews>
  <sheetFormatPr baseColWidth="10" defaultColWidth="11.42578125" defaultRowHeight="15" x14ac:dyDescent="0.25"/>
  <cols>
    <col min="1" max="1" width="39.28515625" style="1" customWidth="1"/>
    <col min="2" max="2" width="14.5703125" style="1" customWidth="1"/>
    <col min="3" max="3" width="11.140625" style="1" customWidth="1"/>
    <col min="4" max="4" width="7.140625" style="1" customWidth="1"/>
    <col min="5" max="5" width="21" style="1" customWidth="1"/>
    <col min="6" max="6" width="9.140625" style="1" customWidth="1"/>
    <col min="7" max="7" width="11.5703125" style="1" customWidth="1"/>
    <col min="8" max="8" width="11.85546875" style="18" customWidth="1"/>
    <col min="9" max="9" width="11.42578125" style="1"/>
    <col min="10" max="10" width="13.28515625" style="1" customWidth="1"/>
    <col min="11" max="11" width="12.7109375" style="18" customWidth="1"/>
    <col min="12" max="12" width="19.140625" style="1" customWidth="1"/>
    <col min="13" max="13" width="7.5703125" style="1" customWidth="1"/>
    <col min="14" max="14" width="13.7109375" style="1" customWidth="1"/>
    <col min="15" max="15" width="7.28515625" style="1" customWidth="1"/>
    <col min="16" max="16" width="11.85546875" style="1" customWidth="1"/>
    <col min="17" max="17" width="16.42578125" style="94" customWidth="1"/>
    <col min="18" max="18" width="28.42578125" style="17" customWidth="1"/>
    <col min="19" max="16384" width="11.42578125" style="1"/>
  </cols>
  <sheetData>
    <row r="1" spans="1:18" ht="23.25" x14ac:dyDescent="0.25">
      <c r="A1" s="149" t="s">
        <v>507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18" s="28" customFormat="1" ht="59.1" customHeight="1" x14ac:dyDescent="0.2">
      <c r="A2" s="149" t="s">
        <v>510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</row>
    <row r="3" spans="1:18" s="28" customFormat="1" ht="23.25" x14ac:dyDescent="0.2">
      <c r="A3" s="149" t="s">
        <v>497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</row>
    <row r="4" spans="1:18" ht="108.95" customHeight="1" x14ac:dyDescent="0.25">
      <c r="A4" s="135" t="s">
        <v>54</v>
      </c>
      <c r="B4" s="172" t="s">
        <v>496</v>
      </c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x14ac:dyDescent="0.25">
      <c r="A5" s="135" t="s">
        <v>55</v>
      </c>
      <c r="B5" s="172" t="s">
        <v>509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</row>
    <row r="6" spans="1:18" ht="15.75" thickBot="1" x14ac:dyDescent="0.3"/>
    <row r="7" spans="1:18" ht="15" customHeight="1" x14ac:dyDescent="0.25">
      <c r="A7" s="160" t="s">
        <v>43</v>
      </c>
      <c r="B7" s="163" t="s">
        <v>0</v>
      </c>
      <c r="C7" s="164"/>
      <c r="D7" s="164"/>
      <c r="E7" s="164"/>
      <c r="F7" s="164"/>
      <c r="G7" s="164"/>
      <c r="H7" s="164"/>
      <c r="I7" s="164"/>
      <c r="J7" s="164"/>
      <c r="K7" s="165"/>
      <c r="L7" s="150" t="s">
        <v>1</v>
      </c>
      <c r="M7" s="151"/>
      <c r="N7" s="151"/>
      <c r="O7" s="152"/>
      <c r="P7" s="156"/>
      <c r="Q7" s="157"/>
      <c r="R7" s="169" t="s">
        <v>91</v>
      </c>
    </row>
    <row r="8" spans="1:18" ht="15.75" customHeight="1" thickBot="1" x14ac:dyDescent="0.3">
      <c r="A8" s="161"/>
      <c r="B8" s="166"/>
      <c r="C8" s="167"/>
      <c r="D8" s="167"/>
      <c r="E8" s="167"/>
      <c r="F8" s="167"/>
      <c r="G8" s="167"/>
      <c r="H8" s="167"/>
      <c r="I8" s="167"/>
      <c r="J8" s="167"/>
      <c r="K8" s="168"/>
      <c r="L8" s="153"/>
      <c r="M8" s="154"/>
      <c r="N8" s="154"/>
      <c r="O8" s="155"/>
      <c r="P8" s="158"/>
      <c r="Q8" s="159"/>
      <c r="R8" s="170"/>
    </row>
    <row r="9" spans="1:18" ht="63.75" thickBot="1" x14ac:dyDescent="0.3">
      <c r="A9" s="162"/>
      <c r="B9" s="2" t="s">
        <v>3</v>
      </c>
      <c r="C9" s="3" t="s">
        <v>4</v>
      </c>
      <c r="D9" s="3" t="s">
        <v>5</v>
      </c>
      <c r="E9" s="3" t="s">
        <v>6</v>
      </c>
      <c r="F9" s="4" t="s">
        <v>7</v>
      </c>
      <c r="G9" s="5" t="s">
        <v>47</v>
      </c>
      <c r="H9" s="2" t="s">
        <v>48</v>
      </c>
      <c r="I9" s="3" t="s">
        <v>8</v>
      </c>
      <c r="J9" s="3" t="s">
        <v>9</v>
      </c>
      <c r="K9" s="6" t="s">
        <v>49</v>
      </c>
      <c r="L9" s="7" t="s">
        <v>10</v>
      </c>
      <c r="M9" s="8" t="s">
        <v>11</v>
      </c>
      <c r="N9" s="8" t="s">
        <v>12</v>
      </c>
      <c r="O9" s="9" t="s">
        <v>11</v>
      </c>
      <c r="P9" s="10" t="s">
        <v>13</v>
      </c>
      <c r="Q9" s="95" t="s">
        <v>14</v>
      </c>
      <c r="R9" s="171"/>
    </row>
    <row r="10" spans="1:18" s="12" customFormat="1" ht="30" customHeight="1" x14ac:dyDescent="0.25">
      <c r="A10" s="99" t="s">
        <v>95</v>
      </c>
      <c r="B10" s="100" t="s">
        <v>150</v>
      </c>
      <c r="C10" s="101">
        <v>-1</v>
      </c>
      <c r="D10" s="101"/>
      <c r="E10" s="101" t="s">
        <v>22</v>
      </c>
      <c r="F10" s="101">
        <v>0</v>
      </c>
      <c r="G10" s="101">
        <v>0</v>
      </c>
      <c r="H10" s="102">
        <f>F10*G10*2</f>
        <v>0</v>
      </c>
      <c r="I10" s="101" t="s">
        <v>16</v>
      </c>
      <c r="J10" s="101" t="s">
        <v>17</v>
      </c>
      <c r="K10" s="101">
        <v>5</v>
      </c>
      <c r="L10" s="101" t="s">
        <v>51</v>
      </c>
      <c r="M10" s="103">
        <f>IF(L10="","",VLOOKUP(L10,Légende!A:B,2,FALSE))</f>
        <v>1</v>
      </c>
      <c r="N10" s="104" t="s">
        <v>18</v>
      </c>
      <c r="O10" s="103">
        <f>IF(N10="",0,VLOOKUP(N10,Légende!D:E,2,FALSE))</f>
        <v>1</v>
      </c>
      <c r="P10" s="92">
        <f>IF(Q10="","",VLOOKUP(Q10,'[1]Données GS'!V:W,2,FALSE))</f>
        <v>200</v>
      </c>
      <c r="Q10" s="100" t="s">
        <v>76</v>
      </c>
      <c r="R10" s="105" t="s">
        <v>291</v>
      </c>
    </row>
    <row r="11" spans="1:18" s="12" customFormat="1" ht="30" customHeight="1" x14ac:dyDescent="0.25">
      <c r="A11" s="106" t="s">
        <v>96</v>
      </c>
      <c r="B11" s="32" t="s">
        <v>150</v>
      </c>
      <c r="C11" s="60" t="s">
        <v>53</v>
      </c>
      <c r="D11" s="60">
        <v>1</v>
      </c>
      <c r="E11" s="60" t="s">
        <v>15</v>
      </c>
      <c r="F11" s="60">
        <v>3</v>
      </c>
      <c r="G11" s="60">
        <v>1.9</v>
      </c>
      <c r="H11" s="13">
        <f t="shared" ref="H11:H74" si="0">F11*G11*2</f>
        <v>11.399999999999999</v>
      </c>
      <c r="I11" s="60" t="s">
        <v>34</v>
      </c>
      <c r="J11" s="60" t="s">
        <v>17</v>
      </c>
      <c r="K11" s="60">
        <v>15</v>
      </c>
      <c r="L11" s="60" t="s">
        <v>51</v>
      </c>
      <c r="M11" s="14">
        <f>IF(L11="","",VLOOKUP(L11,Légende!A:B,2,FALSE))</f>
        <v>1</v>
      </c>
      <c r="N11" s="75" t="s">
        <v>18</v>
      </c>
      <c r="O11" s="14">
        <f>IF(N11="",0,VLOOKUP(N11,Légende!D:E,2,FALSE))</f>
        <v>1</v>
      </c>
      <c r="P11" s="15">
        <f>IF(Q11="","",VLOOKUP(Q11,'[1]Données GS'!V:W,2,FALSE))</f>
        <v>50</v>
      </c>
      <c r="Q11" s="32" t="s">
        <v>67</v>
      </c>
      <c r="R11" s="107" t="s">
        <v>292</v>
      </c>
    </row>
    <row r="12" spans="1:18" s="12" customFormat="1" ht="30" customHeight="1" x14ac:dyDescent="0.25">
      <c r="A12" s="106" t="s">
        <v>96</v>
      </c>
      <c r="B12" s="32" t="s">
        <v>150</v>
      </c>
      <c r="C12" s="61" t="s">
        <v>53</v>
      </c>
      <c r="D12" s="61">
        <v>2</v>
      </c>
      <c r="E12" s="61" t="s">
        <v>15</v>
      </c>
      <c r="F12" s="61">
        <v>1</v>
      </c>
      <c r="G12" s="61">
        <v>1.9</v>
      </c>
      <c r="H12" s="13">
        <f t="shared" si="0"/>
        <v>3.8</v>
      </c>
      <c r="I12" s="61" t="s">
        <v>34</v>
      </c>
      <c r="J12" s="61" t="s">
        <v>17</v>
      </c>
      <c r="K12" s="60">
        <v>14</v>
      </c>
      <c r="L12" s="60" t="s">
        <v>51</v>
      </c>
      <c r="M12" s="14">
        <f>IF(L12="","",VLOOKUP(L12,Légende!A:B,2,FALSE))</f>
        <v>1</v>
      </c>
      <c r="N12" s="75" t="s">
        <v>18</v>
      </c>
      <c r="O12" s="14">
        <f>IF(N12="",0,VLOOKUP(N12,Légende!D:E,2,FALSE))</f>
        <v>1</v>
      </c>
      <c r="P12" s="15">
        <f>IF(Q12="","",VLOOKUP(Q12,'[1]Données GS'!V:W,2,FALSE))</f>
        <v>50</v>
      </c>
      <c r="Q12" s="32" t="s">
        <v>67</v>
      </c>
      <c r="R12" s="107" t="s">
        <v>292</v>
      </c>
    </row>
    <row r="13" spans="1:18" s="12" customFormat="1" ht="30" customHeight="1" x14ac:dyDescent="0.25">
      <c r="A13" s="106" t="s">
        <v>96</v>
      </c>
      <c r="B13" s="32" t="s">
        <v>150</v>
      </c>
      <c r="C13" s="61" t="s">
        <v>53</v>
      </c>
      <c r="D13" s="61">
        <v>3</v>
      </c>
      <c r="E13" s="61" t="s">
        <v>15</v>
      </c>
      <c r="F13" s="61">
        <v>2</v>
      </c>
      <c r="G13" s="61">
        <v>1.9</v>
      </c>
      <c r="H13" s="13">
        <f t="shared" si="0"/>
        <v>7.6</v>
      </c>
      <c r="I13" s="61" t="s">
        <v>34</v>
      </c>
      <c r="J13" s="61" t="s">
        <v>17</v>
      </c>
      <c r="K13" s="60">
        <v>19.5</v>
      </c>
      <c r="L13" s="60" t="s">
        <v>51</v>
      </c>
      <c r="M13" s="14">
        <f>IF(L13="","",VLOOKUP(L13,Légende!A:B,2,FALSE))</f>
        <v>1</v>
      </c>
      <c r="N13" s="75" t="s">
        <v>18</v>
      </c>
      <c r="O13" s="14">
        <f>IF(N13="",0,VLOOKUP(N13,Légende!D:E,2,FALSE))</f>
        <v>1</v>
      </c>
      <c r="P13" s="15">
        <f>IF(Q13="","",VLOOKUP(Q13,'[1]Données GS'!V:W,2,FALSE))</f>
        <v>50</v>
      </c>
      <c r="Q13" s="32" t="s">
        <v>67</v>
      </c>
      <c r="R13" s="108" t="s">
        <v>292</v>
      </c>
    </row>
    <row r="14" spans="1:18" s="12" customFormat="1" ht="30" customHeight="1" x14ac:dyDescent="0.25">
      <c r="A14" s="106" t="s">
        <v>96</v>
      </c>
      <c r="B14" s="32" t="s">
        <v>150</v>
      </c>
      <c r="C14" s="61" t="s">
        <v>53</v>
      </c>
      <c r="D14" s="61">
        <v>17</v>
      </c>
      <c r="E14" s="61" t="s">
        <v>15</v>
      </c>
      <c r="F14" s="61">
        <v>1</v>
      </c>
      <c r="G14" s="61">
        <v>1.9</v>
      </c>
      <c r="H14" s="13">
        <f t="shared" si="0"/>
        <v>3.8</v>
      </c>
      <c r="I14" s="61" t="s">
        <v>34</v>
      </c>
      <c r="J14" s="61" t="s">
        <v>17</v>
      </c>
      <c r="K14" s="60">
        <v>14</v>
      </c>
      <c r="L14" s="60" t="s">
        <v>51</v>
      </c>
      <c r="M14" s="14">
        <f>IF(L14="","",VLOOKUP(L14,Légende!A:B,2,FALSE))</f>
        <v>1</v>
      </c>
      <c r="N14" s="75" t="s">
        <v>18</v>
      </c>
      <c r="O14" s="14">
        <f>IF(N14="",0,VLOOKUP(N14,Légende!D:E,2,FALSE))</f>
        <v>1</v>
      </c>
      <c r="P14" s="15">
        <f>IF(Q14="","",VLOOKUP(Q14,'[1]Données GS'!V:W,2,FALSE))</f>
        <v>50</v>
      </c>
      <c r="Q14" s="32" t="s">
        <v>67</v>
      </c>
      <c r="R14" s="107" t="s">
        <v>292</v>
      </c>
    </row>
    <row r="15" spans="1:18" s="12" customFormat="1" ht="30" customHeight="1" x14ac:dyDescent="0.25">
      <c r="A15" s="106" t="s">
        <v>96</v>
      </c>
      <c r="B15" s="62" t="s">
        <v>150</v>
      </c>
      <c r="C15" s="61" t="s">
        <v>53</v>
      </c>
      <c r="D15" s="61">
        <v>18</v>
      </c>
      <c r="E15" s="61" t="s">
        <v>15</v>
      </c>
      <c r="F15" s="61">
        <v>3</v>
      </c>
      <c r="G15" s="61">
        <v>1.9</v>
      </c>
      <c r="H15" s="13">
        <f t="shared" si="0"/>
        <v>11.399999999999999</v>
      </c>
      <c r="I15" s="61" t="s">
        <v>34</v>
      </c>
      <c r="J15" s="61" t="s">
        <v>17</v>
      </c>
      <c r="K15" s="60">
        <v>18.5</v>
      </c>
      <c r="L15" s="60" t="s">
        <v>51</v>
      </c>
      <c r="M15" s="14">
        <f>IF(L15="","",VLOOKUP(L15,Légende!A:B,2,FALSE))</f>
        <v>1</v>
      </c>
      <c r="N15" s="75" t="s">
        <v>18</v>
      </c>
      <c r="O15" s="14">
        <f>IF(N15="",0,VLOOKUP(N15,Légende!D:E,2,FALSE))</f>
        <v>1</v>
      </c>
      <c r="P15" s="15">
        <f>IF(Q15="","",VLOOKUP(Q15,'[1]Données GS'!V:W,2,FALSE))</f>
        <v>50</v>
      </c>
      <c r="Q15" s="32" t="s">
        <v>67</v>
      </c>
      <c r="R15" s="107" t="s">
        <v>292</v>
      </c>
    </row>
    <row r="16" spans="1:18" s="12" customFormat="1" ht="30" customHeight="1" x14ac:dyDescent="0.25">
      <c r="A16" s="106" t="s">
        <v>96</v>
      </c>
      <c r="B16" s="62" t="s">
        <v>150</v>
      </c>
      <c r="C16" s="61" t="s">
        <v>53</v>
      </c>
      <c r="D16" s="61"/>
      <c r="E16" s="61" t="s">
        <v>15</v>
      </c>
      <c r="F16" s="61">
        <v>2</v>
      </c>
      <c r="G16" s="61">
        <v>1.9</v>
      </c>
      <c r="H16" s="13">
        <f t="shared" si="0"/>
        <v>7.6</v>
      </c>
      <c r="I16" s="61" t="s">
        <v>34</v>
      </c>
      <c r="J16" s="61" t="s">
        <v>17</v>
      </c>
      <c r="K16" s="60">
        <v>16</v>
      </c>
      <c r="L16" s="60" t="s">
        <v>51</v>
      </c>
      <c r="M16" s="14">
        <f>IF(L16="","",VLOOKUP(L16,Légende!A:B,2,FALSE))</f>
        <v>1</v>
      </c>
      <c r="N16" s="75" t="s">
        <v>18</v>
      </c>
      <c r="O16" s="14">
        <f>IF(N16="",0,VLOOKUP(N16,Légende!D:E,2,FALSE))</f>
        <v>1</v>
      </c>
      <c r="P16" s="15">
        <f>IF(Q16="","",VLOOKUP(Q16,'[1]Données GS'!V:W,2,FALSE))</f>
        <v>50</v>
      </c>
      <c r="Q16" s="32" t="s">
        <v>67</v>
      </c>
      <c r="R16" s="107" t="s">
        <v>292</v>
      </c>
    </row>
    <row r="17" spans="1:18" s="12" customFormat="1" ht="30" customHeight="1" x14ac:dyDescent="0.25">
      <c r="A17" s="106" t="s">
        <v>96</v>
      </c>
      <c r="B17" s="62" t="s">
        <v>150</v>
      </c>
      <c r="C17" s="61" t="s">
        <v>53</v>
      </c>
      <c r="D17" s="61">
        <v>8</v>
      </c>
      <c r="E17" s="61" t="s">
        <v>15</v>
      </c>
      <c r="F17" s="61">
        <v>1</v>
      </c>
      <c r="G17" s="61">
        <v>1.9</v>
      </c>
      <c r="H17" s="13">
        <f t="shared" si="0"/>
        <v>3.8</v>
      </c>
      <c r="I17" s="61" t="s">
        <v>34</v>
      </c>
      <c r="J17" s="61" t="s">
        <v>17</v>
      </c>
      <c r="K17" s="60">
        <v>13.5</v>
      </c>
      <c r="L17" s="60" t="s">
        <v>52</v>
      </c>
      <c r="M17" s="14">
        <f>IF(L17="","",VLOOKUP(L17,Légende!A:B,2,FALSE))</f>
        <v>1.2</v>
      </c>
      <c r="N17" s="75" t="s">
        <v>18</v>
      </c>
      <c r="O17" s="14">
        <f>IF(N17="",0,VLOOKUP(N17,Légende!D:E,2,FALSE))</f>
        <v>1</v>
      </c>
      <c r="P17" s="15">
        <f>IF(Q17="","",VLOOKUP(Q17,'[1]Données GS'!V:W,2,FALSE))</f>
        <v>50</v>
      </c>
      <c r="Q17" s="32" t="s">
        <v>67</v>
      </c>
      <c r="R17" s="107" t="s">
        <v>292</v>
      </c>
    </row>
    <row r="18" spans="1:18" s="12" customFormat="1" ht="30" customHeight="1" x14ac:dyDescent="0.25">
      <c r="A18" s="106" t="s">
        <v>96</v>
      </c>
      <c r="B18" s="62" t="s">
        <v>150</v>
      </c>
      <c r="C18" s="61" t="s">
        <v>53</v>
      </c>
      <c r="D18" s="61">
        <v>9</v>
      </c>
      <c r="E18" s="61" t="s">
        <v>15</v>
      </c>
      <c r="F18" s="61">
        <v>2</v>
      </c>
      <c r="G18" s="61">
        <v>1.9</v>
      </c>
      <c r="H18" s="13">
        <f t="shared" si="0"/>
        <v>7.6</v>
      </c>
      <c r="I18" s="61" t="s">
        <v>34</v>
      </c>
      <c r="J18" s="61" t="s">
        <v>17</v>
      </c>
      <c r="K18" s="60">
        <v>18</v>
      </c>
      <c r="L18" s="60" t="s">
        <v>51</v>
      </c>
      <c r="M18" s="14">
        <f>IF(L18="","",VLOOKUP(L18,Légende!A:B,2,FALSE))</f>
        <v>1</v>
      </c>
      <c r="N18" s="75" t="s">
        <v>18</v>
      </c>
      <c r="O18" s="14">
        <f>IF(N18="",0,VLOOKUP(N18,Légende!D:E,2,FALSE))</f>
        <v>1</v>
      </c>
      <c r="P18" s="15">
        <f>IF(Q18="","",VLOOKUP(Q18,'[1]Données GS'!V:W,2,FALSE))</f>
        <v>50</v>
      </c>
      <c r="Q18" s="32" t="s">
        <v>67</v>
      </c>
      <c r="R18" s="107" t="s">
        <v>292</v>
      </c>
    </row>
    <row r="19" spans="1:18" s="12" customFormat="1" ht="30" customHeight="1" x14ac:dyDescent="0.25">
      <c r="A19" s="106" t="s">
        <v>96</v>
      </c>
      <c r="B19" s="62" t="s">
        <v>150</v>
      </c>
      <c r="C19" s="61" t="s">
        <v>53</v>
      </c>
      <c r="D19" s="61">
        <v>10</v>
      </c>
      <c r="E19" s="61" t="s">
        <v>15</v>
      </c>
      <c r="F19" s="61">
        <v>3</v>
      </c>
      <c r="G19" s="61">
        <v>1.9</v>
      </c>
      <c r="H19" s="13">
        <f t="shared" si="0"/>
        <v>11.399999999999999</v>
      </c>
      <c r="I19" s="61" t="s">
        <v>34</v>
      </c>
      <c r="J19" s="61" t="s">
        <v>17</v>
      </c>
      <c r="K19" s="60">
        <v>15.5</v>
      </c>
      <c r="L19" s="60" t="s">
        <v>51</v>
      </c>
      <c r="M19" s="14">
        <f>IF(L19="","",VLOOKUP(L19,Légende!A:B,2,FALSE))</f>
        <v>1</v>
      </c>
      <c r="N19" s="75" t="s">
        <v>18</v>
      </c>
      <c r="O19" s="14">
        <f>IF(N19="",0,VLOOKUP(N19,Légende!D:E,2,FALSE))</f>
        <v>1</v>
      </c>
      <c r="P19" s="15">
        <f>IF(Q19="","",VLOOKUP(Q19,'[1]Données GS'!V:W,2,FALSE))</f>
        <v>50</v>
      </c>
      <c r="Q19" s="32" t="s">
        <v>67</v>
      </c>
      <c r="R19" s="107" t="s">
        <v>292</v>
      </c>
    </row>
    <row r="20" spans="1:18" s="12" customFormat="1" ht="30" customHeight="1" x14ac:dyDescent="0.25">
      <c r="A20" s="106" t="s">
        <v>96</v>
      </c>
      <c r="B20" s="62" t="s">
        <v>150</v>
      </c>
      <c r="C20" s="61" t="s">
        <v>53</v>
      </c>
      <c r="D20" s="61"/>
      <c r="E20" s="61" t="s">
        <v>22</v>
      </c>
      <c r="F20" s="61">
        <v>1</v>
      </c>
      <c r="G20" s="61">
        <v>1</v>
      </c>
      <c r="H20" s="13">
        <f t="shared" si="0"/>
        <v>2</v>
      </c>
      <c r="I20" s="61" t="s">
        <v>16</v>
      </c>
      <c r="J20" s="61" t="s">
        <v>17</v>
      </c>
      <c r="K20" s="60">
        <v>7.5</v>
      </c>
      <c r="L20" s="60" t="s">
        <v>50</v>
      </c>
      <c r="M20" s="14">
        <f>IF(L20="","",VLOOKUP(L20,Légende!A:B,2,FALSE))</f>
        <v>0.8</v>
      </c>
      <c r="N20" s="75" t="s">
        <v>18</v>
      </c>
      <c r="O20" s="14">
        <f>IF(N20="",0,VLOOKUP(N20,Légende!D:E,2,FALSE))</f>
        <v>1</v>
      </c>
      <c r="P20" s="15">
        <f>IF(Q20="","",VLOOKUP(Q20,'[1]Données GS'!V:W,2,FALSE))</f>
        <v>200</v>
      </c>
      <c r="Q20" s="32" t="s">
        <v>76</v>
      </c>
      <c r="R20" s="107" t="s">
        <v>293</v>
      </c>
    </row>
    <row r="21" spans="1:18" s="12" customFormat="1" ht="30" customHeight="1" x14ac:dyDescent="0.25">
      <c r="A21" s="106" t="s">
        <v>96</v>
      </c>
      <c r="B21" s="62" t="s">
        <v>150</v>
      </c>
      <c r="C21" s="61" t="s">
        <v>53</v>
      </c>
      <c r="D21" s="61"/>
      <c r="E21" s="61" t="s">
        <v>22</v>
      </c>
      <c r="F21" s="61">
        <v>1</v>
      </c>
      <c r="G21" s="61">
        <v>1.9</v>
      </c>
      <c r="H21" s="13">
        <f t="shared" si="0"/>
        <v>3.8</v>
      </c>
      <c r="I21" s="61" t="s">
        <v>16</v>
      </c>
      <c r="J21" s="61" t="s">
        <v>17</v>
      </c>
      <c r="K21" s="60">
        <v>9.5</v>
      </c>
      <c r="L21" s="60" t="s">
        <v>50</v>
      </c>
      <c r="M21" s="14">
        <f>IF(L21="","",VLOOKUP(L21,Légende!A:B,2,FALSE))</f>
        <v>0.8</v>
      </c>
      <c r="N21" s="75" t="s">
        <v>18</v>
      </c>
      <c r="O21" s="14">
        <f>IF(N21="",0,VLOOKUP(N21,Légende!D:E,2,FALSE))</f>
        <v>1</v>
      </c>
      <c r="P21" s="15">
        <f>IF(Q21="","",VLOOKUP(Q21,'[1]Données GS'!V:W,2,FALSE))</f>
        <v>200</v>
      </c>
      <c r="Q21" s="32" t="s">
        <v>76</v>
      </c>
      <c r="R21" s="107" t="s">
        <v>294</v>
      </c>
    </row>
    <row r="22" spans="1:18" ht="30" customHeight="1" x14ac:dyDescent="0.25">
      <c r="A22" s="106" t="s">
        <v>97</v>
      </c>
      <c r="B22" s="62" t="s">
        <v>150</v>
      </c>
      <c r="C22" s="61" t="s">
        <v>53</v>
      </c>
      <c r="D22" s="61">
        <v>7</v>
      </c>
      <c r="E22" s="61" t="s">
        <v>15</v>
      </c>
      <c r="F22" s="61">
        <v>2</v>
      </c>
      <c r="G22" s="61">
        <v>1.9</v>
      </c>
      <c r="H22" s="13">
        <f t="shared" si="0"/>
        <v>7.6</v>
      </c>
      <c r="I22" s="61" t="s">
        <v>34</v>
      </c>
      <c r="J22" s="61" t="s">
        <v>17</v>
      </c>
      <c r="K22" s="60">
        <v>17.5</v>
      </c>
      <c r="L22" s="60" t="s">
        <v>51</v>
      </c>
      <c r="M22" s="14">
        <f>IF(L22="","",VLOOKUP(L22,Légende!A:B,2,FALSE))</f>
        <v>1</v>
      </c>
      <c r="N22" s="75" t="s">
        <v>18</v>
      </c>
      <c r="O22" s="14">
        <f>IF(N22="",0,VLOOKUP(N22,Légende!D:E,2,FALSE))</f>
        <v>1</v>
      </c>
      <c r="P22" s="15">
        <f>IF(Q22="","",VLOOKUP(Q22,'[1]Données GS'!V:W,2,FALSE))</f>
        <v>50</v>
      </c>
      <c r="Q22" s="32" t="s">
        <v>67</v>
      </c>
      <c r="R22" s="107" t="s">
        <v>292</v>
      </c>
    </row>
    <row r="23" spans="1:18" ht="30" customHeight="1" x14ac:dyDescent="0.25">
      <c r="A23" s="106" t="s">
        <v>97</v>
      </c>
      <c r="B23" s="62" t="s">
        <v>150</v>
      </c>
      <c r="C23" s="61" t="s">
        <v>53</v>
      </c>
      <c r="D23" s="61">
        <v>11</v>
      </c>
      <c r="E23" s="61" t="s">
        <v>15</v>
      </c>
      <c r="F23" s="61">
        <v>2</v>
      </c>
      <c r="G23" s="61">
        <v>1.9</v>
      </c>
      <c r="H23" s="13">
        <f t="shared" si="0"/>
        <v>7.6</v>
      </c>
      <c r="I23" s="61" t="s">
        <v>34</v>
      </c>
      <c r="J23" s="61" t="s">
        <v>17</v>
      </c>
      <c r="K23" s="60">
        <v>14.5</v>
      </c>
      <c r="L23" s="60" t="s">
        <v>51</v>
      </c>
      <c r="M23" s="14">
        <f>IF(L23="","",VLOOKUP(L23,Légende!A:B,2,FALSE))</f>
        <v>1</v>
      </c>
      <c r="N23" s="75" t="s">
        <v>18</v>
      </c>
      <c r="O23" s="14">
        <f>IF(N23="",0,VLOOKUP(N23,Légende!D:E,2,FALSE))</f>
        <v>1</v>
      </c>
      <c r="P23" s="15">
        <f>IF(Q23="","",VLOOKUP(Q23,'[1]Données GS'!V:W,2,FALSE))</f>
        <v>50</v>
      </c>
      <c r="Q23" s="32" t="s">
        <v>67</v>
      </c>
      <c r="R23" s="107" t="s">
        <v>292</v>
      </c>
    </row>
    <row r="24" spans="1:18" ht="30" customHeight="1" x14ac:dyDescent="0.25">
      <c r="A24" s="106" t="s">
        <v>97</v>
      </c>
      <c r="B24" s="62" t="s">
        <v>150</v>
      </c>
      <c r="C24" s="61" t="s">
        <v>53</v>
      </c>
      <c r="D24" s="61" t="s">
        <v>151</v>
      </c>
      <c r="E24" s="61" t="s">
        <v>15</v>
      </c>
      <c r="F24" s="61">
        <v>3</v>
      </c>
      <c r="G24" s="61">
        <v>1.9</v>
      </c>
      <c r="H24" s="13">
        <f t="shared" si="0"/>
        <v>11.399999999999999</v>
      </c>
      <c r="I24" s="61" t="s">
        <v>34</v>
      </c>
      <c r="J24" s="61" t="s">
        <v>17</v>
      </c>
      <c r="K24" s="60">
        <v>34.5</v>
      </c>
      <c r="L24" s="60" t="s">
        <v>51</v>
      </c>
      <c r="M24" s="14">
        <f>IF(L24="","",VLOOKUP(L24,Légende!A:B,2,FALSE))</f>
        <v>1</v>
      </c>
      <c r="N24" s="75" t="s">
        <v>18</v>
      </c>
      <c r="O24" s="14">
        <f>IF(N24="",0,VLOOKUP(N24,Légende!D:E,2,FALSE))</f>
        <v>1</v>
      </c>
      <c r="P24" s="15">
        <f>IF(Q24="","",VLOOKUP(Q24,'[1]Données GS'!V:W,2,FALSE))</f>
        <v>50</v>
      </c>
      <c r="Q24" s="32" t="s">
        <v>67</v>
      </c>
      <c r="R24" s="107" t="s">
        <v>292</v>
      </c>
    </row>
    <row r="25" spans="1:18" ht="30" customHeight="1" x14ac:dyDescent="0.25">
      <c r="A25" s="106" t="s">
        <v>97</v>
      </c>
      <c r="B25" s="62" t="s">
        <v>150</v>
      </c>
      <c r="C25" s="61" t="s">
        <v>53</v>
      </c>
      <c r="D25" s="61"/>
      <c r="E25" s="61" t="s">
        <v>15</v>
      </c>
      <c r="F25" s="61">
        <v>2</v>
      </c>
      <c r="G25" s="61">
        <v>1.9</v>
      </c>
      <c r="H25" s="13">
        <f t="shared" si="0"/>
        <v>7.6</v>
      </c>
      <c r="I25" s="61" t="s">
        <v>34</v>
      </c>
      <c r="J25" s="61" t="s">
        <v>17</v>
      </c>
      <c r="K25" s="60">
        <v>18</v>
      </c>
      <c r="L25" s="60" t="s">
        <v>51</v>
      </c>
      <c r="M25" s="14">
        <f>IF(L25="","",VLOOKUP(L25,Légende!A:B,2,FALSE))</f>
        <v>1</v>
      </c>
      <c r="N25" s="75" t="s">
        <v>18</v>
      </c>
      <c r="O25" s="14">
        <f>IF(N25="",0,VLOOKUP(N25,Légende!D:E,2,FALSE))</f>
        <v>1</v>
      </c>
      <c r="P25" s="15">
        <f>IF(Q25="","",VLOOKUP(Q25,'[1]Données GS'!V:W,2,FALSE))</f>
        <v>50</v>
      </c>
      <c r="Q25" s="32" t="s">
        <v>67</v>
      </c>
      <c r="R25" s="107" t="s">
        <v>292</v>
      </c>
    </row>
    <row r="26" spans="1:18" ht="30" customHeight="1" x14ac:dyDescent="0.25">
      <c r="A26" s="106" t="s">
        <v>97</v>
      </c>
      <c r="B26" s="62" t="s">
        <v>150</v>
      </c>
      <c r="C26" s="61" t="s">
        <v>53</v>
      </c>
      <c r="D26" s="61"/>
      <c r="E26" s="61" t="s">
        <v>15</v>
      </c>
      <c r="F26" s="61">
        <v>1</v>
      </c>
      <c r="G26" s="61">
        <v>1.9</v>
      </c>
      <c r="H26" s="13">
        <f t="shared" si="0"/>
        <v>3.8</v>
      </c>
      <c r="I26" s="61" t="s">
        <v>34</v>
      </c>
      <c r="J26" s="61" t="s">
        <v>17</v>
      </c>
      <c r="K26" s="60">
        <v>9.5</v>
      </c>
      <c r="L26" s="60" t="s">
        <v>51</v>
      </c>
      <c r="M26" s="14">
        <f>IF(L26="","",VLOOKUP(L26,Légende!A:B,2,FALSE))</f>
        <v>1</v>
      </c>
      <c r="N26" s="75" t="s">
        <v>18</v>
      </c>
      <c r="O26" s="14">
        <f>IF(N26="",0,VLOOKUP(N26,Légende!D:E,2,FALSE))</f>
        <v>1</v>
      </c>
      <c r="P26" s="15">
        <f>IF(Q26="","",VLOOKUP(Q26,'[1]Données GS'!V:W,2,FALSE))</f>
        <v>50</v>
      </c>
      <c r="Q26" s="32" t="s">
        <v>67</v>
      </c>
      <c r="R26" s="107" t="s">
        <v>295</v>
      </c>
    </row>
    <row r="27" spans="1:18" ht="30" customHeight="1" x14ac:dyDescent="0.25">
      <c r="A27" s="106" t="s">
        <v>97</v>
      </c>
      <c r="B27" s="62" t="s">
        <v>150</v>
      </c>
      <c r="C27" s="61" t="s">
        <v>53</v>
      </c>
      <c r="D27" s="61"/>
      <c r="E27" s="61" t="s">
        <v>19</v>
      </c>
      <c r="F27" s="61">
        <v>4</v>
      </c>
      <c r="G27" s="61">
        <v>1.5</v>
      </c>
      <c r="H27" s="13">
        <f t="shared" si="0"/>
        <v>12</v>
      </c>
      <c r="I27" s="61" t="s">
        <v>34</v>
      </c>
      <c r="J27" s="61" t="s">
        <v>17</v>
      </c>
      <c r="K27" s="60">
        <v>94</v>
      </c>
      <c r="L27" s="60" t="s">
        <v>50</v>
      </c>
      <c r="M27" s="14">
        <f>IF(L27="","",VLOOKUP(L27,Légende!A:B,2,FALSE))</f>
        <v>0.8</v>
      </c>
      <c r="N27" s="75" t="s">
        <v>18</v>
      </c>
      <c r="O27" s="14">
        <f>IF(N27="",0,VLOOKUP(N27,Légende!D:E,2,FALSE))</f>
        <v>1</v>
      </c>
      <c r="P27" s="15">
        <f>IF(Q27="","",VLOOKUP(Q27,'[1]Données GS'!V:W,2,FALSE))</f>
        <v>50</v>
      </c>
      <c r="Q27" s="32" t="s">
        <v>67</v>
      </c>
      <c r="R27" s="107" t="s">
        <v>292</v>
      </c>
    </row>
    <row r="28" spans="1:18" ht="30" customHeight="1" x14ac:dyDescent="0.25">
      <c r="A28" s="106" t="s">
        <v>98</v>
      </c>
      <c r="B28" s="62" t="s">
        <v>150</v>
      </c>
      <c r="C28" s="61">
        <v>1</v>
      </c>
      <c r="D28" s="61">
        <v>7</v>
      </c>
      <c r="E28" s="61" t="s">
        <v>15</v>
      </c>
      <c r="F28" s="61">
        <v>2</v>
      </c>
      <c r="G28" s="61">
        <v>1.9</v>
      </c>
      <c r="H28" s="13">
        <f t="shared" si="0"/>
        <v>7.6</v>
      </c>
      <c r="I28" s="61" t="s">
        <v>34</v>
      </c>
      <c r="J28" s="61" t="s">
        <v>17</v>
      </c>
      <c r="K28" s="60">
        <v>17.5</v>
      </c>
      <c r="L28" s="60" t="s">
        <v>51</v>
      </c>
      <c r="M28" s="14">
        <f>IF(L28="","",VLOOKUP(L28,Légende!A:B,2,FALSE))</f>
        <v>1</v>
      </c>
      <c r="N28" s="75" t="s">
        <v>18</v>
      </c>
      <c r="O28" s="14">
        <f>IF(N28="",0,VLOOKUP(N28,Légende!D:E,2,FALSE))</f>
        <v>1</v>
      </c>
      <c r="P28" s="15">
        <f>IF(Q28="","",VLOOKUP(Q28,'[1]Données GS'!V:W,2,FALSE))</f>
        <v>50</v>
      </c>
      <c r="Q28" s="32" t="s">
        <v>67</v>
      </c>
      <c r="R28" s="107" t="s">
        <v>292</v>
      </c>
    </row>
    <row r="29" spans="1:18" ht="30" customHeight="1" x14ac:dyDescent="0.25">
      <c r="A29" s="106" t="s">
        <v>98</v>
      </c>
      <c r="B29" s="62" t="s">
        <v>150</v>
      </c>
      <c r="C29" s="61">
        <v>1</v>
      </c>
      <c r="D29" s="61">
        <v>8</v>
      </c>
      <c r="E29" s="61" t="s">
        <v>15</v>
      </c>
      <c r="F29" s="61">
        <v>1</v>
      </c>
      <c r="G29" s="61">
        <v>1.9</v>
      </c>
      <c r="H29" s="13">
        <f t="shared" si="0"/>
        <v>3.8</v>
      </c>
      <c r="I29" s="61" t="s">
        <v>34</v>
      </c>
      <c r="J29" s="61" t="s">
        <v>17</v>
      </c>
      <c r="K29" s="60">
        <v>13.5</v>
      </c>
      <c r="L29" s="60" t="s">
        <v>51</v>
      </c>
      <c r="M29" s="14">
        <f>IF(L29="","",VLOOKUP(L29,Légende!A:B,2,FALSE))</f>
        <v>1</v>
      </c>
      <c r="N29" s="75" t="s">
        <v>18</v>
      </c>
      <c r="O29" s="14">
        <f>IF(N29="",0,VLOOKUP(N29,Légende!D:E,2,FALSE))</f>
        <v>1</v>
      </c>
      <c r="P29" s="15">
        <f>IF(Q29="","",VLOOKUP(Q29,'[1]Données GS'!V:W,2,FALSE))</f>
        <v>50</v>
      </c>
      <c r="Q29" s="32" t="s">
        <v>67</v>
      </c>
      <c r="R29" s="107" t="s">
        <v>292</v>
      </c>
    </row>
    <row r="30" spans="1:18" ht="30" customHeight="1" x14ac:dyDescent="0.25">
      <c r="A30" s="106" t="s">
        <v>98</v>
      </c>
      <c r="B30" s="62" t="s">
        <v>150</v>
      </c>
      <c r="C30" s="61">
        <v>1</v>
      </c>
      <c r="D30" s="61">
        <v>9</v>
      </c>
      <c r="E30" s="61" t="s">
        <v>15</v>
      </c>
      <c r="F30" s="61">
        <v>2</v>
      </c>
      <c r="G30" s="61">
        <v>1.9</v>
      </c>
      <c r="H30" s="13">
        <f t="shared" si="0"/>
        <v>7.6</v>
      </c>
      <c r="I30" s="61" t="s">
        <v>34</v>
      </c>
      <c r="J30" s="61" t="s">
        <v>17</v>
      </c>
      <c r="K30" s="60">
        <v>16</v>
      </c>
      <c r="L30" s="60" t="s">
        <v>51</v>
      </c>
      <c r="M30" s="14">
        <f>IF(L30="","",VLOOKUP(L30,Légende!A:B,2,FALSE))</f>
        <v>1</v>
      </c>
      <c r="N30" s="75" t="s">
        <v>18</v>
      </c>
      <c r="O30" s="14">
        <f>IF(N30="",0,VLOOKUP(N30,Légende!D:E,2,FALSE))</f>
        <v>1</v>
      </c>
      <c r="P30" s="15">
        <f>IF(Q30="","",VLOOKUP(Q30,'[1]Données GS'!V:W,2,FALSE))</f>
        <v>50</v>
      </c>
      <c r="Q30" s="32" t="s">
        <v>67</v>
      </c>
      <c r="R30" s="107" t="s">
        <v>292</v>
      </c>
    </row>
    <row r="31" spans="1:18" ht="30" customHeight="1" x14ac:dyDescent="0.25">
      <c r="A31" s="106" t="s">
        <v>98</v>
      </c>
      <c r="B31" s="62" t="s">
        <v>150</v>
      </c>
      <c r="C31" s="61">
        <v>1</v>
      </c>
      <c r="D31" s="61">
        <v>10</v>
      </c>
      <c r="E31" s="61" t="s">
        <v>15</v>
      </c>
      <c r="F31" s="61">
        <v>2</v>
      </c>
      <c r="G31" s="61">
        <v>1.9</v>
      </c>
      <c r="H31" s="13">
        <f t="shared" si="0"/>
        <v>7.6</v>
      </c>
      <c r="I31" s="61" t="s">
        <v>34</v>
      </c>
      <c r="J31" s="61" t="s">
        <v>17</v>
      </c>
      <c r="K31" s="60">
        <v>19</v>
      </c>
      <c r="L31" s="60" t="s">
        <v>51</v>
      </c>
      <c r="M31" s="14">
        <f>IF(L31="","",VLOOKUP(L31,Légende!A:B,2,FALSE))</f>
        <v>1</v>
      </c>
      <c r="N31" s="75" t="s">
        <v>18</v>
      </c>
      <c r="O31" s="14">
        <f>IF(N31="",0,VLOOKUP(N31,Légende!D:E,2,FALSE))</f>
        <v>1</v>
      </c>
      <c r="P31" s="15">
        <f>IF(Q31="","",VLOOKUP(Q31,'[1]Données GS'!V:W,2,FALSE))</f>
        <v>50</v>
      </c>
      <c r="Q31" s="32" t="s">
        <v>67</v>
      </c>
      <c r="R31" s="107" t="s">
        <v>292</v>
      </c>
    </row>
    <row r="32" spans="1:18" ht="30" customHeight="1" x14ac:dyDescent="0.25">
      <c r="A32" s="106" t="s">
        <v>98</v>
      </c>
      <c r="B32" s="62" t="s">
        <v>150</v>
      </c>
      <c r="C32" s="61">
        <v>1</v>
      </c>
      <c r="D32" s="61">
        <v>11</v>
      </c>
      <c r="E32" s="61" t="s">
        <v>15</v>
      </c>
      <c r="F32" s="61">
        <v>3</v>
      </c>
      <c r="G32" s="61">
        <v>1.9</v>
      </c>
      <c r="H32" s="13">
        <f t="shared" si="0"/>
        <v>11.399999999999999</v>
      </c>
      <c r="I32" s="61" t="s">
        <v>34</v>
      </c>
      <c r="J32" s="61" t="s">
        <v>17</v>
      </c>
      <c r="K32" s="60">
        <v>18</v>
      </c>
      <c r="L32" s="60" t="s">
        <v>51</v>
      </c>
      <c r="M32" s="14">
        <f>IF(L32="","",VLOOKUP(L32,Légende!A:B,2,FALSE))</f>
        <v>1</v>
      </c>
      <c r="N32" s="75" t="s">
        <v>18</v>
      </c>
      <c r="O32" s="14">
        <f>IF(N32="",0,VLOOKUP(N32,Légende!D:E,2,FALSE))</f>
        <v>1</v>
      </c>
      <c r="P32" s="15">
        <f>IF(Q32="","",VLOOKUP(Q32,'[1]Données GS'!V:W,2,FALSE))</f>
        <v>50</v>
      </c>
      <c r="Q32" s="32" t="s">
        <v>67</v>
      </c>
      <c r="R32" s="107" t="s">
        <v>292</v>
      </c>
    </row>
    <row r="33" spans="1:18" ht="30" customHeight="1" x14ac:dyDescent="0.25">
      <c r="A33" s="106" t="s">
        <v>98</v>
      </c>
      <c r="B33" s="62" t="s">
        <v>150</v>
      </c>
      <c r="C33" s="61">
        <v>1</v>
      </c>
      <c r="D33" s="61">
        <v>12</v>
      </c>
      <c r="E33" s="61" t="s">
        <v>15</v>
      </c>
      <c r="F33" s="61">
        <v>2</v>
      </c>
      <c r="G33" s="61">
        <v>1.9</v>
      </c>
      <c r="H33" s="13">
        <f t="shared" si="0"/>
        <v>7.6</v>
      </c>
      <c r="I33" s="61" t="s">
        <v>34</v>
      </c>
      <c r="J33" s="61" t="s">
        <v>17</v>
      </c>
      <c r="K33" s="60">
        <v>16.5</v>
      </c>
      <c r="L33" s="60" t="s">
        <v>51</v>
      </c>
      <c r="M33" s="14">
        <f>IF(L33="","",VLOOKUP(L33,Légende!A:B,2,FALSE))</f>
        <v>1</v>
      </c>
      <c r="N33" s="75" t="s">
        <v>18</v>
      </c>
      <c r="O33" s="14">
        <f>IF(N33="",0,VLOOKUP(N33,Légende!D:E,2,FALSE))</f>
        <v>1</v>
      </c>
      <c r="P33" s="15">
        <f>IF(Q33="","",VLOOKUP(Q33,'[1]Données GS'!V:W,2,FALSE))</f>
        <v>50</v>
      </c>
      <c r="Q33" s="32" t="s">
        <v>67</v>
      </c>
      <c r="R33" s="107" t="s">
        <v>292</v>
      </c>
    </row>
    <row r="34" spans="1:18" ht="30" customHeight="1" x14ac:dyDescent="0.25">
      <c r="A34" s="106" t="s">
        <v>98</v>
      </c>
      <c r="B34" s="62" t="s">
        <v>150</v>
      </c>
      <c r="C34" s="61">
        <v>1</v>
      </c>
      <c r="D34" s="61">
        <v>13</v>
      </c>
      <c r="E34" s="61" t="s">
        <v>15</v>
      </c>
      <c r="F34" s="61">
        <v>1</v>
      </c>
      <c r="G34" s="61">
        <v>1.9</v>
      </c>
      <c r="H34" s="13">
        <f t="shared" si="0"/>
        <v>3.8</v>
      </c>
      <c r="I34" s="61" t="s">
        <v>34</v>
      </c>
      <c r="J34" s="61" t="s">
        <v>17</v>
      </c>
      <c r="K34" s="60">
        <v>14.5</v>
      </c>
      <c r="L34" s="60" t="s">
        <v>51</v>
      </c>
      <c r="M34" s="14">
        <f>IF(L34="","",VLOOKUP(L34,Légende!A:B,2,FALSE))</f>
        <v>1</v>
      </c>
      <c r="N34" s="75" t="s">
        <v>18</v>
      </c>
      <c r="O34" s="14">
        <f>IF(N34="",0,VLOOKUP(N34,Légende!D:E,2,FALSE))</f>
        <v>1</v>
      </c>
      <c r="P34" s="15">
        <f>IF(Q34="","",VLOOKUP(Q34,'[1]Données GS'!V:W,2,FALSE))</f>
        <v>50</v>
      </c>
      <c r="Q34" s="32" t="s">
        <v>67</v>
      </c>
      <c r="R34" s="107" t="s">
        <v>292</v>
      </c>
    </row>
    <row r="35" spans="1:18" ht="30" customHeight="1" x14ac:dyDescent="0.25">
      <c r="A35" s="106" t="s">
        <v>98</v>
      </c>
      <c r="B35" s="62" t="s">
        <v>150</v>
      </c>
      <c r="C35" s="61">
        <v>1</v>
      </c>
      <c r="D35" s="61">
        <v>14</v>
      </c>
      <c r="E35" s="61" t="s">
        <v>15</v>
      </c>
      <c r="F35" s="61">
        <v>2</v>
      </c>
      <c r="G35" s="61">
        <v>1.9</v>
      </c>
      <c r="H35" s="13">
        <f t="shared" si="0"/>
        <v>7.6</v>
      </c>
      <c r="I35" s="61" t="s">
        <v>34</v>
      </c>
      <c r="J35" s="61" t="s">
        <v>17</v>
      </c>
      <c r="K35" s="60">
        <v>18</v>
      </c>
      <c r="L35" s="60" t="s">
        <v>51</v>
      </c>
      <c r="M35" s="14">
        <f>IF(L35="","",VLOOKUP(L35,Légende!A:B,2,FALSE))</f>
        <v>1</v>
      </c>
      <c r="N35" s="75" t="s">
        <v>18</v>
      </c>
      <c r="O35" s="14">
        <f>IF(N35="",0,VLOOKUP(N35,Légende!D:E,2,FALSE))</f>
        <v>1</v>
      </c>
      <c r="P35" s="15">
        <f>IF(Q35="","",VLOOKUP(Q35,'[1]Données GS'!V:W,2,FALSE))</f>
        <v>50</v>
      </c>
      <c r="Q35" s="32" t="s">
        <v>67</v>
      </c>
      <c r="R35" s="107" t="s">
        <v>292</v>
      </c>
    </row>
    <row r="36" spans="1:18" ht="30" customHeight="1" x14ac:dyDescent="0.25">
      <c r="A36" s="106" t="s">
        <v>98</v>
      </c>
      <c r="B36" s="62" t="s">
        <v>150</v>
      </c>
      <c r="C36" s="61">
        <v>1</v>
      </c>
      <c r="D36" s="61"/>
      <c r="E36" s="61" t="s">
        <v>15</v>
      </c>
      <c r="F36" s="61">
        <v>2</v>
      </c>
      <c r="G36" s="61">
        <v>1.9</v>
      </c>
      <c r="H36" s="13">
        <f t="shared" si="0"/>
        <v>7.6</v>
      </c>
      <c r="I36" s="61" t="s">
        <v>34</v>
      </c>
      <c r="J36" s="61" t="s">
        <v>17</v>
      </c>
      <c r="K36" s="60">
        <v>18.5</v>
      </c>
      <c r="L36" s="60" t="s">
        <v>51</v>
      </c>
      <c r="M36" s="14">
        <f>IF(L36="","",VLOOKUP(L36,Légende!A:B,2,FALSE))</f>
        <v>1</v>
      </c>
      <c r="N36" s="75" t="s">
        <v>38</v>
      </c>
      <c r="O36" s="14">
        <f>IF(N36="",0,VLOOKUP(N36,Légende!D:E,2,FALSE))</f>
        <v>0.5</v>
      </c>
      <c r="P36" s="15">
        <f>IF(Q36="","",VLOOKUP(Q36,'[1]Données GS'!V:W,2,FALSE))</f>
        <v>50</v>
      </c>
      <c r="Q36" s="32" t="s">
        <v>67</v>
      </c>
      <c r="R36" s="107" t="s">
        <v>296</v>
      </c>
    </row>
    <row r="37" spans="1:18" ht="30" customHeight="1" x14ac:dyDescent="0.25">
      <c r="A37" s="106" t="s">
        <v>98</v>
      </c>
      <c r="B37" s="62" t="s">
        <v>150</v>
      </c>
      <c r="C37" s="61">
        <v>1</v>
      </c>
      <c r="D37" s="61"/>
      <c r="E37" s="61" t="s">
        <v>22</v>
      </c>
      <c r="F37" s="61">
        <v>1</v>
      </c>
      <c r="G37" s="61">
        <v>1</v>
      </c>
      <c r="H37" s="13">
        <f t="shared" si="0"/>
        <v>2</v>
      </c>
      <c r="I37" s="61" t="s">
        <v>16</v>
      </c>
      <c r="J37" s="61" t="s">
        <v>17</v>
      </c>
      <c r="K37" s="60">
        <v>7.5</v>
      </c>
      <c r="L37" s="60" t="s">
        <v>50</v>
      </c>
      <c r="M37" s="14">
        <f>IF(L37="","",VLOOKUP(L37,Légende!A:B,2,FALSE))</f>
        <v>0.8</v>
      </c>
      <c r="N37" s="75" t="s">
        <v>18</v>
      </c>
      <c r="O37" s="14">
        <f>IF(N37="",0,VLOOKUP(N37,Légende!D:E,2,FALSE))</f>
        <v>1</v>
      </c>
      <c r="P37" s="15">
        <f>IF(Q37="","",VLOOKUP(Q37,'[1]Données GS'!V:W,2,FALSE))</f>
        <v>200</v>
      </c>
      <c r="Q37" s="32" t="s">
        <v>76</v>
      </c>
      <c r="R37" s="107" t="s">
        <v>297</v>
      </c>
    </row>
    <row r="38" spans="1:18" ht="30" customHeight="1" x14ac:dyDescent="0.25">
      <c r="A38" s="106" t="s">
        <v>98</v>
      </c>
      <c r="B38" s="62" t="s">
        <v>150</v>
      </c>
      <c r="C38" s="61">
        <v>1</v>
      </c>
      <c r="D38" s="61"/>
      <c r="E38" s="61" t="s">
        <v>19</v>
      </c>
      <c r="F38" s="61">
        <v>0</v>
      </c>
      <c r="G38" s="61">
        <v>0</v>
      </c>
      <c r="H38" s="13">
        <f t="shared" si="0"/>
        <v>0</v>
      </c>
      <c r="I38" s="61" t="s">
        <v>34</v>
      </c>
      <c r="J38" s="61" t="s">
        <v>17</v>
      </c>
      <c r="K38" s="60">
        <v>94</v>
      </c>
      <c r="L38" s="60" t="s">
        <v>50</v>
      </c>
      <c r="M38" s="14">
        <f>IF(L38="","",VLOOKUP(L38,Légende!A:B,2,FALSE))</f>
        <v>0.8</v>
      </c>
      <c r="N38" s="75" t="s">
        <v>18</v>
      </c>
      <c r="O38" s="14">
        <f>IF(N38="",0,VLOOKUP(N38,Légende!D:E,2,FALSE))</f>
        <v>1</v>
      </c>
      <c r="P38" s="15">
        <f>IF(Q38="","",VLOOKUP(Q38,'[1]Données GS'!V:W,2,FALSE))</f>
        <v>50</v>
      </c>
      <c r="Q38" s="32" t="s">
        <v>67</v>
      </c>
      <c r="R38" s="107" t="s">
        <v>298</v>
      </c>
    </row>
    <row r="39" spans="1:18" ht="30" customHeight="1" x14ac:dyDescent="0.25">
      <c r="A39" s="106" t="s">
        <v>99</v>
      </c>
      <c r="B39" s="62" t="s">
        <v>150</v>
      </c>
      <c r="C39" s="61">
        <v>1</v>
      </c>
      <c r="D39" s="61"/>
      <c r="E39" s="61" t="s">
        <v>15</v>
      </c>
      <c r="F39" s="61">
        <v>3</v>
      </c>
      <c r="G39" s="61">
        <v>1.9</v>
      </c>
      <c r="H39" s="13">
        <f t="shared" si="0"/>
        <v>11.399999999999999</v>
      </c>
      <c r="I39" s="61" t="s">
        <v>34</v>
      </c>
      <c r="J39" s="61" t="s">
        <v>17</v>
      </c>
      <c r="K39" s="60">
        <v>26</v>
      </c>
      <c r="L39" s="60" t="s">
        <v>51</v>
      </c>
      <c r="M39" s="14">
        <f>IF(L39="","",VLOOKUP(L39,Légende!A:B,2,FALSE))</f>
        <v>1</v>
      </c>
      <c r="N39" s="75" t="s">
        <v>18</v>
      </c>
      <c r="O39" s="14">
        <f>IF(N39="",0,VLOOKUP(N39,Légende!D:E,2,FALSE))</f>
        <v>1</v>
      </c>
      <c r="P39" s="15">
        <f>IF(Q39="","",VLOOKUP(Q39,'[1]Données GS'!V:W,2,FALSE))</f>
        <v>50</v>
      </c>
      <c r="Q39" s="32" t="s">
        <v>67</v>
      </c>
      <c r="R39" s="107" t="s">
        <v>292</v>
      </c>
    </row>
    <row r="40" spans="1:18" ht="30" customHeight="1" x14ac:dyDescent="0.25">
      <c r="A40" s="106" t="s">
        <v>99</v>
      </c>
      <c r="B40" s="62" t="s">
        <v>150</v>
      </c>
      <c r="C40" s="61">
        <v>1</v>
      </c>
      <c r="D40" s="61"/>
      <c r="E40" s="61" t="s">
        <v>15</v>
      </c>
      <c r="F40" s="61">
        <v>5</v>
      </c>
      <c r="G40" s="61">
        <v>1.9</v>
      </c>
      <c r="H40" s="13">
        <f t="shared" si="0"/>
        <v>19</v>
      </c>
      <c r="I40" s="61" t="s">
        <v>34</v>
      </c>
      <c r="J40" s="61" t="s">
        <v>17</v>
      </c>
      <c r="K40" s="60">
        <v>34</v>
      </c>
      <c r="L40" s="60" t="s">
        <v>51</v>
      </c>
      <c r="M40" s="14">
        <f>IF(L40="","",VLOOKUP(L40,Légende!A:B,2,FALSE))</f>
        <v>1</v>
      </c>
      <c r="N40" s="75" t="s">
        <v>18</v>
      </c>
      <c r="O40" s="14">
        <f>IF(N40="",0,VLOOKUP(N40,Légende!D:E,2,FALSE))</f>
        <v>1</v>
      </c>
      <c r="P40" s="15">
        <f>IF(Q40="","",VLOOKUP(Q40,'[1]Données GS'!V:W,2,FALSE))</f>
        <v>50</v>
      </c>
      <c r="Q40" s="32" t="s">
        <v>67</v>
      </c>
      <c r="R40" s="107" t="s">
        <v>292</v>
      </c>
    </row>
    <row r="41" spans="1:18" ht="30" customHeight="1" x14ac:dyDescent="0.25">
      <c r="A41" s="106" t="s">
        <v>99</v>
      </c>
      <c r="B41" s="62" t="s">
        <v>150</v>
      </c>
      <c r="C41" s="61">
        <v>1</v>
      </c>
      <c r="D41" s="61"/>
      <c r="E41" s="61" t="s">
        <v>15</v>
      </c>
      <c r="F41" s="61">
        <v>1</v>
      </c>
      <c r="G41" s="61">
        <v>1.9</v>
      </c>
      <c r="H41" s="13">
        <f t="shared" si="0"/>
        <v>3.8</v>
      </c>
      <c r="I41" s="61" t="s">
        <v>34</v>
      </c>
      <c r="J41" s="61" t="s">
        <v>17</v>
      </c>
      <c r="K41" s="60">
        <v>13</v>
      </c>
      <c r="L41" s="60" t="s">
        <v>50</v>
      </c>
      <c r="M41" s="14">
        <f>IF(L41="","",VLOOKUP(L41,Légende!A:B,2,FALSE))</f>
        <v>0.8</v>
      </c>
      <c r="N41" s="75" t="s">
        <v>38</v>
      </c>
      <c r="O41" s="14">
        <f>IF(N41="",0,VLOOKUP(N41,Légende!D:E,2,FALSE))</f>
        <v>0.5</v>
      </c>
      <c r="P41" s="15">
        <f>IF(Q41="","",VLOOKUP(Q41,'[1]Données GS'!V:W,2,FALSE))</f>
        <v>50</v>
      </c>
      <c r="Q41" s="32" t="s">
        <v>67</v>
      </c>
      <c r="R41" s="107" t="s">
        <v>299</v>
      </c>
    </row>
    <row r="42" spans="1:18" ht="30" customHeight="1" x14ac:dyDescent="0.25">
      <c r="A42" s="106" t="s">
        <v>100</v>
      </c>
      <c r="B42" s="62" t="s">
        <v>150</v>
      </c>
      <c r="C42" s="61">
        <v>1</v>
      </c>
      <c r="D42" s="61"/>
      <c r="E42" s="61" t="s">
        <v>15</v>
      </c>
      <c r="F42" s="61">
        <v>4</v>
      </c>
      <c r="G42" s="61">
        <v>1.9</v>
      </c>
      <c r="H42" s="13">
        <f t="shared" si="0"/>
        <v>15.2</v>
      </c>
      <c r="I42" s="61" t="s">
        <v>34</v>
      </c>
      <c r="J42" s="61" t="s">
        <v>17</v>
      </c>
      <c r="K42" s="60">
        <v>23</v>
      </c>
      <c r="L42" s="60" t="s">
        <v>51</v>
      </c>
      <c r="M42" s="14">
        <f>IF(L42="","",VLOOKUP(L42,Légende!A:B,2,FALSE))</f>
        <v>1</v>
      </c>
      <c r="N42" s="75" t="s">
        <v>18</v>
      </c>
      <c r="O42" s="14">
        <f>IF(N42="",0,VLOOKUP(N42,Légende!D:E,2,FALSE))</f>
        <v>1</v>
      </c>
      <c r="P42" s="15">
        <f>IF(Q42="","",VLOOKUP(Q42,'[1]Données GS'!V:W,2,FALSE))</f>
        <v>50</v>
      </c>
      <c r="Q42" s="32" t="s">
        <v>67</v>
      </c>
      <c r="R42" s="107" t="s">
        <v>292</v>
      </c>
    </row>
    <row r="43" spans="1:18" ht="30" customHeight="1" x14ac:dyDescent="0.25">
      <c r="A43" s="106" t="s">
        <v>95</v>
      </c>
      <c r="B43" s="62" t="s">
        <v>150</v>
      </c>
      <c r="C43" s="61">
        <v>2</v>
      </c>
      <c r="D43" s="61" t="s">
        <v>152</v>
      </c>
      <c r="E43" s="61" t="s">
        <v>15</v>
      </c>
      <c r="F43" s="61">
        <v>4</v>
      </c>
      <c r="G43" s="61">
        <v>1.9</v>
      </c>
      <c r="H43" s="13">
        <f t="shared" si="0"/>
        <v>15.2</v>
      </c>
      <c r="I43" s="61" t="s">
        <v>35</v>
      </c>
      <c r="J43" s="61" t="s">
        <v>17</v>
      </c>
      <c r="K43" s="60">
        <v>24</v>
      </c>
      <c r="L43" s="60" t="s">
        <v>51</v>
      </c>
      <c r="M43" s="14">
        <f>IF(L43="","",VLOOKUP(L43,Légende!A:B,2,FALSE))</f>
        <v>1</v>
      </c>
      <c r="N43" s="75" t="s">
        <v>18</v>
      </c>
      <c r="O43" s="14">
        <f>IF(N43="",0,VLOOKUP(N43,Légende!D:E,2,FALSE))</f>
        <v>1</v>
      </c>
      <c r="P43" s="15">
        <f>IF(Q43="","",VLOOKUP(Q43,'[1]Données GS'!V:W,2,FALSE))</f>
        <v>50</v>
      </c>
      <c r="Q43" s="32" t="s">
        <v>67</v>
      </c>
      <c r="R43" s="107" t="s">
        <v>300</v>
      </c>
    </row>
    <row r="44" spans="1:18" ht="30" customHeight="1" x14ac:dyDescent="0.25">
      <c r="A44" s="106" t="s">
        <v>95</v>
      </c>
      <c r="B44" s="62" t="s">
        <v>150</v>
      </c>
      <c r="C44" s="61">
        <v>2</v>
      </c>
      <c r="D44" s="61" t="s">
        <v>153</v>
      </c>
      <c r="E44" s="61" t="s">
        <v>15</v>
      </c>
      <c r="F44" s="61">
        <v>3</v>
      </c>
      <c r="G44" s="61">
        <v>1.9</v>
      </c>
      <c r="H44" s="13">
        <f t="shared" si="0"/>
        <v>11.399999999999999</v>
      </c>
      <c r="I44" s="61" t="s">
        <v>35</v>
      </c>
      <c r="J44" s="61" t="s">
        <v>17</v>
      </c>
      <c r="K44" s="60">
        <v>22</v>
      </c>
      <c r="L44" s="60" t="s">
        <v>51</v>
      </c>
      <c r="M44" s="14">
        <f>IF(L44="","",VLOOKUP(L44,Légende!A:B,2,FALSE))</f>
        <v>1</v>
      </c>
      <c r="N44" s="75" t="s">
        <v>18</v>
      </c>
      <c r="O44" s="14">
        <f>IF(N44="",0,VLOOKUP(N44,Légende!D:E,2,FALSE))</f>
        <v>1</v>
      </c>
      <c r="P44" s="15">
        <f>IF(Q44="","",VLOOKUP(Q44,'[1]Données GS'!V:W,2,FALSE))</f>
        <v>50</v>
      </c>
      <c r="Q44" s="32" t="s">
        <v>67</v>
      </c>
      <c r="R44" s="107" t="s">
        <v>292</v>
      </c>
    </row>
    <row r="45" spans="1:18" ht="30" customHeight="1" x14ac:dyDescent="0.25">
      <c r="A45" s="106" t="s">
        <v>95</v>
      </c>
      <c r="B45" s="62" t="s">
        <v>150</v>
      </c>
      <c r="C45" s="61">
        <v>2</v>
      </c>
      <c r="D45" s="61" t="s">
        <v>154</v>
      </c>
      <c r="E45" s="61" t="s">
        <v>15</v>
      </c>
      <c r="F45" s="61">
        <v>2</v>
      </c>
      <c r="G45" s="61">
        <v>1.9</v>
      </c>
      <c r="H45" s="13">
        <f t="shared" si="0"/>
        <v>7.6</v>
      </c>
      <c r="I45" s="61" t="s">
        <v>35</v>
      </c>
      <c r="J45" s="61" t="s">
        <v>17</v>
      </c>
      <c r="K45" s="60">
        <v>21</v>
      </c>
      <c r="L45" s="60" t="s">
        <v>51</v>
      </c>
      <c r="M45" s="14">
        <f>IF(L45="","",VLOOKUP(L45,Légende!A:B,2,FALSE))</f>
        <v>1</v>
      </c>
      <c r="N45" s="75" t="s">
        <v>18</v>
      </c>
      <c r="O45" s="14">
        <f>IF(N45="",0,VLOOKUP(N45,Légende!D:E,2,FALSE))</f>
        <v>1</v>
      </c>
      <c r="P45" s="15">
        <f>IF(Q45="","",VLOOKUP(Q45,'[1]Données GS'!V:W,2,FALSE))</f>
        <v>50</v>
      </c>
      <c r="Q45" s="32" t="s">
        <v>67</v>
      </c>
      <c r="R45" s="107" t="s">
        <v>292</v>
      </c>
    </row>
    <row r="46" spans="1:18" ht="24.6" customHeight="1" x14ac:dyDescent="0.25">
      <c r="A46" s="106" t="s">
        <v>95</v>
      </c>
      <c r="B46" s="62" t="s">
        <v>150</v>
      </c>
      <c r="C46" s="61">
        <v>2</v>
      </c>
      <c r="D46" s="61"/>
      <c r="E46" s="61" t="s">
        <v>19</v>
      </c>
      <c r="F46" s="61">
        <v>2</v>
      </c>
      <c r="G46" s="61">
        <v>1.9</v>
      </c>
      <c r="H46" s="16">
        <f t="shared" si="0"/>
        <v>7.6</v>
      </c>
      <c r="I46" s="61" t="s">
        <v>36</v>
      </c>
      <c r="J46" s="61" t="s">
        <v>17</v>
      </c>
      <c r="K46" s="60">
        <v>13.5</v>
      </c>
      <c r="L46" s="60" t="s">
        <v>51</v>
      </c>
      <c r="M46" s="14">
        <f>IF(L46="","",VLOOKUP(L46,Légende!A:B,2,FALSE))</f>
        <v>1</v>
      </c>
      <c r="N46" s="75" t="s">
        <v>18</v>
      </c>
      <c r="O46" s="14">
        <f>IF(N46="",0,VLOOKUP(N46,Légende!D:E,2,FALSE))</f>
        <v>1</v>
      </c>
      <c r="P46" s="15">
        <f>IF(Q46="","",VLOOKUP(Q46,'[1]Données GS'!V:W,2,FALSE))</f>
        <v>50</v>
      </c>
      <c r="Q46" s="32" t="s">
        <v>67</v>
      </c>
      <c r="R46" s="107" t="s">
        <v>301</v>
      </c>
    </row>
    <row r="47" spans="1:18" ht="24.6" customHeight="1" x14ac:dyDescent="0.25">
      <c r="A47" s="106" t="s">
        <v>95</v>
      </c>
      <c r="B47" s="62" t="s">
        <v>150</v>
      </c>
      <c r="C47" s="61">
        <v>2</v>
      </c>
      <c r="D47" s="61" t="s">
        <v>155</v>
      </c>
      <c r="E47" s="61" t="s">
        <v>15</v>
      </c>
      <c r="F47" s="61">
        <v>1</v>
      </c>
      <c r="G47" s="61">
        <v>1.9</v>
      </c>
      <c r="H47" s="16">
        <f t="shared" si="0"/>
        <v>3.8</v>
      </c>
      <c r="I47" s="61" t="s">
        <v>34</v>
      </c>
      <c r="J47" s="61" t="s">
        <v>17</v>
      </c>
      <c r="K47" s="60">
        <v>12</v>
      </c>
      <c r="L47" s="60" t="s">
        <v>51</v>
      </c>
      <c r="M47" s="14">
        <f>IF(L47="","",VLOOKUP(L47,Légende!A:B,2,FALSE))</f>
        <v>1</v>
      </c>
      <c r="N47" s="75" t="s">
        <v>38</v>
      </c>
      <c r="O47" s="14">
        <f>IF(N47="",0,VLOOKUP(N47,Légende!D:E,2,FALSE))</f>
        <v>0.5</v>
      </c>
      <c r="P47" s="15">
        <f>IF(Q47="","",VLOOKUP(Q47,'[1]Données GS'!V:W,2,FALSE))</f>
        <v>50</v>
      </c>
      <c r="Q47" s="32" t="s">
        <v>67</v>
      </c>
      <c r="R47" s="107" t="s">
        <v>296</v>
      </c>
    </row>
    <row r="48" spans="1:18" ht="24.6" customHeight="1" x14ac:dyDescent="0.25">
      <c r="A48" s="106" t="s">
        <v>95</v>
      </c>
      <c r="B48" s="62" t="s">
        <v>150</v>
      </c>
      <c r="C48" s="61">
        <v>2</v>
      </c>
      <c r="D48" s="61" t="s">
        <v>155</v>
      </c>
      <c r="E48" s="61" t="s">
        <v>15</v>
      </c>
      <c r="F48" s="61">
        <v>2</v>
      </c>
      <c r="G48" s="61">
        <v>1.9</v>
      </c>
      <c r="H48" s="16">
        <f t="shared" si="0"/>
        <v>7.6</v>
      </c>
      <c r="I48" s="61" t="s">
        <v>34</v>
      </c>
      <c r="J48" s="61" t="s">
        <v>17</v>
      </c>
      <c r="K48" s="60">
        <v>22</v>
      </c>
      <c r="L48" s="60" t="s">
        <v>52</v>
      </c>
      <c r="M48" s="14">
        <f>IF(L48="","",VLOOKUP(L48,Légende!A:B,2,FALSE))</f>
        <v>1.2</v>
      </c>
      <c r="N48" s="75" t="s">
        <v>18</v>
      </c>
      <c r="O48" s="14">
        <f>IF(N48="",0,VLOOKUP(N48,Légende!D:E,2,FALSE))</f>
        <v>1</v>
      </c>
      <c r="P48" s="15">
        <f>IF(Q48="","",VLOOKUP(Q48,'[1]Données GS'!V:W,2,FALSE))</f>
        <v>50</v>
      </c>
      <c r="Q48" s="32" t="s">
        <v>67</v>
      </c>
      <c r="R48" s="107" t="s">
        <v>292</v>
      </c>
    </row>
    <row r="49" spans="1:18" ht="24.6" customHeight="1" x14ac:dyDescent="0.25">
      <c r="A49" s="106" t="s">
        <v>95</v>
      </c>
      <c r="B49" s="62" t="s">
        <v>150</v>
      </c>
      <c r="C49" s="61">
        <v>2</v>
      </c>
      <c r="D49" s="61" t="s">
        <v>156</v>
      </c>
      <c r="E49" s="61" t="s">
        <v>15</v>
      </c>
      <c r="F49" s="61">
        <v>3</v>
      </c>
      <c r="G49" s="61">
        <v>1.9</v>
      </c>
      <c r="H49" s="16">
        <f t="shared" si="0"/>
        <v>11.399999999999999</v>
      </c>
      <c r="I49" s="61" t="s">
        <v>34</v>
      </c>
      <c r="J49" s="61" t="s">
        <v>17</v>
      </c>
      <c r="K49" s="60">
        <v>31</v>
      </c>
      <c r="L49" s="60" t="s">
        <v>50</v>
      </c>
      <c r="M49" s="14">
        <f>IF(L49="","",VLOOKUP(L49,Légende!A:B,2,FALSE))</f>
        <v>0.8</v>
      </c>
      <c r="N49" s="75" t="s">
        <v>18</v>
      </c>
      <c r="O49" s="14">
        <f>IF(N49="",0,VLOOKUP(N49,Légende!D:E,2,FALSE))</f>
        <v>1</v>
      </c>
      <c r="P49" s="15">
        <f>IF(Q49="","",VLOOKUP(Q49,'[1]Données GS'!V:W,2,FALSE))</f>
        <v>50</v>
      </c>
      <c r="Q49" s="32" t="s">
        <v>67</v>
      </c>
      <c r="R49" s="107" t="s">
        <v>292</v>
      </c>
    </row>
    <row r="50" spans="1:18" ht="24.6" customHeight="1" x14ac:dyDescent="0.25">
      <c r="A50" s="106" t="s">
        <v>95</v>
      </c>
      <c r="B50" s="62" t="s">
        <v>150</v>
      </c>
      <c r="C50" s="61">
        <v>2</v>
      </c>
      <c r="D50" s="61" t="s">
        <v>157</v>
      </c>
      <c r="E50" s="61" t="s">
        <v>15</v>
      </c>
      <c r="F50" s="61">
        <v>2</v>
      </c>
      <c r="G50" s="61">
        <v>1.9</v>
      </c>
      <c r="H50" s="16">
        <f t="shared" si="0"/>
        <v>7.6</v>
      </c>
      <c r="I50" s="61" t="s">
        <v>34</v>
      </c>
      <c r="J50" s="61" t="s">
        <v>17</v>
      </c>
      <c r="K50" s="60">
        <v>14</v>
      </c>
      <c r="L50" s="60" t="s">
        <v>52</v>
      </c>
      <c r="M50" s="14">
        <f>IF(L50="","",VLOOKUP(L50,Légende!A:B,2,FALSE))</f>
        <v>1.2</v>
      </c>
      <c r="N50" s="75" t="s">
        <v>18</v>
      </c>
      <c r="O50" s="14">
        <f>IF(N50="",0,VLOOKUP(N50,Légende!D:E,2,FALSE))</f>
        <v>1</v>
      </c>
      <c r="P50" s="15">
        <f>IF(Q50="","",VLOOKUP(Q50,'[1]Données GS'!V:W,2,FALSE))</f>
        <v>50</v>
      </c>
      <c r="Q50" s="32" t="s">
        <v>67</v>
      </c>
      <c r="R50" s="107" t="s">
        <v>292</v>
      </c>
    </row>
    <row r="51" spans="1:18" ht="24.6" customHeight="1" x14ac:dyDescent="0.25">
      <c r="A51" s="106" t="s">
        <v>95</v>
      </c>
      <c r="B51" s="62" t="s">
        <v>150</v>
      </c>
      <c r="C51" s="61">
        <v>2</v>
      </c>
      <c r="D51" s="60" t="s">
        <v>158</v>
      </c>
      <c r="E51" s="61" t="s">
        <v>2</v>
      </c>
      <c r="F51" s="61">
        <v>12</v>
      </c>
      <c r="G51" s="61">
        <v>1.9</v>
      </c>
      <c r="H51" s="16">
        <f t="shared" si="0"/>
        <v>45.599999999999994</v>
      </c>
      <c r="I51" s="61" t="s">
        <v>35</v>
      </c>
      <c r="J51" s="61" t="s">
        <v>17</v>
      </c>
      <c r="K51" s="60">
        <v>131</v>
      </c>
      <c r="L51" s="60" t="s">
        <v>50</v>
      </c>
      <c r="M51" s="14">
        <f>IF(L51="","",VLOOKUP(L51,Légende!A:B,2,FALSE))</f>
        <v>0.8</v>
      </c>
      <c r="N51" s="75" t="s">
        <v>18</v>
      </c>
      <c r="O51" s="14">
        <f>IF(N51="",0,VLOOKUP(N51,Légende!D:E,2,FALSE))</f>
        <v>1</v>
      </c>
      <c r="P51" s="15">
        <f>IF(Q51="","",VLOOKUP(Q51,'[1]Données GS'!V:W,2,FALSE))</f>
        <v>50</v>
      </c>
      <c r="Q51" s="32" t="s">
        <v>67</v>
      </c>
      <c r="R51" s="107" t="s">
        <v>302</v>
      </c>
    </row>
    <row r="52" spans="1:18" ht="24.6" customHeight="1" x14ac:dyDescent="0.25">
      <c r="A52" s="106" t="s">
        <v>95</v>
      </c>
      <c r="B52" s="62" t="s">
        <v>150</v>
      </c>
      <c r="C52" s="61">
        <v>2</v>
      </c>
      <c r="D52" s="61" t="s">
        <v>159</v>
      </c>
      <c r="E52" s="61" t="s">
        <v>2</v>
      </c>
      <c r="F52" s="61">
        <v>2</v>
      </c>
      <c r="G52" s="61">
        <v>1.9</v>
      </c>
      <c r="H52" s="16">
        <f t="shared" si="0"/>
        <v>7.6</v>
      </c>
      <c r="I52" s="61" t="s">
        <v>36</v>
      </c>
      <c r="J52" s="61" t="s">
        <v>17</v>
      </c>
      <c r="K52" s="60">
        <v>23.5</v>
      </c>
      <c r="L52" s="60" t="s">
        <v>51</v>
      </c>
      <c r="M52" s="14">
        <f>IF(L52="","",VLOOKUP(L52,Légende!A:B,2,FALSE))</f>
        <v>1</v>
      </c>
      <c r="N52" s="75" t="s">
        <v>18</v>
      </c>
      <c r="O52" s="14">
        <f>IF(N52="",0,VLOOKUP(N52,Légende!D:E,2,FALSE))</f>
        <v>1</v>
      </c>
      <c r="P52" s="15">
        <f>IF(Q52="","",VLOOKUP(Q52,'[1]Données GS'!V:W,2,FALSE))</f>
        <v>50</v>
      </c>
      <c r="Q52" s="32" t="s">
        <v>67</v>
      </c>
      <c r="R52" s="107" t="s">
        <v>303</v>
      </c>
    </row>
    <row r="53" spans="1:18" ht="24.6" customHeight="1" x14ac:dyDescent="0.25">
      <c r="A53" s="106" t="s">
        <v>95</v>
      </c>
      <c r="B53" s="62" t="s">
        <v>150</v>
      </c>
      <c r="C53" s="61">
        <v>2</v>
      </c>
      <c r="D53" s="61"/>
      <c r="E53" s="61" t="s">
        <v>22</v>
      </c>
      <c r="F53" s="61">
        <v>1</v>
      </c>
      <c r="G53" s="61">
        <v>1</v>
      </c>
      <c r="H53" s="16">
        <f t="shared" si="0"/>
        <v>2</v>
      </c>
      <c r="I53" s="61" t="s">
        <v>16</v>
      </c>
      <c r="J53" s="61" t="s">
        <v>17</v>
      </c>
      <c r="K53" s="60">
        <v>7.5</v>
      </c>
      <c r="L53" s="60" t="s">
        <v>50</v>
      </c>
      <c r="M53" s="14">
        <f>IF(L53="","",VLOOKUP(L53,Légende!A:B,2,FALSE))</f>
        <v>0.8</v>
      </c>
      <c r="N53" s="75" t="s">
        <v>18</v>
      </c>
      <c r="O53" s="14">
        <f>IF(N53="",0,VLOOKUP(N53,Légende!D:E,2,FALSE))</f>
        <v>1</v>
      </c>
      <c r="P53" s="15">
        <f>IF(Q53="","",VLOOKUP(Q53,'[1]Données GS'!V:W,2,FALSE))</f>
        <v>200</v>
      </c>
      <c r="Q53" s="32" t="s">
        <v>76</v>
      </c>
      <c r="R53" s="107" t="s">
        <v>297</v>
      </c>
    </row>
    <row r="54" spans="1:18" ht="24.6" customHeight="1" x14ac:dyDescent="0.25">
      <c r="A54" s="106" t="s">
        <v>95</v>
      </c>
      <c r="B54" s="62" t="s">
        <v>150</v>
      </c>
      <c r="C54" s="61">
        <v>2</v>
      </c>
      <c r="D54" s="61"/>
      <c r="E54" s="61" t="s">
        <v>19</v>
      </c>
      <c r="F54" s="61">
        <v>0</v>
      </c>
      <c r="G54" s="61">
        <v>0</v>
      </c>
      <c r="H54" s="16">
        <f t="shared" si="0"/>
        <v>0</v>
      </c>
      <c r="I54" s="61" t="s">
        <v>36</v>
      </c>
      <c r="J54" s="61" t="s">
        <v>17</v>
      </c>
      <c r="K54" s="60">
        <v>63</v>
      </c>
      <c r="L54" s="60" t="s">
        <v>50</v>
      </c>
      <c r="M54" s="14">
        <f>IF(L54="","",VLOOKUP(L54,Légende!A:B,2,FALSE))</f>
        <v>0.8</v>
      </c>
      <c r="N54" s="75" t="s">
        <v>18</v>
      </c>
      <c r="O54" s="14">
        <f>IF(N54="",0,VLOOKUP(N54,Légende!D:E,2,FALSE))</f>
        <v>1</v>
      </c>
      <c r="P54" s="15">
        <f>IF(Q54="","",VLOOKUP(Q54,'[1]Données GS'!V:W,2,FALSE))</f>
        <v>50</v>
      </c>
      <c r="Q54" s="32" t="s">
        <v>67</v>
      </c>
      <c r="R54" s="107" t="s">
        <v>304</v>
      </c>
    </row>
    <row r="55" spans="1:18" ht="24.6" customHeight="1" x14ac:dyDescent="0.25">
      <c r="A55" s="106" t="s">
        <v>97</v>
      </c>
      <c r="B55" s="62" t="s">
        <v>160</v>
      </c>
      <c r="C55" s="61" t="s">
        <v>53</v>
      </c>
      <c r="D55" s="61">
        <v>11</v>
      </c>
      <c r="E55" s="61" t="s">
        <v>15</v>
      </c>
      <c r="F55" s="61">
        <v>1</v>
      </c>
      <c r="G55" s="61">
        <v>1.6</v>
      </c>
      <c r="H55" s="16">
        <f t="shared" si="0"/>
        <v>3.2</v>
      </c>
      <c r="I55" s="61" t="s">
        <v>34</v>
      </c>
      <c r="J55" s="61" t="s">
        <v>17</v>
      </c>
      <c r="K55" s="60">
        <v>13</v>
      </c>
      <c r="L55" s="60" t="s">
        <v>51</v>
      </c>
      <c r="M55" s="14">
        <f>IF(L55="","",VLOOKUP(L55,Légende!A:B,2,FALSE))</f>
        <v>1</v>
      </c>
      <c r="N55" s="75" t="s">
        <v>18</v>
      </c>
      <c r="O55" s="14">
        <f>IF(N55="",0,VLOOKUP(N55,Légende!D:E,2,FALSE))</f>
        <v>1</v>
      </c>
      <c r="P55" s="15">
        <f>IF(Q55="","",VLOOKUP(Q55,'[1]Données GS'!V:W,2,FALSE))</f>
        <v>50</v>
      </c>
      <c r="Q55" s="32" t="s">
        <v>67</v>
      </c>
      <c r="R55" s="107" t="s">
        <v>292</v>
      </c>
    </row>
    <row r="56" spans="1:18" ht="24.6" customHeight="1" x14ac:dyDescent="0.25">
      <c r="A56" s="106" t="s">
        <v>97</v>
      </c>
      <c r="B56" s="62" t="s">
        <v>160</v>
      </c>
      <c r="C56" s="61" t="s">
        <v>53</v>
      </c>
      <c r="D56" s="61">
        <v>12</v>
      </c>
      <c r="E56" s="61" t="s">
        <v>15</v>
      </c>
      <c r="F56" s="61">
        <v>4</v>
      </c>
      <c r="G56" s="61">
        <v>1.6</v>
      </c>
      <c r="H56" s="16">
        <f t="shared" si="0"/>
        <v>12.8</v>
      </c>
      <c r="I56" s="61" t="s">
        <v>16</v>
      </c>
      <c r="J56" s="61" t="s">
        <v>17</v>
      </c>
      <c r="K56" s="60">
        <v>44.5</v>
      </c>
      <c r="L56" s="60" t="s">
        <v>51</v>
      </c>
      <c r="M56" s="14">
        <f>IF(L56="","",VLOOKUP(L56,Légende!A:B,2,FALSE))</f>
        <v>1</v>
      </c>
      <c r="N56" s="75" t="s">
        <v>18</v>
      </c>
      <c r="O56" s="14">
        <f>IF(N56="",0,VLOOKUP(N56,Légende!D:E,2,FALSE))</f>
        <v>1</v>
      </c>
      <c r="P56" s="15">
        <f>IF(Q56="","",VLOOKUP(Q56,'[1]Données GS'!V:W,2,FALSE))</f>
        <v>50</v>
      </c>
      <c r="Q56" s="32" t="s">
        <v>67</v>
      </c>
      <c r="R56" s="107" t="s">
        <v>292</v>
      </c>
    </row>
    <row r="57" spans="1:18" ht="24.6" customHeight="1" x14ac:dyDescent="0.25">
      <c r="A57" s="106" t="s">
        <v>97</v>
      </c>
      <c r="B57" s="62" t="s">
        <v>160</v>
      </c>
      <c r="C57" s="61" t="s">
        <v>53</v>
      </c>
      <c r="D57" s="61">
        <v>13</v>
      </c>
      <c r="E57" s="61" t="s">
        <v>22</v>
      </c>
      <c r="F57" s="61">
        <v>0</v>
      </c>
      <c r="G57" s="61">
        <v>0</v>
      </c>
      <c r="H57" s="16">
        <f t="shared" si="0"/>
        <v>0</v>
      </c>
      <c r="I57" s="61" t="s">
        <v>16</v>
      </c>
      <c r="J57" s="61" t="s">
        <v>17</v>
      </c>
      <c r="K57" s="60">
        <v>11.5</v>
      </c>
      <c r="L57" s="60" t="s">
        <v>50</v>
      </c>
      <c r="M57" s="14">
        <f>IF(L57="","",VLOOKUP(L57,Légende!A:B,2,FALSE))</f>
        <v>0.8</v>
      </c>
      <c r="N57" s="75" t="s">
        <v>18</v>
      </c>
      <c r="O57" s="14">
        <f>IF(N57="",0,VLOOKUP(N57,Légende!D:E,2,FALSE))</f>
        <v>1</v>
      </c>
      <c r="P57" s="15">
        <f>IF(Q57="","",VLOOKUP(Q57,'[1]Données GS'!V:W,2,FALSE))</f>
        <v>200</v>
      </c>
      <c r="Q57" s="32" t="s">
        <v>76</v>
      </c>
      <c r="R57" s="107" t="s">
        <v>297</v>
      </c>
    </row>
    <row r="58" spans="1:18" ht="24.6" customHeight="1" x14ac:dyDescent="0.25">
      <c r="A58" s="106" t="s">
        <v>97</v>
      </c>
      <c r="B58" s="62" t="s">
        <v>160</v>
      </c>
      <c r="C58" s="61" t="s">
        <v>53</v>
      </c>
      <c r="D58" s="61">
        <v>14</v>
      </c>
      <c r="E58" s="61" t="s">
        <v>15</v>
      </c>
      <c r="F58" s="61">
        <v>2</v>
      </c>
      <c r="G58" s="61">
        <v>1.6</v>
      </c>
      <c r="H58" s="16">
        <f t="shared" si="0"/>
        <v>6.4</v>
      </c>
      <c r="I58" s="61" t="s">
        <v>16</v>
      </c>
      <c r="J58" s="61" t="s">
        <v>17</v>
      </c>
      <c r="K58" s="60">
        <v>21</v>
      </c>
      <c r="L58" s="60" t="s">
        <v>52</v>
      </c>
      <c r="M58" s="14">
        <f>IF(L58="","",VLOOKUP(L58,Légende!A:B,2,FALSE))</f>
        <v>1.2</v>
      </c>
      <c r="N58" s="75" t="s">
        <v>18</v>
      </c>
      <c r="O58" s="14">
        <f>IF(N58="",0,VLOOKUP(N58,Légende!D:E,2,FALSE))</f>
        <v>1</v>
      </c>
      <c r="P58" s="15">
        <f>IF(Q58="","",VLOOKUP(Q58,'[1]Données GS'!V:W,2,FALSE))</f>
        <v>50</v>
      </c>
      <c r="Q58" s="32" t="s">
        <v>67</v>
      </c>
      <c r="R58" s="109" t="s">
        <v>292</v>
      </c>
    </row>
    <row r="59" spans="1:18" ht="24.6" customHeight="1" x14ac:dyDescent="0.25">
      <c r="A59" s="106" t="s">
        <v>97</v>
      </c>
      <c r="B59" s="62" t="s">
        <v>160</v>
      </c>
      <c r="C59" s="61" t="s">
        <v>53</v>
      </c>
      <c r="D59" s="61" t="s">
        <v>161</v>
      </c>
      <c r="E59" s="61" t="s">
        <v>15</v>
      </c>
      <c r="F59" s="61">
        <v>2</v>
      </c>
      <c r="G59" s="61">
        <v>1.6</v>
      </c>
      <c r="H59" s="16">
        <f t="shared" si="0"/>
        <v>6.4</v>
      </c>
      <c r="I59" s="61" t="s">
        <v>34</v>
      </c>
      <c r="J59" s="61" t="s">
        <v>17</v>
      </c>
      <c r="K59" s="60">
        <v>23</v>
      </c>
      <c r="L59" s="60" t="s">
        <v>51</v>
      </c>
      <c r="M59" s="14">
        <f>IF(L59="","",VLOOKUP(L59,Légende!A:B,2,FALSE))</f>
        <v>1</v>
      </c>
      <c r="N59" s="75" t="s">
        <v>18</v>
      </c>
      <c r="O59" s="14">
        <f>IF(N59="",0,VLOOKUP(N59,Légende!D:E,2,FALSE))</f>
        <v>1</v>
      </c>
      <c r="P59" s="15">
        <f>IF(Q59="","",VLOOKUP(Q59,'[1]Données GS'!V:W,2,FALSE))</f>
        <v>50</v>
      </c>
      <c r="Q59" s="32" t="s">
        <v>67</v>
      </c>
      <c r="R59" s="109" t="s">
        <v>292</v>
      </c>
    </row>
    <row r="60" spans="1:18" ht="24.6" customHeight="1" x14ac:dyDescent="0.25">
      <c r="A60" s="106" t="s">
        <v>97</v>
      </c>
      <c r="B60" s="62" t="s">
        <v>160</v>
      </c>
      <c r="C60" s="61" t="s">
        <v>53</v>
      </c>
      <c r="D60" s="61"/>
      <c r="E60" s="61" t="s">
        <v>15</v>
      </c>
      <c r="F60" s="61">
        <v>2</v>
      </c>
      <c r="G60" s="61">
        <v>1.6</v>
      </c>
      <c r="H60" s="16">
        <f t="shared" si="0"/>
        <v>6.4</v>
      </c>
      <c r="I60" s="61" t="s">
        <v>34</v>
      </c>
      <c r="J60" s="61" t="s">
        <v>17</v>
      </c>
      <c r="K60" s="60">
        <v>23</v>
      </c>
      <c r="L60" s="60" t="s">
        <v>51</v>
      </c>
      <c r="M60" s="14">
        <f>IF(L60="","",VLOOKUP(L60,Légende!A:B,2,FALSE))</f>
        <v>1</v>
      </c>
      <c r="N60" s="75" t="s">
        <v>18</v>
      </c>
      <c r="O60" s="14">
        <f>IF(N60="",0,VLOOKUP(N60,Légende!D:E,2,FALSE))</f>
        <v>1</v>
      </c>
      <c r="P60" s="15">
        <f>IF(Q60="","",VLOOKUP(Q60,'[1]Données GS'!V:W,2,FALSE))</f>
        <v>50</v>
      </c>
      <c r="Q60" s="32" t="s">
        <v>67</v>
      </c>
      <c r="R60" s="107" t="s">
        <v>292</v>
      </c>
    </row>
    <row r="61" spans="1:18" ht="24.6" customHeight="1" x14ac:dyDescent="0.25">
      <c r="A61" s="106" t="s">
        <v>97</v>
      </c>
      <c r="B61" s="62" t="s">
        <v>160</v>
      </c>
      <c r="C61" s="61" t="s">
        <v>53</v>
      </c>
      <c r="D61" s="61"/>
      <c r="E61" s="61" t="s">
        <v>19</v>
      </c>
      <c r="F61" s="61">
        <v>3</v>
      </c>
      <c r="G61" s="61">
        <v>4</v>
      </c>
      <c r="H61" s="16">
        <f t="shared" si="0"/>
        <v>24</v>
      </c>
      <c r="I61" s="61" t="s">
        <v>16</v>
      </c>
      <c r="J61" s="61" t="s">
        <v>17</v>
      </c>
      <c r="K61" s="60">
        <v>47</v>
      </c>
      <c r="L61" s="60" t="s">
        <v>50</v>
      </c>
      <c r="M61" s="14">
        <f>IF(L61="","",VLOOKUP(L61,Légende!A:B,2,FALSE))</f>
        <v>0.8</v>
      </c>
      <c r="N61" s="75" t="s">
        <v>18</v>
      </c>
      <c r="O61" s="14">
        <f>IF(N61="",0,VLOOKUP(N61,Légende!D:E,2,FALSE))</f>
        <v>1</v>
      </c>
      <c r="P61" s="15">
        <f>IF(Q61="","",VLOOKUP(Q61,'[1]Données GS'!V:W,2,FALSE))</f>
        <v>50</v>
      </c>
      <c r="Q61" s="32" t="s">
        <v>67</v>
      </c>
      <c r="R61" s="107" t="s">
        <v>292</v>
      </c>
    </row>
    <row r="62" spans="1:18" ht="24.6" customHeight="1" x14ac:dyDescent="0.25">
      <c r="A62" s="106" t="s">
        <v>97</v>
      </c>
      <c r="B62" s="62" t="s">
        <v>160</v>
      </c>
      <c r="C62" s="61">
        <v>1</v>
      </c>
      <c r="D62" s="61"/>
      <c r="E62" s="61" t="s">
        <v>15</v>
      </c>
      <c r="F62" s="61">
        <v>1</v>
      </c>
      <c r="G62" s="61">
        <v>1.6</v>
      </c>
      <c r="H62" s="16">
        <f t="shared" si="0"/>
        <v>3.2</v>
      </c>
      <c r="I62" s="61" t="s">
        <v>34</v>
      </c>
      <c r="J62" s="61" t="s">
        <v>17</v>
      </c>
      <c r="K62" s="60">
        <v>18</v>
      </c>
      <c r="L62" s="60" t="s">
        <v>51</v>
      </c>
      <c r="M62" s="14">
        <f>IF(L62="","",VLOOKUP(L62,Légende!A:B,2,FALSE))</f>
        <v>1</v>
      </c>
      <c r="N62" s="75" t="s">
        <v>18</v>
      </c>
      <c r="O62" s="14">
        <f>IF(N62="",0,VLOOKUP(N62,Légende!D:E,2,FALSE))</f>
        <v>1</v>
      </c>
      <c r="P62" s="15">
        <f>IF(Q62="","",VLOOKUP(Q62,'[1]Données GS'!V:W,2,FALSE))</f>
        <v>50</v>
      </c>
      <c r="Q62" s="32" t="s">
        <v>67</v>
      </c>
      <c r="R62" s="107" t="s">
        <v>292</v>
      </c>
    </row>
    <row r="63" spans="1:18" ht="24.6" customHeight="1" x14ac:dyDescent="0.25">
      <c r="A63" s="106" t="s">
        <v>97</v>
      </c>
      <c r="B63" s="62" t="s">
        <v>160</v>
      </c>
      <c r="C63" s="61">
        <v>1</v>
      </c>
      <c r="D63" s="61">
        <v>30</v>
      </c>
      <c r="E63" s="61" t="s">
        <v>15</v>
      </c>
      <c r="F63" s="61">
        <v>2</v>
      </c>
      <c r="G63" s="61">
        <v>1.6</v>
      </c>
      <c r="H63" s="16">
        <f t="shared" si="0"/>
        <v>6.4</v>
      </c>
      <c r="I63" s="61" t="s">
        <v>34</v>
      </c>
      <c r="J63" s="61" t="s">
        <v>17</v>
      </c>
      <c r="K63" s="60">
        <v>22</v>
      </c>
      <c r="L63" s="60" t="s">
        <v>51</v>
      </c>
      <c r="M63" s="14">
        <f>IF(L63="","",VLOOKUP(L63,Légende!A:B,2,FALSE))</f>
        <v>1</v>
      </c>
      <c r="N63" s="75" t="s">
        <v>18</v>
      </c>
      <c r="O63" s="14">
        <f>IF(N63="",0,VLOOKUP(N63,Légende!D:E,2,FALSE))</f>
        <v>1</v>
      </c>
      <c r="P63" s="15">
        <f>IF(Q63="","",VLOOKUP(Q63,'[1]Données GS'!V:W,2,FALSE))</f>
        <v>50</v>
      </c>
      <c r="Q63" s="32" t="s">
        <v>67</v>
      </c>
      <c r="R63" s="107" t="s">
        <v>292</v>
      </c>
    </row>
    <row r="64" spans="1:18" ht="24.6" customHeight="1" x14ac:dyDescent="0.25">
      <c r="A64" s="106" t="s">
        <v>97</v>
      </c>
      <c r="B64" s="62" t="s">
        <v>160</v>
      </c>
      <c r="C64" s="61">
        <v>1</v>
      </c>
      <c r="D64" s="61">
        <v>31</v>
      </c>
      <c r="E64" s="61" t="s">
        <v>15</v>
      </c>
      <c r="F64" s="61">
        <v>1</v>
      </c>
      <c r="G64" s="61">
        <v>1.6</v>
      </c>
      <c r="H64" s="16">
        <f t="shared" si="0"/>
        <v>3.2</v>
      </c>
      <c r="I64" s="61" t="s">
        <v>34</v>
      </c>
      <c r="J64" s="61" t="s">
        <v>17</v>
      </c>
      <c r="K64" s="60">
        <v>15</v>
      </c>
      <c r="L64" s="60" t="s">
        <v>51</v>
      </c>
      <c r="M64" s="14">
        <f>IF(L64="","",VLOOKUP(L64,Légende!A:B,2,FALSE))</f>
        <v>1</v>
      </c>
      <c r="N64" s="75" t="s">
        <v>18</v>
      </c>
      <c r="O64" s="14">
        <f>IF(N64="",0,VLOOKUP(N64,Légende!D:E,2,FALSE))</f>
        <v>1</v>
      </c>
      <c r="P64" s="15">
        <f>IF(Q64="","",VLOOKUP(Q64,'[1]Données GS'!V:W,2,FALSE))</f>
        <v>50</v>
      </c>
      <c r="Q64" s="32" t="s">
        <v>67</v>
      </c>
      <c r="R64" s="109" t="s">
        <v>292</v>
      </c>
    </row>
    <row r="65" spans="1:18" ht="24.6" customHeight="1" x14ac:dyDescent="0.25">
      <c r="A65" s="106" t="s">
        <v>97</v>
      </c>
      <c r="B65" s="62" t="s">
        <v>160</v>
      </c>
      <c r="C65" s="61">
        <v>1</v>
      </c>
      <c r="D65" s="61">
        <v>32</v>
      </c>
      <c r="E65" s="61" t="s">
        <v>15</v>
      </c>
      <c r="F65" s="61">
        <v>1</v>
      </c>
      <c r="G65" s="61">
        <v>1.6</v>
      </c>
      <c r="H65" s="16">
        <f t="shared" si="0"/>
        <v>3.2</v>
      </c>
      <c r="I65" s="61" t="s">
        <v>34</v>
      </c>
      <c r="J65" s="61" t="s">
        <v>17</v>
      </c>
      <c r="K65" s="60">
        <v>17</v>
      </c>
      <c r="L65" s="60" t="s">
        <v>51</v>
      </c>
      <c r="M65" s="14">
        <f>IF(L65="","",VLOOKUP(L65,Légende!A:B,2,FALSE))</f>
        <v>1</v>
      </c>
      <c r="N65" s="75" t="s">
        <v>18</v>
      </c>
      <c r="O65" s="14">
        <f>IF(N65="",0,VLOOKUP(N65,Légende!D:E,2,FALSE))</f>
        <v>1</v>
      </c>
      <c r="P65" s="15">
        <f>IF(Q65="","",VLOOKUP(Q65,'[1]Données GS'!V:W,2,FALSE))</f>
        <v>50</v>
      </c>
      <c r="Q65" s="32" t="s">
        <v>67</v>
      </c>
      <c r="R65" s="109" t="s">
        <v>292</v>
      </c>
    </row>
    <row r="66" spans="1:18" ht="24.6" customHeight="1" x14ac:dyDescent="0.25">
      <c r="A66" s="106" t="s">
        <v>97</v>
      </c>
      <c r="B66" s="62" t="s">
        <v>160</v>
      </c>
      <c r="C66" s="61">
        <v>1</v>
      </c>
      <c r="D66" s="61">
        <v>33</v>
      </c>
      <c r="E66" s="61" t="s">
        <v>15</v>
      </c>
      <c r="F66" s="61">
        <v>1</v>
      </c>
      <c r="G66" s="61">
        <v>1.6</v>
      </c>
      <c r="H66" s="16">
        <f t="shared" si="0"/>
        <v>3.2</v>
      </c>
      <c r="I66" s="61" t="s">
        <v>34</v>
      </c>
      <c r="J66" s="61" t="s">
        <v>17</v>
      </c>
      <c r="K66" s="60">
        <v>14</v>
      </c>
      <c r="L66" s="60" t="s">
        <v>51</v>
      </c>
      <c r="M66" s="14">
        <f>IF(L66="","",VLOOKUP(L66,Légende!A:B,2,FALSE))</f>
        <v>1</v>
      </c>
      <c r="N66" s="75" t="s">
        <v>18</v>
      </c>
      <c r="O66" s="14">
        <f>IF(N66="",0,VLOOKUP(N66,Légende!D:E,2,FALSE))</f>
        <v>1</v>
      </c>
      <c r="P66" s="15">
        <f>IF(Q66="","",VLOOKUP(Q66,'[1]Données GS'!V:W,2,FALSE))</f>
        <v>50</v>
      </c>
      <c r="Q66" s="32" t="s">
        <v>67</v>
      </c>
      <c r="R66" s="109" t="s">
        <v>292</v>
      </c>
    </row>
    <row r="67" spans="1:18" ht="24.6" customHeight="1" x14ac:dyDescent="0.25">
      <c r="A67" s="106" t="s">
        <v>97</v>
      </c>
      <c r="B67" s="62" t="s">
        <v>160</v>
      </c>
      <c r="C67" s="61">
        <v>1</v>
      </c>
      <c r="D67" s="61">
        <v>34</v>
      </c>
      <c r="E67" s="61" t="s">
        <v>15</v>
      </c>
      <c r="F67" s="61">
        <v>1</v>
      </c>
      <c r="G67" s="61">
        <v>1.6</v>
      </c>
      <c r="H67" s="16">
        <f t="shared" si="0"/>
        <v>3.2</v>
      </c>
      <c r="I67" s="61" t="s">
        <v>34</v>
      </c>
      <c r="J67" s="61" t="s">
        <v>17</v>
      </c>
      <c r="K67" s="60">
        <v>17</v>
      </c>
      <c r="L67" s="60" t="s">
        <v>51</v>
      </c>
      <c r="M67" s="14">
        <f>IF(L67="","",VLOOKUP(L67,Légende!A:B,2,FALSE))</f>
        <v>1</v>
      </c>
      <c r="N67" s="75" t="s">
        <v>18</v>
      </c>
      <c r="O67" s="14">
        <f>IF(N67="",0,VLOOKUP(N67,Légende!D:E,2,FALSE))</f>
        <v>1</v>
      </c>
      <c r="P67" s="15">
        <f>IF(Q67="","",VLOOKUP(Q67,'[1]Données GS'!V:W,2,FALSE))</f>
        <v>50</v>
      </c>
      <c r="Q67" s="32" t="s">
        <v>67</v>
      </c>
      <c r="R67" s="107" t="s">
        <v>292</v>
      </c>
    </row>
    <row r="68" spans="1:18" ht="19.899999999999999" customHeight="1" x14ac:dyDescent="0.25">
      <c r="A68" s="106" t="s">
        <v>97</v>
      </c>
      <c r="B68" s="62" t="s">
        <v>160</v>
      </c>
      <c r="C68" s="61">
        <v>1</v>
      </c>
      <c r="D68" s="61">
        <v>35</v>
      </c>
      <c r="E68" s="61" t="s">
        <v>15</v>
      </c>
      <c r="F68" s="61">
        <v>1</v>
      </c>
      <c r="G68" s="61">
        <v>1.6</v>
      </c>
      <c r="H68" s="16">
        <f t="shared" si="0"/>
        <v>3.2</v>
      </c>
      <c r="I68" s="61" t="s">
        <v>34</v>
      </c>
      <c r="J68" s="61" t="s">
        <v>17</v>
      </c>
      <c r="K68" s="60">
        <v>9.5</v>
      </c>
      <c r="L68" s="60" t="s">
        <v>51</v>
      </c>
      <c r="M68" s="14">
        <f>IF(L68="","",VLOOKUP(L68,Légende!A:B,2,FALSE))</f>
        <v>1</v>
      </c>
      <c r="N68" s="75" t="s">
        <v>18</v>
      </c>
      <c r="O68" s="14">
        <f>IF(N68="",0,VLOOKUP(N68,Légende!D:E,2,FALSE))</f>
        <v>1</v>
      </c>
      <c r="P68" s="15">
        <f>IF(Q68="","",VLOOKUP(Q68,'[1]Données GS'!V:W,2,FALSE))</f>
        <v>50</v>
      </c>
      <c r="Q68" s="32" t="s">
        <v>67</v>
      </c>
      <c r="R68" s="107" t="s">
        <v>292</v>
      </c>
    </row>
    <row r="69" spans="1:18" ht="19.899999999999999" customHeight="1" x14ac:dyDescent="0.25">
      <c r="A69" s="106" t="s">
        <v>97</v>
      </c>
      <c r="B69" s="62" t="s">
        <v>160</v>
      </c>
      <c r="C69" s="61">
        <v>1</v>
      </c>
      <c r="D69" s="61"/>
      <c r="E69" s="61" t="s">
        <v>22</v>
      </c>
      <c r="F69" s="61">
        <v>0</v>
      </c>
      <c r="G69" s="61">
        <v>0</v>
      </c>
      <c r="H69" s="16">
        <f t="shared" si="0"/>
        <v>0</v>
      </c>
      <c r="I69" s="61" t="s">
        <v>16</v>
      </c>
      <c r="J69" s="61" t="s">
        <v>17</v>
      </c>
      <c r="K69" s="60">
        <v>4</v>
      </c>
      <c r="L69" s="60" t="s">
        <v>50</v>
      </c>
      <c r="M69" s="14">
        <f>IF(L69="","",VLOOKUP(L69,Légende!A:B,2,FALSE))</f>
        <v>0.8</v>
      </c>
      <c r="N69" s="75" t="s">
        <v>18</v>
      </c>
      <c r="O69" s="14">
        <f>IF(N69="",0,VLOOKUP(N69,Légende!D:E,2,FALSE))</f>
        <v>1</v>
      </c>
      <c r="P69" s="15">
        <f>IF(Q69="","",VLOOKUP(Q69,'[1]Données GS'!V:W,2,FALSE))</f>
        <v>200</v>
      </c>
      <c r="Q69" s="32" t="s">
        <v>76</v>
      </c>
      <c r="R69" s="107" t="s">
        <v>305</v>
      </c>
    </row>
    <row r="70" spans="1:18" ht="19.899999999999999" customHeight="1" x14ac:dyDescent="0.25">
      <c r="A70" s="106" t="s">
        <v>97</v>
      </c>
      <c r="B70" s="62" t="s">
        <v>160</v>
      </c>
      <c r="C70" s="61">
        <v>1</v>
      </c>
      <c r="D70" s="61">
        <v>36</v>
      </c>
      <c r="E70" s="61" t="s">
        <v>22</v>
      </c>
      <c r="F70" s="61">
        <v>0</v>
      </c>
      <c r="G70" s="61">
        <v>0</v>
      </c>
      <c r="H70" s="16">
        <f t="shared" si="0"/>
        <v>0</v>
      </c>
      <c r="I70" s="61" t="s">
        <v>16</v>
      </c>
      <c r="J70" s="61" t="s">
        <v>17</v>
      </c>
      <c r="K70" s="60">
        <v>9</v>
      </c>
      <c r="L70" s="60" t="s">
        <v>50</v>
      </c>
      <c r="M70" s="14">
        <f>IF(L70="","",VLOOKUP(L70,Légende!A:B,2,FALSE))</f>
        <v>0.8</v>
      </c>
      <c r="N70" s="75" t="s">
        <v>18</v>
      </c>
      <c r="O70" s="14">
        <f>IF(N70="",0,VLOOKUP(N70,Légende!D:E,2,FALSE))</f>
        <v>1</v>
      </c>
      <c r="P70" s="15">
        <f>IF(Q70="","",VLOOKUP(Q70,'[1]Données GS'!V:W,2,FALSE))</f>
        <v>200</v>
      </c>
      <c r="Q70" s="32" t="s">
        <v>76</v>
      </c>
      <c r="R70" s="107" t="s">
        <v>306</v>
      </c>
    </row>
    <row r="71" spans="1:18" ht="19.899999999999999" customHeight="1" x14ac:dyDescent="0.25">
      <c r="A71" s="106" t="s">
        <v>97</v>
      </c>
      <c r="B71" s="62" t="s">
        <v>160</v>
      </c>
      <c r="C71" s="61">
        <v>1</v>
      </c>
      <c r="D71" s="61">
        <v>37</v>
      </c>
      <c r="E71" s="61" t="s">
        <v>2</v>
      </c>
      <c r="F71" s="61">
        <v>0</v>
      </c>
      <c r="G71" s="61">
        <v>0</v>
      </c>
      <c r="H71" s="16">
        <f t="shared" si="0"/>
        <v>0</v>
      </c>
      <c r="I71" s="61" t="s">
        <v>34</v>
      </c>
      <c r="J71" s="61" t="s">
        <v>17</v>
      </c>
      <c r="K71" s="60">
        <v>43</v>
      </c>
      <c r="L71" s="60" t="s">
        <v>51</v>
      </c>
      <c r="M71" s="14">
        <f>IF(L71="","",VLOOKUP(L71,Légende!A:B,2,FALSE))</f>
        <v>1</v>
      </c>
      <c r="N71" s="75" t="s">
        <v>18</v>
      </c>
      <c r="O71" s="14">
        <f>IF(N71="",0,VLOOKUP(N71,Légende!D:E,2,FALSE))</f>
        <v>1</v>
      </c>
      <c r="P71" s="15">
        <f>IF(Q71="","",VLOOKUP(Q71,'[1]Données GS'!V:W,2,FALSE))</f>
        <v>12</v>
      </c>
      <c r="Q71" s="32" t="s">
        <v>26</v>
      </c>
      <c r="R71" s="107" t="s">
        <v>292</v>
      </c>
    </row>
    <row r="72" spans="1:18" ht="19.899999999999999" customHeight="1" x14ac:dyDescent="0.25">
      <c r="A72" s="106" t="s">
        <v>97</v>
      </c>
      <c r="B72" s="62" t="s">
        <v>160</v>
      </c>
      <c r="C72" s="61">
        <v>1</v>
      </c>
      <c r="D72" s="61">
        <v>23</v>
      </c>
      <c r="E72" s="61" t="s">
        <v>15</v>
      </c>
      <c r="F72" s="61">
        <v>1</v>
      </c>
      <c r="G72" s="61">
        <v>1.6</v>
      </c>
      <c r="H72" s="16">
        <f t="shared" si="0"/>
        <v>3.2</v>
      </c>
      <c r="I72" s="61" t="s">
        <v>34</v>
      </c>
      <c r="J72" s="61" t="s">
        <v>17</v>
      </c>
      <c r="K72" s="60">
        <v>8</v>
      </c>
      <c r="L72" s="60" t="s">
        <v>50</v>
      </c>
      <c r="M72" s="14">
        <f>IF(L72="","",VLOOKUP(L72,Légende!A:B,2,FALSE))</f>
        <v>0.8</v>
      </c>
      <c r="N72" s="75" t="s">
        <v>18</v>
      </c>
      <c r="O72" s="14">
        <f>IF(N72="",0,VLOOKUP(N72,Légende!D:E,2,FALSE))</f>
        <v>1</v>
      </c>
      <c r="P72" s="15">
        <f>IF(Q72="","",VLOOKUP(Q72,'[1]Données GS'!V:W,2,FALSE))</f>
        <v>50</v>
      </c>
      <c r="Q72" s="32" t="s">
        <v>67</v>
      </c>
      <c r="R72" s="107" t="s">
        <v>292</v>
      </c>
    </row>
    <row r="73" spans="1:18" ht="19.899999999999999" customHeight="1" x14ac:dyDescent="0.25">
      <c r="A73" s="106" t="s">
        <v>97</v>
      </c>
      <c r="B73" s="62" t="s">
        <v>160</v>
      </c>
      <c r="C73" s="61">
        <v>1</v>
      </c>
      <c r="D73" s="61">
        <v>25</v>
      </c>
      <c r="E73" s="61" t="s">
        <v>15</v>
      </c>
      <c r="F73" s="61">
        <v>2</v>
      </c>
      <c r="G73" s="61">
        <v>1.6</v>
      </c>
      <c r="H73" s="16">
        <f t="shared" si="0"/>
        <v>6.4</v>
      </c>
      <c r="I73" s="61" t="s">
        <v>34</v>
      </c>
      <c r="J73" s="61" t="s">
        <v>17</v>
      </c>
      <c r="K73" s="60">
        <v>15</v>
      </c>
      <c r="L73" s="60" t="s">
        <v>50</v>
      </c>
      <c r="M73" s="14">
        <f>IF(L73="","",VLOOKUP(L73,Légende!A:B,2,FALSE))</f>
        <v>0.8</v>
      </c>
      <c r="N73" s="75" t="s">
        <v>18</v>
      </c>
      <c r="O73" s="14">
        <f>IF(N73="",0,VLOOKUP(N73,Légende!D:E,2,FALSE))</f>
        <v>1</v>
      </c>
      <c r="P73" s="15">
        <f>IF(Q73="","",VLOOKUP(Q73,'[1]Données GS'!V:W,2,FALSE))</f>
        <v>50</v>
      </c>
      <c r="Q73" s="32" t="s">
        <v>67</v>
      </c>
      <c r="R73" s="107" t="s">
        <v>292</v>
      </c>
    </row>
    <row r="74" spans="1:18" ht="19.899999999999999" customHeight="1" x14ac:dyDescent="0.25">
      <c r="A74" s="106" t="s">
        <v>97</v>
      </c>
      <c r="B74" s="62" t="s">
        <v>160</v>
      </c>
      <c r="C74" s="61">
        <v>1</v>
      </c>
      <c r="D74" s="61">
        <v>26</v>
      </c>
      <c r="E74" s="61" t="s">
        <v>15</v>
      </c>
      <c r="F74" s="61">
        <v>2</v>
      </c>
      <c r="G74" s="61">
        <v>1.6</v>
      </c>
      <c r="H74" s="16">
        <f t="shared" si="0"/>
        <v>6.4</v>
      </c>
      <c r="I74" s="61" t="s">
        <v>16</v>
      </c>
      <c r="J74" s="61" t="s">
        <v>17</v>
      </c>
      <c r="K74" s="60">
        <v>26</v>
      </c>
      <c r="L74" s="60" t="s">
        <v>51</v>
      </c>
      <c r="M74" s="14">
        <f>IF(L74="","",VLOOKUP(L74,Légende!A:B,2,FALSE))</f>
        <v>1</v>
      </c>
      <c r="N74" s="75" t="s">
        <v>18</v>
      </c>
      <c r="O74" s="14">
        <f>IF(N74="",0,VLOOKUP(N74,Légende!D:E,2,FALSE))</f>
        <v>1</v>
      </c>
      <c r="P74" s="15">
        <f>IF(Q74="","",VLOOKUP(Q74,'[1]Données GS'!V:W,2,FALSE))</f>
        <v>50</v>
      </c>
      <c r="Q74" s="32" t="s">
        <v>67</v>
      </c>
      <c r="R74" s="107" t="s">
        <v>292</v>
      </c>
    </row>
    <row r="75" spans="1:18" ht="19.899999999999999" customHeight="1" x14ac:dyDescent="0.25">
      <c r="A75" s="106" t="s">
        <v>97</v>
      </c>
      <c r="B75" s="62" t="s">
        <v>160</v>
      </c>
      <c r="C75" s="61">
        <v>1</v>
      </c>
      <c r="D75" s="61">
        <v>24</v>
      </c>
      <c r="E75" s="61" t="s">
        <v>22</v>
      </c>
      <c r="F75" s="61">
        <v>0</v>
      </c>
      <c r="G75" s="61">
        <v>0</v>
      </c>
      <c r="H75" s="16">
        <f t="shared" ref="H75:H138" si="1">F75*G75*2</f>
        <v>0</v>
      </c>
      <c r="I75" s="61" t="s">
        <v>16</v>
      </c>
      <c r="J75" s="61" t="s">
        <v>17</v>
      </c>
      <c r="K75" s="60">
        <v>8</v>
      </c>
      <c r="L75" s="60" t="s">
        <v>50</v>
      </c>
      <c r="M75" s="14">
        <f>IF(L75="","",VLOOKUP(L75,Légende!A:B,2,FALSE))</f>
        <v>0.8</v>
      </c>
      <c r="N75" s="75" t="s">
        <v>18</v>
      </c>
      <c r="O75" s="14">
        <f>IF(N75="",0,VLOOKUP(N75,Légende!D:E,2,FALSE))</f>
        <v>1</v>
      </c>
      <c r="P75" s="15">
        <f>IF(Q75="","",VLOOKUP(Q75,'[1]Données GS'!V:W,2,FALSE))</f>
        <v>200</v>
      </c>
      <c r="Q75" s="32" t="s">
        <v>76</v>
      </c>
      <c r="R75" s="107" t="s">
        <v>307</v>
      </c>
    </row>
    <row r="76" spans="1:18" ht="19.899999999999999" customHeight="1" x14ac:dyDescent="0.25">
      <c r="A76" s="106" t="s">
        <v>97</v>
      </c>
      <c r="B76" s="62" t="s">
        <v>160</v>
      </c>
      <c r="C76" s="61">
        <v>1</v>
      </c>
      <c r="D76" s="61"/>
      <c r="E76" s="61" t="s">
        <v>19</v>
      </c>
      <c r="F76" s="61">
        <v>18</v>
      </c>
      <c r="G76" s="61">
        <v>0.5</v>
      </c>
      <c r="H76" s="16">
        <f t="shared" si="1"/>
        <v>18</v>
      </c>
      <c r="I76" s="61" t="s">
        <v>34</v>
      </c>
      <c r="J76" s="61" t="s">
        <v>17</v>
      </c>
      <c r="K76" s="60">
        <v>52</v>
      </c>
      <c r="L76" s="60" t="s">
        <v>50</v>
      </c>
      <c r="M76" s="14">
        <f>IF(L76="","",VLOOKUP(L76,Légende!A:B,2,FALSE))</f>
        <v>0.8</v>
      </c>
      <c r="N76" s="75" t="s">
        <v>18</v>
      </c>
      <c r="O76" s="14">
        <f>IF(N76="",0,VLOOKUP(N76,Légende!D:E,2,FALSE))</f>
        <v>1</v>
      </c>
      <c r="P76" s="15">
        <f>IF(Q76="","",VLOOKUP(Q76,'[1]Données GS'!V:W,2,FALSE))</f>
        <v>50</v>
      </c>
      <c r="Q76" s="32" t="s">
        <v>67</v>
      </c>
      <c r="R76" s="107" t="s">
        <v>298</v>
      </c>
    </row>
    <row r="77" spans="1:18" ht="19.899999999999999" customHeight="1" x14ac:dyDescent="0.25">
      <c r="A77" s="106" t="s">
        <v>101</v>
      </c>
      <c r="B77" s="62" t="s">
        <v>162</v>
      </c>
      <c r="C77" s="61" t="s">
        <v>53</v>
      </c>
      <c r="D77" s="61"/>
      <c r="E77" s="61" t="s">
        <v>15</v>
      </c>
      <c r="F77" s="61">
        <v>4</v>
      </c>
      <c r="G77" s="61">
        <v>2.6</v>
      </c>
      <c r="H77" s="16">
        <f t="shared" si="1"/>
        <v>20.8</v>
      </c>
      <c r="I77" s="61" t="s">
        <v>16</v>
      </c>
      <c r="J77" s="61" t="s">
        <v>17</v>
      </c>
      <c r="K77" s="60">
        <v>34</v>
      </c>
      <c r="L77" s="60" t="s">
        <v>51</v>
      </c>
      <c r="M77" s="14">
        <f>IF(L77="","",VLOOKUP(L77,Légende!A:B,2,FALSE))</f>
        <v>1</v>
      </c>
      <c r="N77" s="75" t="s">
        <v>18</v>
      </c>
      <c r="O77" s="14">
        <f>IF(N77="",0,VLOOKUP(N77,Légende!D:E,2,FALSE))</f>
        <v>1</v>
      </c>
      <c r="P77" s="15">
        <f>IF(Q77="","",VLOOKUP(Q77,'[1]Données GS'!V:W,2,FALSE))</f>
        <v>50</v>
      </c>
      <c r="Q77" s="32" t="s">
        <v>67</v>
      </c>
      <c r="R77" s="107" t="s">
        <v>308</v>
      </c>
    </row>
    <row r="78" spans="1:18" ht="19.899999999999999" customHeight="1" x14ac:dyDescent="0.25">
      <c r="A78" s="106" t="s">
        <v>101</v>
      </c>
      <c r="B78" s="62" t="s">
        <v>162</v>
      </c>
      <c r="C78" s="61" t="s">
        <v>53</v>
      </c>
      <c r="D78" s="61"/>
      <c r="E78" s="61" t="s">
        <v>22</v>
      </c>
      <c r="F78" s="61">
        <v>2</v>
      </c>
      <c r="G78" s="61">
        <v>0.8</v>
      </c>
      <c r="H78" s="16">
        <f t="shared" si="1"/>
        <v>3.2</v>
      </c>
      <c r="I78" s="61" t="s">
        <v>16</v>
      </c>
      <c r="J78" s="61" t="s">
        <v>17</v>
      </c>
      <c r="K78" s="60">
        <v>9</v>
      </c>
      <c r="L78" s="60" t="s">
        <v>50</v>
      </c>
      <c r="M78" s="14">
        <f>IF(L78="","",VLOOKUP(L78,Légende!A:B,2,FALSE))</f>
        <v>0.8</v>
      </c>
      <c r="N78" s="75" t="s">
        <v>18</v>
      </c>
      <c r="O78" s="14">
        <f>IF(N78="",0,VLOOKUP(N78,Légende!D:E,2,FALSE))</f>
        <v>1</v>
      </c>
      <c r="P78" s="15">
        <f>IF(Q78="","",VLOOKUP(Q78,'[1]Données GS'!V:W,2,FALSE))</f>
        <v>200</v>
      </c>
      <c r="Q78" s="32" t="s">
        <v>76</v>
      </c>
      <c r="R78" s="107" t="s">
        <v>307</v>
      </c>
    </row>
    <row r="79" spans="1:18" ht="19.899999999999999" customHeight="1" x14ac:dyDescent="0.25">
      <c r="A79" s="106" t="s">
        <v>102</v>
      </c>
      <c r="B79" s="62" t="s">
        <v>163</v>
      </c>
      <c r="C79" s="61" t="s">
        <v>53</v>
      </c>
      <c r="D79" s="61">
        <v>17</v>
      </c>
      <c r="E79" s="61" t="s">
        <v>15</v>
      </c>
      <c r="F79" s="61">
        <v>1</v>
      </c>
      <c r="G79" s="61">
        <v>2.6</v>
      </c>
      <c r="H79" s="16">
        <f t="shared" si="1"/>
        <v>5.2</v>
      </c>
      <c r="I79" s="61" t="s">
        <v>16</v>
      </c>
      <c r="J79" s="61" t="s">
        <v>17</v>
      </c>
      <c r="K79" s="60">
        <v>15</v>
      </c>
      <c r="L79" s="60" t="s">
        <v>51</v>
      </c>
      <c r="M79" s="14">
        <f>IF(L79="","",VLOOKUP(L79,Légende!A:B,2,FALSE))</f>
        <v>1</v>
      </c>
      <c r="N79" s="75" t="s">
        <v>18</v>
      </c>
      <c r="O79" s="14">
        <f>IF(N79="",0,VLOOKUP(N79,Légende!D:E,2,FALSE))</f>
        <v>1</v>
      </c>
      <c r="P79" s="15">
        <f>IF(Q79="","",VLOOKUP(Q79,'[1]Données GS'!V:W,2,FALSE))</f>
        <v>50</v>
      </c>
      <c r="Q79" s="32" t="s">
        <v>67</v>
      </c>
      <c r="R79" s="107" t="s">
        <v>292</v>
      </c>
    </row>
    <row r="80" spans="1:18" ht="19.899999999999999" customHeight="1" x14ac:dyDescent="0.25">
      <c r="A80" s="106" t="s">
        <v>102</v>
      </c>
      <c r="B80" s="62" t="s">
        <v>163</v>
      </c>
      <c r="C80" s="61" t="s">
        <v>53</v>
      </c>
      <c r="D80" s="61"/>
      <c r="E80" s="61" t="s">
        <v>15</v>
      </c>
      <c r="F80" s="61">
        <v>1</v>
      </c>
      <c r="G80" s="61">
        <v>2.6</v>
      </c>
      <c r="H80" s="16">
        <f t="shared" si="1"/>
        <v>5.2</v>
      </c>
      <c r="I80" s="61" t="s">
        <v>16</v>
      </c>
      <c r="J80" s="61" t="s">
        <v>17</v>
      </c>
      <c r="K80" s="60">
        <v>16</v>
      </c>
      <c r="L80" s="60" t="s">
        <v>51</v>
      </c>
      <c r="M80" s="14">
        <f>IF(L80="","",VLOOKUP(L80,Légende!A:B,2,FALSE))</f>
        <v>1</v>
      </c>
      <c r="N80" s="75" t="s">
        <v>18</v>
      </c>
      <c r="O80" s="14">
        <f>IF(N80="",0,VLOOKUP(N80,Légende!D:E,2,FALSE))</f>
        <v>1</v>
      </c>
      <c r="P80" s="15">
        <f>IF(Q80="","",VLOOKUP(Q80,'[1]Données GS'!V:W,2,FALSE))</f>
        <v>50</v>
      </c>
      <c r="Q80" s="32" t="s">
        <v>67</v>
      </c>
      <c r="R80" s="107" t="s">
        <v>292</v>
      </c>
    </row>
    <row r="81" spans="1:18" ht="19.899999999999999" customHeight="1" x14ac:dyDescent="0.25">
      <c r="A81" s="106" t="s">
        <v>102</v>
      </c>
      <c r="B81" s="62" t="s">
        <v>163</v>
      </c>
      <c r="C81" s="61" t="s">
        <v>53</v>
      </c>
      <c r="D81" s="61">
        <v>12</v>
      </c>
      <c r="E81" s="61" t="s">
        <v>15</v>
      </c>
      <c r="F81" s="61">
        <v>1</v>
      </c>
      <c r="G81" s="61">
        <v>2.6</v>
      </c>
      <c r="H81" s="16">
        <f t="shared" si="1"/>
        <v>5.2</v>
      </c>
      <c r="I81" s="61" t="s">
        <v>16</v>
      </c>
      <c r="J81" s="61" t="s">
        <v>17</v>
      </c>
      <c r="K81" s="60">
        <v>16</v>
      </c>
      <c r="L81" s="60" t="s">
        <v>51</v>
      </c>
      <c r="M81" s="14">
        <f>IF(L81="","",VLOOKUP(L81,Légende!A:B,2,FALSE))</f>
        <v>1</v>
      </c>
      <c r="N81" s="75" t="s">
        <v>18</v>
      </c>
      <c r="O81" s="14">
        <f>IF(N81="",0,VLOOKUP(N81,Légende!D:E,2,FALSE))</f>
        <v>1</v>
      </c>
      <c r="P81" s="15">
        <f>IF(Q81="","",VLOOKUP(Q81,'[1]Données GS'!V:W,2,FALSE))</f>
        <v>50</v>
      </c>
      <c r="Q81" s="32" t="s">
        <v>67</v>
      </c>
      <c r="R81" s="107" t="s">
        <v>292</v>
      </c>
    </row>
    <row r="82" spans="1:18" ht="19.899999999999999" customHeight="1" x14ac:dyDescent="0.25">
      <c r="A82" s="106" t="s">
        <v>102</v>
      </c>
      <c r="B82" s="62" t="s">
        <v>163</v>
      </c>
      <c r="C82" s="61" t="s">
        <v>53</v>
      </c>
      <c r="D82" s="61"/>
      <c r="E82" s="61" t="s">
        <v>2</v>
      </c>
      <c r="F82" s="61">
        <v>2</v>
      </c>
      <c r="G82" s="61">
        <v>2.6</v>
      </c>
      <c r="H82" s="16">
        <f t="shared" si="1"/>
        <v>10.4</v>
      </c>
      <c r="I82" s="61" t="s">
        <v>34</v>
      </c>
      <c r="J82" s="61" t="s">
        <v>17</v>
      </c>
      <c r="K82" s="60">
        <v>43</v>
      </c>
      <c r="L82" s="60" t="s">
        <v>51</v>
      </c>
      <c r="M82" s="14">
        <f>IF(L82="","",VLOOKUP(L82,Légende!A:B,2,FALSE))</f>
        <v>1</v>
      </c>
      <c r="N82" s="75" t="s">
        <v>18</v>
      </c>
      <c r="O82" s="14">
        <f>IF(N82="",0,VLOOKUP(N82,Légende!D:E,2,FALSE))</f>
        <v>1</v>
      </c>
      <c r="P82" s="15">
        <f>IF(Q82="","",VLOOKUP(Q82,'[1]Données GS'!V:W,2,FALSE))</f>
        <v>12</v>
      </c>
      <c r="Q82" s="32" t="s">
        <v>26</v>
      </c>
      <c r="R82" s="107" t="s">
        <v>309</v>
      </c>
    </row>
    <row r="83" spans="1:18" ht="19.899999999999999" customHeight="1" x14ac:dyDescent="0.25">
      <c r="A83" s="106" t="s">
        <v>102</v>
      </c>
      <c r="B83" s="62" t="s">
        <v>163</v>
      </c>
      <c r="C83" s="61" t="s">
        <v>53</v>
      </c>
      <c r="D83" s="61"/>
      <c r="E83" s="61" t="s">
        <v>2</v>
      </c>
      <c r="F83" s="61">
        <v>2</v>
      </c>
      <c r="G83" s="61">
        <v>2.6</v>
      </c>
      <c r="H83" s="16">
        <f t="shared" si="1"/>
        <v>10.4</v>
      </c>
      <c r="I83" s="61" t="s">
        <v>34</v>
      </c>
      <c r="J83" s="61" t="s">
        <v>17</v>
      </c>
      <c r="K83" s="60">
        <v>43</v>
      </c>
      <c r="L83" s="60" t="s">
        <v>51</v>
      </c>
      <c r="M83" s="14">
        <f>IF(L83="","",VLOOKUP(L83,Légende!A:B,2,FALSE))</f>
        <v>1</v>
      </c>
      <c r="N83" s="75" t="s">
        <v>18</v>
      </c>
      <c r="O83" s="14">
        <f>IF(N83="",0,VLOOKUP(N83,Légende!D:E,2,FALSE))</f>
        <v>1</v>
      </c>
      <c r="P83" s="15">
        <f>IF(Q83="","",VLOOKUP(Q83,'[1]Données GS'!V:W,2,FALSE))</f>
        <v>12</v>
      </c>
      <c r="Q83" s="32" t="s">
        <v>26</v>
      </c>
      <c r="R83" s="107" t="s">
        <v>309</v>
      </c>
    </row>
    <row r="84" spans="1:18" ht="19.899999999999999" customHeight="1" x14ac:dyDescent="0.25">
      <c r="A84" s="106" t="s">
        <v>102</v>
      </c>
      <c r="B84" s="62" t="s">
        <v>163</v>
      </c>
      <c r="C84" s="61" t="s">
        <v>53</v>
      </c>
      <c r="D84" s="61"/>
      <c r="E84" s="61" t="s">
        <v>2</v>
      </c>
      <c r="F84" s="61">
        <v>5</v>
      </c>
      <c r="G84" s="61">
        <v>2.6</v>
      </c>
      <c r="H84" s="16">
        <f t="shared" si="1"/>
        <v>26</v>
      </c>
      <c r="I84" s="61" t="s">
        <v>34</v>
      </c>
      <c r="J84" s="61" t="s">
        <v>17</v>
      </c>
      <c r="K84" s="60">
        <v>97</v>
      </c>
      <c r="L84" s="60" t="s">
        <v>51</v>
      </c>
      <c r="M84" s="14">
        <f>IF(L84="","",VLOOKUP(L84,Légende!A:B,2,FALSE))</f>
        <v>1</v>
      </c>
      <c r="N84" s="75" t="s">
        <v>18</v>
      </c>
      <c r="O84" s="14">
        <f>IF(N84="",0,VLOOKUP(N84,Légende!D:E,2,FALSE))</f>
        <v>1</v>
      </c>
      <c r="P84" s="15">
        <f>IF(Q84="","",VLOOKUP(Q84,'[1]Données GS'!V:W,2,FALSE))</f>
        <v>12</v>
      </c>
      <c r="Q84" s="32" t="s">
        <v>26</v>
      </c>
      <c r="R84" s="107" t="s">
        <v>309</v>
      </c>
    </row>
    <row r="85" spans="1:18" ht="19.899999999999999" customHeight="1" x14ac:dyDescent="0.25">
      <c r="A85" s="106" t="s">
        <v>102</v>
      </c>
      <c r="B85" s="62" t="s">
        <v>163</v>
      </c>
      <c r="C85" s="61" t="s">
        <v>53</v>
      </c>
      <c r="D85" s="61"/>
      <c r="E85" s="61" t="s">
        <v>22</v>
      </c>
      <c r="F85" s="61">
        <v>0</v>
      </c>
      <c r="G85" s="61">
        <v>0</v>
      </c>
      <c r="H85" s="16">
        <f t="shared" si="1"/>
        <v>0</v>
      </c>
      <c r="I85" s="61" t="s">
        <v>16</v>
      </c>
      <c r="J85" s="61" t="s">
        <v>17</v>
      </c>
      <c r="K85" s="60">
        <v>21</v>
      </c>
      <c r="L85" s="60" t="s">
        <v>50</v>
      </c>
      <c r="M85" s="14">
        <f>IF(L85="","",VLOOKUP(L85,Légende!A:B,2,FALSE))</f>
        <v>0.8</v>
      </c>
      <c r="N85" s="75" t="s">
        <v>18</v>
      </c>
      <c r="O85" s="14">
        <f>IF(N85="",0,VLOOKUP(N85,Légende!D:E,2,FALSE))</f>
        <v>1</v>
      </c>
      <c r="P85" s="15">
        <f>IF(Q85="","",VLOOKUP(Q85,'[1]Données GS'!V:W,2,FALSE))</f>
        <v>200</v>
      </c>
      <c r="Q85" s="32" t="s">
        <v>76</v>
      </c>
      <c r="R85" s="107" t="s">
        <v>310</v>
      </c>
    </row>
    <row r="86" spans="1:18" ht="19.899999999999999" customHeight="1" x14ac:dyDescent="0.25">
      <c r="A86" s="106" t="s">
        <v>102</v>
      </c>
      <c r="B86" s="62" t="s">
        <v>163</v>
      </c>
      <c r="C86" s="61" t="s">
        <v>53</v>
      </c>
      <c r="D86" s="61"/>
      <c r="E86" s="61" t="s">
        <v>22</v>
      </c>
      <c r="F86" s="61">
        <v>0</v>
      </c>
      <c r="G86" s="61">
        <v>0</v>
      </c>
      <c r="H86" s="16">
        <f t="shared" si="1"/>
        <v>0</v>
      </c>
      <c r="I86" s="61" t="s">
        <v>16</v>
      </c>
      <c r="J86" s="61" t="s">
        <v>17</v>
      </c>
      <c r="K86" s="60">
        <v>20</v>
      </c>
      <c r="L86" s="60" t="s">
        <v>50</v>
      </c>
      <c r="M86" s="14">
        <f>IF(L86="","",VLOOKUP(L86,Légende!A:B,2,FALSE))</f>
        <v>0.8</v>
      </c>
      <c r="N86" s="75" t="s">
        <v>18</v>
      </c>
      <c r="O86" s="14">
        <f>IF(N86="",0,VLOOKUP(N86,Légende!D:E,2,FALSE))</f>
        <v>1</v>
      </c>
      <c r="P86" s="15">
        <f>IF(Q86="","",VLOOKUP(Q86,'[1]Données GS'!V:W,2,FALSE))</f>
        <v>200</v>
      </c>
      <c r="Q86" s="32" t="s">
        <v>76</v>
      </c>
      <c r="R86" s="107" t="s">
        <v>311</v>
      </c>
    </row>
    <row r="87" spans="1:18" ht="19.899999999999999" customHeight="1" x14ac:dyDescent="0.25">
      <c r="A87" s="106" t="s">
        <v>102</v>
      </c>
      <c r="B87" s="62" t="s">
        <v>163</v>
      </c>
      <c r="C87" s="61" t="s">
        <v>53</v>
      </c>
      <c r="D87" s="61"/>
      <c r="E87" s="61" t="s">
        <v>19</v>
      </c>
      <c r="F87" s="61">
        <v>0</v>
      </c>
      <c r="G87" s="61">
        <v>0</v>
      </c>
      <c r="H87" s="16">
        <f t="shared" si="1"/>
        <v>0</v>
      </c>
      <c r="I87" s="61" t="s">
        <v>16</v>
      </c>
      <c r="J87" s="61" t="s">
        <v>17</v>
      </c>
      <c r="K87" s="60">
        <v>180</v>
      </c>
      <c r="L87" s="60" t="s">
        <v>50</v>
      </c>
      <c r="M87" s="14">
        <f>IF(L87="","",VLOOKUP(L87,Légende!A:B,2,FALSE))</f>
        <v>0.8</v>
      </c>
      <c r="N87" s="75" t="s">
        <v>18</v>
      </c>
      <c r="O87" s="14">
        <f>IF(N87="",0,VLOOKUP(N87,Légende!D:E,2,FALSE))</f>
        <v>1</v>
      </c>
      <c r="P87" s="15">
        <f>IF(Q87="","",VLOOKUP(Q87,'[1]Données GS'!V:W,2,FALSE))</f>
        <v>50</v>
      </c>
      <c r="Q87" s="32" t="s">
        <v>67</v>
      </c>
      <c r="R87" s="107" t="s">
        <v>292</v>
      </c>
    </row>
    <row r="88" spans="1:18" ht="19.899999999999999" customHeight="1" x14ac:dyDescent="0.25">
      <c r="A88" s="106" t="s">
        <v>102</v>
      </c>
      <c r="B88" s="62" t="s">
        <v>163</v>
      </c>
      <c r="C88" s="61">
        <v>1</v>
      </c>
      <c r="D88" s="61"/>
      <c r="E88" s="61" t="s">
        <v>2</v>
      </c>
      <c r="F88" s="61">
        <v>4</v>
      </c>
      <c r="G88" s="61">
        <v>2.6</v>
      </c>
      <c r="H88" s="16">
        <f t="shared" si="1"/>
        <v>20.8</v>
      </c>
      <c r="I88" s="61" t="s">
        <v>34</v>
      </c>
      <c r="J88" s="61" t="s">
        <v>17</v>
      </c>
      <c r="K88" s="60">
        <v>86</v>
      </c>
      <c r="L88" s="60" t="s">
        <v>51</v>
      </c>
      <c r="M88" s="14">
        <f>IF(L88="","",VLOOKUP(L88,Légende!A:B,2,FALSE))</f>
        <v>1</v>
      </c>
      <c r="N88" s="75" t="s">
        <v>18</v>
      </c>
      <c r="O88" s="14">
        <f>IF(N88="",0,VLOOKUP(N88,Légende!D:E,2,FALSE))</f>
        <v>1</v>
      </c>
      <c r="P88" s="15">
        <f>IF(Q88="","",VLOOKUP(Q88,'[1]Données GS'!V:W,2,FALSE))</f>
        <v>12</v>
      </c>
      <c r="Q88" s="32" t="s">
        <v>26</v>
      </c>
      <c r="R88" s="107" t="s">
        <v>309</v>
      </c>
    </row>
    <row r="89" spans="1:18" ht="19.899999999999999" customHeight="1" x14ac:dyDescent="0.25">
      <c r="A89" s="106" t="s">
        <v>102</v>
      </c>
      <c r="B89" s="62" t="s">
        <v>163</v>
      </c>
      <c r="C89" s="61">
        <v>1</v>
      </c>
      <c r="D89" s="61"/>
      <c r="E89" s="61" t="s">
        <v>2</v>
      </c>
      <c r="F89" s="61">
        <v>5</v>
      </c>
      <c r="G89" s="61">
        <v>2.6</v>
      </c>
      <c r="H89" s="16">
        <f t="shared" si="1"/>
        <v>26</v>
      </c>
      <c r="I89" s="61" t="s">
        <v>16</v>
      </c>
      <c r="J89" s="61" t="s">
        <v>17</v>
      </c>
      <c r="K89" s="60">
        <v>97</v>
      </c>
      <c r="L89" s="60" t="s">
        <v>51</v>
      </c>
      <c r="M89" s="14">
        <f>IF(L89="","",VLOOKUP(L89,Légende!A:B,2,FALSE))</f>
        <v>1</v>
      </c>
      <c r="N89" s="75" t="s">
        <v>18</v>
      </c>
      <c r="O89" s="14">
        <f>IF(N89="",0,VLOOKUP(N89,Légende!D:E,2,FALSE))</f>
        <v>1</v>
      </c>
      <c r="P89" s="15">
        <f>IF(Q89="","",VLOOKUP(Q89,'[1]Données GS'!V:W,2,FALSE))</f>
        <v>12</v>
      </c>
      <c r="Q89" s="32" t="s">
        <v>26</v>
      </c>
      <c r="R89" s="107" t="s">
        <v>309</v>
      </c>
    </row>
    <row r="90" spans="1:18" ht="19.899999999999999" customHeight="1" x14ac:dyDescent="0.25">
      <c r="A90" s="106" t="s">
        <v>102</v>
      </c>
      <c r="B90" s="62" t="s">
        <v>163</v>
      </c>
      <c r="C90" s="61">
        <v>1</v>
      </c>
      <c r="D90" s="61"/>
      <c r="E90" s="61" t="s">
        <v>19</v>
      </c>
      <c r="F90" s="61">
        <v>2</v>
      </c>
      <c r="G90" s="61">
        <v>2.6</v>
      </c>
      <c r="H90" s="16">
        <f t="shared" si="1"/>
        <v>10.4</v>
      </c>
      <c r="I90" s="61" t="s">
        <v>16</v>
      </c>
      <c r="J90" s="61" t="s">
        <v>17</v>
      </c>
      <c r="K90" s="60">
        <v>166</v>
      </c>
      <c r="L90" s="60" t="s">
        <v>50</v>
      </c>
      <c r="M90" s="14">
        <f>IF(L90="","",VLOOKUP(L90,Légende!A:B,2,FALSE))</f>
        <v>0.8</v>
      </c>
      <c r="N90" s="75" t="s">
        <v>18</v>
      </c>
      <c r="O90" s="14">
        <f>IF(N90="",0,VLOOKUP(N90,Légende!D:E,2,FALSE))</f>
        <v>1</v>
      </c>
      <c r="P90" s="15">
        <f>IF(Q90="","",VLOOKUP(Q90,'[1]Données GS'!V:W,2,FALSE))</f>
        <v>50</v>
      </c>
      <c r="Q90" s="32" t="s">
        <v>67</v>
      </c>
      <c r="R90" s="107" t="s">
        <v>312</v>
      </c>
    </row>
    <row r="91" spans="1:18" ht="19.899999999999999" customHeight="1" x14ac:dyDescent="0.25">
      <c r="A91" s="106" t="s">
        <v>103</v>
      </c>
      <c r="B91" s="62" t="s">
        <v>164</v>
      </c>
      <c r="C91" s="61" t="s">
        <v>53</v>
      </c>
      <c r="D91" s="61">
        <v>2</v>
      </c>
      <c r="E91" s="61" t="s">
        <v>15</v>
      </c>
      <c r="F91" s="61">
        <v>2</v>
      </c>
      <c r="G91" s="61">
        <v>2</v>
      </c>
      <c r="H91" s="16">
        <f t="shared" si="1"/>
        <v>8</v>
      </c>
      <c r="I91" s="61" t="s">
        <v>35</v>
      </c>
      <c r="J91" s="61" t="s">
        <v>17</v>
      </c>
      <c r="K91" s="60">
        <v>32</v>
      </c>
      <c r="L91" s="60" t="s">
        <v>51</v>
      </c>
      <c r="M91" s="14">
        <f>IF(L91="","",VLOOKUP(L91,Légende!A:B,2,FALSE))</f>
        <v>1</v>
      </c>
      <c r="N91" s="75" t="s">
        <v>18</v>
      </c>
      <c r="O91" s="14">
        <f>IF(N91="",0,VLOOKUP(N91,Légende!D:E,2,FALSE))</f>
        <v>1</v>
      </c>
      <c r="P91" s="15">
        <f>IF(Q91="","",VLOOKUP(Q91,'[1]Données GS'!V:W,2,FALSE))</f>
        <v>50</v>
      </c>
      <c r="Q91" s="32" t="s">
        <v>67</v>
      </c>
      <c r="R91" s="107" t="s">
        <v>292</v>
      </c>
    </row>
    <row r="92" spans="1:18" ht="19.899999999999999" customHeight="1" x14ac:dyDescent="0.25">
      <c r="A92" s="106" t="s">
        <v>103</v>
      </c>
      <c r="B92" s="62" t="s">
        <v>164</v>
      </c>
      <c r="C92" s="61" t="s">
        <v>53</v>
      </c>
      <c r="D92" s="61">
        <v>2</v>
      </c>
      <c r="E92" s="61" t="s">
        <v>15</v>
      </c>
      <c r="F92" s="61">
        <v>1</v>
      </c>
      <c r="G92" s="61">
        <v>2</v>
      </c>
      <c r="H92" s="16">
        <f t="shared" si="1"/>
        <v>4</v>
      </c>
      <c r="I92" s="61" t="s">
        <v>34</v>
      </c>
      <c r="J92" s="61" t="s">
        <v>17</v>
      </c>
      <c r="K92" s="60">
        <v>16</v>
      </c>
      <c r="L92" s="60" t="s">
        <v>51</v>
      </c>
      <c r="M92" s="14">
        <f>IF(L92="","",VLOOKUP(L92,Légende!A:B,2,FALSE))</f>
        <v>1</v>
      </c>
      <c r="N92" s="75" t="s">
        <v>18</v>
      </c>
      <c r="O92" s="14">
        <f>IF(N92="",0,VLOOKUP(N92,Légende!D:E,2,FALSE))</f>
        <v>1</v>
      </c>
      <c r="P92" s="15">
        <f>IF(Q92="","",VLOOKUP(Q92,'[1]Données GS'!V:W,2,FALSE))</f>
        <v>50</v>
      </c>
      <c r="Q92" s="32" t="s">
        <v>67</v>
      </c>
      <c r="R92" s="110" t="s">
        <v>292</v>
      </c>
    </row>
    <row r="93" spans="1:18" ht="19.899999999999999" customHeight="1" x14ac:dyDescent="0.25">
      <c r="A93" s="106" t="s">
        <v>103</v>
      </c>
      <c r="B93" s="62" t="s">
        <v>164</v>
      </c>
      <c r="C93" s="61" t="s">
        <v>53</v>
      </c>
      <c r="D93" s="61">
        <v>5</v>
      </c>
      <c r="E93" s="61" t="s">
        <v>15</v>
      </c>
      <c r="F93" s="61">
        <v>2</v>
      </c>
      <c r="G93" s="61">
        <v>2</v>
      </c>
      <c r="H93" s="16">
        <f t="shared" si="1"/>
        <v>8</v>
      </c>
      <c r="I93" s="61" t="s">
        <v>16</v>
      </c>
      <c r="J93" s="61" t="s">
        <v>17</v>
      </c>
      <c r="K93" s="60">
        <v>32</v>
      </c>
      <c r="L93" s="60" t="s">
        <v>51</v>
      </c>
      <c r="M93" s="14">
        <f>IF(L93="","",VLOOKUP(L93,Légende!A:B,2,FALSE))</f>
        <v>1</v>
      </c>
      <c r="N93" s="75" t="s">
        <v>18</v>
      </c>
      <c r="O93" s="14">
        <f>IF(N93="",0,VLOOKUP(N93,Légende!D:E,2,FALSE))</f>
        <v>1</v>
      </c>
      <c r="P93" s="15">
        <f>IF(Q93="","",VLOOKUP(Q93,'[1]Données GS'!V:W,2,FALSE))</f>
        <v>50</v>
      </c>
      <c r="Q93" s="32" t="s">
        <v>67</v>
      </c>
      <c r="R93" s="110" t="s">
        <v>292</v>
      </c>
    </row>
    <row r="94" spans="1:18" ht="19.899999999999999" customHeight="1" x14ac:dyDescent="0.25">
      <c r="A94" s="106" t="s">
        <v>103</v>
      </c>
      <c r="B94" s="62" t="s">
        <v>164</v>
      </c>
      <c r="C94" s="61" t="s">
        <v>53</v>
      </c>
      <c r="D94" s="61" t="s">
        <v>165</v>
      </c>
      <c r="E94" s="61" t="s">
        <v>15</v>
      </c>
      <c r="F94" s="61">
        <v>1</v>
      </c>
      <c r="G94" s="61">
        <v>2</v>
      </c>
      <c r="H94" s="16">
        <f t="shared" si="1"/>
        <v>4</v>
      </c>
      <c r="I94" s="61" t="s">
        <v>16</v>
      </c>
      <c r="J94" s="61" t="s">
        <v>17</v>
      </c>
      <c r="K94" s="60">
        <v>16</v>
      </c>
      <c r="L94" s="60" t="s">
        <v>51</v>
      </c>
      <c r="M94" s="14">
        <f>IF(L94="","",VLOOKUP(L94,Légende!A:B,2,FALSE))</f>
        <v>1</v>
      </c>
      <c r="N94" s="75" t="s">
        <v>18</v>
      </c>
      <c r="O94" s="14">
        <f>IF(N94="",0,VLOOKUP(N94,Légende!D:E,2,FALSE))</f>
        <v>1</v>
      </c>
      <c r="P94" s="15">
        <f>IF(Q94="","",VLOOKUP(Q94,'[1]Données GS'!V:W,2,FALSE))</f>
        <v>50</v>
      </c>
      <c r="Q94" s="32" t="s">
        <v>67</v>
      </c>
      <c r="R94" s="110" t="s">
        <v>292</v>
      </c>
    </row>
    <row r="95" spans="1:18" ht="19.899999999999999" customHeight="1" x14ac:dyDescent="0.25">
      <c r="A95" s="106" t="s">
        <v>103</v>
      </c>
      <c r="B95" s="62" t="s">
        <v>164</v>
      </c>
      <c r="C95" s="61" t="s">
        <v>53</v>
      </c>
      <c r="D95" s="61">
        <v>7</v>
      </c>
      <c r="E95" s="61" t="s">
        <v>2</v>
      </c>
      <c r="F95" s="61">
        <v>4</v>
      </c>
      <c r="G95" s="61">
        <v>2</v>
      </c>
      <c r="H95" s="16">
        <f t="shared" si="1"/>
        <v>16</v>
      </c>
      <c r="I95" s="61" t="s">
        <v>16</v>
      </c>
      <c r="J95" s="61" t="s">
        <v>17</v>
      </c>
      <c r="K95" s="60">
        <v>72.5</v>
      </c>
      <c r="L95" s="60" t="s">
        <v>51</v>
      </c>
      <c r="M95" s="14">
        <f>IF(L95="","",VLOOKUP(L95,Légende!A:B,2,FALSE))</f>
        <v>1</v>
      </c>
      <c r="N95" s="75" t="s">
        <v>18</v>
      </c>
      <c r="O95" s="14">
        <f>IF(N95="",0,VLOOKUP(N95,Légende!D:E,2,FALSE))</f>
        <v>1</v>
      </c>
      <c r="P95" s="15">
        <f>IF(Q95="","",VLOOKUP(Q95,'[1]Données GS'!V:W,2,FALSE))</f>
        <v>12</v>
      </c>
      <c r="Q95" s="32" t="s">
        <v>26</v>
      </c>
      <c r="R95" s="107" t="s">
        <v>313</v>
      </c>
    </row>
    <row r="96" spans="1:18" ht="19.899999999999999" customHeight="1" x14ac:dyDescent="0.25">
      <c r="A96" s="106" t="s">
        <v>103</v>
      </c>
      <c r="B96" s="62" t="s">
        <v>164</v>
      </c>
      <c r="C96" s="61" t="s">
        <v>53</v>
      </c>
      <c r="D96" s="61"/>
      <c r="E96" s="61" t="s">
        <v>22</v>
      </c>
      <c r="F96" s="61">
        <v>3</v>
      </c>
      <c r="G96" s="61">
        <v>1.2</v>
      </c>
      <c r="H96" s="16">
        <f t="shared" si="1"/>
        <v>7.1999999999999993</v>
      </c>
      <c r="I96" s="61" t="s">
        <v>16</v>
      </c>
      <c r="J96" s="61" t="s">
        <v>17</v>
      </c>
      <c r="K96" s="60">
        <v>14.5</v>
      </c>
      <c r="L96" s="60" t="s">
        <v>50</v>
      </c>
      <c r="M96" s="14">
        <f>IF(L96="","",VLOOKUP(L96,Légende!A:B,2,FALSE))</f>
        <v>0.8</v>
      </c>
      <c r="N96" s="75" t="s">
        <v>18</v>
      </c>
      <c r="O96" s="14">
        <f>IF(N96="",0,VLOOKUP(N96,Légende!D:E,2,FALSE))</f>
        <v>1</v>
      </c>
      <c r="P96" s="15">
        <f>IF(Q96="","",VLOOKUP(Q96,'[1]Données GS'!V:W,2,FALSE))</f>
        <v>200</v>
      </c>
      <c r="Q96" s="32" t="s">
        <v>76</v>
      </c>
      <c r="R96" s="111" t="s">
        <v>314</v>
      </c>
    </row>
    <row r="97" spans="1:18" ht="19.899999999999999" customHeight="1" x14ac:dyDescent="0.25">
      <c r="A97" s="106" t="s">
        <v>103</v>
      </c>
      <c r="B97" s="62" t="s">
        <v>164</v>
      </c>
      <c r="C97" s="61" t="s">
        <v>53</v>
      </c>
      <c r="D97" s="61"/>
      <c r="E97" s="61" t="s">
        <v>19</v>
      </c>
      <c r="F97" s="61">
        <v>0</v>
      </c>
      <c r="G97" s="61">
        <v>0</v>
      </c>
      <c r="H97" s="16">
        <f t="shared" si="1"/>
        <v>0</v>
      </c>
      <c r="I97" s="61" t="s">
        <v>16</v>
      </c>
      <c r="J97" s="61" t="s">
        <v>17</v>
      </c>
      <c r="K97" s="60">
        <v>30</v>
      </c>
      <c r="L97" s="60" t="s">
        <v>50</v>
      </c>
      <c r="M97" s="14">
        <f>IF(L97="","",VLOOKUP(L97,Légende!A:B,2,FALSE))</f>
        <v>0.8</v>
      </c>
      <c r="N97" s="75" t="s">
        <v>18</v>
      </c>
      <c r="O97" s="14">
        <f>IF(N97="",0,VLOOKUP(N97,Légende!D:E,2,FALSE))</f>
        <v>1</v>
      </c>
      <c r="P97" s="15">
        <f>IF(Q97="","",VLOOKUP(Q97,'[1]Données GS'!V:W,2,FALSE))</f>
        <v>50</v>
      </c>
      <c r="Q97" s="32" t="s">
        <v>67</v>
      </c>
      <c r="R97" s="109" t="s">
        <v>292</v>
      </c>
    </row>
    <row r="98" spans="1:18" ht="19.899999999999999" customHeight="1" x14ac:dyDescent="0.25">
      <c r="A98" s="106" t="s">
        <v>103</v>
      </c>
      <c r="B98" s="62" t="s">
        <v>164</v>
      </c>
      <c r="C98" s="61">
        <v>1</v>
      </c>
      <c r="D98" s="61"/>
      <c r="E98" s="61" t="s">
        <v>19</v>
      </c>
      <c r="F98" s="61">
        <v>0</v>
      </c>
      <c r="G98" s="61">
        <v>0</v>
      </c>
      <c r="H98" s="16">
        <f t="shared" si="1"/>
        <v>0</v>
      </c>
      <c r="I98" s="61" t="s">
        <v>16</v>
      </c>
      <c r="J98" s="61" t="s">
        <v>17</v>
      </c>
      <c r="K98" s="60">
        <v>38</v>
      </c>
      <c r="L98" s="60" t="s">
        <v>50</v>
      </c>
      <c r="M98" s="14">
        <f>IF(L98="","",VLOOKUP(L98,Légende!A:B,2,FALSE))</f>
        <v>0.8</v>
      </c>
      <c r="N98" s="75" t="s">
        <v>18</v>
      </c>
      <c r="O98" s="14">
        <f>IF(N98="",0,VLOOKUP(N98,Légende!D:E,2,FALSE))</f>
        <v>1</v>
      </c>
      <c r="P98" s="15">
        <f>IF(Q98="","",VLOOKUP(Q98,'[1]Données GS'!V:W,2,FALSE))</f>
        <v>50</v>
      </c>
      <c r="Q98" s="32" t="s">
        <v>67</v>
      </c>
      <c r="R98" s="109" t="s">
        <v>292</v>
      </c>
    </row>
    <row r="99" spans="1:18" ht="19.899999999999999" customHeight="1" x14ac:dyDescent="0.25">
      <c r="A99" s="106" t="s">
        <v>103</v>
      </c>
      <c r="B99" s="62" t="s">
        <v>164</v>
      </c>
      <c r="C99" s="61">
        <v>1</v>
      </c>
      <c r="D99" s="61">
        <v>18</v>
      </c>
      <c r="E99" s="61" t="s">
        <v>22</v>
      </c>
      <c r="F99" s="61">
        <v>0</v>
      </c>
      <c r="G99" s="61">
        <v>0</v>
      </c>
      <c r="H99" s="16">
        <f t="shared" si="1"/>
        <v>0</v>
      </c>
      <c r="I99" s="61" t="s">
        <v>16</v>
      </c>
      <c r="J99" s="61" t="s">
        <v>17</v>
      </c>
      <c r="K99" s="60">
        <v>3</v>
      </c>
      <c r="L99" s="60" t="s">
        <v>50</v>
      </c>
      <c r="M99" s="14">
        <f>IF(L99="","",VLOOKUP(L99,Légende!A:B,2,FALSE))</f>
        <v>0.8</v>
      </c>
      <c r="N99" s="75" t="s">
        <v>18</v>
      </c>
      <c r="O99" s="14">
        <f>IF(N99="",0,VLOOKUP(N99,Légende!D:E,2,FALSE))</f>
        <v>1</v>
      </c>
      <c r="P99" s="15">
        <f>IF(Q99="","",VLOOKUP(Q99,'[1]Données GS'!V:W,2,FALSE))</f>
        <v>200</v>
      </c>
      <c r="Q99" s="32" t="s">
        <v>76</v>
      </c>
      <c r="R99" s="107" t="s">
        <v>315</v>
      </c>
    </row>
    <row r="100" spans="1:18" ht="19.899999999999999" customHeight="1" x14ac:dyDescent="0.25">
      <c r="A100" s="106" t="s">
        <v>103</v>
      </c>
      <c r="B100" s="62" t="s">
        <v>164</v>
      </c>
      <c r="C100" s="61">
        <v>1</v>
      </c>
      <c r="D100" s="61">
        <v>19</v>
      </c>
      <c r="E100" s="61" t="s">
        <v>22</v>
      </c>
      <c r="F100" s="61">
        <v>0</v>
      </c>
      <c r="G100" s="61">
        <v>0</v>
      </c>
      <c r="H100" s="16">
        <f t="shared" si="1"/>
        <v>0</v>
      </c>
      <c r="I100" s="61" t="s">
        <v>16</v>
      </c>
      <c r="J100" s="61" t="s">
        <v>17</v>
      </c>
      <c r="K100" s="60">
        <v>8</v>
      </c>
      <c r="L100" s="60" t="s">
        <v>50</v>
      </c>
      <c r="M100" s="14">
        <f>IF(L100="","",VLOOKUP(L100,Légende!A:B,2,FALSE))</f>
        <v>0.8</v>
      </c>
      <c r="N100" s="75" t="s">
        <v>18</v>
      </c>
      <c r="O100" s="14">
        <f>IF(N100="",0,VLOOKUP(N100,Légende!D:E,2,FALSE))</f>
        <v>1</v>
      </c>
      <c r="P100" s="15">
        <f>IF(Q100="","",VLOOKUP(Q100,'[1]Données GS'!V:W,2,FALSE))</f>
        <v>200</v>
      </c>
      <c r="Q100" s="32" t="s">
        <v>76</v>
      </c>
      <c r="R100" s="109" t="s">
        <v>316</v>
      </c>
    </row>
    <row r="101" spans="1:18" ht="19.899999999999999" customHeight="1" x14ac:dyDescent="0.25">
      <c r="A101" s="106" t="s">
        <v>104</v>
      </c>
      <c r="B101" s="62" t="s">
        <v>166</v>
      </c>
      <c r="C101" s="61" t="s">
        <v>53</v>
      </c>
      <c r="D101" s="61"/>
      <c r="E101" s="61" t="s">
        <v>2</v>
      </c>
      <c r="F101" s="61">
        <v>6</v>
      </c>
      <c r="G101" s="61">
        <v>2.6</v>
      </c>
      <c r="H101" s="16">
        <f t="shared" si="1"/>
        <v>31.200000000000003</v>
      </c>
      <c r="I101" s="61" t="s">
        <v>16</v>
      </c>
      <c r="J101" s="61" t="s">
        <v>17</v>
      </c>
      <c r="K101" s="60">
        <v>95.5</v>
      </c>
      <c r="L101" s="60" t="s">
        <v>51</v>
      </c>
      <c r="M101" s="14">
        <f>IF(L101="","",VLOOKUP(L101,Légende!A:B,2,FALSE))</f>
        <v>1</v>
      </c>
      <c r="N101" s="75" t="s">
        <v>18</v>
      </c>
      <c r="O101" s="14">
        <f>IF(N101="",0,VLOOKUP(N101,Légende!D:E,2,FALSE))</f>
        <v>1</v>
      </c>
      <c r="P101" s="15">
        <f>IF(Q101="","",VLOOKUP(Q101,'[1]Données GS'!V:W,2,FALSE))</f>
        <v>12</v>
      </c>
      <c r="Q101" s="32" t="s">
        <v>26</v>
      </c>
      <c r="R101" s="107" t="s">
        <v>317</v>
      </c>
    </row>
    <row r="102" spans="1:18" ht="19.899999999999999" customHeight="1" x14ac:dyDescent="0.25">
      <c r="A102" s="106" t="s">
        <v>104</v>
      </c>
      <c r="B102" s="62" t="s">
        <v>166</v>
      </c>
      <c r="C102" s="61" t="s">
        <v>53</v>
      </c>
      <c r="D102" s="61"/>
      <c r="E102" s="61" t="s">
        <v>22</v>
      </c>
      <c r="F102" s="61">
        <v>0</v>
      </c>
      <c r="G102" s="61">
        <v>0</v>
      </c>
      <c r="H102" s="16">
        <f t="shared" si="1"/>
        <v>0</v>
      </c>
      <c r="I102" s="61" t="s">
        <v>16</v>
      </c>
      <c r="J102" s="61" t="s">
        <v>17</v>
      </c>
      <c r="K102" s="60">
        <v>1.57</v>
      </c>
      <c r="L102" s="60" t="s">
        <v>50</v>
      </c>
      <c r="M102" s="14">
        <f>IF(L102="","",VLOOKUP(L102,Légende!A:B,2,FALSE))</f>
        <v>0.8</v>
      </c>
      <c r="N102" s="75" t="s">
        <v>18</v>
      </c>
      <c r="O102" s="14">
        <f>IF(N102="",0,VLOOKUP(N102,Légende!D:E,2,FALSE))</f>
        <v>1</v>
      </c>
      <c r="P102" s="15">
        <f>IF(Q102="","",VLOOKUP(Q102,'[1]Données GS'!V:W,2,FALSE))</f>
        <v>50</v>
      </c>
      <c r="Q102" s="32" t="s">
        <v>67</v>
      </c>
      <c r="R102" s="109" t="s">
        <v>318</v>
      </c>
    </row>
    <row r="103" spans="1:18" ht="19.899999999999999" customHeight="1" x14ac:dyDescent="0.25">
      <c r="A103" s="106" t="s">
        <v>104</v>
      </c>
      <c r="B103" s="62" t="s">
        <v>166</v>
      </c>
      <c r="C103" s="61" t="s">
        <v>53</v>
      </c>
      <c r="D103" s="61"/>
      <c r="E103" s="61" t="s">
        <v>2</v>
      </c>
      <c r="F103" s="61">
        <v>2</v>
      </c>
      <c r="G103" s="61">
        <v>2.2000000000000002</v>
      </c>
      <c r="H103" s="16">
        <f t="shared" si="1"/>
        <v>8.8000000000000007</v>
      </c>
      <c r="I103" s="61" t="s">
        <v>16</v>
      </c>
      <c r="J103" s="61" t="s">
        <v>17</v>
      </c>
      <c r="K103" s="60">
        <v>11.78</v>
      </c>
      <c r="L103" s="60" t="s">
        <v>51</v>
      </c>
      <c r="M103" s="14">
        <f>IF(L103="","",VLOOKUP(L103,Légende!A:B,2,FALSE))</f>
        <v>1</v>
      </c>
      <c r="N103" s="75" t="s">
        <v>18</v>
      </c>
      <c r="O103" s="14">
        <f>IF(N103="",0,VLOOKUP(N103,Légende!D:E,2,FALSE))</f>
        <v>1</v>
      </c>
      <c r="P103" s="15">
        <f>IF(Q103="","",VLOOKUP(Q103,'[1]Données GS'!V:W,2,FALSE))</f>
        <v>12</v>
      </c>
      <c r="Q103" s="32" t="s">
        <v>26</v>
      </c>
      <c r="R103" s="109" t="s">
        <v>319</v>
      </c>
    </row>
    <row r="104" spans="1:18" ht="19.899999999999999" customHeight="1" x14ac:dyDescent="0.25">
      <c r="A104" s="106" t="s">
        <v>104</v>
      </c>
      <c r="B104" s="62" t="s">
        <v>166</v>
      </c>
      <c r="C104" s="61" t="s">
        <v>53</v>
      </c>
      <c r="D104" s="61"/>
      <c r="E104" s="61" t="s">
        <v>15</v>
      </c>
      <c r="F104" s="61">
        <v>2</v>
      </c>
      <c r="G104" s="61">
        <v>2.2000000000000002</v>
      </c>
      <c r="H104" s="16">
        <f t="shared" si="1"/>
        <v>8.8000000000000007</v>
      </c>
      <c r="I104" s="61" t="s">
        <v>16</v>
      </c>
      <c r="J104" s="61" t="s">
        <v>17</v>
      </c>
      <c r="K104" s="60">
        <v>12.08</v>
      </c>
      <c r="L104" s="60" t="s">
        <v>51</v>
      </c>
      <c r="M104" s="14">
        <f>IF(L104="","",VLOOKUP(L104,Légende!A:B,2,FALSE))</f>
        <v>1</v>
      </c>
      <c r="N104" s="75" t="s">
        <v>18</v>
      </c>
      <c r="O104" s="14">
        <f>IF(N104="",0,VLOOKUP(N104,Légende!D:E,2,FALSE))</f>
        <v>1</v>
      </c>
      <c r="P104" s="15">
        <f>IF(Q104="","",VLOOKUP(Q104,'[1]Données GS'!V:W,2,FALSE))</f>
        <v>12</v>
      </c>
      <c r="Q104" s="96" t="s">
        <v>26</v>
      </c>
      <c r="R104" s="107" t="s">
        <v>292</v>
      </c>
    </row>
    <row r="105" spans="1:18" ht="19.899999999999999" customHeight="1" x14ac:dyDescent="0.25">
      <c r="A105" s="106" t="s">
        <v>104</v>
      </c>
      <c r="B105" s="62" t="s">
        <v>166</v>
      </c>
      <c r="C105" s="61" t="s">
        <v>53</v>
      </c>
      <c r="D105" s="61"/>
      <c r="E105" s="61" t="s">
        <v>22</v>
      </c>
      <c r="F105" s="61">
        <v>2</v>
      </c>
      <c r="G105" s="61">
        <v>2.2000000000000002</v>
      </c>
      <c r="H105" s="16">
        <f t="shared" si="1"/>
        <v>8.8000000000000007</v>
      </c>
      <c r="I105" s="61" t="s">
        <v>16</v>
      </c>
      <c r="J105" s="61" t="s">
        <v>17</v>
      </c>
      <c r="K105" s="60">
        <v>10.4</v>
      </c>
      <c r="L105" s="60" t="s">
        <v>50</v>
      </c>
      <c r="M105" s="14">
        <f>IF(L105="","",VLOOKUP(L105,Légende!A:B,2,FALSE))</f>
        <v>0.8</v>
      </c>
      <c r="N105" s="75" t="s">
        <v>18</v>
      </c>
      <c r="O105" s="14">
        <f>IF(N105="",0,VLOOKUP(N105,Légende!D:E,2,FALSE))</f>
        <v>1</v>
      </c>
      <c r="P105" s="15">
        <f>IF(Q105="","",VLOOKUP(Q105,'[1]Données GS'!V:W,2,FALSE))</f>
        <v>50</v>
      </c>
      <c r="Q105" s="32" t="s">
        <v>67</v>
      </c>
      <c r="R105" s="107" t="s">
        <v>320</v>
      </c>
    </row>
    <row r="106" spans="1:18" ht="19.899999999999999" customHeight="1" x14ac:dyDescent="0.25">
      <c r="A106" s="106" t="s">
        <v>104</v>
      </c>
      <c r="B106" s="62" t="s">
        <v>166</v>
      </c>
      <c r="C106" s="61" t="s">
        <v>53</v>
      </c>
      <c r="D106" s="61"/>
      <c r="E106" s="61" t="s">
        <v>19</v>
      </c>
      <c r="F106" s="61">
        <v>1</v>
      </c>
      <c r="G106" s="61">
        <v>1.08</v>
      </c>
      <c r="H106" s="16">
        <f t="shared" si="1"/>
        <v>2.16</v>
      </c>
      <c r="I106" s="61" t="s">
        <v>16</v>
      </c>
      <c r="J106" s="61" t="s">
        <v>17</v>
      </c>
      <c r="K106" s="60">
        <v>9.4</v>
      </c>
      <c r="L106" s="60" t="s">
        <v>50</v>
      </c>
      <c r="M106" s="14">
        <f>IF(L106="","",VLOOKUP(L106,Légende!A:B,2,FALSE))</f>
        <v>0.8</v>
      </c>
      <c r="N106" s="75" t="s">
        <v>18</v>
      </c>
      <c r="O106" s="14">
        <f>IF(N106="",0,VLOOKUP(N106,Légende!D:E,2,FALSE))</f>
        <v>1</v>
      </c>
      <c r="P106" s="15">
        <f>IF(Q106="","",VLOOKUP(Q106,'[1]Données GS'!V:W,2,FALSE))</f>
        <v>12</v>
      </c>
      <c r="Q106" s="96" t="s">
        <v>26</v>
      </c>
      <c r="R106" s="109" t="s">
        <v>292</v>
      </c>
    </row>
    <row r="107" spans="1:18" ht="19.899999999999999" customHeight="1" x14ac:dyDescent="0.25">
      <c r="A107" s="106" t="s">
        <v>104</v>
      </c>
      <c r="B107" s="62" t="s">
        <v>166</v>
      </c>
      <c r="C107" s="61" t="s">
        <v>53</v>
      </c>
      <c r="D107" s="61"/>
      <c r="E107" s="61" t="s">
        <v>15</v>
      </c>
      <c r="F107" s="61">
        <v>2</v>
      </c>
      <c r="G107" s="61">
        <v>2.2000000000000002</v>
      </c>
      <c r="H107" s="16">
        <f t="shared" si="1"/>
        <v>8.8000000000000007</v>
      </c>
      <c r="I107" s="61" t="s">
        <v>16</v>
      </c>
      <c r="J107" s="61" t="s">
        <v>17</v>
      </c>
      <c r="K107" s="60">
        <v>9.75</v>
      </c>
      <c r="L107" s="60" t="s">
        <v>51</v>
      </c>
      <c r="M107" s="14">
        <f>IF(L107="","",VLOOKUP(L107,Légende!A:B,2,FALSE))</f>
        <v>1</v>
      </c>
      <c r="N107" s="75" t="s">
        <v>18</v>
      </c>
      <c r="O107" s="14">
        <f>IF(N107="",0,VLOOKUP(N107,Légende!D:E,2,FALSE))</f>
        <v>1</v>
      </c>
      <c r="P107" s="15">
        <f>IF(Q107="","",VLOOKUP(Q107,'[1]Données GS'!V:W,2,FALSE))</f>
        <v>12</v>
      </c>
      <c r="Q107" s="96" t="s">
        <v>26</v>
      </c>
      <c r="R107" s="107" t="s">
        <v>292</v>
      </c>
    </row>
    <row r="108" spans="1:18" ht="19.899999999999999" customHeight="1" x14ac:dyDescent="0.25">
      <c r="A108" s="106" t="s">
        <v>105</v>
      </c>
      <c r="B108" s="62" t="s">
        <v>167</v>
      </c>
      <c r="C108" s="61" t="s">
        <v>53</v>
      </c>
      <c r="D108" s="61"/>
      <c r="E108" s="61" t="s">
        <v>15</v>
      </c>
      <c r="F108" s="61">
        <v>1</v>
      </c>
      <c r="G108" s="61">
        <v>2.65</v>
      </c>
      <c r="H108" s="16">
        <f t="shared" si="1"/>
        <v>5.3</v>
      </c>
      <c r="I108" s="61" t="s">
        <v>34</v>
      </c>
      <c r="J108" s="61" t="s">
        <v>17</v>
      </c>
      <c r="K108" s="86">
        <v>16.5</v>
      </c>
      <c r="L108" s="60" t="s">
        <v>51</v>
      </c>
      <c r="M108" s="14">
        <f>IF(L108="","",VLOOKUP(L108,Légende!A:B,2,FALSE))</f>
        <v>1</v>
      </c>
      <c r="N108" s="75" t="s">
        <v>18</v>
      </c>
      <c r="O108" s="14">
        <f>IF(N108="",0,VLOOKUP(N108,Légende!D:E,2,FALSE))</f>
        <v>1</v>
      </c>
      <c r="P108" s="15">
        <f>IF(Q108="","",VLOOKUP(Q108,'[1]Données GS'!V:W,2,FALSE))</f>
        <v>50</v>
      </c>
      <c r="Q108" s="32" t="s">
        <v>67</v>
      </c>
      <c r="R108" s="107" t="s">
        <v>292</v>
      </c>
    </row>
    <row r="109" spans="1:18" ht="19.899999999999999" customHeight="1" x14ac:dyDescent="0.25">
      <c r="A109" s="106" t="s">
        <v>105</v>
      </c>
      <c r="B109" s="62" t="s">
        <v>167</v>
      </c>
      <c r="C109" s="61" t="s">
        <v>53</v>
      </c>
      <c r="D109" s="61"/>
      <c r="E109" s="61" t="s">
        <v>15</v>
      </c>
      <c r="F109" s="61">
        <v>1</v>
      </c>
      <c r="G109" s="61">
        <v>2.65</v>
      </c>
      <c r="H109" s="16">
        <f t="shared" si="1"/>
        <v>5.3</v>
      </c>
      <c r="I109" s="61" t="s">
        <v>16</v>
      </c>
      <c r="J109" s="61" t="s">
        <v>17</v>
      </c>
      <c r="K109" s="86">
        <v>16</v>
      </c>
      <c r="L109" s="60" t="s">
        <v>51</v>
      </c>
      <c r="M109" s="14">
        <f>IF(L109="","",VLOOKUP(L109,Légende!A:B,2,FALSE))</f>
        <v>1</v>
      </c>
      <c r="N109" s="75" t="s">
        <v>18</v>
      </c>
      <c r="O109" s="14">
        <f>IF(N109="",0,VLOOKUP(N109,Légende!D:E,2,FALSE))</f>
        <v>1</v>
      </c>
      <c r="P109" s="15">
        <f>IF(Q109="","",VLOOKUP(Q109,'[1]Données GS'!V:W,2,FALSE))</f>
        <v>50</v>
      </c>
      <c r="Q109" s="32" t="s">
        <v>67</v>
      </c>
      <c r="R109" s="107" t="s">
        <v>292</v>
      </c>
    </row>
    <row r="110" spans="1:18" ht="19.899999999999999" customHeight="1" x14ac:dyDescent="0.25">
      <c r="A110" s="106" t="s">
        <v>105</v>
      </c>
      <c r="B110" s="62" t="s">
        <v>167</v>
      </c>
      <c r="C110" s="61" t="s">
        <v>53</v>
      </c>
      <c r="D110" s="61"/>
      <c r="E110" s="61" t="s">
        <v>22</v>
      </c>
      <c r="F110" s="61">
        <v>4</v>
      </c>
      <c r="G110" s="61">
        <v>0.8</v>
      </c>
      <c r="H110" s="16">
        <f t="shared" si="1"/>
        <v>6.4</v>
      </c>
      <c r="I110" s="61" t="s">
        <v>16</v>
      </c>
      <c r="J110" s="61" t="s">
        <v>17</v>
      </c>
      <c r="K110" s="86">
        <v>13.5</v>
      </c>
      <c r="L110" s="60" t="s">
        <v>50</v>
      </c>
      <c r="M110" s="14">
        <f>IF(L110="","",VLOOKUP(L110,Légende!A:B,2,FALSE))</f>
        <v>0.8</v>
      </c>
      <c r="N110" s="75" t="s">
        <v>18</v>
      </c>
      <c r="O110" s="14">
        <f>IF(N110="",0,VLOOKUP(N110,Légende!D:E,2,FALSE))</f>
        <v>1</v>
      </c>
      <c r="P110" s="15">
        <f>IF(Q110="","",VLOOKUP(Q110,'[1]Données GS'!V:W,2,FALSE))</f>
        <v>200</v>
      </c>
      <c r="Q110" s="32" t="s">
        <v>76</v>
      </c>
      <c r="R110" s="107" t="s">
        <v>321</v>
      </c>
    </row>
    <row r="111" spans="1:18" ht="19.899999999999999" customHeight="1" x14ac:dyDescent="0.25">
      <c r="A111" s="106" t="s">
        <v>105</v>
      </c>
      <c r="B111" s="62" t="s">
        <v>167</v>
      </c>
      <c r="C111" s="61" t="s">
        <v>53</v>
      </c>
      <c r="D111" s="61"/>
      <c r="E111" s="61" t="s">
        <v>19</v>
      </c>
      <c r="F111" s="61">
        <v>1</v>
      </c>
      <c r="G111" s="61">
        <v>2.7</v>
      </c>
      <c r="H111" s="16">
        <f t="shared" si="1"/>
        <v>5.4</v>
      </c>
      <c r="I111" s="61" t="s">
        <v>16</v>
      </c>
      <c r="J111" s="61" t="s">
        <v>17</v>
      </c>
      <c r="K111" s="86">
        <v>51</v>
      </c>
      <c r="L111" s="60" t="s">
        <v>50</v>
      </c>
      <c r="M111" s="14">
        <f>IF(L111="","",VLOOKUP(L111,Légende!A:B,2,FALSE))</f>
        <v>0.8</v>
      </c>
      <c r="N111" s="75" t="s">
        <v>18</v>
      </c>
      <c r="O111" s="14">
        <f>IF(N111="",0,VLOOKUP(N111,Légende!D:E,2,FALSE))</f>
        <v>1</v>
      </c>
      <c r="P111" s="15">
        <f>IF(Q111="","",VLOOKUP(Q111,'[1]Données GS'!V:W,2,FALSE))</f>
        <v>50</v>
      </c>
      <c r="Q111" s="32" t="s">
        <v>67</v>
      </c>
      <c r="R111" s="107" t="s">
        <v>292</v>
      </c>
    </row>
    <row r="112" spans="1:18" ht="19.899999999999999" customHeight="1" x14ac:dyDescent="0.25">
      <c r="A112" s="106" t="s">
        <v>105</v>
      </c>
      <c r="B112" s="62" t="s">
        <v>168</v>
      </c>
      <c r="C112" s="61" t="s">
        <v>53</v>
      </c>
      <c r="D112" s="61"/>
      <c r="E112" s="61" t="s">
        <v>15</v>
      </c>
      <c r="F112" s="61">
        <v>2</v>
      </c>
      <c r="G112" s="61">
        <v>1.7</v>
      </c>
      <c r="H112" s="16">
        <f t="shared" si="1"/>
        <v>6.8</v>
      </c>
      <c r="I112" s="61" t="s">
        <v>16</v>
      </c>
      <c r="J112" s="61" t="s">
        <v>17</v>
      </c>
      <c r="K112" s="86">
        <v>26</v>
      </c>
      <c r="L112" s="60" t="s">
        <v>51</v>
      </c>
      <c r="M112" s="14">
        <f>IF(L112="","",VLOOKUP(L112,Légende!A:B,2,FALSE))</f>
        <v>1</v>
      </c>
      <c r="N112" s="75" t="s">
        <v>18</v>
      </c>
      <c r="O112" s="14">
        <f>IF(N112="",0,VLOOKUP(N112,Légende!D:E,2,FALSE))</f>
        <v>1</v>
      </c>
      <c r="P112" s="15">
        <f>IF(Q112="","",VLOOKUP(Q112,'[1]Données GS'!V:W,2,FALSE))</f>
        <v>50</v>
      </c>
      <c r="Q112" s="32" t="s">
        <v>67</v>
      </c>
      <c r="R112" s="107" t="s">
        <v>292</v>
      </c>
    </row>
    <row r="113" spans="1:18" ht="19.899999999999999" customHeight="1" x14ac:dyDescent="0.25">
      <c r="A113" s="106" t="s">
        <v>105</v>
      </c>
      <c r="B113" s="62" t="s">
        <v>169</v>
      </c>
      <c r="C113" s="61" t="s">
        <v>53</v>
      </c>
      <c r="D113" s="61">
        <v>8</v>
      </c>
      <c r="E113" s="61" t="s">
        <v>15</v>
      </c>
      <c r="F113" s="61">
        <v>1</v>
      </c>
      <c r="G113" s="61">
        <v>1.7</v>
      </c>
      <c r="H113" s="16">
        <f t="shared" si="1"/>
        <v>3.4</v>
      </c>
      <c r="I113" s="61" t="s">
        <v>16</v>
      </c>
      <c r="J113" s="61" t="s">
        <v>17</v>
      </c>
      <c r="K113" s="86">
        <v>12</v>
      </c>
      <c r="L113" s="60" t="s">
        <v>51</v>
      </c>
      <c r="M113" s="14">
        <f>IF(L113="","",VLOOKUP(L113,Légende!A:B,2,FALSE))</f>
        <v>1</v>
      </c>
      <c r="N113" s="75" t="s">
        <v>18</v>
      </c>
      <c r="O113" s="14">
        <f>IF(N113="",0,VLOOKUP(N113,Légende!D:E,2,FALSE))</f>
        <v>1</v>
      </c>
      <c r="P113" s="15">
        <f>IF(Q113="","",VLOOKUP(Q113,'[1]Données GS'!V:W,2,FALSE))</f>
        <v>50</v>
      </c>
      <c r="Q113" s="32" t="s">
        <v>67</v>
      </c>
      <c r="R113" s="107" t="s">
        <v>292</v>
      </c>
    </row>
    <row r="114" spans="1:18" ht="19.899999999999999" customHeight="1" x14ac:dyDescent="0.25">
      <c r="A114" s="106" t="s">
        <v>105</v>
      </c>
      <c r="B114" s="62" t="s">
        <v>169</v>
      </c>
      <c r="C114" s="61" t="s">
        <v>53</v>
      </c>
      <c r="D114" s="61">
        <v>10</v>
      </c>
      <c r="E114" s="61" t="s">
        <v>15</v>
      </c>
      <c r="F114" s="61">
        <v>1</v>
      </c>
      <c r="G114" s="61">
        <v>1.7</v>
      </c>
      <c r="H114" s="16">
        <f t="shared" si="1"/>
        <v>3.4</v>
      </c>
      <c r="I114" s="61" t="s">
        <v>16</v>
      </c>
      <c r="J114" s="61" t="s">
        <v>17</v>
      </c>
      <c r="K114" s="86">
        <v>37</v>
      </c>
      <c r="L114" s="60" t="s">
        <v>51</v>
      </c>
      <c r="M114" s="14">
        <f>IF(L114="","",VLOOKUP(L114,Légende!A:B,2,FALSE))</f>
        <v>1</v>
      </c>
      <c r="N114" s="75" t="s">
        <v>18</v>
      </c>
      <c r="O114" s="14">
        <f>IF(N114="",0,VLOOKUP(N114,Légende!D:E,2,FALSE))</f>
        <v>1</v>
      </c>
      <c r="P114" s="15">
        <f>IF(Q114="","",VLOOKUP(Q114,'[1]Données GS'!V:W,2,FALSE))</f>
        <v>50</v>
      </c>
      <c r="Q114" s="32" t="s">
        <v>67</v>
      </c>
      <c r="R114" s="107" t="s">
        <v>292</v>
      </c>
    </row>
    <row r="115" spans="1:18" ht="19.899999999999999" customHeight="1" x14ac:dyDescent="0.25">
      <c r="A115" s="106" t="s">
        <v>105</v>
      </c>
      <c r="B115" s="62" t="s">
        <v>169</v>
      </c>
      <c r="C115" s="61" t="s">
        <v>53</v>
      </c>
      <c r="D115" s="61"/>
      <c r="E115" s="61" t="s">
        <v>22</v>
      </c>
      <c r="F115" s="61">
        <v>0</v>
      </c>
      <c r="G115" s="61">
        <v>0</v>
      </c>
      <c r="H115" s="16">
        <f t="shared" si="1"/>
        <v>0</v>
      </c>
      <c r="I115" s="61" t="s">
        <v>16</v>
      </c>
      <c r="J115" s="61" t="s">
        <v>17</v>
      </c>
      <c r="K115" s="86">
        <v>19</v>
      </c>
      <c r="L115" s="60" t="s">
        <v>51</v>
      </c>
      <c r="M115" s="14">
        <f>IF(L115="","",VLOOKUP(L115,Légende!A:B,2,FALSE))</f>
        <v>1</v>
      </c>
      <c r="N115" s="75" t="s">
        <v>18</v>
      </c>
      <c r="O115" s="14">
        <f>IF(N115="",0,VLOOKUP(N115,Légende!D:E,2,FALSE))</f>
        <v>1</v>
      </c>
      <c r="P115" s="15">
        <f>IF(Q115="","",VLOOKUP(Q115,'[1]Données GS'!V:W,2,FALSE))</f>
        <v>200</v>
      </c>
      <c r="Q115" s="32" t="s">
        <v>76</v>
      </c>
      <c r="R115" s="107" t="s">
        <v>322</v>
      </c>
    </row>
    <row r="116" spans="1:18" ht="19.899999999999999" customHeight="1" x14ac:dyDescent="0.25">
      <c r="A116" s="106" t="s">
        <v>105</v>
      </c>
      <c r="B116" s="62" t="s">
        <v>169</v>
      </c>
      <c r="C116" s="61" t="s">
        <v>53</v>
      </c>
      <c r="D116" s="61"/>
      <c r="E116" s="61" t="s">
        <v>22</v>
      </c>
      <c r="F116" s="61">
        <v>0</v>
      </c>
      <c r="G116" s="61">
        <v>0</v>
      </c>
      <c r="H116" s="16">
        <f t="shared" si="1"/>
        <v>0</v>
      </c>
      <c r="I116" s="61" t="s">
        <v>16</v>
      </c>
      <c r="J116" s="61" t="s">
        <v>17</v>
      </c>
      <c r="K116" s="86">
        <v>2.5</v>
      </c>
      <c r="L116" s="60" t="s">
        <v>51</v>
      </c>
      <c r="M116" s="14">
        <f>IF(L116="","",VLOOKUP(L116,Légende!A:B,2,FALSE))</f>
        <v>1</v>
      </c>
      <c r="N116" s="75" t="s">
        <v>18</v>
      </c>
      <c r="O116" s="14">
        <f>IF(N116="",0,VLOOKUP(N116,Légende!D:E,2,FALSE))</f>
        <v>1</v>
      </c>
      <c r="P116" s="15">
        <f>IF(Q116="","",VLOOKUP(Q116,'[1]Données GS'!V:W,2,FALSE))</f>
        <v>200</v>
      </c>
      <c r="Q116" s="32" t="s">
        <v>76</v>
      </c>
      <c r="R116" s="107" t="s">
        <v>323</v>
      </c>
    </row>
    <row r="117" spans="1:18" ht="19.899999999999999" customHeight="1" x14ac:dyDescent="0.25">
      <c r="A117" s="106" t="s">
        <v>105</v>
      </c>
      <c r="B117" s="62" t="s">
        <v>169</v>
      </c>
      <c r="C117" s="61">
        <v>1</v>
      </c>
      <c r="D117" s="61">
        <v>102</v>
      </c>
      <c r="E117" s="61" t="s">
        <v>15</v>
      </c>
      <c r="F117" s="61">
        <v>2</v>
      </c>
      <c r="G117" s="61">
        <v>1.7</v>
      </c>
      <c r="H117" s="16">
        <f t="shared" si="1"/>
        <v>6.8</v>
      </c>
      <c r="I117" s="61" t="s">
        <v>16</v>
      </c>
      <c r="J117" s="61" t="s">
        <v>17</v>
      </c>
      <c r="K117" s="86">
        <v>22</v>
      </c>
      <c r="L117" s="60" t="s">
        <v>51</v>
      </c>
      <c r="M117" s="14">
        <f>IF(L117="","",VLOOKUP(L117,Légende!A:B,2,FALSE))</f>
        <v>1</v>
      </c>
      <c r="N117" s="75" t="s">
        <v>18</v>
      </c>
      <c r="O117" s="14">
        <f>IF(N117="",0,VLOOKUP(N117,Légende!D:E,2,FALSE))</f>
        <v>1</v>
      </c>
      <c r="P117" s="15">
        <f>IF(Q117="","",VLOOKUP(Q117,'[1]Données GS'!V:W,2,FALSE))</f>
        <v>50</v>
      </c>
      <c r="Q117" s="32" t="s">
        <v>67</v>
      </c>
      <c r="R117" s="107" t="s">
        <v>292</v>
      </c>
    </row>
    <row r="118" spans="1:18" ht="19.899999999999999" customHeight="1" x14ac:dyDescent="0.25">
      <c r="A118" s="106" t="s">
        <v>105</v>
      </c>
      <c r="B118" s="62" t="s">
        <v>169</v>
      </c>
      <c r="C118" s="61">
        <v>1</v>
      </c>
      <c r="D118" s="61">
        <v>103</v>
      </c>
      <c r="E118" s="61" t="s">
        <v>15</v>
      </c>
      <c r="F118" s="61">
        <v>1</v>
      </c>
      <c r="G118" s="61">
        <v>1.7</v>
      </c>
      <c r="H118" s="16">
        <f t="shared" si="1"/>
        <v>3.4</v>
      </c>
      <c r="I118" s="61" t="s">
        <v>16</v>
      </c>
      <c r="J118" s="61" t="s">
        <v>17</v>
      </c>
      <c r="K118" s="86">
        <v>15</v>
      </c>
      <c r="L118" s="60" t="s">
        <v>51</v>
      </c>
      <c r="M118" s="14">
        <f>IF(L118="","",VLOOKUP(L118,Légende!A:B,2,FALSE))</f>
        <v>1</v>
      </c>
      <c r="N118" s="75" t="s">
        <v>18</v>
      </c>
      <c r="O118" s="14">
        <f>IF(N118="",0,VLOOKUP(N118,Légende!D:E,2,FALSE))</f>
        <v>1</v>
      </c>
      <c r="P118" s="15">
        <f>IF(Q118="","",VLOOKUP(Q118,'[1]Données GS'!V:W,2,FALSE))</f>
        <v>50</v>
      </c>
      <c r="Q118" s="32" t="s">
        <v>67</v>
      </c>
      <c r="R118" s="107" t="s">
        <v>292</v>
      </c>
    </row>
    <row r="119" spans="1:18" ht="19.899999999999999" customHeight="1" x14ac:dyDescent="0.25">
      <c r="A119" s="106" t="s">
        <v>105</v>
      </c>
      <c r="B119" s="62" t="s">
        <v>169</v>
      </c>
      <c r="C119" s="61">
        <v>1</v>
      </c>
      <c r="D119" s="61">
        <v>104</v>
      </c>
      <c r="E119" s="61" t="s">
        <v>15</v>
      </c>
      <c r="F119" s="61">
        <v>1</v>
      </c>
      <c r="G119" s="61">
        <v>1.7</v>
      </c>
      <c r="H119" s="16">
        <f t="shared" si="1"/>
        <v>3.4</v>
      </c>
      <c r="I119" s="61" t="s">
        <v>16</v>
      </c>
      <c r="J119" s="61" t="s">
        <v>17</v>
      </c>
      <c r="K119" s="86">
        <v>20</v>
      </c>
      <c r="L119" s="60" t="s">
        <v>51</v>
      </c>
      <c r="M119" s="14">
        <f>IF(L119="","",VLOOKUP(L119,Légende!A:B,2,FALSE))</f>
        <v>1</v>
      </c>
      <c r="N119" s="75" t="s">
        <v>18</v>
      </c>
      <c r="O119" s="14">
        <f>IF(N119="",0,VLOOKUP(N119,Légende!D:E,2,FALSE))</f>
        <v>1</v>
      </c>
      <c r="P119" s="15">
        <f>IF(Q119="","",VLOOKUP(Q119,'[1]Données GS'!V:W,2,FALSE))</f>
        <v>50</v>
      </c>
      <c r="Q119" s="32" t="s">
        <v>67</v>
      </c>
      <c r="R119" s="107" t="s">
        <v>292</v>
      </c>
    </row>
    <row r="120" spans="1:18" ht="19.899999999999999" customHeight="1" x14ac:dyDescent="0.25">
      <c r="A120" s="106" t="s">
        <v>105</v>
      </c>
      <c r="B120" s="62" t="s">
        <v>169</v>
      </c>
      <c r="C120" s="61">
        <v>1</v>
      </c>
      <c r="D120" s="61">
        <v>105</v>
      </c>
      <c r="E120" s="61" t="s">
        <v>15</v>
      </c>
      <c r="F120" s="61">
        <v>1</v>
      </c>
      <c r="G120" s="61">
        <v>1.7</v>
      </c>
      <c r="H120" s="16">
        <f t="shared" si="1"/>
        <v>3.4</v>
      </c>
      <c r="I120" s="61" t="s">
        <v>16</v>
      </c>
      <c r="J120" s="61" t="s">
        <v>17</v>
      </c>
      <c r="K120" s="86">
        <v>20</v>
      </c>
      <c r="L120" s="60" t="s">
        <v>51</v>
      </c>
      <c r="M120" s="14">
        <f>IF(L120="","",VLOOKUP(L120,Légende!A:B,2,FALSE))</f>
        <v>1</v>
      </c>
      <c r="N120" s="75" t="s">
        <v>18</v>
      </c>
      <c r="O120" s="14">
        <f>IF(N120="",0,VLOOKUP(N120,Légende!D:E,2,FALSE))</f>
        <v>1</v>
      </c>
      <c r="P120" s="15">
        <f>IF(Q120="","",VLOOKUP(Q120,'[1]Données GS'!V:W,2,FALSE))</f>
        <v>50</v>
      </c>
      <c r="Q120" s="32" t="s">
        <v>67</v>
      </c>
      <c r="R120" s="107" t="s">
        <v>292</v>
      </c>
    </row>
    <row r="121" spans="1:18" ht="19.899999999999999" customHeight="1" x14ac:dyDescent="0.25">
      <c r="A121" s="106" t="s">
        <v>105</v>
      </c>
      <c r="B121" s="62" t="s">
        <v>169</v>
      </c>
      <c r="C121" s="61">
        <v>1</v>
      </c>
      <c r="D121" s="61">
        <v>107</v>
      </c>
      <c r="E121" s="61" t="s">
        <v>15</v>
      </c>
      <c r="F121" s="61">
        <v>0</v>
      </c>
      <c r="G121" s="61">
        <v>0</v>
      </c>
      <c r="H121" s="16">
        <f t="shared" si="1"/>
        <v>0</v>
      </c>
      <c r="I121" s="61" t="s">
        <v>16</v>
      </c>
      <c r="J121" s="61" t="s">
        <v>17</v>
      </c>
      <c r="K121" s="86">
        <v>11</v>
      </c>
      <c r="L121" s="60" t="s">
        <v>51</v>
      </c>
      <c r="M121" s="14">
        <f>IF(L121="","",VLOOKUP(L121,Légende!A:B,2,FALSE))</f>
        <v>1</v>
      </c>
      <c r="N121" s="75" t="s">
        <v>18</v>
      </c>
      <c r="O121" s="14">
        <f>IF(N121="",0,VLOOKUP(N121,Légende!D:E,2,FALSE))</f>
        <v>1</v>
      </c>
      <c r="P121" s="15">
        <f>IF(Q121="","",VLOOKUP(Q121,'[1]Données GS'!V:W,2,FALSE))</f>
        <v>50</v>
      </c>
      <c r="Q121" s="32" t="s">
        <v>67</v>
      </c>
      <c r="R121" s="107" t="s">
        <v>292</v>
      </c>
    </row>
    <row r="122" spans="1:18" ht="19.899999999999999" customHeight="1" x14ac:dyDescent="0.25">
      <c r="A122" s="106" t="s">
        <v>105</v>
      </c>
      <c r="B122" s="62" t="s">
        <v>169</v>
      </c>
      <c r="C122" s="61">
        <v>1</v>
      </c>
      <c r="D122" s="61">
        <v>108</v>
      </c>
      <c r="E122" s="61" t="s">
        <v>15</v>
      </c>
      <c r="F122" s="61">
        <v>1</v>
      </c>
      <c r="G122" s="61">
        <v>1.7</v>
      </c>
      <c r="H122" s="16">
        <f t="shared" si="1"/>
        <v>3.4</v>
      </c>
      <c r="I122" s="61" t="s">
        <v>16</v>
      </c>
      <c r="J122" s="61" t="s">
        <v>17</v>
      </c>
      <c r="K122" s="86">
        <v>30</v>
      </c>
      <c r="L122" s="60" t="s">
        <v>51</v>
      </c>
      <c r="M122" s="14">
        <f>IF(L122="","",VLOOKUP(L122,Légende!A:B,2,FALSE))</f>
        <v>1</v>
      </c>
      <c r="N122" s="75" t="s">
        <v>18</v>
      </c>
      <c r="O122" s="14">
        <f>IF(N122="",0,VLOOKUP(N122,Légende!D:E,2,FALSE))</f>
        <v>1</v>
      </c>
      <c r="P122" s="15">
        <f>IF(Q122="","",VLOOKUP(Q122,'[1]Données GS'!V:W,2,FALSE))</f>
        <v>50</v>
      </c>
      <c r="Q122" s="32" t="s">
        <v>67</v>
      </c>
      <c r="R122" s="107" t="s">
        <v>292</v>
      </c>
    </row>
    <row r="123" spans="1:18" ht="69.75" customHeight="1" x14ac:dyDescent="0.25">
      <c r="A123" s="106" t="s">
        <v>105</v>
      </c>
      <c r="B123" s="62" t="s">
        <v>169</v>
      </c>
      <c r="C123" s="61">
        <v>1</v>
      </c>
      <c r="D123" s="61">
        <v>109</v>
      </c>
      <c r="E123" s="61" t="s">
        <v>22</v>
      </c>
      <c r="F123" s="61">
        <v>2</v>
      </c>
      <c r="G123" s="61">
        <v>1</v>
      </c>
      <c r="H123" s="16">
        <f t="shared" si="1"/>
        <v>4</v>
      </c>
      <c r="I123" s="61" t="s">
        <v>16</v>
      </c>
      <c r="J123" s="61" t="s">
        <v>17</v>
      </c>
      <c r="K123" s="86">
        <v>11.5</v>
      </c>
      <c r="L123" s="60" t="s">
        <v>50</v>
      </c>
      <c r="M123" s="14">
        <f>IF(L123="","",VLOOKUP(L123,Légende!A:B,2,FALSE))</f>
        <v>0.8</v>
      </c>
      <c r="N123" s="75" t="s">
        <v>18</v>
      </c>
      <c r="O123" s="14">
        <f>IF(N123="",0,VLOOKUP(N123,Légende!D:E,2,FALSE))</f>
        <v>1</v>
      </c>
      <c r="P123" s="15">
        <f>IF(Q123="","",VLOOKUP(Q123,'[1]Données GS'!V:W,2,FALSE))</f>
        <v>200</v>
      </c>
      <c r="Q123" s="32" t="s">
        <v>76</v>
      </c>
      <c r="R123" s="112" t="s">
        <v>324</v>
      </c>
    </row>
    <row r="124" spans="1:18" ht="19.899999999999999" customHeight="1" x14ac:dyDescent="0.25">
      <c r="A124" s="106" t="s">
        <v>105</v>
      </c>
      <c r="B124" s="62" t="s">
        <v>169</v>
      </c>
      <c r="C124" s="61">
        <v>1</v>
      </c>
      <c r="D124" s="61">
        <v>110</v>
      </c>
      <c r="E124" s="61" t="s">
        <v>2</v>
      </c>
      <c r="F124" s="61">
        <v>2</v>
      </c>
      <c r="G124" s="61">
        <v>1.7</v>
      </c>
      <c r="H124" s="16">
        <f t="shared" si="1"/>
        <v>6.8</v>
      </c>
      <c r="I124" s="61" t="s">
        <v>16</v>
      </c>
      <c r="J124" s="61" t="s">
        <v>17</v>
      </c>
      <c r="K124" s="86">
        <v>74</v>
      </c>
      <c r="L124" s="60" t="s">
        <v>50</v>
      </c>
      <c r="M124" s="14">
        <f>IF(L124="","",VLOOKUP(L124,Légende!A:B,2,FALSE))</f>
        <v>0.8</v>
      </c>
      <c r="N124" s="75" t="s">
        <v>18</v>
      </c>
      <c r="O124" s="14">
        <f>IF(N124="",0,VLOOKUP(N124,Légende!D:E,2,FALSE))</f>
        <v>1</v>
      </c>
      <c r="P124" s="15">
        <f>IF(Q124="","",VLOOKUP(Q124,'[1]Données GS'!V:W,2,FALSE))</f>
        <v>12</v>
      </c>
      <c r="Q124" s="32" t="s">
        <v>26</v>
      </c>
      <c r="R124" s="107" t="s">
        <v>292</v>
      </c>
    </row>
    <row r="125" spans="1:18" ht="19.899999999999999" customHeight="1" x14ac:dyDescent="0.25">
      <c r="A125" s="106" t="s">
        <v>105</v>
      </c>
      <c r="B125" s="62" t="s">
        <v>169</v>
      </c>
      <c r="C125" s="61">
        <v>1</v>
      </c>
      <c r="D125" s="61">
        <v>111</v>
      </c>
      <c r="E125" s="61" t="s">
        <v>15</v>
      </c>
      <c r="F125" s="61">
        <v>2</v>
      </c>
      <c r="G125" s="61">
        <v>1.7</v>
      </c>
      <c r="H125" s="16">
        <f t="shared" si="1"/>
        <v>6.8</v>
      </c>
      <c r="I125" s="61" t="s">
        <v>16</v>
      </c>
      <c r="J125" s="61" t="s">
        <v>17</v>
      </c>
      <c r="K125" s="86">
        <v>20</v>
      </c>
      <c r="L125" s="60" t="s">
        <v>51</v>
      </c>
      <c r="M125" s="14">
        <f>IF(L125="","",VLOOKUP(L125,Légende!A:B,2,FALSE))</f>
        <v>1</v>
      </c>
      <c r="N125" s="75" t="s">
        <v>18</v>
      </c>
      <c r="O125" s="14">
        <f>IF(N125="",0,VLOOKUP(N125,Légende!D:E,2,FALSE))</f>
        <v>1</v>
      </c>
      <c r="P125" s="15">
        <f>IF(Q125="","",VLOOKUP(Q125,'[1]Données GS'!V:W,2,FALSE))</f>
        <v>50</v>
      </c>
      <c r="Q125" s="32" t="s">
        <v>67</v>
      </c>
      <c r="R125" s="107" t="s">
        <v>292</v>
      </c>
    </row>
    <row r="126" spans="1:18" ht="45" x14ac:dyDescent="0.25">
      <c r="A126" s="106" t="s">
        <v>105</v>
      </c>
      <c r="B126" s="62" t="s">
        <v>169</v>
      </c>
      <c r="C126" s="61">
        <v>1</v>
      </c>
      <c r="D126" s="61"/>
      <c r="E126" s="61" t="s">
        <v>19</v>
      </c>
      <c r="F126" s="61">
        <v>0</v>
      </c>
      <c r="G126" s="61">
        <v>0</v>
      </c>
      <c r="H126" s="16">
        <f t="shared" si="1"/>
        <v>0</v>
      </c>
      <c r="I126" s="61" t="s">
        <v>16</v>
      </c>
      <c r="J126" s="61" t="s">
        <v>17</v>
      </c>
      <c r="K126" s="86">
        <v>60</v>
      </c>
      <c r="L126" s="60" t="s">
        <v>50</v>
      </c>
      <c r="M126" s="14">
        <f>IF(L126="","",VLOOKUP(L126,Légende!A:B,2,FALSE))</f>
        <v>0.8</v>
      </c>
      <c r="N126" s="75" t="s">
        <v>18</v>
      </c>
      <c r="O126" s="14">
        <f>IF(N126="",0,VLOOKUP(N126,Légende!D:E,2,FALSE))</f>
        <v>1</v>
      </c>
      <c r="P126" s="15">
        <f>IF(Q126="","",VLOOKUP(Q126,'[1]Données GS'!V:W,2,FALSE))</f>
        <v>50</v>
      </c>
      <c r="Q126" s="32" t="s">
        <v>67</v>
      </c>
      <c r="R126" s="107" t="s">
        <v>292</v>
      </c>
    </row>
    <row r="127" spans="1:18" ht="19.899999999999999" customHeight="1" x14ac:dyDescent="0.25">
      <c r="A127" s="106" t="s">
        <v>105</v>
      </c>
      <c r="B127" s="62" t="s">
        <v>170</v>
      </c>
      <c r="C127" s="61" t="s">
        <v>53</v>
      </c>
      <c r="D127" s="61"/>
      <c r="E127" s="61" t="s">
        <v>15</v>
      </c>
      <c r="F127" s="61">
        <v>1</v>
      </c>
      <c r="G127" s="61">
        <v>1.5</v>
      </c>
      <c r="H127" s="16">
        <f t="shared" si="1"/>
        <v>3</v>
      </c>
      <c r="I127" s="61" t="s">
        <v>16</v>
      </c>
      <c r="J127" s="61" t="s">
        <v>17</v>
      </c>
      <c r="K127" s="86">
        <v>19</v>
      </c>
      <c r="L127" s="60" t="s">
        <v>51</v>
      </c>
      <c r="M127" s="14">
        <f>IF(L127="","",VLOOKUP(L127,Légende!A:B,2,FALSE))</f>
        <v>1</v>
      </c>
      <c r="N127" s="75" t="s">
        <v>18</v>
      </c>
      <c r="O127" s="14">
        <f>IF(N127="",0,VLOOKUP(N127,Légende!D:E,2,FALSE))</f>
        <v>1</v>
      </c>
      <c r="P127" s="15">
        <f>IF(Q127="","",VLOOKUP(Q127,'[1]Données GS'!V:W,2,FALSE))</f>
        <v>50</v>
      </c>
      <c r="Q127" s="32" t="s">
        <v>67</v>
      </c>
      <c r="R127" s="107" t="s">
        <v>292</v>
      </c>
    </row>
    <row r="128" spans="1:18" ht="45" x14ac:dyDescent="0.25">
      <c r="A128" s="106" t="s">
        <v>105</v>
      </c>
      <c r="B128" s="62" t="s">
        <v>170</v>
      </c>
      <c r="C128" s="61" t="s">
        <v>53</v>
      </c>
      <c r="D128" s="61"/>
      <c r="E128" s="61" t="s">
        <v>15</v>
      </c>
      <c r="F128" s="61">
        <v>1</v>
      </c>
      <c r="G128" s="61">
        <v>1</v>
      </c>
      <c r="H128" s="16">
        <f t="shared" si="1"/>
        <v>2</v>
      </c>
      <c r="I128" s="61" t="s">
        <v>16</v>
      </c>
      <c r="J128" s="61" t="s">
        <v>17</v>
      </c>
      <c r="K128" s="86">
        <v>16</v>
      </c>
      <c r="L128" s="60" t="s">
        <v>52</v>
      </c>
      <c r="M128" s="14">
        <f>IF(L128="","",VLOOKUP(L128,Légende!A:B,2,FALSE))</f>
        <v>1.2</v>
      </c>
      <c r="N128" s="75" t="s">
        <v>18</v>
      </c>
      <c r="O128" s="14">
        <f>IF(N128="",0,VLOOKUP(N128,Légende!D:E,2,FALSE))</f>
        <v>1</v>
      </c>
      <c r="P128" s="15">
        <f>IF(Q128="","",VLOOKUP(Q128,'[1]Données GS'!V:W,2,FALSE))</f>
        <v>50</v>
      </c>
      <c r="Q128" s="32" t="s">
        <v>67</v>
      </c>
      <c r="R128" s="107" t="s">
        <v>292</v>
      </c>
    </row>
    <row r="129" spans="1:18" ht="19.899999999999999" customHeight="1" x14ac:dyDescent="0.25">
      <c r="A129" s="106" t="s">
        <v>105</v>
      </c>
      <c r="B129" s="62" t="s">
        <v>170</v>
      </c>
      <c r="C129" s="61" t="s">
        <v>53</v>
      </c>
      <c r="D129" s="61"/>
      <c r="E129" s="61" t="s">
        <v>22</v>
      </c>
      <c r="F129" s="61">
        <v>0</v>
      </c>
      <c r="G129" s="61">
        <v>0</v>
      </c>
      <c r="H129" s="16">
        <f t="shared" si="1"/>
        <v>0</v>
      </c>
      <c r="I129" s="61" t="s">
        <v>16</v>
      </c>
      <c r="J129" s="61" t="s">
        <v>17</v>
      </c>
      <c r="K129" s="86">
        <v>4</v>
      </c>
      <c r="L129" s="60" t="s">
        <v>50</v>
      </c>
      <c r="M129" s="14">
        <f>IF(L129="","",VLOOKUP(L129,Légende!A:B,2,FALSE))</f>
        <v>0.8</v>
      </c>
      <c r="N129" s="75" t="s">
        <v>18</v>
      </c>
      <c r="O129" s="14">
        <f>IF(N129="",0,VLOOKUP(N129,Légende!D:E,2,FALSE))</f>
        <v>1</v>
      </c>
      <c r="P129" s="15">
        <f>IF(Q129="","",VLOOKUP(Q129,'[1]Données GS'!V:W,2,FALSE))</f>
        <v>200</v>
      </c>
      <c r="Q129" s="32" t="s">
        <v>76</v>
      </c>
      <c r="R129" s="107" t="s">
        <v>325</v>
      </c>
    </row>
    <row r="130" spans="1:18" ht="19.899999999999999" customHeight="1" x14ac:dyDescent="0.25">
      <c r="A130" s="106" t="s">
        <v>105</v>
      </c>
      <c r="B130" s="62" t="s">
        <v>170</v>
      </c>
      <c r="C130" s="61" t="s">
        <v>53</v>
      </c>
      <c r="D130" s="61"/>
      <c r="E130" s="61" t="s">
        <v>22</v>
      </c>
      <c r="F130" s="61">
        <v>0</v>
      </c>
      <c r="G130" s="61">
        <v>0</v>
      </c>
      <c r="H130" s="16">
        <f t="shared" si="1"/>
        <v>0</v>
      </c>
      <c r="I130" s="61" t="s">
        <v>16</v>
      </c>
      <c r="J130" s="61" t="s">
        <v>17</v>
      </c>
      <c r="K130" s="86">
        <v>20</v>
      </c>
      <c r="L130" s="60" t="s">
        <v>50</v>
      </c>
      <c r="M130" s="14">
        <f>IF(L130="","",VLOOKUP(L130,Légende!A:B,2,FALSE))</f>
        <v>0.8</v>
      </c>
      <c r="N130" s="75" t="s">
        <v>18</v>
      </c>
      <c r="O130" s="14">
        <f>IF(N130="",0,VLOOKUP(N130,Légende!D:E,2,FALSE))</f>
        <v>1</v>
      </c>
      <c r="P130" s="15">
        <f>IF(Q130="","",VLOOKUP(Q130,'[1]Données GS'!V:W,2,FALSE))</f>
        <v>200</v>
      </c>
      <c r="Q130" s="32" t="s">
        <v>76</v>
      </c>
      <c r="R130" s="107" t="s">
        <v>326</v>
      </c>
    </row>
    <row r="131" spans="1:18" ht="19.899999999999999" customHeight="1" x14ac:dyDescent="0.25">
      <c r="A131" s="106" t="s">
        <v>105</v>
      </c>
      <c r="B131" s="62" t="s">
        <v>170</v>
      </c>
      <c r="C131" s="61" t="s">
        <v>53</v>
      </c>
      <c r="D131" s="61"/>
      <c r="E131" s="61" t="s">
        <v>15</v>
      </c>
      <c r="F131" s="61">
        <v>3</v>
      </c>
      <c r="G131" s="61">
        <v>1</v>
      </c>
      <c r="H131" s="16">
        <f t="shared" si="1"/>
        <v>6</v>
      </c>
      <c r="I131" s="61" t="s">
        <v>16</v>
      </c>
      <c r="J131" s="61" t="s">
        <v>17</v>
      </c>
      <c r="K131" s="86">
        <v>30</v>
      </c>
      <c r="L131" s="60" t="s">
        <v>51</v>
      </c>
      <c r="M131" s="14">
        <f>IF(L131="","",VLOOKUP(L131,Légende!A:B,2,FALSE))</f>
        <v>1</v>
      </c>
      <c r="N131" s="75" t="s">
        <v>18</v>
      </c>
      <c r="O131" s="14">
        <f>IF(N131="",0,VLOOKUP(N131,Légende!D:E,2,FALSE))</f>
        <v>1</v>
      </c>
      <c r="P131" s="15">
        <f>IF(Q131="","",VLOOKUP(Q131,'[1]Données GS'!V:W,2,FALSE))</f>
        <v>50</v>
      </c>
      <c r="Q131" s="32" t="s">
        <v>67</v>
      </c>
      <c r="R131" s="107" t="s">
        <v>292</v>
      </c>
    </row>
    <row r="132" spans="1:18" ht="19.899999999999999" customHeight="1" x14ac:dyDescent="0.25">
      <c r="A132" s="106" t="s">
        <v>105</v>
      </c>
      <c r="B132" s="62" t="s">
        <v>170</v>
      </c>
      <c r="C132" s="61" t="s">
        <v>53</v>
      </c>
      <c r="D132" s="61"/>
      <c r="E132" s="61" t="s">
        <v>22</v>
      </c>
      <c r="F132" s="61">
        <v>0</v>
      </c>
      <c r="G132" s="61">
        <v>0</v>
      </c>
      <c r="H132" s="16">
        <f t="shared" si="1"/>
        <v>0</v>
      </c>
      <c r="I132" s="61" t="s">
        <v>16</v>
      </c>
      <c r="J132" s="61" t="s">
        <v>17</v>
      </c>
      <c r="K132" s="86">
        <v>5</v>
      </c>
      <c r="L132" s="60" t="s">
        <v>50</v>
      </c>
      <c r="M132" s="14">
        <f>IF(L132="","",VLOOKUP(L132,Légende!A:B,2,FALSE))</f>
        <v>0.8</v>
      </c>
      <c r="N132" s="75" t="s">
        <v>18</v>
      </c>
      <c r="O132" s="14">
        <f>IF(N132="",0,VLOOKUP(N132,Légende!D:E,2,FALSE))</f>
        <v>1</v>
      </c>
      <c r="P132" s="15">
        <f>IF(Q132="","",VLOOKUP(Q132,'[1]Données GS'!V:W,2,FALSE))</f>
        <v>200</v>
      </c>
      <c r="Q132" s="32" t="s">
        <v>76</v>
      </c>
      <c r="R132" s="107" t="s">
        <v>327</v>
      </c>
    </row>
    <row r="133" spans="1:18" ht="45" x14ac:dyDescent="0.25">
      <c r="A133" s="106" t="s">
        <v>105</v>
      </c>
      <c r="B133" s="62" t="s">
        <v>170</v>
      </c>
      <c r="C133" s="61" t="s">
        <v>53</v>
      </c>
      <c r="D133" s="61"/>
      <c r="E133" s="61" t="s">
        <v>15</v>
      </c>
      <c r="F133" s="61">
        <v>1</v>
      </c>
      <c r="G133" s="61">
        <v>1</v>
      </c>
      <c r="H133" s="16">
        <f t="shared" si="1"/>
        <v>2</v>
      </c>
      <c r="I133" s="61" t="s">
        <v>16</v>
      </c>
      <c r="J133" s="61" t="s">
        <v>17</v>
      </c>
      <c r="K133" s="86">
        <v>12</v>
      </c>
      <c r="L133" s="60" t="s">
        <v>51</v>
      </c>
      <c r="M133" s="14">
        <f>IF(L133="","",VLOOKUP(L133,Légende!A:B,2,FALSE))</f>
        <v>1</v>
      </c>
      <c r="N133" s="75" t="s">
        <v>18</v>
      </c>
      <c r="O133" s="14">
        <f>IF(N133="",0,VLOOKUP(N133,Légende!D:E,2,FALSE))</f>
        <v>1</v>
      </c>
      <c r="P133" s="15">
        <f>IF(Q133="","",VLOOKUP(Q133,'[1]Données GS'!V:W,2,FALSE))</f>
        <v>50</v>
      </c>
      <c r="Q133" s="32" t="s">
        <v>67</v>
      </c>
      <c r="R133" s="107" t="s">
        <v>292</v>
      </c>
    </row>
    <row r="134" spans="1:18" ht="45" x14ac:dyDescent="0.25">
      <c r="A134" s="106" t="s">
        <v>105</v>
      </c>
      <c r="B134" s="62" t="s">
        <v>170</v>
      </c>
      <c r="C134" s="61" t="s">
        <v>53</v>
      </c>
      <c r="D134" s="61"/>
      <c r="E134" s="61" t="s">
        <v>19</v>
      </c>
      <c r="F134" s="61">
        <v>0</v>
      </c>
      <c r="G134" s="61">
        <v>0</v>
      </c>
      <c r="H134" s="16">
        <f t="shared" si="1"/>
        <v>0</v>
      </c>
      <c r="I134" s="61" t="s">
        <v>16</v>
      </c>
      <c r="J134" s="61" t="s">
        <v>17</v>
      </c>
      <c r="K134" s="86">
        <v>50</v>
      </c>
      <c r="L134" s="60" t="s">
        <v>50</v>
      </c>
      <c r="M134" s="14">
        <f>IF(L134="","",VLOOKUP(L134,Légende!A:B,2,FALSE))</f>
        <v>0.8</v>
      </c>
      <c r="N134" s="75" t="s">
        <v>18</v>
      </c>
      <c r="O134" s="14">
        <f>IF(N134="",0,VLOOKUP(N134,Légende!D:E,2,FALSE))</f>
        <v>1</v>
      </c>
      <c r="P134" s="15">
        <f>IF(Q134="","",VLOOKUP(Q134,'[1]Données GS'!V:W,2,FALSE))</f>
        <v>50</v>
      </c>
      <c r="Q134" s="32" t="s">
        <v>67</v>
      </c>
      <c r="R134" s="107" t="s">
        <v>292</v>
      </c>
    </row>
    <row r="135" spans="1:18" ht="19.899999999999999" customHeight="1" x14ac:dyDescent="0.25">
      <c r="A135" s="106" t="s">
        <v>106</v>
      </c>
      <c r="B135" s="62" t="s">
        <v>171</v>
      </c>
      <c r="C135" s="61" t="s">
        <v>53</v>
      </c>
      <c r="D135" s="61"/>
      <c r="E135" s="61" t="s">
        <v>2</v>
      </c>
      <c r="F135" s="61">
        <v>0</v>
      </c>
      <c r="G135" s="61">
        <v>0</v>
      </c>
      <c r="H135" s="16">
        <f t="shared" si="1"/>
        <v>0</v>
      </c>
      <c r="I135" s="61" t="s">
        <v>34</v>
      </c>
      <c r="J135" s="61" t="s">
        <v>17</v>
      </c>
      <c r="K135" s="86">
        <v>569</v>
      </c>
      <c r="L135" s="60" t="s">
        <v>52</v>
      </c>
      <c r="M135" s="14">
        <f>IF(L135="","",VLOOKUP(L135,Légende!A:B,2,FALSE))</f>
        <v>1.2</v>
      </c>
      <c r="N135" s="75" t="s">
        <v>18</v>
      </c>
      <c r="O135" s="14">
        <f>IF(N135="",0,VLOOKUP(N135,Légende!D:E,2,FALSE))</f>
        <v>1</v>
      </c>
      <c r="P135" s="15">
        <f>IF(Q135="","",VLOOKUP(Q135,'[1]Données GS'!V:W,2,FALSE))</f>
        <v>0</v>
      </c>
      <c r="Q135" s="96" t="s">
        <v>94</v>
      </c>
      <c r="R135" s="107" t="s">
        <v>328</v>
      </c>
    </row>
    <row r="136" spans="1:18" ht="19.899999999999999" customHeight="1" x14ac:dyDescent="0.25">
      <c r="A136" s="106" t="s">
        <v>106</v>
      </c>
      <c r="B136" s="62" t="s">
        <v>171</v>
      </c>
      <c r="C136" s="61" t="s">
        <v>53</v>
      </c>
      <c r="D136" s="61"/>
      <c r="E136" s="61" t="s">
        <v>19</v>
      </c>
      <c r="F136" s="61">
        <v>3</v>
      </c>
      <c r="G136" s="61">
        <v>5</v>
      </c>
      <c r="H136" s="16">
        <f t="shared" si="1"/>
        <v>30</v>
      </c>
      <c r="I136" s="61" t="s">
        <v>16</v>
      </c>
      <c r="J136" s="61" t="s">
        <v>17</v>
      </c>
      <c r="K136" s="86">
        <v>112</v>
      </c>
      <c r="L136" s="60" t="s">
        <v>50</v>
      </c>
      <c r="M136" s="14">
        <f>IF(L136="","",VLOOKUP(L136,Légende!A:B,2,FALSE))</f>
        <v>0.8</v>
      </c>
      <c r="N136" s="75" t="s">
        <v>18</v>
      </c>
      <c r="O136" s="14">
        <f>IF(N136="",0,VLOOKUP(N136,Légende!D:E,2,FALSE))</f>
        <v>1</v>
      </c>
      <c r="P136" s="15">
        <f>IF(Q136="","",VLOOKUP(Q136,'[1]Données GS'!V:W,2,FALSE))</f>
        <v>0</v>
      </c>
      <c r="Q136" s="96" t="s">
        <v>94</v>
      </c>
      <c r="R136" s="110" t="s">
        <v>329</v>
      </c>
    </row>
    <row r="137" spans="1:18" ht="19.899999999999999" customHeight="1" x14ac:dyDescent="0.25">
      <c r="A137" s="106" t="s">
        <v>106</v>
      </c>
      <c r="B137" s="62" t="s">
        <v>171</v>
      </c>
      <c r="C137" s="61" t="s">
        <v>53</v>
      </c>
      <c r="D137" s="61"/>
      <c r="E137" s="61" t="s">
        <v>22</v>
      </c>
      <c r="F137" s="61">
        <v>0</v>
      </c>
      <c r="G137" s="61">
        <v>0</v>
      </c>
      <c r="H137" s="16">
        <f t="shared" si="1"/>
        <v>0</v>
      </c>
      <c r="I137" s="61" t="s">
        <v>16</v>
      </c>
      <c r="J137" s="61" t="s">
        <v>17</v>
      </c>
      <c r="K137" s="86">
        <v>32</v>
      </c>
      <c r="L137" s="60" t="s">
        <v>50</v>
      </c>
      <c r="M137" s="14">
        <f>IF(L137="","",VLOOKUP(L137,Légende!A:B,2,FALSE))</f>
        <v>0.8</v>
      </c>
      <c r="N137" s="75" t="s">
        <v>18</v>
      </c>
      <c r="O137" s="14">
        <f>IF(N137="",0,VLOOKUP(N137,Légende!D:E,2,FALSE))</f>
        <v>1</v>
      </c>
      <c r="P137" s="15">
        <f>IF(Q137="","",VLOOKUP(Q137,'[1]Données GS'!V:W,2,FALSE))</f>
        <v>0</v>
      </c>
      <c r="Q137" s="96" t="s">
        <v>94</v>
      </c>
      <c r="R137" s="107" t="s">
        <v>330</v>
      </c>
    </row>
    <row r="138" spans="1:18" ht="19.899999999999999" customHeight="1" x14ac:dyDescent="0.25">
      <c r="A138" s="106" t="s">
        <v>107</v>
      </c>
      <c r="B138" s="62" t="s">
        <v>162</v>
      </c>
      <c r="C138" s="61">
        <v>-1</v>
      </c>
      <c r="D138" s="61"/>
      <c r="E138" s="61" t="s">
        <v>22</v>
      </c>
      <c r="F138" s="61">
        <v>0</v>
      </c>
      <c r="G138" s="61">
        <v>0</v>
      </c>
      <c r="H138" s="16">
        <f t="shared" si="1"/>
        <v>0</v>
      </c>
      <c r="I138" s="61" t="s">
        <v>16</v>
      </c>
      <c r="J138" s="61" t="s">
        <v>17</v>
      </c>
      <c r="K138" s="86">
        <v>7.5</v>
      </c>
      <c r="L138" s="60" t="s">
        <v>50</v>
      </c>
      <c r="M138" s="14">
        <f>IF(L138="","",VLOOKUP(L138,Légende!A:B,2,FALSE))</f>
        <v>0.8</v>
      </c>
      <c r="N138" s="75" t="s">
        <v>18</v>
      </c>
      <c r="O138" s="14">
        <f>IF(N138="",0,VLOOKUP(N138,Légende!D:E,2,FALSE))</f>
        <v>1</v>
      </c>
      <c r="P138" s="15">
        <f>IF(Q138="","",VLOOKUP(Q138,'[1]Données GS'!V:W,2,FALSE))</f>
        <v>200</v>
      </c>
      <c r="Q138" s="32" t="s">
        <v>76</v>
      </c>
      <c r="R138" s="110" t="s">
        <v>331</v>
      </c>
    </row>
    <row r="139" spans="1:18" ht="45" x14ac:dyDescent="0.25">
      <c r="A139" s="106" t="s">
        <v>107</v>
      </c>
      <c r="B139" s="62" t="s">
        <v>162</v>
      </c>
      <c r="C139" s="61" t="s">
        <v>53</v>
      </c>
      <c r="D139" s="61">
        <v>8</v>
      </c>
      <c r="E139" s="61" t="s">
        <v>15</v>
      </c>
      <c r="F139" s="61">
        <v>1</v>
      </c>
      <c r="G139" s="61">
        <v>1.9</v>
      </c>
      <c r="H139" s="16">
        <f t="shared" ref="H139:H202" si="2">F139*G139*2</f>
        <v>3.8</v>
      </c>
      <c r="I139" s="61" t="s">
        <v>34</v>
      </c>
      <c r="J139" s="61" t="s">
        <v>17</v>
      </c>
      <c r="K139" s="86">
        <v>14</v>
      </c>
      <c r="L139" s="60" t="s">
        <v>51</v>
      </c>
      <c r="M139" s="14">
        <f>IF(L139="","",VLOOKUP(L139,Légende!A:B,2,FALSE))</f>
        <v>1</v>
      </c>
      <c r="N139" s="75" t="s">
        <v>18</v>
      </c>
      <c r="O139" s="14">
        <f>IF(N139="",0,VLOOKUP(N139,Légende!D:E,2,FALSE))</f>
        <v>1</v>
      </c>
      <c r="P139" s="15">
        <f>IF(Q139="","",VLOOKUP(Q139,'[1]Données GS'!V:W,2,FALSE))</f>
        <v>50</v>
      </c>
      <c r="Q139" s="32" t="s">
        <v>67</v>
      </c>
      <c r="R139" s="110" t="s">
        <v>292</v>
      </c>
    </row>
    <row r="140" spans="1:18" ht="45" x14ac:dyDescent="0.25">
      <c r="A140" s="106" t="s">
        <v>107</v>
      </c>
      <c r="B140" s="62" t="s">
        <v>162</v>
      </c>
      <c r="C140" s="61" t="s">
        <v>53</v>
      </c>
      <c r="D140" s="61">
        <v>9</v>
      </c>
      <c r="E140" s="61" t="s">
        <v>15</v>
      </c>
      <c r="F140" s="61">
        <v>2</v>
      </c>
      <c r="G140" s="61">
        <v>1.9</v>
      </c>
      <c r="H140" s="16">
        <f t="shared" si="2"/>
        <v>7.6</v>
      </c>
      <c r="I140" s="61" t="s">
        <v>34</v>
      </c>
      <c r="J140" s="61" t="s">
        <v>17</v>
      </c>
      <c r="K140" s="86">
        <v>19</v>
      </c>
      <c r="L140" s="60" t="s">
        <v>51</v>
      </c>
      <c r="M140" s="14">
        <f>IF(L140="","",VLOOKUP(L140,Légende!A:B,2,FALSE))</f>
        <v>1</v>
      </c>
      <c r="N140" s="75" t="s">
        <v>18</v>
      </c>
      <c r="O140" s="14">
        <f>IF(N140="",0,VLOOKUP(N140,Légende!D:E,2,FALSE))</f>
        <v>1</v>
      </c>
      <c r="P140" s="15">
        <f>IF(Q140="","",VLOOKUP(Q140,'[1]Données GS'!V:W,2,FALSE))</f>
        <v>50</v>
      </c>
      <c r="Q140" s="32" t="s">
        <v>67</v>
      </c>
      <c r="R140" s="107" t="s">
        <v>292</v>
      </c>
    </row>
    <row r="141" spans="1:18" ht="19.899999999999999" customHeight="1" x14ac:dyDescent="0.25">
      <c r="A141" s="106" t="s">
        <v>107</v>
      </c>
      <c r="B141" s="62" t="s">
        <v>162</v>
      </c>
      <c r="C141" s="61" t="s">
        <v>53</v>
      </c>
      <c r="D141" s="61">
        <v>10</v>
      </c>
      <c r="E141" s="61" t="s">
        <v>15</v>
      </c>
      <c r="F141" s="61">
        <v>3</v>
      </c>
      <c r="G141" s="61">
        <v>1.9</v>
      </c>
      <c r="H141" s="16">
        <f t="shared" si="2"/>
        <v>11.399999999999999</v>
      </c>
      <c r="I141" s="61" t="s">
        <v>34</v>
      </c>
      <c r="J141" s="61" t="s">
        <v>17</v>
      </c>
      <c r="K141" s="86">
        <v>16</v>
      </c>
      <c r="L141" s="60" t="s">
        <v>51</v>
      </c>
      <c r="M141" s="14">
        <f>IF(L141="","",VLOOKUP(L141,Légende!A:B,2,FALSE))</f>
        <v>1</v>
      </c>
      <c r="N141" s="75" t="s">
        <v>18</v>
      </c>
      <c r="O141" s="14">
        <f>IF(N141="",0,VLOOKUP(N141,Légende!D:E,2,FALSE))</f>
        <v>1</v>
      </c>
      <c r="P141" s="15">
        <f>IF(Q141="","",VLOOKUP(Q141,'[1]Données GS'!V:W,2,FALSE))</f>
        <v>50</v>
      </c>
      <c r="Q141" s="32" t="s">
        <v>67</v>
      </c>
      <c r="R141" s="112" t="s">
        <v>292</v>
      </c>
    </row>
    <row r="142" spans="1:18" ht="19.899999999999999" customHeight="1" x14ac:dyDescent="0.25">
      <c r="A142" s="106" t="s">
        <v>107</v>
      </c>
      <c r="B142" s="62" t="s">
        <v>162</v>
      </c>
      <c r="C142" s="61" t="s">
        <v>53</v>
      </c>
      <c r="D142" s="61">
        <v>13</v>
      </c>
      <c r="E142" s="61" t="s">
        <v>15</v>
      </c>
      <c r="F142" s="61">
        <v>3</v>
      </c>
      <c r="G142" s="61">
        <v>1.9</v>
      </c>
      <c r="H142" s="16">
        <f t="shared" si="2"/>
        <v>11.399999999999999</v>
      </c>
      <c r="I142" s="61" t="s">
        <v>34</v>
      </c>
      <c r="J142" s="61" t="s">
        <v>17</v>
      </c>
      <c r="K142" s="86">
        <v>20</v>
      </c>
      <c r="L142" s="60" t="s">
        <v>51</v>
      </c>
      <c r="M142" s="14">
        <f>IF(L142="","",VLOOKUP(L142,Légende!A:B,2,FALSE))</f>
        <v>1</v>
      </c>
      <c r="N142" s="75" t="s">
        <v>18</v>
      </c>
      <c r="O142" s="14">
        <f>IF(N142="",0,VLOOKUP(N142,Légende!D:E,2,FALSE))</f>
        <v>1</v>
      </c>
      <c r="P142" s="15">
        <f>IF(Q142="","",VLOOKUP(Q142,'[1]Données GS'!V:W,2,FALSE))</f>
        <v>50</v>
      </c>
      <c r="Q142" s="32" t="s">
        <v>67</v>
      </c>
      <c r="R142" s="112" t="s">
        <v>332</v>
      </c>
    </row>
    <row r="143" spans="1:18" ht="45" x14ac:dyDescent="0.25">
      <c r="A143" s="106" t="s">
        <v>107</v>
      </c>
      <c r="B143" s="62" t="s">
        <v>162</v>
      </c>
      <c r="C143" s="61" t="s">
        <v>53</v>
      </c>
      <c r="D143" s="61"/>
      <c r="E143" s="61" t="s">
        <v>22</v>
      </c>
      <c r="F143" s="61">
        <v>1</v>
      </c>
      <c r="G143" s="61">
        <v>1</v>
      </c>
      <c r="H143" s="16">
        <f t="shared" si="2"/>
        <v>2</v>
      </c>
      <c r="I143" s="61" t="s">
        <v>16</v>
      </c>
      <c r="J143" s="61" t="s">
        <v>17</v>
      </c>
      <c r="K143" s="87">
        <v>7.5</v>
      </c>
      <c r="L143" s="60" t="s">
        <v>50</v>
      </c>
      <c r="M143" s="14">
        <f>IF(L143="","",VLOOKUP(L143,Légende!A:B,2,FALSE))</f>
        <v>0.8</v>
      </c>
      <c r="N143" s="75" t="s">
        <v>18</v>
      </c>
      <c r="O143" s="14">
        <f>IF(N143="",0,VLOOKUP(N143,Légende!D:E,2,FALSE))</f>
        <v>1</v>
      </c>
      <c r="P143" s="15">
        <f>IF(Q143="","",VLOOKUP(Q143,'[1]Données GS'!V:W,2,FALSE))</f>
        <v>200</v>
      </c>
      <c r="Q143" s="32" t="s">
        <v>76</v>
      </c>
      <c r="R143" s="107" t="s">
        <v>306</v>
      </c>
    </row>
    <row r="144" spans="1:18" ht="19.899999999999999" customHeight="1" x14ac:dyDescent="0.25">
      <c r="A144" s="106" t="s">
        <v>107</v>
      </c>
      <c r="B144" s="62" t="s">
        <v>162</v>
      </c>
      <c r="C144" s="61" t="s">
        <v>53</v>
      </c>
      <c r="D144" s="61"/>
      <c r="E144" s="61" t="s">
        <v>19</v>
      </c>
      <c r="F144" s="61">
        <v>3</v>
      </c>
      <c r="G144" s="61">
        <v>2</v>
      </c>
      <c r="H144" s="16">
        <f t="shared" si="2"/>
        <v>12</v>
      </c>
      <c r="I144" s="61" t="s">
        <v>16</v>
      </c>
      <c r="J144" s="61" t="s">
        <v>17</v>
      </c>
      <c r="K144" s="87">
        <v>33</v>
      </c>
      <c r="L144" s="60" t="s">
        <v>50</v>
      </c>
      <c r="M144" s="14">
        <f>IF(L144="","",VLOOKUP(L144,Légende!A:B,2,FALSE))</f>
        <v>0.8</v>
      </c>
      <c r="N144" s="75" t="s">
        <v>18</v>
      </c>
      <c r="O144" s="14">
        <f>IF(N144="",0,VLOOKUP(N144,Légende!D:E,2,FALSE))</f>
        <v>1</v>
      </c>
      <c r="P144" s="15">
        <f>IF(Q144="","",VLOOKUP(Q144,'[1]Données GS'!V:W,2,FALSE))</f>
        <v>50</v>
      </c>
      <c r="Q144" s="32" t="s">
        <v>67</v>
      </c>
      <c r="R144" s="113" t="s">
        <v>292</v>
      </c>
    </row>
    <row r="145" spans="1:18" ht="19.899999999999999" customHeight="1" x14ac:dyDescent="0.25">
      <c r="A145" s="106" t="s">
        <v>107</v>
      </c>
      <c r="B145" s="62" t="s">
        <v>162</v>
      </c>
      <c r="C145" s="61" t="s">
        <v>53</v>
      </c>
      <c r="D145" s="63"/>
      <c r="E145" s="61" t="s">
        <v>23</v>
      </c>
      <c r="F145" s="61">
        <v>13</v>
      </c>
      <c r="G145" s="61">
        <v>1.9</v>
      </c>
      <c r="H145" s="16">
        <f t="shared" si="2"/>
        <v>49.4</v>
      </c>
      <c r="I145" s="61" t="s">
        <v>34</v>
      </c>
      <c r="J145" s="61" t="s">
        <v>17</v>
      </c>
      <c r="K145" s="87">
        <v>179.2</v>
      </c>
      <c r="L145" s="60" t="s">
        <v>52</v>
      </c>
      <c r="M145" s="14">
        <f>IF(L145="","",VLOOKUP(L145,Légende!A:B,2,FALSE))</f>
        <v>1.2</v>
      </c>
      <c r="N145" s="90" t="s">
        <v>18</v>
      </c>
      <c r="O145" s="14">
        <f>IF(N145="",0,VLOOKUP(N145,Légende!D:E,2,FALSE))</f>
        <v>1</v>
      </c>
      <c r="P145" s="15">
        <f>IF(Q145="","",VLOOKUP(Q145,'[1]Données GS'!V:W,2,FALSE))</f>
        <v>50</v>
      </c>
      <c r="Q145" s="32" t="s">
        <v>67</v>
      </c>
      <c r="R145" s="107" t="s">
        <v>333</v>
      </c>
    </row>
    <row r="146" spans="1:18" ht="19.899999999999999" customHeight="1" x14ac:dyDescent="0.25">
      <c r="A146" s="106" t="s">
        <v>107</v>
      </c>
      <c r="B146" s="62" t="s">
        <v>162</v>
      </c>
      <c r="C146" s="61">
        <v>1</v>
      </c>
      <c r="D146" s="61"/>
      <c r="E146" s="61" t="s">
        <v>19</v>
      </c>
      <c r="F146" s="61">
        <v>0</v>
      </c>
      <c r="G146" s="61">
        <v>0</v>
      </c>
      <c r="H146" s="16">
        <f t="shared" si="2"/>
        <v>0</v>
      </c>
      <c r="I146" s="61" t="s">
        <v>16</v>
      </c>
      <c r="J146" s="61" t="s">
        <v>17</v>
      </c>
      <c r="K146" s="87">
        <v>99</v>
      </c>
      <c r="L146" s="60" t="s">
        <v>50</v>
      </c>
      <c r="M146" s="14">
        <f>IF(L146="","",VLOOKUP(L146,Légende!A:B,2,FALSE))</f>
        <v>0.8</v>
      </c>
      <c r="N146" s="90" t="s">
        <v>18</v>
      </c>
      <c r="O146" s="14">
        <f>IF(N146="",0,VLOOKUP(N146,Légende!D:E,2,FALSE))</f>
        <v>1</v>
      </c>
      <c r="P146" s="15">
        <f>IF(Q146="","",VLOOKUP(Q146,'[1]Données GS'!V:W,2,FALSE))</f>
        <v>50</v>
      </c>
      <c r="Q146" s="32" t="s">
        <v>67</v>
      </c>
      <c r="R146" s="107" t="s">
        <v>292</v>
      </c>
    </row>
    <row r="147" spans="1:18" ht="19.899999999999999" customHeight="1" x14ac:dyDescent="0.25">
      <c r="A147" s="106" t="s">
        <v>107</v>
      </c>
      <c r="B147" s="62" t="s">
        <v>162</v>
      </c>
      <c r="C147" s="61">
        <v>2</v>
      </c>
      <c r="D147" s="61"/>
      <c r="E147" s="61" t="s">
        <v>22</v>
      </c>
      <c r="F147" s="61">
        <v>1</v>
      </c>
      <c r="G147" s="61">
        <v>1</v>
      </c>
      <c r="H147" s="16">
        <f t="shared" si="2"/>
        <v>2</v>
      </c>
      <c r="I147" s="61" t="s">
        <v>16</v>
      </c>
      <c r="J147" s="61" t="s">
        <v>17</v>
      </c>
      <c r="K147" s="86">
        <v>7.5</v>
      </c>
      <c r="L147" s="60" t="s">
        <v>50</v>
      </c>
      <c r="M147" s="14">
        <f>IF(L147="","",VLOOKUP(L147,Légende!A:B,2,FALSE))</f>
        <v>0.8</v>
      </c>
      <c r="N147" s="90" t="s">
        <v>18</v>
      </c>
      <c r="O147" s="14">
        <f>IF(N147="",0,VLOOKUP(N147,Légende!D:E,2,FALSE))</f>
        <v>1</v>
      </c>
      <c r="P147" s="15">
        <f>IF(Q147="","",VLOOKUP(Q147,'[1]Données GS'!V:W,2,FALSE))</f>
        <v>200</v>
      </c>
      <c r="Q147" s="32" t="s">
        <v>76</v>
      </c>
      <c r="R147" s="107" t="s">
        <v>334</v>
      </c>
    </row>
    <row r="148" spans="1:18" ht="19.899999999999999" customHeight="1" x14ac:dyDescent="0.25">
      <c r="A148" s="106" t="s">
        <v>107</v>
      </c>
      <c r="B148" s="62" t="s">
        <v>162</v>
      </c>
      <c r="C148" s="61">
        <v>2</v>
      </c>
      <c r="D148" s="61"/>
      <c r="E148" s="61" t="s">
        <v>19</v>
      </c>
      <c r="F148" s="61">
        <v>2</v>
      </c>
      <c r="G148" s="61">
        <v>1.8</v>
      </c>
      <c r="H148" s="16">
        <f t="shared" si="2"/>
        <v>7.2</v>
      </c>
      <c r="I148" s="61" t="s">
        <v>16</v>
      </c>
      <c r="J148" s="61" t="s">
        <v>17</v>
      </c>
      <c r="K148" s="86">
        <v>81</v>
      </c>
      <c r="L148" s="60" t="s">
        <v>50</v>
      </c>
      <c r="M148" s="14">
        <f>IF(L148="","",VLOOKUP(L148,Légende!A:B,2,FALSE))</f>
        <v>0.8</v>
      </c>
      <c r="N148" s="90" t="s">
        <v>18</v>
      </c>
      <c r="O148" s="14">
        <f>IF(N148="",0,VLOOKUP(N148,Légende!D:E,2,FALSE))</f>
        <v>1</v>
      </c>
      <c r="P148" s="15">
        <f>IF(Q148="","",VLOOKUP(Q148,'[1]Données GS'!V:W,2,FALSE))</f>
        <v>50</v>
      </c>
      <c r="Q148" s="32" t="s">
        <v>67</v>
      </c>
      <c r="R148" s="107" t="s">
        <v>292</v>
      </c>
    </row>
    <row r="149" spans="1:18" ht="19.899999999999999" customHeight="1" x14ac:dyDescent="0.25">
      <c r="A149" s="106" t="s">
        <v>108</v>
      </c>
      <c r="B149" s="62" t="s">
        <v>172</v>
      </c>
      <c r="C149" s="61" t="s">
        <v>53</v>
      </c>
      <c r="D149" s="63"/>
      <c r="E149" s="61" t="s">
        <v>22</v>
      </c>
      <c r="F149" s="61"/>
      <c r="G149" s="61"/>
      <c r="H149" s="16">
        <f t="shared" si="2"/>
        <v>0</v>
      </c>
      <c r="I149" s="61" t="s">
        <v>16</v>
      </c>
      <c r="J149" s="61" t="s">
        <v>17</v>
      </c>
      <c r="K149" s="87">
        <v>6</v>
      </c>
      <c r="L149" s="60" t="s">
        <v>50</v>
      </c>
      <c r="M149" s="14">
        <f>IF(L149="","",VLOOKUP(L149,Légende!A:B,2,FALSE))</f>
        <v>0.8</v>
      </c>
      <c r="N149" s="90" t="s">
        <v>38</v>
      </c>
      <c r="O149" s="14">
        <f>IF(N149="",0,VLOOKUP(N149,Légende!D:E,2,FALSE))</f>
        <v>0.5</v>
      </c>
      <c r="P149" s="15">
        <f>IF(Q149="","",VLOOKUP(Q149,'[1]Données GS'!V:W,2,FALSE))</f>
        <v>200</v>
      </c>
      <c r="Q149" s="32" t="s">
        <v>76</v>
      </c>
      <c r="R149" s="107" t="s">
        <v>335</v>
      </c>
    </row>
    <row r="150" spans="1:18" ht="19.899999999999999" customHeight="1" x14ac:dyDescent="0.25">
      <c r="A150" s="106" t="s">
        <v>108</v>
      </c>
      <c r="B150" s="62" t="s">
        <v>172</v>
      </c>
      <c r="C150" s="61" t="s">
        <v>53</v>
      </c>
      <c r="D150" s="63"/>
      <c r="E150" s="61" t="s">
        <v>22</v>
      </c>
      <c r="F150" s="61"/>
      <c r="G150" s="61"/>
      <c r="H150" s="16">
        <f t="shared" si="2"/>
        <v>0</v>
      </c>
      <c r="I150" s="61" t="s">
        <v>16</v>
      </c>
      <c r="J150" s="61" t="s">
        <v>17</v>
      </c>
      <c r="K150" s="87">
        <v>6</v>
      </c>
      <c r="L150" s="60" t="s">
        <v>50</v>
      </c>
      <c r="M150" s="14">
        <f>IF(L150="","",VLOOKUP(L150,Légende!A:B,2,FALSE))</f>
        <v>0.8</v>
      </c>
      <c r="N150" s="90" t="s">
        <v>38</v>
      </c>
      <c r="O150" s="14">
        <f>IF(N150="",0,VLOOKUP(N150,Légende!D:E,2,FALSE))</f>
        <v>0.5</v>
      </c>
      <c r="P150" s="15">
        <f>IF(Q150="","",VLOOKUP(Q150,'[1]Données GS'!V:W,2,FALSE))</f>
        <v>200</v>
      </c>
      <c r="Q150" s="32" t="s">
        <v>76</v>
      </c>
      <c r="R150" s="107" t="s">
        <v>336</v>
      </c>
    </row>
    <row r="151" spans="1:18" ht="19.899999999999999" customHeight="1" x14ac:dyDescent="0.25">
      <c r="A151" s="106" t="s">
        <v>108</v>
      </c>
      <c r="B151" s="62" t="s">
        <v>172</v>
      </c>
      <c r="C151" s="61" t="s">
        <v>53</v>
      </c>
      <c r="D151" s="63"/>
      <c r="E151" s="61" t="s">
        <v>22</v>
      </c>
      <c r="F151" s="61"/>
      <c r="G151" s="61"/>
      <c r="H151" s="16">
        <f t="shared" si="2"/>
        <v>0</v>
      </c>
      <c r="I151" s="61" t="s">
        <v>16</v>
      </c>
      <c r="J151" s="61" t="s">
        <v>17</v>
      </c>
      <c r="K151" s="87">
        <v>6.72</v>
      </c>
      <c r="L151" s="60" t="s">
        <v>50</v>
      </c>
      <c r="M151" s="14">
        <f>IF(L151="","",VLOOKUP(L151,Légende!A:B,2,FALSE))</f>
        <v>0.8</v>
      </c>
      <c r="N151" s="90" t="s">
        <v>38</v>
      </c>
      <c r="O151" s="14">
        <f>IF(N151="",0,VLOOKUP(N151,Légende!D:E,2,FALSE))</f>
        <v>0.5</v>
      </c>
      <c r="P151" s="15">
        <f>IF(Q151="","",VLOOKUP(Q151,'[1]Données GS'!V:W,2,FALSE))</f>
        <v>50</v>
      </c>
      <c r="Q151" s="32" t="s">
        <v>67</v>
      </c>
      <c r="R151" s="107" t="s">
        <v>337</v>
      </c>
    </row>
    <row r="152" spans="1:18" ht="19.899999999999999" customHeight="1" x14ac:dyDescent="0.25">
      <c r="A152" s="106" t="s">
        <v>108</v>
      </c>
      <c r="B152" s="62" t="s">
        <v>172</v>
      </c>
      <c r="C152" s="61" t="s">
        <v>53</v>
      </c>
      <c r="D152" s="63"/>
      <c r="E152" s="61" t="s">
        <v>22</v>
      </c>
      <c r="F152" s="64"/>
      <c r="G152" s="64"/>
      <c r="H152" s="16">
        <f t="shared" si="2"/>
        <v>0</v>
      </c>
      <c r="I152" s="61" t="s">
        <v>16</v>
      </c>
      <c r="J152" s="61" t="s">
        <v>17</v>
      </c>
      <c r="K152" s="87">
        <v>6.72</v>
      </c>
      <c r="L152" s="60" t="s">
        <v>50</v>
      </c>
      <c r="M152" s="14">
        <f>IF(L152="","",VLOOKUP(L152,Légende!A:B,2,FALSE))</f>
        <v>0.8</v>
      </c>
      <c r="N152" s="90" t="s">
        <v>38</v>
      </c>
      <c r="O152" s="14">
        <f>IF(N152="",0,VLOOKUP(N152,Légende!D:E,2,FALSE))</f>
        <v>0.5</v>
      </c>
      <c r="P152" s="15">
        <f>IF(Q152="","",VLOOKUP(Q152,'[1]Données GS'!V:W,2,FALSE))</f>
        <v>50</v>
      </c>
      <c r="Q152" s="32" t="s">
        <v>67</v>
      </c>
      <c r="R152" s="107" t="s">
        <v>338</v>
      </c>
    </row>
    <row r="153" spans="1:18" ht="19.899999999999999" customHeight="1" x14ac:dyDescent="0.25">
      <c r="A153" s="106" t="s">
        <v>108</v>
      </c>
      <c r="B153" s="62" t="s">
        <v>172</v>
      </c>
      <c r="C153" s="61" t="s">
        <v>53</v>
      </c>
      <c r="D153" s="63"/>
      <c r="E153" s="61" t="s">
        <v>15</v>
      </c>
      <c r="F153" s="64"/>
      <c r="G153" s="64"/>
      <c r="H153" s="16">
        <f t="shared" si="2"/>
        <v>0</v>
      </c>
      <c r="I153" s="61" t="s">
        <v>16</v>
      </c>
      <c r="J153" s="61" t="s">
        <v>17</v>
      </c>
      <c r="K153" s="87">
        <v>35</v>
      </c>
      <c r="L153" s="60" t="s">
        <v>50</v>
      </c>
      <c r="M153" s="14">
        <f>IF(L153="","",VLOOKUP(L153,Légende!A:B,2,FALSE))</f>
        <v>0.8</v>
      </c>
      <c r="N153" s="90" t="s">
        <v>38</v>
      </c>
      <c r="O153" s="14">
        <f>IF(N153="",0,VLOOKUP(N153,Légende!D:E,2,FALSE))</f>
        <v>0.5</v>
      </c>
      <c r="P153" s="15">
        <f>IF(Q153="","",VLOOKUP(Q153,'[1]Données GS'!V:W,2,FALSE))</f>
        <v>50</v>
      </c>
      <c r="Q153" s="32" t="s">
        <v>67</v>
      </c>
      <c r="R153" s="107" t="s">
        <v>339</v>
      </c>
    </row>
    <row r="154" spans="1:18" ht="19.899999999999999" customHeight="1" x14ac:dyDescent="0.25">
      <c r="A154" s="106" t="s">
        <v>108</v>
      </c>
      <c r="B154" s="62" t="s">
        <v>172</v>
      </c>
      <c r="C154" s="61" t="s">
        <v>53</v>
      </c>
      <c r="D154" s="63"/>
      <c r="E154" s="61" t="s">
        <v>15</v>
      </c>
      <c r="F154" s="64"/>
      <c r="G154" s="64"/>
      <c r="H154" s="16">
        <f t="shared" si="2"/>
        <v>0</v>
      </c>
      <c r="I154" s="61" t="s">
        <v>16</v>
      </c>
      <c r="J154" s="61" t="s">
        <v>17</v>
      </c>
      <c r="K154" s="61">
        <v>35</v>
      </c>
      <c r="L154" s="60" t="s">
        <v>50</v>
      </c>
      <c r="M154" s="14">
        <f>IF(L154="","",VLOOKUP(L154,Légende!A:B,2,FALSE))</f>
        <v>0.8</v>
      </c>
      <c r="N154" s="90" t="s">
        <v>38</v>
      </c>
      <c r="O154" s="14">
        <f>IF(N154="",0,VLOOKUP(N154,Légende!D:E,2,FALSE))</f>
        <v>0.5</v>
      </c>
      <c r="P154" s="15">
        <f>IF(Q154="","",VLOOKUP(Q154,'[1]Données GS'!V:W,2,FALSE))</f>
        <v>50</v>
      </c>
      <c r="Q154" s="32" t="s">
        <v>67</v>
      </c>
      <c r="R154" s="107" t="s">
        <v>340</v>
      </c>
    </row>
    <row r="155" spans="1:18" ht="19.899999999999999" customHeight="1" x14ac:dyDescent="0.25">
      <c r="A155" s="106" t="s">
        <v>109</v>
      </c>
      <c r="B155" s="62" t="s">
        <v>167</v>
      </c>
      <c r="C155" s="62" t="s">
        <v>53</v>
      </c>
      <c r="D155" s="62" t="s">
        <v>173</v>
      </c>
      <c r="E155" s="62" t="s">
        <v>15</v>
      </c>
      <c r="F155" s="61">
        <v>1</v>
      </c>
      <c r="G155" s="61">
        <v>0.38</v>
      </c>
      <c r="H155" s="16">
        <f t="shared" si="2"/>
        <v>0.76</v>
      </c>
      <c r="I155" s="61" t="s">
        <v>16</v>
      </c>
      <c r="J155" s="61" t="s">
        <v>17</v>
      </c>
      <c r="K155" s="61">
        <v>14</v>
      </c>
      <c r="L155" s="60" t="s">
        <v>51</v>
      </c>
      <c r="M155" s="14">
        <f>IF(L155="","",VLOOKUP(L155,Légende!A:B,2,FALSE))</f>
        <v>1</v>
      </c>
      <c r="N155" s="90" t="s">
        <v>18</v>
      </c>
      <c r="O155" s="14">
        <f>IF(N155="",0,VLOOKUP(N155,Légende!D:E,2,FALSE))</f>
        <v>1</v>
      </c>
      <c r="P155" s="15">
        <f>IF(Q155="","",VLOOKUP(Q155,'[1]Données GS'!V:W,2,FALSE))</f>
        <v>50</v>
      </c>
      <c r="Q155" s="32" t="s">
        <v>67</v>
      </c>
      <c r="R155" s="107" t="s">
        <v>292</v>
      </c>
    </row>
    <row r="156" spans="1:18" ht="19.899999999999999" customHeight="1" x14ac:dyDescent="0.25">
      <c r="A156" s="106" t="s">
        <v>110</v>
      </c>
      <c r="B156" s="62" t="s">
        <v>167</v>
      </c>
      <c r="C156" s="62" t="s">
        <v>53</v>
      </c>
      <c r="D156" s="62" t="s">
        <v>174</v>
      </c>
      <c r="E156" s="62" t="s">
        <v>15</v>
      </c>
      <c r="F156" s="61">
        <v>1</v>
      </c>
      <c r="G156" s="61">
        <v>0.38</v>
      </c>
      <c r="H156" s="16">
        <f t="shared" si="2"/>
        <v>0.76</v>
      </c>
      <c r="I156" s="61" t="s">
        <v>16</v>
      </c>
      <c r="J156" s="61" t="s">
        <v>17</v>
      </c>
      <c r="K156" s="61">
        <v>14</v>
      </c>
      <c r="L156" s="60" t="s">
        <v>51</v>
      </c>
      <c r="M156" s="14">
        <f>IF(L156="","",VLOOKUP(L156,Légende!A:B,2,FALSE))</f>
        <v>1</v>
      </c>
      <c r="N156" s="90" t="s">
        <v>18</v>
      </c>
      <c r="O156" s="14">
        <f>IF(N156="",0,VLOOKUP(N156,Légende!D:E,2,FALSE))</f>
        <v>1</v>
      </c>
      <c r="P156" s="15">
        <f>IF(Q156="","",VLOOKUP(Q156,'[1]Données GS'!V:W,2,FALSE))</f>
        <v>50</v>
      </c>
      <c r="Q156" s="32" t="s">
        <v>67</v>
      </c>
      <c r="R156" s="107" t="s">
        <v>292</v>
      </c>
    </row>
    <row r="157" spans="1:18" ht="19.899999999999999" customHeight="1" x14ac:dyDescent="0.25">
      <c r="A157" s="106" t="s">
        <v>110</v>
      </c>
      <c r="B157" s="62" t="s">
        <v>167</v>
      </c>
      <c r="C157" s="62" t="s">
        <v>53</v>
      </c>
      <c r="D157" s="62" t="s">
        <v>175</v>
      </c>
      <c r="E157" s="62" t="s">
        <v>15</v>
      </c>
      <c r="F157" s="61">
        <v>2</v>
      </c>
      <c r="G157" s="61">
        <v>0.38</v>
      </c>
      <c r="H157" s="16">
        <f t="shared" si="2"/>
        <v>1.52</v>
      </c>
      <c r="I157" s="61" t="s">
        <v>16</v>
      </c>
      <c r="J157" s="61" t="s">
        <v>17</v>
      </c>
      <c r="K157" s="61">
        <v>30</v>
      </c>
      <c r="L157" s="60" t="s">
        <v>52</v>
      </c>
      <c r="M157" s="14">
        <f>IF(L157="","",VLOOKUP(L157,Légende!A:B,2,FALSE))</f>
        <v>1.2</v>
      </c>
      <c r="N157" s="90" t="s">
        <v>18</v>
      </c>
      <c r="O157" s="14">
        <f>IF(N157="",0,VLOOKUP(N157,Légende!D:E,2,FALSE))</f>
        <v>1</v>
      </c>
      <c r="P157" s="15">
        <f>IF(Q157="","",VLOOKUP(Q157,'[1]Données GS'!V:W,2,FALSE))</f>
        <v>50</v>
      </c>
      <c r="Q157" s="32" t="s">
        <v>67</v>
      </c>
      <c r="R157" s="107" t="s">
        <v>292</v>
      </c>
    </row>
    <row r="158" spans="1:18" ht="19.899999999999999" customHeight="1" x14ac:dyDescent="0.25">
      <c r="A158" s="106" t="s">
        <v>110</v>
      </c>
      <c r="B158" s="62" t="s">
        <v>167</v>
      </c>
      <c r="C158" s="62" t="s">
        <v>53</v>
      </c>
      <c r="D158" s="62" t="s">
        <v>176</v>
      </c>
      <c r="E158" s="62" t="s">
        <v>19</v>
      </c>
      <c r="F158" s="61">
        <v>1</v>
      </c>
      <c r="G158" s="61">
        <v>2.82</v>
      </c>
      <c r="H158" s="16">
        <f t="shared" si="2"/>
        <v>5.64</v>
      </c>
      <c r="I158" s="61" t="s">
        <v>16</v>
      </c>
      <c r="J158" s="61" t="s">
        <v>17</v>
      </c>
      <c r="K158" s="61">
        <v>9</v>
      </c>
      <c r="L158" s="60" t="s">
        <v>51</v>
      </c>
      <c r="M158" s="14">
        <f>IF(L158="","",VLOOKUP(L158,Légende!A:B,2,FALSE))</f>
        <v>1</v>
      </c>
      <c r="N158" s="90" t="s">
        <v>18</v>
      </c>
      <c r="O158" s="14">
        <f>IF(N158="",0,VLOOKUP(N158,Légende!D:E,2,FALSE))</f>
        <v>1</v>
      </c>
      <c r="P158" s="15">
        <f>IF(Q158="","",VLOOKUP(Q158,'[1]Données GS'!V:W,2,FALSE))</f>
        <v>50</v>
      </c>
      <c r="Q158" s="32" t="s">
        <v>67</v>
      </c>
      <c r="R158" s="107" t="s">
        <v>341</v>
      </c>
    </row>
    <row r="159" spans="1:18" ht="19.899999999999999" customHeight="1" x14ac:dyDescent="0.25">
      <c r="A159" s="106" t="s">
        <v>110</v>
      </c>
      <c r="B159" s="62" t="s">
        <v>167</v>
      </c>
      <c r="C159" s="62" t="s">
        <v>53</v>
      </c>
      <c r="D159" s="62" t="s">
        <v>177</v>
      </c>
      <c r="E159" s="62" t="s">
        <v>22</v>
      </c>
      <c r="F159" s="61">
        <v>0</v>
      </c>
      <c r="G159" s="61">
        <v>0</v>
      </c>
      <c r="H159" s="16">
        <f t="shared" si="2"/>
        <v>0</v>
      </c>
      <c r="I159" s="61" t="s">
        <v>16</v>
      </c>
      <c r="J159" s="61" t="s">
        <v>17</v>
      </c>
      <c r="K159" s="61">
        <v>3</v>
      </c>
      <c r="L159" s="60" t="s">
        <v>50</v>
      </c>
      <c r="M159" s="14">
        <f>IF(L159="","",VLOOKUP(L159,Légende!A:B,2,FALSE))</f>
        <v>0.8</v>
      </c>
      <c r="N159" s="90" t="s">
        <v>18</v>
      </c>
      <c r="O159" s="14">
        <f>IF(N159="",0,VLOOKUP(N159,Légende!D:E,2,FALSE))</f>
        <v>1</v>
      </c>
      <c r="P159" s="15">
        <f>IF(Q159="","",VLOOKUP(Q159,'[1]Données GS'!V:W,2,FALSE))</f>
        <v>200</v>
      </c>
      <c r="Q159" s="32" t="s">
        <v>76</v>
      </c>
      <c r="R159" s="107" t="s">
        <v>342</v>
      </c>
    </row>
    <row r="160" spans="1:18" ht="19.899999999999999" customHeight="1" x14ac:dyDescent="0.25">
      <c r="A160" s="106" t="s">
        <v>110</v>
      </c>
      <c r="B160" s="62" t="s">
        <v>167</v>
      </c>
      <c r="C160" s="62" t="s">
        <v>53</v>
      </c>
      <c r="D160" s="62" t="s">
        <v>178</v>
      </c>
      <c r="E160" s="62" t="s">
        <v>19</v>
      </c>
      <c r="F160" s="61">
        <v>2</v>
      </c>
      <c r="G160" s="61">
        <v>3</v>
      </c>
      <c r="H160" s="16">
        <f t="shared" si="2"/>
        <v>12</v>
      </c>
      <c r="I160" s="61" t="s">
        <v>16</v>
      </c>
      <c r="J160" s="61" t="s">
        <v>17</v>
      </c>
      <c r="K160" s="61">
        <v>8</v>
      </c>
      <c r="L160" s="60" t="s">
        <v>50</v>
      </c>
      <c r="M160" s="14">
        <f>IF(L160="","",VLOOKUP(L160,Légende!A:B,2,FALSE))</f>
        <v>0.8</v>
      </c>
      <c r="N160" s="90" t="s">
        <v>18</v>
      </c>
      <c r="O160" s="14">
        <f>IF(N160="",0,VLOOKUP(N160,Légende!D:E,2,FALSE))</f>
        <v>1</v>
      </c>
      <c r="P160" s="15">
        <f>IF(Q160="","",VLOOKUP(Q160,'[1]Données GS'!V:W,2,FALSE))</f>
        <v>50</v>
      </c>
      <c r="Q160" s="32" t="s">
        <v>67</v>
      </c>
      <c r="R160" s="107" t="s">
        <v>343</v>
      </c>
    </row>
    <row r="161" spans="1:18" ht="19.899999999999999" customHeight="1" x14ac:dyDescent="0.25">
      <c r="A161" s="106" t="s">
        <v>110</v>
      </c>
      <c r="B161" s="62" t="s">
        <v>167</v>
      </c>
      <c r="C161" s="62" t="s">
        <v>45</v>
      </c>
      <c r="D161" s="62" t="s">
        <v>176</v>
      </c>
      <c r="E161" s="62" t="s">
        <v>15</v>
      </c>
      <c r="F161" s="61">
        <v>3</v>
      </c>
      <c r="G161" s="61">
        <v>0.82</v>
      </c>
      <c r="H161" s="16">
        <f t="shared" si="2"/>
        <v>4.92</v>
      </c>
      <c r="I161" s="61" t="s">
        <v>34</v>
      </c>
      <c r="J161" s="61" t="s">
        <v>17</v>
      </c>
      <c r="K161" s="61">
        <v>31</v>
      </c>
      <c r="L161" s="60" t="s">
        <v>52</v>
      </c>
      <c r="M161" s="14">
        <f>IF(L161="","",VLOOKUP(L161,Légende!A:B,2,FALSE))</f>
        <v>1.2</v>
      </c>
      <c r="N161" s="90" t="s">
        <v>18</v>
      </c>
      <c r="O161" s="14">
        <f>IF(N161="",0,VLOOKUP(N161,Légende!D:E,2,FALSE))</f>
        <v>1</v>
      </c>
      <c r="P161" s="15">
        <f>IF(Q161="","",VLOOKUP(Q161,'[1]Données GS'!V:W,2,FALSE))</f>
        <v>50</v>
      </c>
      <c r="Q161" s="32" t="s">
        <v>67</v>
      </c>
      <c r="R161" s="107" t="s">
        <v>292</v>
      </c>
    </row>
    <row r="162" spans="1:18" ht="19.899999999999999" customHeight="1" x14ac:dyDescent="0.25">
      <c r="A162" s="106" t="s">
        <v>110</v>
      </c>
      <c r="B162" s="62" t="s">
        <v>167</v>
      </c>
      <c r="C162" s="62" t="s">
        <v>45</v>
      </c>
      <c r="D162" s="62" t="s">
        <v>174</v>
      </c>
      <c r="E162" s="62" t="s">
        <v>22</v>
      </c>
      <c r="F162" s="61">
        <v>0</v>
      </c>
      <c r="G162" s="61">
        <v>0</v>
      </c>
      <c r="H162" s="16">
        <f t="shared" si="2"/>
        <v>0</v>
      </c>
      <c r="I162" s="61" t="s">
        <v>34</v>
      </c>
      <c r="J162" s="61" t="s">
        <v>17</v>
      </c>
      <c r="K162" s="61">
        <v>3</v>
      </c>
      <c r="L162" s="60" t="s">
        <v>50</v>
      </c>
      <c r="M162" s="14">
        <f>IF(L162="","",VLOOKUP(L162,Légende!A:B,2,FALSE))</f>
        <v>0.8</v>
      </c>
      <c r="N162" s="90" t="s">
        <v>18</v>
      </c>
      <c r="O162" s="14">
        <f>IF(N162="",0,VLOOKUP(N162,Légende!D:E,2,FALSE))</f>
        <v>1</v>
      </c>
      <c r="P162" s="15">
        <f>IF(Q162="","",VLOOKUP(Q162,'[1]Données GS'!V:W,2,FALSE))</f>
        <v>200</v>
      </c>
      <c r="Q162" s="32" t="s">
        <v>76</v>
      </c>
      <c r="R162" s="107" t="s">
        <v>344</v>
      </c>
    </row>
    <row r="163" spans="1:18" ht="19.899999999999999" customHeight="1" x14ac:dyDescent="0.25">
      <c r="A163" s="106" t="s">
        <v>111</v>
      </c>
      <c r="B163" s="62" t="s">
        <v>167</v>
      </c>
      <c r="C163" s="62" t="s">
        <v>53</v>
      </c>
      <c r="D163" s="62" t="s">
        <v>179</v>
      </c>
      <c r="E163" s="62" t="s">
        <v>15</v>
      </c>
      <c r="F163" s="61">
        <v>1</v>
      </c>
      <c r="G163" s="61">
        <v>0.38</v>
      </c>
      <c r="H163" s="16">
        <f t="shared" si="2"/>
        <v>0.76</v>
      </c>
      <c r="I163" s="61" t="s">
        <v>16</v>
      </c>
      <c r="J163" s="61" t="s">
        <v>17</v>
      </c>
      <c r="K163" s="61">
        <v>15</v>
      </c>
      <c r="L163" s="60" t="s">
        <v>51</v>
      </c>
      <c r="M163" s="14">
        <f>IF(L163="","",VLOOKUP(L163,Légende!A:B,2,FALSE))</f>
        <v>1</v>
      </c>
      <c r="N163" s="90" t="s">
        <v>18</v>
      </c>
      <c r="O163" s="14">
        <f>IF(N163="",0,VLOOKUP(N163,Légende!D:E,2,FALSE))</f>
        <v>1</v>
      </c>
      <c r="P163" s="15">
        <f>IF(Q163="","",VLOOKUP(Q163,'[1]Données GS'!V:W,2,FALSE))</f>
        <v>50</v>
      </c>
      <c r="Q163" s="32" t="s">
        <v>67</v>
      </c>
      <c r="R163" s="107" t="s">
        <v>292</v>
      </c>
    </row>
    <row r="164" spans="1:18" ht="19.899999999999999" customHeight="1" x14ac:dyDescent="0.25">
      <c r="A164" s="106" t="s">
        <v>111</v>
      </c>
      <c r="B164" s="62" t="s">
        <v>167</v>
      </c>
      <c r="C164" s="62" t="s">
        <v>53</v>
      </c>
      <c r="D164" s="62" t="s">
        <v>180</v>
      </c>
      <c r="E164" s="62" t="s">
        <v>15</v>
      </c>
      <c r="F164" s="61">
        <v>1</v>
      </c>
      <c r="G164" s="61">
        <v>0.38</v>
      </c>
      <c r="H164" s="16">
        <f t="shared" si="2"/>
        <v>0.76</v>
      </c>
      <c r="I164" s="61" t="s">
        <v>16</v>
      </c>
      <c r="J164" s="61" t="s">
        <v>17</v>
      </c>
      <c r="K164" s="61">
        <v>15</v>
      </c>
      <c r="L164" s="60" t="s">
        <v>52</v>
      </c>
      <c r="M164" s="14">
        <f>IF(L164="","",VLOOKUP(L164,Légende!A:B,2,FALSE))</f>
        <v>1.2</v>
      </c>
      <c r="N164" s="90" t="s">
        <v>18</v>
      </c>
      <c r="O164" s="14">
        <f>IF(N164="",0,VLOOKUP(N164,Légende!D:E,2,FALSE))</f>
        <v>1</v>
      </c>
      <c r="P164" s="15">
        <f>IF(Q164="","",VLOOKUP(Q164,'[1]Données GS'!V:W,2,FALSE))</f>
        <v>50</v>
      </c>
      <c r="Q164" s="32" t="s">
        <v>67</v>
      </c>
      <c r="R164" s="107" t="s">
        <v>292</v>
      </c>
    </row>
    <row r="165" spans="1:18" ht="19.899999999999999" customHeight="1" x14ac:dyDescent="0.25">
      <c r="A165" s="106" t="s">
        <v>111</v>
      </c>
      <c r="B165" s="62" t="s">
        <v>167</v>
      </c>
      <c r="C165" s="62" t="s">
        <v>53</v>
      </c>
      <c r="D165" s="62" t="s">
        <v>181</v>
      </c>
      <c r="E165" s="62" t="s">
        <v>15</v>
      </c>
      <c r="F165" s="61">
        <v>1</v>
      </c>
      <c r="G165" s="61">
        <v>0.38</v>
      </c>
      <c r="H165" s="16">
        <f t="shared" si="2"/>
        <v>0.76</v>
      </c>
      <c r="I165" s="61" t="s">
        <v>16</v>
      </c>
      <c r="J165" s="61" t="s">
        <v>17</v>
      </c>
      <c r="K165" s="61">
        <v>15</v>
      </c>
      <c r="L165" s="60" t="s">
        <v>51</v>
      </c>
      <c r="M165" s="14">
        <f>IF(L165="","",VLOOKUP(L165,Légende!A:B,2,FALSE))</f>
        <v>1</v>
      </c>
      <c r="N165" s="90" t="s">
        <v>18</v>
      </c>
      <c r="O165" s="14">
        <f>IF(N165="",0,VLOOKUP(N165,Légende!D:E,2,FALSE))</f>
        <v>1</v>
      </c>
      <c r="P165" s="15">
        <f>IF(Q165="","",VLOOKUP(Q165,'[1]Données GS'!V:W,2,FALSE))</f>
        <v>50</v>
      </c>
      <c r="Q165" s="32" t="s">
        <v>67</v>
      </c>
      <c r="R165" s="107" t="s">
        <v>292</v>
      </c>
    </row>
    <row r="166" spans="1:18" ht="19.899999999999999" customHeight="1" x14ac:dyDescent="0.25">
      <c r="A166" s="106" t="s">
        <v>111</v>
      </c>
      <c r="B166" s="62" t="s">
        <v>167</v>
      </c>
      <c r="C166" s="62" t="s">
        <v>53</v>
      </c>
      <c r="D166" s="62" t="s">
        <v>182</v>
      </c>
      <c r="E166" s="62" t="s">
        <v>15</v>
      </c>
      <c r="F166" s="61">
        <v>1</v>
      </c>
      <c r="G166" s="61">
        <v>0.38</v>
      </c>
      <c r="H166" s="16">
        <f t="shared" si="2"/>
        <v>0.76</v>
      </c>
      <c r="I166" s="61" t="s">
        <v>16</v>
      </c>
      <c r="J166" s="61" t="s">
        <v>17</v>
      </c>
      <c r="K166" s="61">
        <v>15</v>
      </c>
      <c r="L166" s="60" t="s">
        <v>51</v>
      </c>
      <c r="M166" s="14">
        <f>IF(L166="","",VLOOKUP(L166,Légende!A:B,2,FALSE))</f>
        <v>1</v>
      </c>
      <c r="N166" s="90" t="s">
        <v>18</v>
      </c>
      <c r="O166" s="14">
        <f>IF(N166="",0,VLOOKUP(N166,Légende!D:E,2,FALSE))</f>
        <v>1</v>
      </c>
      <c r="P166" s="15">
        <f>IF(Q166="","",VLOOKUP(Q166,'[1]Données GS'!V:W,2,FALSE))</f>
        <v>50</v>
      </c>
      <c r="Q166" s="32" t="s">
        <v>67</v>
      </c>
      <c r="R166" s="107" t="s">
        <v>292</v>
      </c>
    </row>
    <row r="167" spans="1:18" ht="19.899999999999999" customHeight="1" x14ac:dyDescent="0.25">
      <c r="A167" s="106" t="s">
        <v>111</v>
      </c>
      <c r="B167" s="62" t="s">
        <v>167</v>
      </c>
      <c r="C167" s="62" t="s">
        <v>53</v>
      </c>
      <c r="D167" s="62" t="s">
        <v>183</v>
      </c>
      <c r="E167" s="62" t="s">
        <v>15</v>
      </c>
      <c r="F167" s="61">
        <v>1</v>
      </c>
      <c r="G167" s="61">
        <v>0.38</v>
      </c>
      <c r="H167" s="16">
        <f t="shared" si="2"/>
        <v>0.76</v>
      </c>
      <c r="I167" s="61" t="s">
        <v>16</v>
      </c>
      <c r="J167" s="61" t="s">
        <v>17</v>
      </c>
      <c r="K167" s="61">
        <v>15</v>
      </c>
      <c r="L167" s="60" t="s">
        <v>51</v>
      </c>
      <c r="M167" s="14">
        <f>IF(L167="","",VLOOKUP(L167,Légende!A:B,2,FALSE))</f>
        <v>1</v>
      </c>
      <c r="N167" s="90" t="s">
        <v>18</v>
      </c>
      <c r="O167" s="14">
        <f>IF(N167="",0,VLOOKUP(N167,Légende!D:E,2,FALSE))</f>
        <v>1</v>
      </c>
      <c r="P167" s="15">
        <f>IF(Q167="","",VLOOKUP(Q167,'[1]Données GS'!V:W,2,FALSE))</f>
        <v>50</v>
      </c>
      <c r="Q167" s="32" t="s">
        <v>67</v>
      </c>
      <c r="R167" s="107" t="s">
        <v>292</v>
      </c>
    </row>
    <row r="168" spans="1:18" ht="19.899999999999999" customHeight="1" x14ac:dyDescent="0.25">
      <c r="A168" s="106" t="s">
        <v>111</v>
      </c>
      <c r="B168" s="62" t="s">
        <v>167</v>
      </c>
      <c r="C168" s="62" t="s">
        <v>53</v>
      </c>
      <c r="D168" s="62" t="s">
        <v>184</v>
      </c>
      <c r="E168" s="62" t="s">
        <v>19</v>
      </c>
      <c r="F168" s="61">
        <v>1</v>
      </c>
      <c r="G168" s="61">
        <v>0.38</v>
      </c>
      <c r="H168" s="16">
        <f t="shared" si="2"/>
        <v>0.76</v>
      </c>
      <c r="I168" s="61" t="s">
        <v>16</v>
      </c>
      <c r="J168" s="61" t="s">
        <v>17</v>
      </c>
      <c r="K168" s="61">
        <v>37</v>
      </c>
      <c r="L168" s="60" t="s">
        <v>51</v>
      </c>
      <c r="M168" s="14">
        <f>IF(L168="","",VLOOKUP(L168,Légende!A:B,2,FALSE))</f>
        <v>1</v>
      </c>
      <c r="N168" s="90" t="s">
        <v>18</v>
      </c>
      <c r="O168" s="14">
        <f>IF(N168="",0,VLOOKUP(N168,Légende!D:E,2,FALSE))</f>
        <v>1</v>
      </c>
      <c r="P168" s="15">
        <f>IF(Q168="","",VLOOKUP(Q168,'[1]Données GS'!V:W,2,FALSE))</f>
        <v>50</v>
      </c>
      <c r="Q168" s="32" t="s">
        <v>67</v>
      </c>
      <c r="R168" s="107" t="s">
        <v>345</v>
      </c>
    </row>
    <row r="169" spans="1:18" ht="19.899999999999999" customHeight="1" x14ac:dyDescent="0.25">
      <c r="A169" s="106" t="s">
        <v>111</v>
      </c>
      <c r="B169" s="62" t="s">
        <v>167</v>
      </c>
      <c r="C169" s="62" t="s">
        <v>53</v>
      </c>
      <c r="D169" s="62" t="s">
        <v>185</v>
      </c>
      <c r="E169" s="62" t="s">
        <v>15</v>
      </c>
      <c r="F169" s="61">
        <v>1</v>
      </c>
      <c r="G169" s="61">
        <v>0.38</v>
      </c>
      <c r="H169" s="16">
        <f t="shared" si="2"/>
        <v>0.76</v>
      </c>
      <c r="I169" s="61" t="s">
        <v>16</v>
      </c>
      <c r="J169" s="61" t="s">
        <v>17</v>
      </c>
      <c r="K169" s="61">
        <v>15</v>
      </c>
      <c r="L169" s="60" t="s">
        <v>51</v>
      </c>
      <c r="M169" s="14">
        <f>IF(L169="","",VLOOKUP(L169,Légende!A:B,2,FALSE))</f>
        <v>1</v>
      </c>
      <c r="N169" s="90" t="s">
        <v>18</v>
      </c>
      <c r="O169" s="14">
        <f>IF(N169="",0,VLOOKUP(N169,Légende!D:E,2,FALSE))</f>
        <v>1</v>
      </c>
      <c r="P169" s="15">
        <f>IF(Q169="","",VLOOKUP(Q169,'[1]Données GS'!V:W,2,FALSE))</f>
        <v>50</v>
      </c>
      <c r="Q169" s="32" t="s">
        <v>67</v>
      </c>
      <c r="R169" s="107" t="s">
        <v>292</v>
      </c>
    </row>
    <row r="170" spans="1:18" ht="19.899999999999999" customHeight="1" x14ac:dyDescent="0.25">
      <c r="A170" s="106" t="s">
        <v>111</v>
      </c>
      <c r="B170" s="62" t="s">
        <v>167</v>
      </c>
      <c r="C170" s="62" t="s">
        <v>53</v>
      </c>
      <c r="D170" s="62" t="s">
        <v>186</v>
      </c>
      <c r="E170" s="62" t="s">
        <v>19</v>
      </c>
      <c r="F170" s="61">
        <v>1</v>
      </c>
      <c r="G170" s="61">
        <v>3.89</v>
      </c>
      <c r="H170" s="16">
        <f t="shared" si="2"/>
        <v>7.78</v>
      </c>
      <c r="I170" s="61" t="s">
        <v>16</v>
      </c>
      <c r="J170" s="61" t="s">
        <v>17</v>
      </c>
      <c r="K170" s="61">
        <v>5</v>
      </c>
      <c r="L170" s="60" t="s">
        <v>51</v>
      </c>
      <c r="M170" s="14">
        <f>IF(L170="","",VLOOKUP(L170,Légende!A:B,2,FALSE))</f>
        <v>1</v>
      </c>
      <c r="N170" s="90" t="s">
        <v>18</v>
      </c>
      <c r="O170" s="14">
        <f>IF(N170="",0,VLOOKUP(N170,Légende!D:E,2,FALSE))</f>
        <v>1</v>
      </c>
      <c r="P170" s="15">
        <f>IF(Q170="","",VLOOKUP(Q170,'[1]Données GS'!V:W,2,FALSE))</f>
        <v>50</v>
      </c>
      <c r="Q170" s="32" t="s">
        <v>67</v>
      </c>
      <c r="R170" s="107" t="s">
        <v>346</v>
      </c>
    </row>
    <row r="171" spans="1:18" ht="19.899999999999999" customHeight="1" x14ac:dyDescent="0.25">
      <c r="A171" s="106" t="s">
        <v>111</v>
      </c>
      <c r="B171" s="62" t="s">
        <v>167</v>
      </c>
      <c r="C171" s="62" t="s">
        <v>53</v>
      </c>
      <c r="D171" s="62" t="s">
        <v>187</v>
      </c>
      <c r="E171" s="62" t="s">
        <v>15</v>
      </c>
      <c r="F171" s="61">
        <v>1</v>
      </c>
      <c r="G171" s="61">
        <v>0.38</v>
      </c>
      <c r="H171" s="16">
        <f t="shared" si="2"/>
        <v>0.76</v>
      </c>
      <c r="I171" s="61" t="s">
        <v>16</v>
      </c>
      <c r="J171" s="61" t="s">
        <v>17</v>
      </c>
      <c r="K171" s="61">
        <v>15</v>
      </c>
      <c r="L171" s="60" t="s">
        <v>51</v>
      </c>
      <c r="M171" s="14">
        <f>IF(L171="","",VLOOKUP(L171,Légende!A:B,2,FALSE))</f>
        <v>1</v>
      </c>
      <c r="N171" s="90" t="s">
        <v>18</v>
      </c>
      <c r="O171" s="14">
        <f>IF(N171="",0,VLOOKUP(N171,Légende!D:E,2,FALSE))</f>
        <v>1</v>
      </c>
      <c r="P171" s="15">
        <f>IF(Q171="","",VLOOKUP(Q171,'[1]Données GS'!V:W,2,FALSE))</f>
        <v>50</v>
      </c>
      <c r="Q171" s="32" t="s">
        <v>67</v>
      </c>
      <c r="R171" s="107" t="s">
        <v>292</v>
      </c>
    </row>
    <row r="172" spans="1:18" ht="19.899999999999999" customHeight="1" x14ac:dyDescent="0.25">
      <c r="A172" s="106" t="s">
        <v>111</v>
      </c>
      <c r="B172" s="62" t="s">
        <v>167</v>
      </c>
      <c r="C172" s="62" t="s">
        <v>53</v>
      </c>
      <c r="D172" s="62" t="s">
        <v>188</v>
      </c>
      <c r="E172" s="62" t="s">
        <v>15</v>
      </c>
      <c r="F172" s="61">
        <v>1</v>
      </c>
      <c r="G172" s="61">
        <v>0.38</v>
      </c>
      <c r="H172" s="16">
        <f t="shared" si="2"/>
        <v>0.76</v>
      </c>
      <c r="I172" s="61" t="s">
        <v>16</v>
      </c>
      <c r="J172" s="61" t="s">
        <v>17</v>
      </c>
      <c r="K172" s="61">
        <v>15</v>
      </c>
      <c r="L172" s="60" t="s">
        <v>51</v>
      </c>
      <c r="M172" s="14">
        <f>IF(L172="","",VLOOKUP(L172,Légende!A:B,2,FALSE))</f>
        <v>1</v>
      </c>
      <c r="N172" s="90" t="s">
        <v>18</v>
      </c>
      <c r="O172" s="14">
        <f>IF(N172="",0,VLOOKUP(N172,Légende!D:E,2,FALSE))</f>
        <v>1</v>
      </c>
      <c r="P172" s="15">
        <f>IF(Q172="","",VLOOKUP(Q172,'[1]Données GS'!V:W,2,FALSE))</f>
        <v>50</v>
      </c>
      <c r="Q172" s="32" t="s">
        <v>67</v>
      </c>
      <c r="R172" s="107" t="s">
        <v>292</v>
      </c>
    </row>
    <row r="173" spans="1:18" ht="19.899999999999999" customHeight="1" x14ac:dyDescent="0.25">
      <c r="A173" s="106" t="s">
        <v>111</v>
      </c>
      <c r="B173" s="62" t="s">
        <v>167</v>
      </c>
      <c r="C173" s="62" t="s">
        <v>53</v>
      </c>
      <c r="D173" s="62" t="s">
        <v>189</v>
      </c>
      <c r="E173" s="62" t="s">
        <v>22</v>
      </c>
      <c r="F173" s="61">
        <v>1</v>
      </c>
      <c r="G173" s="61">
        <v>0.38</v>
      </c>
      <c r="H173" s="16">
        <f t="shared" si="2"/>
        <v>0.76</v>
      </c>
      <c r="I173" s="61" t="s">
        <v>16</v>
      </c>
      <c r="J173" s="61" t="s">
        <v>17</v>
      </c>
      <c r="K173" s="61">
        <v>15</v>
      </c>
      <c r="L173" s="60" t="s">
        <v>51</v>
      </c>
      <c r="M173" s="14">
        <f>IF(L173="","",VLOOKUP(L173,Légende!A:B,2,FALSE))</f>
        <v>1</v>
      </c>
      <c r="N173" s="90" t="s">
        <v>18</v>
      </c>
      <c r="O173" s="14">
        <f>IF(N173="",0,VLOOKUP(N173,Légende!D:E,2,FALSE))</f>
        <v>1</v>
      </c>
      <c r="P173" s="15">
        <f>IF(Q173="","",VLOOKUP(Q173,'[1]Données GS'!V:W,2,FALSE))</f>
        <v>200</v>
      </c>
      <c r="Q173" s="32" t="s">
        <v>76</v>
      </c>
      <c r="R173" s="107" t="s">
        <v>347</v>
      </c>
    </row>
    <row r="174" spans="1:18" ht="19.899999999999999" customHeight="1" x14ac:dyDescent="0.25">
      <c r="A174" s="106" t="s">
        <v>111</v>
      </c>
      <c r="B174" s="62" t="s">
        <v>167</v>
      </c>
      <c r="C174" s="62" t="s">
        <v>53</v>
      </c>
      <c r="D174" s="62" t="s">
        <v>175</v>
      </c>
      <c r="E174" s="62" t="s">
        <v>2</v>
      </c>
      <c r="F174" s="61">
        <v>8</v>
      </c>
      <c r="G174" s="61">
        <v>0.75</v>
      </c>
      <c r="H174" s="16">
        <f t="shared" si="2"/>
        <v>12</v>
      </c>
      <c r="I174" s="61" t="s">
        <v>16</v>
      </c>
      <c r="J174" s="61" t="s">
        <v>17</v>
      </c>
      <c r="K174" s="61">
        <v>154</v>
      </c>
      <c r="L174" s="60" t="s">
        <v>51</v>
      </c>
      <c r="M174" s="14">
        <f>IF(L174="","",VLOOKUP(L174,Légende!A:B,2,FALSE))</f>
        <v>1</v>
      </c>
      <c r="N174" s="90" t="s">
        <v>18</v>
      </c>
      <c r="O174" s="14">
        <f>IF(N174="",0,VLOOKUP(N174,Légende!D:E,2,FALSE))</f>
        <v>1</v>
      </c>
      <c r="P174" s="15">
        <f>IF(Q174="","",VLOOKUP(Q174,'[1]Données GS'!V:W,2,FALSE))</f>
        <v>12</v>
      </c>
      <c r="Q174" s="67" t="s">
        <v>26</v>
      </c>
      <c r="R174" s="107" t="s">
        <v>348</v>
      </c>
    </row>
    <row r="175" spans="1:18" ht="19.899999999999999" customHeight="1" x14ac:dyDescent="0.25">
      <c r="A175" s="106" t="s">
        <v>112</v>
      </c>
      <c r="B175" s="62" t="s">
        <v>150</v>
      </c>
      <c r="C175" s="62" t="s">
        <v>53</v>
      </c>
      <c r="D175" s="62" t="s">
        <v>174</v>
      </c>
      <c r="E175" s="62" t="s">
        <v>15</v>
      </c>
      <c r="F175" s="61">
        <v>1</v>
      </c>
      <c r="G175" s="61">
        <v>1.38</v>
      </c>
      <c r="H175" s="16">
        <f t="shared" si="2"/>
        <v>2.76</v>
      </c>
      <c r="I175" s="61" t="s">
        <v>16</v>
      </c>
      <c r="J175" s="61" t="s">
        <v>17</v>
      </c>
      <c r="K175" s="61">
        <v>10</v>
      </c>
      <c r="L175" s="60" t="s">
        <v>51</v>
      </c>
      <c r="M175" s="14">
        <f>IF(L175="","",VLOOKUP(L175,Légende!A:B,2,FALSE))</f>
        <v>1</v>
      </c>
      <c r="N175" s="90" t="s">
        <v>18</v>
      </c>
      <c r="O175" s="14">
        <f>IF(N175="",0,VLOOKUP(N175,Légende!D:E,2,FALSE))</f>
        <v>1</v>
      </c>
      <c r="P175" s="15">
        <f>IF(Q175="","",VLOOKUP(Q175,'[1]Données GS'!V:W,2,FALSE))</f>
        <v>50</v>
      </c>
      <c r="Q175" s="32" t="s">
        <v>67</v>
      </c>
      <c r="R175" s="107" t="s">
        <v>292</v>
      </c>
    </row>
    <row r="176" spans="1:18" ht="19.899999999999999" customHeight="1" x14ac:dyDescent="0.25">
      <c r="A176" s="106" t="s">
        <v>112</v>
      </c>
      <c r="B176" s="62" t="s">
        <v>150</v>
      </c>
      <c r="C176" s="62" t="s">
        <v>53</v>
      </c>
      <c r="D176" s="62" t="s">
        <v>175</v>
      </c>
      <c r="E176" s="62" t="s">
        <v>22</v>
      </c>
      <c r="F176" s="61">
        <v>1</v>
      </c>
      <c r="G176" s="61">
        <v>1.38</v>
      </c>
      <c r="H176" s="16">
        <f t="shared" si="2"/>
        <v>2.76</v>
      </c>
      <c r="I176" s="61" t="s">
        <v>16</v>
      </c>
      <c r="J176" s="61" t="s">
        <v>17</v>
      </c>
      <c r="K176" s="61">
        <v>10</v>
      </c>
      <c r="L176" s="60" t="s">
        <v>51</v>
      </c>
      <c r="M176" s="14">
        <f>IF(L176="","",VLOOKUP(L176,Légende!A:B,2,FALSE))</f>
        <v>1</v>
      </c>
      <c r="N176" s="90" t="s">
        <v>18</v>
      </c>
      <c r="O176" s="14">
        <f>IF(N176="",0,VLOOKUP(N176,Légende!D:E,2,FALSE))</f>
        <v>1</v>
      </c>
      <c r="P176" s="15">
        <f>IF(Q176="","",VLOOKUP(Q176,'[1]Données GS'!V:W,2,FALSE))</f>
        <v>200</v>
      </c>
      <c r="Q176" s="32" t="s">
        <v>76</v>
      </c>
      <c r="R176" s="107" t="s">
        <v>349</v>
      </c>
    </row>
    <row r="177" spans="1:18" ht="19.899999999999999" customHeight="1" x14ac:dyDescent="0.25">
      <c r="A177" s="106" t="s">
        <v>112</v>
      </c>
      <c r="B177" s="62" t="s">
        <v>150</v>
      </c>
      <c r="C177" s="62" t="s">
        <v>53</v>
      </c>
      <c r="D177" s="62" t="s">
        <v>190</v>
      </c>
      <c r="E177" s="62" t="s">
        <v>15</v>
      </c>
      <c r="F177" s="61">
        <v>6</v>
      </c>
      <c r="G177" s="61">
        <v>2.16</v>
      </c>
      <c r="H177" s="16">
        <f t="shared" si="2"/>
        <v>25.92</v>
      </c>
      <c r="I177" s="61" t="s">
        <v>16</v>
      </c>
      <c r="J177" s="61" t="s">
        <v>17</v>
      </c>
      <c r="K177" s="61">
        <v>48</v>
      </c>
      <c r="L177" s="60" t="s">
        <v>51</v>
      </c>
      <c r="M177" s="14">
        <f>IF(L177="","",VLOOKUP(L177,Légende!A:B,2,FALSE))</f>
        <v>1</v>
      </c>
      <c r="N177" s="90" t="s">
        <v>18</v>
      </c>
      <c r="O177" s="14">
        <f>IF(N177="",0,VLOOKUP(N177,Légende!D:E,2,FALSE))</f>
        <v>1</v>
      </c>
      <c r="P177" s="15">
        <f>IF(Q177="","",VLOOKUP(Q177,'[1]Données GS'!V:W,2,FALSE))</f>
        <v>100</v>
      </c>
      <c r="Q177" s="67" t="s">
        <v>70</v>
      </c>
      <c r="R177" s="107" t="s">
        <v>350</v>
      </c>
    </row>
    <row r="178" spans="1:18" ht="19.899999999999999" customHeight="1" x14ac:dyDescent="0.25">
      <c r="A178" s="106" t="s">
        <v>112</v>
      </c>
      <c r="B178" s="62" t="s">
        <v>150</v>
      </c>
      <c r="C178" s="62" t="s">
        <v>53</v>
      </c>
      <c r="D178" s="62" t="s">
        <v>191</v>
      </c>
      <c r="E178" s="62" t="s">
        <v>15</v>
      </c>
      <c r="F178" s="61">
        <v>1</v>
      </c>
      <c r="G178" s="61">
        <v>2.16</v>
      </c>
      <c r="H178" s="16">
        <f t="shared" si="2"/>
        <v>4.32</v>
      </c>
      <c r="I178" s="61" t="s">
        <v>16</v>
      </c>
      <c r="J178" s="61" t="s">
        <v>17</v>
      </c>
      <c r="K178" s="61">
        <v>8</v>
      </c>
      <c r="L178" s="60" t="s">
        <v>52</v>
      </c>
      <c r="M178" s="14">
        <f>IF(L178="","",VLOOKUP(L178,Légende!A:B,2,FALSE))</f>
        <v>1.2</v>
      </c>
      <c r="N178" s="90" t="s">
        <v>18</v>
      </c>
      <c r="O178" s="14">
        <f>IF(N178="",0,VLOOKUP(N178,Légende!D:E,2,FALSE))</f>
        <v>1</v>
      </c>
      <c r="P178" s="15">
        <f>IF(Q178="","",VLOOKUP(Q178,'[1]Données GS'!V:W,2,FALSE))</f>
        <v>50</v>
      </c>
      <c r="Q178" s="32" t="s">
        <v>67</v>
      </c>
      <c r="R178" s="107" t="s">
        <v>292</v>
      </c>
    </row>
    <row r="179" spans="1:18" ht="19.899999999999999" customHeight="1" x14ac:dyDescent="0.25">
      <c r="A179" s="106" t="s">
        <v>112</v>
      </c>
      <c r="B179" s="62" t="s">
        <v>150</v>
      </c>
      <c r="C179" s="62" t="s">
        <v>53</v>
      </c>
      <c r="D179" s="62" t="s">
        <v>179</v>
      </c>
      <c r="E179" s="62" t="s">
        <v>15</v>
      </c>
      <c r="F179" s="61">
        <v>2</v>
      </c>
      <c r="G179" s="61">
        <v>2.16</v>
      </c>
      <c r="H179" s="16">
        <f t="shared" si="2"/>
        <v>8.64</v>
      </c>
      <c r="I179" s="61" t="s">
        <v>16</v>
      </c>
      <c r="J179" s="61" t="s">
        <v>17</v>
      </c>
      <c r="K179" s="61">
        <v>20</v>
      </c>
      <c r="L179" s="60" t="s">
        <v>52</v>
      </c>
      <c r="M179" s="14">
        <f>IF(L179="","",VLOOKUP(L179,Légende!A:B,2,FALSE))</f>
        <v>1.2</v>
      </c>
      <c r="N179" s="90" t="s">
        <v>18</v>
      </c>
      <c r="O179" s="14">
        <f>IF(N179="",0,VLOOKUP(N179,Légende!D:E,2,FALSE))</f>
        <v>1</v>
      </c>
      <c r="P179" s="15">
        <f>IF(Q179="","",VLOOKUP(Q179,'[1]Données GS'!V:W,2,FALSE))</f>
        <v>50</v>
      </c>
      <c r="Q179" s="32" t="s">
        <v>67</v>
      </c>
      <c r="R179" s="107" t="s">
        <v>292</v>
      </c>
    </row>
    <row r="180" spans="1:18" ht="19.899999999999999" customHeight="1" x14ac:dyDescent="0.25">
      <c r="A180" s="106" t="s">
        <v>112</v>
      </c>
      <c r="B180" s="62" t="s">
        <v>150</v>
      </c>
      <c r="C180" s="62" t="s">
        <v>53</v>
      </c>
      <c r="D180" s="62" t="s">
        <v>172</v>
      </c>
      <c r="E180" s="62" t="s">
        <v>15</v>
      </c>
      <c r="F180" s="61">
        <v>2</v>
      </c>
      <c r="G180" s="61">
        <v>2.16</v>
      </c>
      <c r="H180" s="16">
        <f t="shared" si="2"/>
        <v>8.64</v>
      </c>
      <c r="I180" s="61" t="s">
        <v>16</v>
      </c>
      <c r="J180" s="61" t="s">
        <v>17</v>
      </c>
      <c r="K180" s="61">
        <v>20</v>
      </c>
      <c r="L180" s="60" t="s">
        <v>52</v>
      </c>
      <c r="M180" s="14">
        <f>IF(L180="","",VLOOKUP(L180,Légende!A:B,2,FALSE))</f>
        <v>1.2</v>
      </c>
      <c r="N180" s="90" t="s">
        <v>18</v>
      </c>
      <c r="O180" s="14">
        <f>IF(N180="",0,VLOOKUP(N180,Légende!D:E,2,FALSE))</f>
        <v>1</v>
      </c>
      <c r="P180" s="15">
        <f>IF(Q180="","",VLOOKUP(Q180,'[1]Données GS'!V:W,2,FALSE))</f>
        <v>50</v>
      </c>
      <c r="Q180" s="32" t="s">
        <v>67</v>
      </c>
      <c r="R180" s="107" t="s">
        <v>292</v>
      </c>
    </row>
    <row r="181" spans="1:18" ht="19.899999999999999" customHeight="1" x14ac:dyDescent="0.25">
      <c r="A181" s="106" t="s">
        <v>112</v>
      </c>
      <c r="B181" s="62" t="s">
        <v>150</v>
      </c>
      <c r="C181" s="62" t="s">
        <v>53</v>
      </c>
      <c r="D181" s="62" t="s">
        <v>180</v>
      </c>
      <c r="E181" s="62" t="s">
        <v>2</v>
      </c>
      <c r="F181" s="61">
        <v>1</v>
      </c>
      <c r="G181" s="61">
        <v>2.16</v>
      </c>
      <c r="H181" s="16">
        <f t="shared" si="2"/>
        <v>4.32</v>
      </c>
      <c r="I181" s="61" t="s">
        <v>16</v>
      </c>
      <c r="J181" s="61" t="s">
        <v>17</v>
      </c>
      <c r="K181" s="61">
        <v>15</v>
      </c>
      <c r="L181" s="60" t="s">
        <v>52</v>
      </c>
      <c r="M181" s="14">
        <f>IF(L181="","",VLOOKUP(L181,Légende!A:B,2,FALSE))</f>
        <v>1.2</v>
      </c>
      <c r="N181" s="90" t="s">
        <v>18</v>
      </c>
      <c r="O181" s="14">
        <f>IF(N181="",0,VLOOKUP(N181,Légende!D:E,2,FALSE))</f>
        <v>1</v>
      </c>
      <c r="P181" s="15">
        <f>IF(Q181="","",VLOOKUP(Q181,'[1]Données GS'!V:W,2,FALSE))</f>
        <v>12</v>
      </c>
      <c r="Q181" s="67" t="s">
        <v>26</v>
      </c>
      <c r="R181" s="107" t="s">
        <v>292</v>
      </c>
    </row>
    <row r="182" spans="1:18" ht="19.899999999999999" customHeight="1" x14ac:dyDescent="0.25">
      <c r="A182" s="106" t="s">
        <v>112</v>
      </c>
      <c r="B182" s="62" t="s">
        <v>150</v>
      </c>
      <c r="C182" s="62" t="s">
        <v>53</v>
      </c>
      <c r="D182" s="62" t="s">
        <v>182</v>
      </c>
      <c r="E182" s="62" t="s">
        <v>15</v>
      </c>
      <c r="F182" s="61">
        <v>1</v>
      </c>
      <c r="G182" s="61">
        <v>2.16</v>
      </c>
      <c r="H182" s="16">
        <f t="shared" si="2"/>
        <v>4.32</v>
      </c>
      <c r="I182" s="61" t="s">
        <v>16</v>
      </c>
      <c r="J182" s="61" t="s">
        <v>17</v>
      </c>
      <c r="K182" s="61">
        <v>8</v>
      </c>
      <c r="L182" s="60" t="s">
        <v>51</v>
      </c>
      <c r="M182" s="14">
        <f>IF(L182="","",VLOOKUP(L182,Légende!A:B,2,FALSE))</f>
        <v>1</v>
      </c>
      <c r="N182" s="90" t="s">
        <v>18</v>
      </c>
      <c r="O182" s="14">
        <f>IF(N182="",0,VLOOKUP(N182,Légende!D:E,2,FALSE))</f>
        <v>1</v>
      </c>
      <c r="P182" s="15">
        <f>IF(Q182="","",VLOOKUP(Q182,'[1]Données GS'!V:W,2,FALSE))</f>
        <v>50</v>
      </c>
      <c r="Q182" s="32" t="s">
        <v>67</v>
      </c>
      <c r="R182" s="107" t="s">
        <v>292</v>
      </c>
    </row>
    <row r="183" spans="1:18" ht="19.899999999999999" customHeight="1" x14ac:dyDescent="0.25">
      <c r="A183" s="106" t="s">
        <v>112</v>
      </c>
      <c r="B183" s="62" t="s">
        <v>150</v>
      </c>
      <c r="C183" s="62" t="s">
        <v>53</v>
      </c>
      <c r="D183" s="62" t="s">
        <v>183</v>
      </c>
      <c r="E183" s="62" t="s">
        <v>15</v>
      </c>
      <c r="F183" s="61">
        <v>1</v>
      </c>
      <c r="G183" s="61">
        <v>2.16</v>
      </c>
      <c r="H183" s="16">
        <f t="shared" si="2"/>
        <v>4.32</v>
      </c>
      <c r="I183" s="61" t="s">
        <v>16</v>
      </c>
      <c r="J183" s="61" t="s">
        <v>17</v>
      </c>
      <c r="K183" s="61">
        <v>12</v>
      </c>
      <c r="L183" s="60" t="s">
        <v>51</v>
      </c>
      <c r="M183" s="14">
        <f>IF(L183="","",VLOOKUP(L183,Légende!A:B,2,FALSE))</f>
        <v>1</v>
      </c>
      <c r="N183" s="90" t="s">
        <v>18</v>
      </c>
      <c r="O183" s="14">
        <f>IF(N183="",0,VLOOKUP(N183,Légende!D:E,2,FALSE))</f>
        <v>1</v>
      </c>
      <c r="P183" s="15">
        <f>IF(Q183="","",VLOOKUP(Q183,'[1]Données GS'!V:W,2,FALSE))</f>
        <v>50</v>
      </c>
      <c r="Q183" s="32" t="s">
        <v>67</v>
      </c>
      <c r="R183" s="107" t="s">
        <v>351</v>
      </c>
    </row>
    <row r="184" spans="1:18" ht="19.899999999999999" customHeight="1" x14ac:dyDescent="0.25">
      <c r="A184" s="106" t="s">
        <v>112</v>
      </c>
      <c r="B184" s="62" t="s">
        <v>150</v>
      </c>
      <c r="C184" s="62" t="s">
        <v>53</v>
      </c>
      <c r="D184" s="62" t="s">
        <v>184</v>
      </c>
      <c r="E184" s="62" t="s">
        <v>15</v>
      </c>
      <c r="F184" s="61">
        <v>2</v>
      </c>
      <c r="G184" s="61">
        <v>2.16</v>
      </c>
      <c r="H184" s="16">
        <f t="shared" si="2"/>
        <v>8.64</v>
      </c>
      <c r="I184" s="61" t="s">
        <v>16</v>
      </c>
      <c r="J184" s="61" t="s">
        <v>17</v>
      </c>
      <c r="K184" s="61">
        <v>20</v>
      </c>
      <c r="L184" s="60" t="s">
        <v>51</v>
      </c>
      <c r="M184" s="14">
        <f>IF(L184="","",VLOOKUP(L184,Légende!A:B,2,FALSE))</f>
        <v>1</v>
      </c>
      <c r="N184" s="90" t="s">
        <v>18</v>
      </c>
      <c r="O184" s="14">
        <f>IF(N184="",0,VLOOKUP(N184,Légende!D:E,2,FALSE))</f>
        <v>1</v>
      </c>
      <c r="P184" s="15">
        <f>IF(Q184="","",VLOOKUP(Q184,'[1]Données GS'!V:W,2,FALSE))</f>
        <v>50</v>
      </c>
      <c r="Q184" s="32" t="s">
        <v>67</v>
      </c>
      <c r="R184" s="107" t="s">
        <v>352</v>
      </c>
    </row>
    <row r="185" spans="1:18" ht="19.899999999999999" customHeight="1" x14ac:dyDescent="0.25">
      <c r="A185" s="106" t="s">
        <v>112</v>
      </c>
      <c r="B185" s="62" t="s">
        <v>150</v>
      </c>
      <c r="C185" s="62" t="s">
        <v>53</v>
      </c>
      <c r="D185" s="62" t="s">
        <v>185</v>
      </c>
      <c r="E185" s="62" t="s">
        <v>15</v>
      </c>
      <c r="F185" s="61">
        <v>2</v>
      </c>
      <c r="G185" s="61">
        <v>2.16</v>
      </c>
      <c r="H185" s="16">
        <f t="shared" si="2"/>
        <v>8.64</v>
      </c>
      <c r="I185" s="61" t="s">
        <v>16</v>
      </c>
      <c r="J185" s="61" t="s">
        <v>17</v>
      </c>
      <c r="K185" s="61">
        <v>15</v>
      </c>
      <c r="L185" s="60" t="s">
        <v>51</v>
      </c>
      <c r="M185" s="14">
        <f>IF(L185="","",VLOOKUP(L185,Légende!A:B,2,FALSE))</f>
        <v>1</v>
      </c>
      <c r="N185" s="90" t="s">
        <v>18</v>
      </c>
      <c r="O185" s="14">
        <f>IF(N185="",0,VLOOKUP(N185,Légende!D:E,2,FALSE))</f>
        <v>1</v>
      </c>
      <c r="P185" s="15">
        <f>IF(Q185="","",VLOOKUP(Q185,'[1]Données GS'!V:W,2,FALSE))</f>
        <v>50</v>
      </c>
      <c r="Q185" s="32" t="s">
        <v>67</v>
      </c>
      <c r="R185" s="107" t="s">
        <v>292</v>
      </c>
    </row>
    <row r="186" spans="1:18" ht="19.899999999999999" customHeight="1" x14ac:dyDescent="0.25">
      <c r="A186" s="106" t="s">
        <v>112</v>
      </c>
      <c r="B186" s="62" t="s">
        <v>150</v>
      </c>
      <c r="C186" s="62" t="s">
        <v>53</v>
      </c>
      <c r="D186" s="62" t="s">
        <v>192</v>
      </c>
      <c r="E186" s="62" t="s">
        <v>19</v>
      </c>
      <c r="F186" s="61">
        <v>1</v>
      </c>
      <c r="G186" s="61">
        <v>3.13</v>
      </c>
      <c r="H186" s="16">
        <f t="shared" si="2"/>
        <v>6.26</v>
      </c>
      <c r="I186" s="61" t="s">
        <v>16</v>
      </c>
      <c r="J186" s="61" t="s">
        <v>17</v>
      </c>
      <c r="K186" s="61">
        <v>20</v>
      </c>
      <c r="L186" s="60" t="s">
        <v>51</v>
      </c>
      <c r="M186" s="14">
        <f>IF(L186="","",VLOOKUP(L186,Légende!A:B,2,FALSE))</f>
        <v>1</v>
      </c>
      <c r="N186" s="90" t="s">
        <v>18</v>
      </c>
      <c r="O186" s="14">
        <f>IF(N186="",0,VLOOKUP(N186,Légende!D:E,2,FALSE))</f>
        <v>1</v>
      </c>
      <c r="P186" s="15">
        <f>IF(Q186="","",VLOOKUP(Q186,'[1]Données GS'!V:W,2,FALSE))</f>
        <v>50</v>
      </c>
      <c r="Q186" s="32" t="s">
        <v>67</v>
      </c>
      <c r="R186" s="107" t="s">
        <v>353</v>
      </c>
    </row>
    <row r="187" spans="1:18" ht="19.899999999999999" customHeight="1" x14ac:dyDescent="0.25">
      <c r="A187" s="106" t="s">
        <v>112</v>
      </c>
      <c r="B187" s="62" t="s">
        <v>150</v>
      </c>
      <c r="C187" s="62" t="s">
        <v>53</v>
      </c>
      <c r="D187" s="62" t="s">
        <v>193</v>
      </c>
      <c r="E187" s="62" t="s">
        <v>19</v>
      </c>
      <c r="F187" s="61">
        <v>1</v>
      </c>
      <c r="G187" s="61">
        <v>1.76</v>
      </c>
      <c r="H187" s="16">
        <f t="shared" si="2"/>
        <v>3.52</v>
      </c>
      <c r="I187" s="61" t="s">
        <v>16</v>
      </c>
      <c r="J187" s="61" t="s">
        <v>17</v>
      </c>
      <c r="K187" s="61">
        <v>35</v>
      </c>
      <c r="L187" s="60" t="s">
        <v>50</v>
      </c>
      <c r="M187" s="14">
        <f>IF(L187="","",VLOOKUP(L187,Légende!A:B,2,FALSE))</f>
        <v>0.8</v>
      </c>
      <c r="N187" s="90" t="s">
        <v>18</v>
      </c>
      <c r="O187" s="14">
        <f>IF(N187="",0,VLOOKUP(N187,Légende!D:E,2,FALSE))</f>
        <v>1</v>
      </c>
      <c r="P187" s="15">
        <f>IF(Q187="","",VLOOKUP(Q187,'[1]Données GS'!V:W,2,FALSE))</f>
        <v>50</v>
      </c>
      <c r="Q187" s="32" t="s">
        <v>67</v>
      </c>
      <c r="R187" s="107" t="s">
        <v>354</v>
      </c>
    </row>
    <row r="188" spans="1:18" ht="19.899999999999999" customHeight="1" x14ac:dyDescent="0.25">
      <c r="A188" s="106" t="s">
        <v>112</v>
      </c>
      <c r="B188" s="62" t="s">
        <v>150</v>
      </c>
      <c r="C188" s="62" t="s">
        <v>53</v>
      </c>
      <c r="D188" s="62" t="s">
        <v>188</v>
      </c>
      <c r="E188" s="62" t="s">
        <v>15</v>
      </c>
      <c r="F188" s="61">
        <v>1</v>
      </c>
      <c r="G188" s="61">
        <v>1.38</v>
      </c>
      <c r="H188" s="16">
        <f t="shared" si="2"/>
        <v>2.76</v>
      </c>
      <c r="I188" s="61" t="s">
        <v>16</v>
      </c>
      <c r="J188" s="61" t="s">
        <v>17</v>
      </c>
      <c r="K188" s="61">
        <v>12</v>
      </c>
      <c r="L188" s="60" t="s">
        <v>52</v>
      </c>
      <c r="M188" s="14">
        <f>IF(L188="","",VLOOKUP(L188,Légende!A:B,2,FALSE))</f>
        <v>1.2</v>
      </c>
      <c r="N188" s="90" t="s">
        <v>18</v>
      </c>
      <c r="O188" s="14">
        <f>IF(N188="",0,VLOOKUP(N188,Légende!D:E,2,FALSE))</f>
        <v>1</v>
      </c>
      <c r="P188" s="15">
        <f>IF(Q188="","",VLOOKUP(Q188,'[1]Données GS'!V:W,2,FALSE))</f>
        <v>50</v>
      </c>
      <c r="Q188" s="32" t="s">
        <v>67</v>
      </c>
      <c r="R188" s="107" t="s">
        <v>292</v>
      </c>
    </row>
    <row r="189" spans="1:18" ht="19.899999999999999" customHeight="1" x14ac:dyDescent="0.25">
      <c r="A189" s="106" t="s">
        <v>112</v>
      </c>
      <c r="B189" s="62" t="s">
        <v>150</v>
      </c>
      <c r="C189" s="62" t="s">
        <v>53</v>
      </c>
      <c r="D189" s="62" t="s">
        <v>189</v>
      </c>
      <c r="E189" s="62" t="s">
        <v>2</v>
      </c>
      <c r="F189" s="61">
        <v>2</v>
      </c>
      <c r="G189" s="61">
        <v>1.38</v>
      </c>
      <c r="H189" s="16">
        <f t="shared" si="2"/>
        <v>5.52</v>
      </c>
      <c r="I189" s="61" t="s">
        <v>16</v>
      </c>
      <c r="J189" s="61" t="s">
        <v>17</v>
      </c>
      <c r="K189" s="61">
        <v>11</v>
      </c>
      <c r="L189" s="60" t="s">
        <v>50</v>
      </c>
      <c r="M189" s="14">
        <f>IF(L189="","",VLOOKUP(L189,Légende!A:B,2,FALSE))</f>
        <v>0.8</v>
      </c>
      <c r="N189" s="90" t="s">
        <v>18</v>
      </c>
      <c r="O189" s="14">
        <f>IF(N189="",0,VLOOKUP(N189,Légende!D:E,2,FALSE))</f>
        <v>1</v>
      </c>
      <c r="P189" s="15">
        <f>IF(Q189="","",VLOOKUP(Q189,'[1]Données GS'!V:W,2,FALSE))</f>
        <v>12</v>
      </c>
      <c r="Q189" s="67" t="s">
        <v>26</v>
      </c>
      <c r="R189" s="107" t="s">
        <v>292</v>
      </c>
    </row>
    <row r="190" spans="1:18" ht="45" x14ac:dyDescent="0.25">
      <c r="A190" s="106" t="s">
        <v>112</v>
      </c>
      <c r="B190" s="62" t="s">
        <v>150</v>
      </c>
      <c r="C190" s="62" t="s">
        <v>53</v>
      </c>
      <c r="D190" s="62" t="s">
        <v>194</v>
      </c>
      <c r="E190" s="62" t="s">
        <v>15</v>
      </c>
      <c r="F190" s="61">
        <v>2</v>
      </c>
      <c r="G190" s="61">
        <v>1.38</v>
      </c>
      <c r="H190" s="16">
        <f t="shared" si="2"/>
        <v>5.52</v>
      </c>
      <c r="I190" s="61" t="s">
        <v>16</v>
      </c>
      <c r="J190" s="61" t="s">
        <v>17</v>
      </c>
      <c r="K190" s="61">
        <v>11</v>
      </c>
      <c r="L190" s="60" t="s">
        <v>51</v>
      </c>
      <c r="M190" s="98">
        <f>IF(L190="","",VLOOKUP(L190,Légende!A:B,2,FALSE))</f>
        <v>1</v>
      </c>
      <c r="N190" s="75" t="s">
        <v>18</v>
      </c>
      <c r="O190" s="14">
        <f>IF(N190="",0,VLOOKUP(N190,Légende!D:E,2,FALSE))</f>
        <v>1</v>
      </c>
      <c r="P190" s="15">
        <f>IF(Q190="","",VLOOKUP(Q190,'[1]Données GS'!V:W,2,FALSE))</f>
        <v>0</v>
      </c>
      <c r="Q190" s="67" t="s">
        <v>94</v>
      </c>
      <c r="R190" s="107" t="s">
        <v>499</v>
      </c>
    </row>
    <row r="191" spans="1:18" ht="45" x14ac:dyDescent="0.25">
      <c r="A191" s="106" t="s">
        <v>113</v>
      </c>
      <c r="B191" s="62" t="s">
        <v>150</v>
      </c>
      <c r="C191" s="62" t="s">
        <v>53</v>
      </c>
      <c r="D191" s="62" t="s">
        <v>181</v>
      </c>
      <c r="E191" s="62" t="s">
        <v>15</v>
      </c>
      <c r="F191" s="61">
        <v>1</v>
      </c>
      <c r="G191" s="61">
        <v>1.38</v>
      </c>
      <c r="H191" s="16">
        <f t="shared" si="2"/>
        <v>2.76</v>
      </c>
      <c r="I191" s="61" t="s">
        <v>16</v>
      </c>
      <c r="J191" s="61" t="s">
        <v>17</v>
      </c>
      <c r="K191" s="61">
        <v>14</v>
      </c>
      <c r="L191" s="60" t="s">
        <v>50</v>
      </c>
      <c r="M191" s="14">
        <f>IF(L191="","",VLOOKUP(L191,Légende!A:B,2,FALSE))</f>
        <v>0.8</v>
      </c>
      <c r="N191" s="90" t="s">
        <v>18</v>
      </c>
      <c r="O191" s="14">
        <f>IF(N191="",0,VLOOKUP(N191,Légende!D:E,2,FALSE))</f>
        <v>1</v>
      </c>
      <c r="P191" s="15">
        <f>IF(Q191="","",VLOOKUP(Q191,'[1]Données GS'!V:W,2,FALSE))</f>
        <v>50</v>
      </c>
      <c r="Q191" s="32" t="s">
        <v>67</v>
      </c>
      <c r="R191" s="107" t="s">
        <v>355</v>
      </c>
    </row>
    <row r="192" spans="1:18" ht="45" x14ac:dyDescent="0.25">
      <c r="A192" s="114" t="s">
        <v>112</v>
      </c>
      <c r="B192" s="65" t="s">
        <v>195</v>
      </c>
      <c r="C192" s="65" t="s">
        <v>53</v>
      </c>
      <c r="D192" s="65"/>
      <c r="E192" s="65" t="s">
        <v>19</v>
      </c>
      <c r="F192" s="66">
        <v>12</v>
      </c>
      <c r="G192" s="66">
        <v>4.03</v>
      </c>
      <c r="H192" s="16">
        <f t="shared" si="2"/>
        <v>96.72</v>
      </c>
      <c r="I192" s="66" t="s">
        <v>16</v>
      </c>
      <c r="J192" s="66" t="s">
        <v>17</v>
      </c>
      <c r="K192" s="66">
        <v>55</v>
      </c>
      <c r="L192" s="60" t="s">
        <v>50</v>
      </c>
      <c r="M192" s="14">
        <f>IF(L192="","",VLOOKUP(L192,Légende!A:B,2,FALSE))</f>
        <v>0.8</v>
      </c>
      <c r="N192" s="90" t="s">
        <v>18</v>
      </c>
      <c r="O192" s="14">
        <f>IF(N192="",0,VLOOKUP(N192,Légende!D:E,2,FALSE))</f>
        <v>1</v>
      </c>
      <c r="P192" s="15">
        <f>IF(Q192="","",VLOOKUP(Q192,'[1]Données GS'!V:W,2,FALSE))</f>
        <v>50</v>
      </c>
      <c r="Q192" s="32" t="s">
        <v>67</v>
      </c>
      <c r="R192" s="107" t="s">
        <v>292</v>
      </c>
    </row>
    <row r="193" spans="1:18" ht="75" x14ac:dyDescent="0.25">
      <c r="A193" s="114" t="s">
        <v>112</v>
      </c>
      <c r="B193" s="65" t="s">
        <v>195</v>
      </c>
      <c r="C193" s="65" t="s">
        <v>53</v>
      </c>
      <c r="D193" s="65" t="s">
        <v>174</v>
      </c>
      <c r="E193" s="65" t="s">
        <v>22</v>
      </c>
      <c r="F193" s="66">
        <v>3</v>
      </c>
      <c r="G193" s="66">
        <v>2.0099999999999998</v>
      </c>
      <c r="H193" s="16">
        <f t="shared" si="2"/>
        <v>12.059999999999999</v>
      </c>
      <c r="I193" s="66" t="s">
        <v>16</v>
      </c>
      <c r="J193" s="66" t="s">
        <v>17</v>
      </c>
      <c r="K193" s="66">
        <v>30</v>
      </c>
      <c r="L193" s="60" t="s">
        <v>51</v>
      </c>
      <c r="M193" s="14">
        <f>IF(L193="","",VLOOKUP(L193,Légende!A:B,2,FALSE))</f>
        <v>1</v>
      </c>
      <c r="N193" s="90" t="s">
        <v>18</v>
      </c>
      <c r="O193" s="14">
        <f>IF(N193="",0,VLOOKUP(N193,Légende!D:E,2,FALSE))</f>
        <v>1</v>
      </c>
      <c r="P193" s="15">
        <f>IF(Q193="","",VLOOKUP(Q193,'[1]Données GS'!V:W,2,FALSE))</f>
        <v>200</v>
      </c>
      <c r="Q193" s="32" t="s">
        <v>76</v>
      </c>
      <c r="R193" s="107" t="s">
        <v>356</v>
      </c>
    </row>
    <row r="194" spans="1:18" ht="45" x14ac:dyDescent="0.25">
      <c r="A194" s="114" t="s">
        <v>112</v>
      </c>
      <c r="B194" s="65" t="s">
        <v>195</v>
      </c>
      <c r="C194" s="65" t="s">
        <v>53</v>
      </c>
      <c r="D194" s="65" t="s">
        <v>190</v>
      </c>
      <c r="E194" s="65" t="s">
        <v>15</v>
      </c>
      <c r="F194" s="66">
        <v>1</v>
      </c>
      <c r="G194" s="66">
        <v>2.42</v>
      </c>
      <c r="H194" s="16">
        <f t="shared" si="2"/>
        <v>4.84</v>
      </c>
      <c r="I194" s="66" t="s">
        <v>16</v>
      </c>
      <c r="J194" s="66" t="s">
        <v>17</v>
      </c>
      <c r="K194" s="66">
        <v>10</v>
      </c>
      <c r="L194" s="60" t="s">
        <v>52</v>
      </c>
      <c r="M194" s="14">
        <f>IF(L194="","",VLOOKUP(L194,Légende!A:B,2,FALSE))</f>
        <v>1.2</v>
      </c>
      <c r="N194" s="90" t="s">
        <v>18</v>
      </c>
      <c r="O194" s="14">
        <f>IF(N194="",0,VLOOKUP(N194,Légende!D:E,2,FALSE))</f>
        <v>1</v>
      </c>
      <c r="P194" s="15">
        <f>IF(Q194="","",VLOOKUP(Q194,'[1]Données GS'!V:W,2,FALSE))</f>
        <v>50</v>
      </c>
      <c r="Q194" s="32" t="s">
        <v>67</v>
      </c>
      <c r="R194" s="107" t="s">
        <v>292</v>
      </c>
    </row>
    <row r="195" spans="1:18" ht="45" x14ac:dyDescent="0.25">
      <c r="A195" s="114" t="s">
        <v>112</v>
      </c>
      <c r="B195" s="65" t="s">
        <v>195</v>
      </c>
      <c r="C195" s="65" t="s">
        <v>53</v>
      </c>
      <c r="D195" s="65" t="s">
        <v>191</v>
      </c>
      <c r="E195" s="65" t="s">
        <v>15</v>
      </c>
      <c r="F195" s="66">
        <v>1</v>
      </c>
      <c r="G195" s="66">
        <v>2.4900000000000002</v>
      </c>
      <c r="H195" s="16">
        <f t="shared" si="2"/>
        <v>4.9800000000000004</v>
      </c>
      <c r="I195" s="66" t="s">
        <v>16</v>
      </c>
      <c r="J195" s="66" t="s">
        <v>17</v>
      </c>
      <c r="K195" s="66">
        <v>10</v>
      </c>
      <c r="L195" s="60" t="s">
        <v>52</v>
      </c>
      <c r="M195" s="14">
        <f>IF(L195="","",VLOOKUP(L195,Légende!A:B,2,FALSE))</f>
        <v>1.2</v>
      </c>
      <c r="N195" s="90" t="s">
        <v>18</v>
      </c>
      <c r="O195" s="14">
        <f>IF(N195="",0,VLOOKUP(N195,Légende!D:E,2,FALSE))</f>
        <v>1</v>
      </c>
      <c r="P195" s="15">
        <f>IF(Q195="","",VLOOKUP(Q195,'[1]Données GS'!V:W,2,FALSE))</f>
        <v>50</v>
      </c>
      <c r="Q195" s="32" t="s">
        <v>67</v>
      </c>
      <c r="R195" s="107" t="s">
        <v>292</v>
      </c>
    </row>
    <row r="196" spans="1:18" ht="45" x14ac:dyDescent="0.25">
      <c r="A196" s="114" t="s">
        <v>112</v>
      </c>
      <c r="B196" s="65" t="s">
        <v>195</v>
      </c>
      <c r="C196" s="65" t="s">
        <v>53</v>
      </c>
      <c r="D196" s="65" t="s">
        <v>179</v>
      </c>
      <c r="E196" s="65" t="s">
        <v>15</v>
      </c>
      <c r="F196" s="66">
        <v>1</v>
      </c>
      <c r="G196" s="66">
        <v>2.42</v>
      </c>
      <c r="H196" s="16">
        <f t="shared" si="2"/>
        <v>4.84</v>
      </c>
      <c r="I196" s="66" t="s">
        <v>16</v>
      </c>
      <c r="J196" s="66" t="s">
        <v>17</v>
      </c>
      <c r="K196" s="66">
        <v>14</v>
      </c>
      <c r="L196" s="60" t="s">
        <v>52</v>
      </c>
      <c r="M196" s="14">
        <f>IF(L196="","",VLOOKUP(L196,Légende!A:B,2,FALSE))</f>
        <v>1.2</v>
      </c>
      <c r="N196" s="90" t="s">
        <v>18</v>
      </c>
      <c r="O196" s="14">
        <f>IF(N196="",0,VLOOKUP(N196,Légende!D:E,2,FALSE))</f>
        <v>1</v>
      </c>
      <c r="P196" s="15">
        <f>IF(Q196="","",VLOOKUP(Q196,'[1]Données GS'!V:W,2,FALSE))</f>
        <v>50</v>
      </c>
      <c r="Q196" s="32" t="s">
        <v>67</v>
      </c>
      <c r="R196" s="107" t="s">
        <v>332</v>
      </c>
    </row>
    <row r="197" spans="1:18" ht="45" x14ac:dyDescent="0.25">
      <c r="A197" s="114" t="s">
        <v>112</v>
      </c>
      <c r="B197" s="65" t="s">
        <v>195</v>
      </c>
      <c r="C197" s="65" t="s">
        <v>53</v>
      </c>
      <c r="D197" s="65" t="s">
        <v>172</v>
      </c>
      <c r="E197" s="65" t="s">
        <v>15</v>
      </c>
      <c r="F197" s="66">
        <v>1</v>
      </c>
      <c r="G197" s="66">
        <v>1.79</v>
      </c>
      <c r="H197" s="16">
        <f t="shared" si="2"/>
        <v>3.58</v>
      </c>
      <c r="I197" s="66" t="s">
        <v>16</v>
      </c>
      <c r="J197" s="66" t="s">
        <v>17</v>
      </c>
      <c r="K197" s="66">
        <v>15</v>
      </c>
      <c r="L197" s="60" t="s">
        <v>52</v>
      </c>
      <c r="M197" s="14">
        <f>IF(L197="","",VLOOKUP(L197,Légende!A:B,2,FALSE))</f>
        <v>1.2</v>
      </c>
      <c r="N197" s="90" t="s">
        <v>18</v>
      </c>
      <c r="O197" s="14">
        <f>IF(N197="",0,VLOOKUP(N197,Légende!D:E,2,FALSE))</f>
        <v>1</v>
      </c>
      <c r="P197" s="15">
        <f>IF(Q197="","",VLOOKUP(Q197,'[1]Données GS'!V:W,2,FALSE))</f>
        <v>50</v>
      </c>
      <c r="Q197" s="32" t="s">
        <v>67</v>
      </c>
      <c r="R197" s="107" t="s">
        <v>292</v>
      </c>
    </row>
    <row r="198" spans="1:18" ht="75" x14ac:dyDescent="0.25">
      <c r="A198" s="114" t="s">
        <v>112</v>
      </c>
      <c r="B198" s="65" t="s">
        <v>195</v>
      </c>
      <c r="C198" s="65" t="s">
        <v>53</v>
      </c>
      <c r="D198" s="65" t="s">
        <v>180</v>
      </c>
      <c r="E198" s="65" t="s">
        <v>2</v>
      </c>
      <c r="F198" s="66">
        <v>2</v>
      </c>
      <c r="G198" s="66">
        <v>2.42</v>
      </c>
      <c r="H198" s="16">
        <f t="shared" si="2"/>
        <v>9.68</v>
      </c>
      <c r="I198" s="66" t="s">
        <v>16</v>
      </c>
      <c r="J198" s="66" t="s">
        <v>17</v>
      </c>
      <c r="K198" s="66">
        <v>42</v>
      </c>
      <c r="L198" s="60" t="s">
        <v>52</v>
      </c>
      <c r="M198" s="14">
        <f>IF(L198="","",VLOOKUP(L198,Légende!A:B,2,FALSE))</f>
        <v>1.2</v>
      </c>
      <c r="N198" s="90" t="s">
        <v>18</v>
      </c>
      <c r="O198" s="14">
        <f>IF(N198="",0,VLOOKUP(N198,Légende!D:E,2,FALSE))</f>
        <v>1</v>
      </c>
      <c r="P198" s="15">
        <f>IF(Q198="","",VLOOKUP(Q198,'[1]Données GS'!V:W,2,FALSE))</f>
        <v>24</v>
      </c>
      <c r="Q198" s="67" t="s">
        <v>61</v>
      </c>
      <c r="R198" s="107" t="s">
        <v>357</v>
      </c>
    </row>
    <row r="199" spans="1:18" ht="45" x14ac:dyDescent="0.25">
      <c r="A199" s="114" t="s">
        <v>114</v>
      </c>
      <c r="B199" s="65" t="s">
        <v>195</v>
      </c>
      <c r="C199" s="65" t="s">
        <v>53</v>
      </c>
      <c r="D199" s="65" t="s">
        <v>181</v>
      </c>
      <c r="E199" s="65" t="s">
        <v>15</v>
      </c>
      <c r="F199" s="66">
        <v>2</v>
      </c>
      <c r="G199" s="66">
        <v>2.42</v>
      </c>
      <c r="H199" s="16">
        <f t="shared" si="2"/>
        <v>9.68</v>
      </c>
      <c r="I199" s="66" t="s">
        <v>16</v>
      </c>
      <c r="J199" s="66" t="s">
        <v>17</v>
      </c>
      <c r="K199" s="66">
        <v>18</v>
      </c>
      <c r="L199" s="60" t="s">
        <v>52</v>
      </c>
      <c r="M199" s="14">
        <f>IF(L199="","",VLOOKUP(L199,Légende!A:B,2,FALSE))</f>
        <v>1.2</v>
      </c>
      <c r="N199" s="90" t="s">
        <v>18</v>
      </c>
      <c r="O199" s="14">
        <f>IF(N199="",0,VLOOKUP(N199,Légende!D:E,2,FALSE))</f>
        <v>1</v>
      </c>
      <c r="P199" s="15">
        <f>IF(Q199="","",VLOOKUP(Q199,'[1]Données GS'!V:W,2,FALSE))</f>
        <v>50</v>
      </c>
      <c r="Q199" s="32" t="s">
        <v>67</v>
      </c>
      <c r="R199" s="107" t="s">
        <v>292</v>
      </c>
    </row>
    <row r="200" spans="1:18" ht="45" x14ac:dyDescent="0.25">
      <c r="A200" s="114" t="s">
        <v>114</v>
      </c>
      <c r="B200" s="65" t="s">
        <v>195</v>
      </c>
      <c r="C200" s="65" t="s">
        <v>53</v>
      </c>
      <c r="D200" s="65" t="s">
        <v>182</v>
      </c>
      <c r="E200" s="65" t="s">
        <v>15</v>
      </c>
      <c r="F200" s="66">
        <v>2</v>
      </c>
      <c r="G200" s="66">
        <v>2.42</v>
      </c>
      <c r="H200" s="16">
        <f t="shared" si="2"/>
        <v>9.68</v>
      </c>
      <c r="I200" s="66" t="s">
        <v>16</v>
      </c>
      <c r="J200" s="66" t="s">
        <v>17</v>
      </c>
      <c r="K200" s="66">
        <v>20</v>
      </c>
      <c r="L200" s="60" t="s">
        <v>52</v>
      </c>
      <c r="M200" s="14">
        <f>IF(L200="","",VLOOKUP(L200,Légende!A:B,2,FALSE))</f>
        <v>1.2</v>
      </c>
      <c r="N200" s="90" t="s">
        <v>18</v>
      </c>
      <c r="O200" s="14">
        <f>IF(N200="",0,VLOOKUP(N200,Légende!D:E,2,FALSE))</f>
        <v>1</v>
      </c>
      <c r="P200" s="15">
        <f>IF(Q200="","",VLOOKUP(Q200,'[1]Données GS'!V:W,2,FALSE))</f>
        <v>50</v>
      </c>
      <c r="Q200" s="32" t="s">
        <v>67</v>
      </c>
      <c r="R200" s="107" t="s">
        <v>292</v>
      </c>
    </row>
    <row r="201" spans="1:18" ht="45" x14ac:dyDescent="0.25">
      <c r="A201" s="114" t="s">
        <v>114</v>
      </c>
      <c r="B201" s="65" t="s">
        <v>195</v>
      </c>
      <c r="C201" s="65" t="s">
        <v>53</v>
      </c>
      <c r="D201" s="65" t="s">
        <v>183</v>
      </c>
      <c r="E201" s="65" t="s">
        <v>15</v>
      </c>
      <c r="F201" s="66">
        <v>3</v>
      </c>
      <c r="G201" s="66">
        <v>2.42</v>
      </c>
      <c r="H201" s="16">
        <f t="shared" si="2"/>
        <v>14.52</v>
      </c>
      <c r="I201" s="66" t="s">
        <v>16</v>
      </c>
      <c r="J201" s="66" t="s">
        <v>17</v>
      </c>
      <c r="K201" s="66">
        <v>42</v>
      </c>
      <c r="L201" s="60" t="s">
        <v>52</v>
      </c>
      <c r="M201" s="14">
        <f>IF(L201="","",VLOOKUP(L201,Légende!A:B,2,FALSE))</f>
        <v>1.2</v>
      </c>
      <c r="N201" s="90" t="s">
        <v>18</v>
      </c>
      <c r="O201" s="14">
        <f>IF(N201="",0,VLOOKUP(N201,Légende!D:E,2,FALSE))</f>
        <v>1</v>
      </c>
      <c r="P201" s="15">
        <f>IF(Q201="","",VLOOKUP(Q201,'[1]Données GS'!V:W,2,FALSE))</f>
        <v>50</v>
      </c>
      <c r="Q201" s="32" t="s">
        <v>67</v>
      </c>
      <c r="R201" s="107" t="s">
        <v>358</v>
      </c>
    </row>
    <row r="202" spans="1:18" ht="45" x14ac:dyDescent="0.25">
      <c r="A202" s="114" t="s">
        <v>114</v>
      </c>
      <c r="B202" s="65" t="s">
        <v>195</v>
      </c>
      <c r="C202" s="65" t="s">
        <v>53</v>
      </c>
      <c r="D202" s="65" t="s">
        <v>189</v>
      </c>
      <c r="E202" s="65" t="s">
        <v>15</v>
      </c>
      <c r="F202" s="66">
        <v>2</v>
      </c>
      <c r="G202" s="66">
        <v>2.16</v>
      </c>
      <c r="H202" s="16">
        <f t="shared" si="2"/>
        <v>8.64</v>
      </c>
      <c r="I202" s="66" t="s">
        <v>16</v>
      </c>
      <c r="J202" s="66" t="s">
        <v>17</v>
      </c>
      <c r="K202" s="66">
        <v>15</v>
      </c>
      <c r="L202" s="60" t="s">
        <v>51</v>
      </c>
      <c r="M202" s="14">
        <f>IF(L202="","",VLOOKUP(L202,Légende!A:B,2,FALSE))</f>
        <v>1</v>
      </c>
      <c r="N202" s="90" t="s">
        <v>18</v>
      </c>
      <c r="O202" s="14">
        <f>IF(N202="",0,VLOOKUP(N202,Légende!D:E,2,FALSE))</f>
        <v>1</v>
      </c>
      <c r="P202" s="15">
        <f>IF(Q202="","",VLOOKUP(Q202,'[1]Données GS'!V:W,2,FALSE))</f>
        <v>50</v>
      </c>
      <c r="Q202" s="32" t="s">
        <v>67</v>
      </c>
      <c r="R202" s="107" t="s">
        <v>292</v>
      </c>
    </row>
    <row r="203" spans="1:18" ht="45" x14ac:dyDescent="0.25">
      <c r="A203" s="114" t="s">
        <v>114</v>
      </c>
      <c r="B203" s="65" t="s">
        <v>195</v>
      </c>
      <c r="C203" s="65" t="s">
        <v>53</v>
      </c>
      <c r="D203" s="65" t="s">
        <v>194</v>
      </c>
      <c r="E203" s="65" t="s">
        <v>15</v>
      </c>
      <c r="F203" s="66">
        <v>1</v>
      </c>
      <c r="G203" s="66">
        <v>2.16</v>
      </c>
      <c r="H203" s="16">
        <f t="shared" ref="H203:H266" si="3">F203*G203*2</f>
        <v>4.32</v>
      </c>
      <c r="I203" s="66" t="s">
        <v>16</v>
      </c>
      <c r="J203" s="66" t="s">
        <v>17</v>
      </c>
      <c r="K203" s="66">
        <v>15</v>
      </c>
      <c r="L203" s="60" t="s">
        <v>51</v>
      </c>
      <c r="M203" s="14">
        <f>IF(L203="","",VLOOKUP(L203,Légende!A:B,2,FALSE))</f>
        <v>1</v>
      </c>
      <c r="N203" s="90" t="s">
        <v>18</v>
      </c>
      <c r="O203" s="14">
        <f>IF(N203="",0,VLOOKUP(N203,Légende!D:E,2,FALSE))</f>
        <v>1</v>
      </c>
      <c r="P203" s="15">
        <f>IF(Q203="","",VLOOKUP(Q203,'[1]Données GS'!V:W,2,FALSE))</f>
        <v>50</v>
      </c>
      <c r="Q203" s="32" t="s">
        <v>67</v>
      </c>
      <c r="R203" s="107" t="s">
        <v>292</v>
      </c>
    </row>
    <row r="204" spans="1:18" ht="45" x14ac:dyDescent="0.25">
      <c r="A204" s="114" t="s">
        <v>115</v>
      </c>
      <c r="B204" s="65" t="s">
        <v>195</v>
      </c>
      <c r="C204" s="65" t="s">
        <v>53</v>
      </c>
      <c r="D204" s="65" t="s">
        <v>185</v>
      </c>
      <c r="E204" s="65" t="s">
        <v>15</v>
      </c>
      <c r="F204" s="66">
        <v>1</v>
      </c>
      <c r="G204" s="66">
        <v>2.42</v>
      </c>
      <c r="H204" s="16">
        <f t="shared" si="3"/>
        <v>4.84</v>
      </c>
      <c r="I204" s="66" t="s">
        <v>16</v>
      </c>
      <c r="J204" s="66" t="s">
        <v>17</v>
      </c>
      <c r="K204" s="66">
        <v>24</v>
      </c>
      <c r="L204" s="60" t="s">
        <v>52</v>
      </c>
      <c r="M204" s="14">
        <f>IF(L204="","",VLOOKUP(L204,Légende!A:B,2,FALSE))</f>
        <v>1.2</v>
      </c>
      <c r="N204" s="90" t="s">
        <v>18</v>
      </c>
      <c r="O204" s="14">
        <f>IF(N204="",0,VLOOKUP(N204,Légende!D:E,2,FALSE))</f>
        <v>1</v>
      </c>
      <c r="P204" s="15">
        <f>IF(Q204="","",VLOOKUP(Q204,'[1]Données GS'!V:W,2,FALSE))</f>
        <v>50</v>
      </c>
      <c r="Q204" s="32" t="s">
        <v>67</v>
      </c>
      <c r="R204" s="107" t="s">
        <v>292</v>
      </c>
    </row>
    <row r="205" spans="1:18" ht="45" x14ac:dyDescent="0.25">
      <c r="A205" s="114" t="s">
        <v>116</v>
      </c>
      <c r="B205" s="65" t="s">
        <v>196</v>
      </c>
      <c r="C205" s="65" t="s">
        <v>53</v>
      </c>
      <c r="D205" s="65"/>
      <c r="E205" s="65" t="s">
        <v>15</v>
      </c>
      <c r="F205" s="66">
        <v>3</v>
      </c>
      <c r="G205" s="66">
        <v>3.68</v>
      </c>
      <c r="H205" s="16">
        <f t="shared" si="3"/>
        <v>22.080000000000002</v>
      </c>
      <c r="I205" s="66" t="s">
        <v>16</v>
      </c>
      <c r="J205" s="66" t="s">
        <v>17</v>
      </c>
      <c r="K205" s="66">
        <v>55</v>
      </c>
      <c r="L205" s="60" t="s">
        <v>52</v>
      </c>
      <c r="M205" s="14">
        <f>IF(L205="","",VLOOKUP(L205,Légende!A:B,2,FALSE))</f>
        <v>1.2</v>
      </c>
      <c r="N205" s="90" t="s">
        <v>18</v>
      </c>
      <c r="O205" s="14">
        <f>IF(N205="",0,VLOOKUP(N205,Légende!D:E,2,FALSE))</f>
        <v>1</v>
      </c>
      <c r="P205" s="15">
        <f>IF(Q205="","",VLOOKUP(Q205,'[1]Données GS'!V:W,2,FALSE))</f>
        <v>50</v>
      </c>
      <c r="Q205" s="32" t="s">
        <v>67</v>
      </c>
      <c r="R205" s="107" t="s">
        <v>292</v>
      </c>
    </row>
    <row r="206" spans="1:18" ht="45" x14ac:dyDescent="0.25">
      <c r="A206" s="114" t="s">
        <v>116</v>
      </c>
      <c r="B206" s="65" t="s">
        <v>196</v>
      </c>
      <c r="C206" s="65" t="s">
        <v>53</v>
      </c>
      <c r="D206" s="65"/>
      <c r="E206" s="65" t="s">
        <v>15</v>
      </c>
      <c r="F206" s="66">
        <v>6</v>
      </c>
      <c r="G206" s="66">
        <v>1.6</v>
      </c>
      <c r="H206" s="16">
        <f t="shared" si="3"/>
        <v>19.200000000000003</v>
      </c>
      <c r="I206" s="66" t="s">
        <v>16</v>
      </c>
      <c r="J206" s="66" t="s">
        <v>17</v>
      </c>
      <c r="K206" s="66">
        <v>40</v>
      </c>
      <c r="L206" s="60" t="s">
        <v>52</v>
      </c>
      <c r="M206" s="14">
        <f>IF(L206="","",VLOOKUP(L206,Légende!A:B,2,FALSE))</f>
        <v>1.2</v>
      </c>
      <c r="N206" s="90" t="s">
        <v>18</v>
      </c>
      <c r="O206" s="14">
        <f>IF(N206="",0,VLOOKUP(N206,Légende!D:E,2,FALSE))</f>
        <v>1</v>
      </c>
      <c r="P206" s="15">
        <f>IF(Q206="","",VLOOKUP(Q206,'[1]Données GS'!V:W,2,FALSE))</f>
        <v>50</v>
      </c>
      <c r="Q206" s="32" t="s">
        <v>67</v>
      </c>
      <c r="R206" s="107" t="s">
        <v>292</v>
      </c>
    </row>
    <row r="207" spans="1:18" ht="45" x14ac:dyDescent="0.25">
      <c r="A207" s="114" t="s">
        <v>116</v>
      </c>
      <c r="B207" s="65" t="s">
        <v>166</v>
      </c>
      <c r="C207" s="65" t="s">
        <v>53</v>
      </c>
      <c r="D207" s="65"/>
      <c r="E207" s="65" t="s">
        <v>15</v>
      </c>
      <c r="F207" s="66">
        <v>2</v>
      </c>
      <c r="G207" s="66">
        <v>2.71</v>
      </c>
      <c r="H207" s="16">
        <f t="shared" si="3"/>
        <v>10.84</v>
      </c>
      <c r="I207" s="66" t="s">
        <v>16</v>
      </c>
      <c r="J207" s="66" t="s">
        <v>17</v>
      </c>
      <c r="K207" s="66">
        <v>16</v>
      </c>
      <c r="L207" s="60" t="s">
        <v>52</v>
      </c>
      <c r="M207" s="14">
        <f>IF(L207="","",VLOOKUP(L207,Légende!A:B,2,FALSE))</f>
        <v>1.2</v>
      </c>
      <c r="N207" s="90" t="s">
        <v>18</v>
      </c>
      <c r="O207" s="14">
        <f>IF(N207="",0,VLOOKUP(N207,Légende!D:E,2,FALSE))</f>
        <v>1</v>
      </c>
      <c r="P207" s="15">
        <f>IF(Q207="","",VLOOKUP(Q207,'[1]Données GS'!V:W,2,FALSE))</f>
        <v>50</v>
      </c>
      <c r="Q207" s="32" t="s">
        <v>67</v>
      </c>
      <c r="R207" s="107" t="s">
        <v>292</v>
      </c>
    </row>
    <row r="208" spans="1:18" ht="45" x14ac:dyDescent="0.25">
      <c r="A208" s="114" t="s">
        <v>116</v>
      </c>
      <c r="B208" s="65" t="s">
        <v>166</v>
      </c>
      <c r="C208" s="65" t="s">
        <v>53</v>
      </c>
      <c r="D208" s="65"/>
      <c r="E208" s="65" t="s">
        <v>15</v>
      </c>
      <c r="F208" s="66">
        <v>2</v>
      </c>
      <c r="G208" s="66">
        <v>2.71</v>
      </c>
      <c r="H208" s="16">
        <f t="shared" si="3"/>
        <v>10.84</v>
      </c>
      <c r="I208" s="66" t="s">
        <v>16</v>
      </c>
      <c r="J208" s="66" t="s">
        <v>17</v>
      </c>
      <c r="K208" s="66">
        <v>14</v>
      </c>
      <c r="L208" s="60" t="s">
        <v>52</v>
      </c>
      <c r="M208" s="14">
        <f>IF(L208="","",VLOOKUP(L208,Légende!A:B,2,FALSE))</f>
        <v>1.2</v>
      </c>
      <c r="N208" s="90" t="s">
        <v>18</v>
      </c>
      <c r="O208" s="14">
        <f>IF(N208="",0,VLOOKUP(N208,Légende!D:E,2,FALSE))</f>
        <v>1</v>
      </c>
      <c r="P208" s="15">
        <f>IF(Q208="","",VLOOKUP(Q208,'[1]Données GS'!V:W,2,FALSE))</f>
        <v>50</v>
      </c>
      <c r="Q208" s="32" t="s">
        <v>67</v>
      </c>
      <c r="R208" s="107" t="s">
        <v>292</v>
      </c>
    </row>
    <row r="209" spans="1:18" ht="45" x14ac:dyDescent="0.25">
      <c r="A209" s="114" t="s">
        <v>116</v>
      </c>
      <c r="B209" s="65" t="s">
        <v>166</v>
      </c>
      <c r="C209" s="65" t="s">
        <v>53</v>
      </c>
      <c r="D209" s="65"/>
      <c r="E209" s="65" t="s">
        <v>22</v>
      </c>
      <c r="F209" s="66">
        <v>1</v>
      </c>
      <c r="G209" s="66">
        <v>1.43</v>
      </c>
      <c r="H209" s="16">
        <f t="shared" si="3"/>
        <v>2.86</v>
      </c>
      <c r="I209" s="66" t="s">
        <v>16</v>
      </c>
      <c r="J209" s="66" t="s">
        <v>17</v>
      </c>
      <c r="K209" s="66">
        <v>3</v>
      </c>
      <c r="L209" s="60" t="s">
        <v>50</v>
      </c>
      <c r="M209" s="14">
        <f>IF(L209="","",VLOOKUP(L209,Légende!A:B,2,FALSE))</f>
        <v>0.8</v>
      </c>
      <c r="N209" s="90" t="s">
        <v>18</v>
      </c>
      <c r="O209" s="14">
        <f>IF(N209="",0,VLOOKUP(N209,Légende!D:E,2,FALSE))</f>
        <v>1</v>
      </c>
      <c r="P209" s="15">
        <f>IF(Q209="","",VLOOKUP(Q209,'[1]Données GS'!V:W,2,FALSE))</f>
        <v>200</v>
      </c>
      <c r="Q209" s="32" t="s">
        <v>76</v>
      </c>
      <c r="R209" s="107" t="s">
        <v>359</v>
      </c>
    </row>
    <row r="210" spans="1:18" ht="60" x14ac:dyDescent="0.25">
      <c r="A210" s="114" t="s">
        <v>116</v>
      </c>
      <c r="B210" s="65" t="s">
        <v>166</v>
      </c>
      <c r="C210" s="65" t="s">
        <v>53</v>
      </c>
      <c r="D210" s="65"/>
      <c r="E210" s="65" t="s">
        <v>22</v>
      </c>
      <c r="F210" s="66">
        <v>0</v>
      </c>
      <c r="G210" s="66">
        <v>0</v>
      </c>
      <c r="H210" s="16">
        <f t="shared" si="3"/>
        <v>0</v>
      </c>
      <c r="I210" s="66" t="s">
        <v>16</v>
      </c>
      <c r="J210" s="66" t="s">
        <v>17</v>
      </c>
      <c r="K210" s="66">
        <v>15</v>
      </c>
      <c r="L210" s="60" t="s">
        <v>50</v>
      </c>
      <c r="M210" s="14">
        <f>IF(L210="","",VLOOKUP(L210,Légende!A:B,2,FALSE))</f>
        <v>0.8</v>
      </c>
      <c r="N210" s="90" t="s">
        <v>18</v>
      </c>
      <c r="O210" s="14">
        <f>IF(N210="",0,VLOOKUP(N210,Légende!D:E,2,FALSE))</f>
        <v>1</v>
      </c>
      <c r="P210" s="15">
        <f>IF(Q210="","",VLOOKUP(Q210,'[1]Données GS'!V:W,2,FALSE))</f>
        <v>200</v>
      </c>
      <c r="Q210" s="32" t="s">
        <v>76</v>
      </c>
      <c r="R210" s="107" t="s">
        <v>360</v>
      </c>
    </row>
    <row r="211" spans="1:18" ht="45" x14ac:dyDescent="0.25">
      <c r="A211" s="114" t="s">
        <v>116</v>
      </c>
      <c r="B211" s="65" t="s">
        <v>166</v>
      </c>
      <c r="C211" s="65" t="s">
        <v>53</v>
      </c>
      <c r="D211" s="65"/>
      <c r="E211" s="65" t="s">
        <v>19</v>
      </c>
      <c r="F211" s="66">
        <v>0</v>
      </c>
      <c r="G211" s="66">
        <v>0</v>
      </c>
      <c r="H211" s="16">
        <f t="shared" si="3"/>
        <v>0</v>
      </c>
      <c r="I211" s="66" t="s">
        <v>16</v>
      </c>
      <c r="J211" s="66" t="s">
        <v>17</v>
      </c>
      <c r="K211" s="66">
        <v>8</v>
      </c>
      <c r="L211" s="60" t="s">
        <v>50</v>
      </c>
      <c r="M211" s="14">
        <f>IF(L211="","",VLOOKUP(L211,Légende!A:B,2,FALSE))</f>
        <v>0.8</v>
      </c>
      <c r="N211" s="90" t="s">
        <v>18</v>
      </c>
      <c r="O211" s="14">
        <f>IF(N211="",0,VLOOKUP(N211,Légende!D:E,2,FALSE))</f>
        <v>1</v>
      </c>
      <c r="P211" s="15">
        <f>IF(Q211="","",VLOOKUP(Q211,'[1]Données GS'!V:W,2,FALSE))</f>
        <v>50</v>
      </c>
      <c r="Q211" s="32" t="s">
        <v>67</v>
      </c>
      <c r="R211" s="107" t="s">
        <v>292</v>
      </c>
    </row>
    <row r="212" spans="1:18" ht="45" x14ac:dyDescent="0.25">
      <c r="A212" s="114" t="s">
        <v>116</v>
      </c>
      <c r="B212" s="65" t="s">
        <v>166</v>
      </c>
      <c r="C212" s="65" t="s">
        <v>45</v>
      </c>
      <c r="D212" s="65"/>
      <c r="E212" s="65" t="s">
        <v>15</v>
      </c>
      <c r="F212" s="66">
        <v>1</v>
      </c>
      <c r="G212" s="66">
        <v>4</v>
      </c>
      <c r="H212" s="16">
        <f t="shared" si="3"/>
        <v>8</v>
      </c>
      <c r="I212" s="66" t="s">
        <v>34</v>
      </c>
      <c r="J212" s="66" t="s">
        <v>17</v>
      </c>
      <c r="K212" s="66">
        <v>16</v>
      </c>
      <c r="L212" s="60" t="s">
        <v>51</v>
      </c>
      <c r="M212" s="14">
        <f>IF(L212="","",VLOOKUP(L212,Légende!A:B,2,FALSE))</f>
        <v>1</v>
      </c>
      <c r="N212" s="90" t="s">
        <v>18</v>
      </c>
      <c r="O212" s="14">
        <f>IF(N212="",0,VLOOKUP(N212,Légende!D:E,2,FALSE))</f>
        <v>1</v>
      </c>
      <c r="P212" s="15">
        <f>IF(Q212="","",VLOOKUP(Q212,'[1]Données GS'!V:W,2,FALSE))</f>
        <v>50</v>
      </c>
      <c r="Q212" s="32" t="s">
        <v>67</v>
      </c>
      <c r="R212" s="107" t="s">
        <v>292</v>
      </c>
    </row>
    <row r="213" spans="1:18" ht="45" x14ac:dyDescent="0.25">
      <c r="A213" s="114" t="s">
        <v>116</v>
      </c>
      <c r="B213" s="65" t="s">
        <v>166</v>
      </c>
      <c r="C213" s="65" t="s">
        <v>45</v>
      </c>
      <c r="D213" s="65"/>
      <c r="E213" s="65" t="s">
        <v>15</v>
      </c>
      <c r="F213" s="66">
        <v>1</v>
      </c>
      <c r="G213" s="66">
        <v>1.43</v>
      </c>
      <c r="H213" s="16">
        <f t="shared" si="3"/>
        <v>2.86</v>
      </c>
      <c r="I213" s="66" t="s">
        <v>34</v>
      </c>
      <c r="J213" s="66" t="s">
        <v>17</v>
      </c>
      <c r="K213" s="66">
        <v>14</v>
      </c>
      <c r="L213" s="60" t="s">
        <v>51</v>
      </c>
      <c r="M213" s="14">
        <f>IF(L213="","",VLOOKUP(L213,Légende!A:B,2,FALSE))</f>
        <v>1</v>
      </c>
      <c r="N213" s="90" t="s">
        <v>18</v>
      </c>
      <c r="O213" s="14">
        <f>IF(N213="",0,VLOOKUP(N213,Légende!D:E,2,FALSE))</f>
        <v>1</v>
      </c>
      <c r="P213" s="15">
        <f>IF(Q213="","",VLOOKUP(Q213,'[1]Données GS'!V:W,2,FALSE))</f>
        <v>50</v>
      </c>
      <c r="Q213" s="32" t="s">
        <v>67</v>
      </c>
      <c r="R213" s="107" t="s">
        <v>292</v>
      </c>
    </row>
    <row r="214" spans="1:18" ht="45" x14ac:dyDescent="0.25">
      <c r="A214" s="114" t="s">
        <v>116</v>
      </c>
      <c r="B214" s="65" t="s">
        <v>197</v>
      </c>
      <c r="C214" s="65" t="s">
        <v>53</v>
      </c>
      <c r="D214" s="65"/>
      <c r="E214" s="65" t="s">
        <v>15</v>
      </c>
      <c r="F214" s="66">
        <v>2</v>
      </c>
      <c r="G214" s="66">
        <v>1.9</v>
      </c>
      <c r="H214" s="16">
        <f t="shared" si="3"/>
        <v>7.6</v>
      </c>
      <c r="I214" s="66" t="s">
        <v>16</v>
      </c>
      <c r="J214" s="66" t="s">
        <v>17</v>
      </c>
      <c r="K214" s="66">
        <v>15.5</v>
      </c>
      <c r="L214" s="60" t="s">
        <v>51</v>
      </c>
      <c r="M214" s="14">
        <f>IF(L214="","",VLOOKUP(L214,Légende!A:B,2,FALSE))</f>
        <v>1</v>
      </c>
      <c r="N214" s="90" t="s">
        <v>18</v>
      </c>
      <c r="O214" s="14">
        <f>IF(N214="",0,VLOOKUP(N214,Légende!D:E,2,FALSE))</f>
        <v>1</v>
      </c>
      <c r="P214" s="15">
        <f>IF(Q214="","",VLOOKUP(Q214,'[1]Données GS'!V:W,2,FALSE))</f>
        <v>50</v>
      </c>
      <c r="Q214" s="32" t="s">
        <v>67</v>
      </c>
      <c r="R214" s="107" t="s">
        <v>292</v>
      </c>
    </row>
    <row r="215" spans="1:18" ht="45" x14ac:dyDescent="0.25">
      <c r="A215" s="114" t="s">
        <v>116</v>
      </c>
      <c r="B215" s="65" t="s">
        <v>197</v>
      </c>
      <c r="C215" s="65" t="s">
        <v>53</v>
      </c>
      <c r="D215" s="65"/>
      <c r="E215" s="65" t="s">
        <v>19</v>
      </c>
      <c r="F215" s="66">
        <v>0</v>
      </c>
      <c r="G215" s="66">
        <v>0</v>
      </c>
      <c r="H215" s="16">
        <f t="shared" si="3"/>
        <v>0</v>
      </c>
      <c r="I215" s="66" t="s">
        <v>31</v>
      </c>
      <c r="J215" s="66" t="s">
        <v>17</v>
      </c>
      <c r="K215" s="66">
        <v>23</v>
      </c>
      <c r="L215" s="60" t="s">
        <v>51</v>
      </c>
      <c r="M215" s="14">
        <f>IF(L215="","",VLOOKUP(L215,Légende!A:B,2,FALSE))</f>
        <v>1</v>
      </c>
      <c r="N215" s="90" t="s">
        <v>18</v>
      </c>
      <c r="O215" s="14">
        <f>IF(N215="",0,VLOOKUP(N215,Légende!D:E,2,FALSE))</f>
        <v>1</v>
      </c>
      <c r="P215" s="15">
        <f>IF(Q215="","",VLOOKUP(Q215,'[1]Données GS'!V:W,2,FALSE))</f>
        <v>50</v>
      </c>
      <c r="Q215" s="32" t="s">
        <v>67</v>
      </c>
      <c r="R215" s="107" t="s">
        <v>292</v>
      </c>
    </row>
    <row r="216" spans="1:18" ht="45" x14ac:dyDescent="0.25">
      <c r="A216" s="114" t="s">
        <v>116</v>
      </c>
      <c r="B216" s="65" t="s">
        <v>197</v>
      </c>
      <c r="C216" s="65" t="s">
        <v>53</v>
      </c>
      <c r="D216" s="65"/>
      <c r="E216" s="65" t="s">
        <v>22</v>
      </c>
      <c r="F216" s="66">
        <v>1</v>
      </c>
      <c r="G216" s="66">
        <v>1.9</v>
      </c>
      <c r="H216" s="16">
        <f t="shared" si="3"/>
        <v>3.8</v>
      </c>
      <c r="I216" s="66" t="s">
        <v>16</v>
      </c>
      <c r="J216" s="66" t="s">
        <v>17</v>
      </c>
      <c r="K216" s="66">
        <v>9</v>
      </c>
      <c r="L216" s="60" t="s">
        <v>51</v>
      </c>
      <c r="M216" s="14">
        <f>IF(L216="","",VLOOKUP(L216,Légende!A:B,2,FALSE))</f>
        <v>1</v>
      </c>
      <c r="N216" s="90" t="s">
        <v>18</v>
      </c>
      <c r="O216" s="14">
        <f>IF(N216="",0,VLOOKUP(N216,Légende!D:E,2,FALSE))</f>
        <v>1</v>
      </c>
      <c r="P216" s="15">
        <f>IF(Q216="","",VLOOKUP(Q216,'[1]Données GS'!V:W,2,FALSE))</f>
        <v>200</v>
      </c>
      <c r="Q216" s="32" t="s">
        <v>76</v>
      </c>
      <c r="R216" s="107" t="s">
        <v>327</v>
      </c>
    </row>
    <row r="217" spans="1:18" ht="45" x14ac:dyDescent="0.25">
      <c r="A217" s="114" t="s">
        <v>117</v>
      </c>
      <c r="B217" s="65" t="s">
        <v>198</v>
      </c>
      <c r="C217" s="65" t="s">
        <v>53</v>
      </c>
      <c r="D217" s="65" t="s">
        <v>190</v>
      </c>
      <c r="E217" s="65" t="s">
        <v>15</v>
      </c>
      <c r="F217" s="66">
        <v>15</v>
      </c>
      <c r="G217" s="66">
        <v>1.9</v>
      </c>
      <c r="H217" s="16">
        <f t="shared" si="3"/>
        <v>57</v>
      </c>
      <c r="I217" s="66" t="s">
        <v>16</v>
      </c>
      <c r="J217" s="66" t="s">
        <v>17</v>
      </c>
      <c r="K217" s="66">
        <v>100</v>
      </c>
      <c r="L217" s="60" t="s">
        <v>52</v>
      </c>
      <c r="M217" s="14">
        <f>IF(L217="","",VLOOKUP(L217,Légende!A:B,2,FALSE))</f>
        <v>1.2</v>
      </c>
      <c r="N217" s="90" t="s">
        <v>18</v>
      </c>
      <c r="O217" s="14">
        <f>IF(N217="",0,VLOOKUP(N217,Légende!D:E,2,FALSE))</f>
        <v>1</v>
      </c>
      <c r="P217" s="15">
        <f>IF(Q217="","",VLOOKUP(Q217,'[1]Données GS'!V:W,2,FALSE))</f>
        <v>50</v>
      </c>
      <c r="Q217" s="32" t="s">
        <v>67</v>
      </c>
      <c r="R217" s="107" t="s">
        <v>292</v>
      </c>
    </row>
    <row r="218" spans="1:18" ht="60" x14ac:dyDescent="0.25">
      <c r="A218" s="114" t="s">
        <v>117</v>
      </c>
      <c r="B218" s="65" t="s">
        <v>198</v>
      </c>
      <c r="C218" s="65" t="s">
        <v>53</v>
      </c>
      <c r="D218" s="65" t="s">
        <v>180</v>
      </c>
      <c r="E218" s="65" t="s">
        <v>22</v>
      </c>
      <c r="F218" s="66">
        <v>2</v>
      </c>
      <c r="G218" s="66">
        <v>2</v>
      </c>
      <c r="H218" s="16">
        <f t="shared" si="3"/>
        <v>8</v>
      </c>
      <c r="I218" s="66" t="s">
        <v>16</v>
      </c>
      <c r="J218" s="66" t="s">
        <v>17</v>
      </c>
      <c r="K218" s="66">
        <v>31</v>
      </c>
      <c r="L218" s="60" t="s">
        <v>51</v>
      </c>
      <c r="M218" s="14">
        <f>IF(L218="","",VLOOKUP(L218,Légende!A:B,2,FALSE))</f>
        <v>1</v>
      </c>
      <c r="N218" s="90" t="s">
        <v>18</v>
      </c>
      <c r="O218" s="14">
        <f>IF(N218="",0,VLOOKUP(N218,Légende!D:E,2,FALSE))</f>
        <v>1</v>
      </c>
      <c r="P218" s="15">
        <f>IF(Q218="","",VLOOKUP(Q218,'[1]Données GS'!V:W,2,FALSE))</f>
        <v>200</v>
      </c>
      <c r="Q218" s="32" t="s">
        <v>76</v>
      </c>
      <c r="R218" s="107" t="s">
        <v>361</v>
      </c>
    </row>
    <row r="219" spans="1:18" ht="60" x14ac:dyDescent="0.25">
      <c r="A219" s="114" t="s">
        <v>117</v>
      </c>
      <c r="B219" s="65" t="s">
        <v>198</v>
      </c>
      <c r="C219" s="65" t="s">
        <v>53</v>
      </c>
      <c r="D219" s="65" t="s">
        <v>182</v>
      </c>
      <c r="E219" s="65" t="s">
        <v>2</v>
      </c>
      <c r="F219" s="66">
        <v>1</v>
      </c>
      <c r="G219" s="66">
        <v>1.06</v>
      </c>
      <c r="H219" s="16">
        <f t="shared" si="3"/>
        <v>2.12</v>
      </c>
      <c r="I219" s="66" t="s">
        <v>16</v>
      </c>
      <c r="J219" s="66" t="s">
        <v>17</v>
      </c>
      <c r="K219" s="66">
        <v>48</v>
      </c>
      <c r="L219" s="60" t="s">
        <v>52</v>
      </c>
      <c r="M219" s="14">
        <f>IF(L219="","",VLOOKUP(L219,Légende!A:B,2,FALSE))</f>
        <v>1.2</v>
      </c>
      <c r="N219" s="90" t="s">
        <v>18</v>
      </c>
      <c r="O219" s="14">
        <f>IF(N219="",0,VLOOKUP(N219,Légende!D:E,2,FALSE))</f>
        <v>1</v>
      </c>
      <c r="P219" s="15">
        <f>IF(Q219="","",VLOOKUP(Q219,'[1]Données GS'!V:W,2,FALSE))</f>
        <v>12</v>
      </c>
      <c r="Q219" s="67" t="s">
        <v>26</v>
      </c>
      <c r="R219" s="107" t="s">
        <v>362</v>
      </c>
    </row>
    <row r="220" spans="1:18" ht="45" x14ac:dyDescent="0.25">
      <c r="A220" s="114" t="s">
        <v>117</v>
      </c>
      <c r="B220" s="65" t="s">
        <v>198</v>
      </c>
      <c r="C220" s="65" t="s">
        <v>53</v>
      </c>
      <c r="D220" s="65" t="s">
        <v>183</v>
      </c>
      <c r="E220" s="65" t="s">
        <v>15</v>
      </c>
      <c r="F220" s="66">
        <v>1</v>
      </c>
      <c r="G220" s="66">
        <v>2.5499999999999998</v>
      </c>
      <c r="H220" s="16">
        <f t="shared" si="3"/>
        <v>5.0999999999999996</v>
      </c>
      <c r="I220" s="66" t="s">
        <v>16</v>
      </c>
      <c r="J220" s="66" t="s">
        <v>17</v>
      </c>
      <c r="K220" s="66">
        <v>48</v>
      </c>
      <c r="L220" s="60" t="s">
        <v>52</v>
      </c>
      <c r="M220" s="14">
        <f>IF(L220="","",VLOOKUP(L220,Légende!A:B,2,FALSE))</f>
        <v>1.2</v>
      </c>
      <c r="N220" s="90" t="s">
        <v>18</v>
      </c>
      <c r="O220" s="14">
        <f>IF(N220="",0,VLOOKUP(N220,Légende!D:E,2,FALSE))</f>
        <v>1</v>
      </c>
      <c r="P220" s="15">
        <f>IF(Q220="","",VLOOKUP(Q220,'[1]Données GS'!V:W,2,FALSE))</f>
        <v>50</v>
      </c>
      <c r="Q220" s="32" t="s">
        <v>67</v>
      </c>
      <c r="R220" s="107" t="s">
        <v>292</v>
      </c>
    </row>
    <row r="221" spans="1:18" ht="45" x14ac:dyDescent="0.25">
      <c r="A221" s="114" t="s">
        <v>117</v>
      </c>
      <c r="B221" s="65" t="s">
        <v>198</v>
      </c>
      <c r="C221" s="65" t="s">
        <v>53</v>
      </c>
      <c r="D221" s="65" t="s">
        <v>184</v>
      </c>
      <c r="E221" s="65" t="s">
        <v>15</v>
      </c>
      <c r="F221" s="66">
        <v>1</v>
      </c>
      <c r="G221" s="66">
        <v>2.5499999999999998</v>
      </c>
      <c r="H221" s="16">
        <f t="shared" si="3"/>
        <v>5.0999999999999996</v>
      </c>
      <c r="I221" s="66" t="s">
        <v>16</v>
      </c>
      <c r="J221" s="66" t="s">
        <v>17</v>
      </c>
      <c r="K221" s="66">
        <v>48</v>
      </c>
      <c r="L221" s="60" t="s">
        <v>52</v>
      </c>
      <c r="M221" s="14">
        <f>IF(L221="","",VLOOKUP(L221,Légende!A:B,2,FALSE))</f>
        <v>1.2</v>
      </c>
      <c r="N221" s="90" t="s">
        <v>18</v>
      </c>
      <c r="O221" s="14">
        <f>IF(N221="",0,VLOOKUP(N221,Légende!D:E,2,FALSE))</f>
        <v>1</v>
      </c>
      <c r="P221" s="15">
        <f>IF(Q221="","",VLOOKUP(Q221,'[1]Données GS'!V:W,2,FALSE))</f>
        <v>50</v>
      </c>
      <c r="Q221" s="32" t="s">
        <v>67</v>
      </c>
      <c r="R221" s="107" t="s">
        <v>292</v>
      </c>
    </row>
    <row r="222" spans="1:18" ht="45" x14ac:dyDescent="0.25">
      <c r="A222" s="114" t="s">
        <v>117</v>
      </c>
      <c r="B222" s="65" t="s">
        <v>198</v>
      </c>
      <c r="C222" s="65" t="s">
        <v>53</v>
      </c>
      <c r="D222" s="65" t="s">
        <v>185</v>
      </c>
      <c r="E222" s="65" t="s">
        <v>15</v>
      </c>
      <c r="F222" s="66">
        <v>1</v>
      </c>
      <c r="G222" s="66">
        <v>2.5499999999999998</v>
      </c>
      <c r="H222" s="16">
        <f t="shared" si="3"/>
        <v>5.0999999999999996</v>
      </c>
      <c r="I222" s="66" t="s">
        <v>16</v>
      </c>
      <c r="J222" s="66" t="s">
        <v>17</v>
      </c>
      <c r="K222" s="66">
        <v>48</v>
      </c>
      <c r="L222" s="60" t="s">
        <v>52</v>
      </c>
      <c r="M222" s="14">
        <f>IF(L222="","",VLOOKUP(L222,Légende!A:B,2,FALSE))</f>
        <v>1.2</v>
      </c>
      <c r="N222" s="90" t="s">
        <v>18</v>
      </c>
      <c r="O222" s="14">
        <f>IF(N222="",0,VLOOKUP(N222,Légende!D:E,2,FALSE))</f>
        <v>1</v>
      </c>
      <c r="P222" s="15">
        <f>IF(Q222="","",VLOOKUP(Q222,'[1]Données GS'!V:W,2,FALSE))</f>
        <v>50</v>
      </c>
      <c r="Q222" s="32" t="s">
        <v>67</v>
      </c>
      <c r="R222" s="107" t="s">
        <v>292</v>
      </c>
    </row>
    <row r="223" spans="1:18" ht="45" x14ac:dyDescent="0.25">
      <c r="A223" s="114" t="s">
        <v>117</v>
      </c>
      <c r="B223" s="65" t="s">
        <v>198</v>
      </c>
      <c r="C223" s="65" t="s">
        <v>53</v>
      </c>
      <c r="D223" s="65" t="s">
        <v>192</v>
      </c>
      <c r="E223" s="65" t="s">
        <v>15</v>
      </c>
      <c r="F223" s="66">
        <v>2</v>
      </c>
      <c r="G223" s="66">
        <v>1.48</v>
      </c>
      <c r="H223" s="16">
        <f t="shared" si="3"/>
        <v>5.92</v>
      </c>
      <c r="I223" s="66" t="s">
        <v>16</v>
      </c>
      <c r="J223" s="66" t="s">
        <v>17</v>
      </c>
      <c r="K223" s="66">
        <v>23</v>
      </c>
      <c r="L223" s="60" t="s">
        <v>51</v>
      </c>
      <c r="M223" s="14">
        <f>IF(L223="","",VLOOKUP(L223,Légende!A:B,2,FALSE))</f>
        <v>1</v>
      </c>
      <c r="N223" s="90" t="s">
        <v>18</v>
      </c>
      <c r="O223" s="14">
        <f>IF(N223="",0,VLOOKUP(N223,Légende!D:E,2,FALSE))</f>
        <v>1</v>
      </c>
      <c r="P223" s="15">
        <f>IF(Q223="","",VLOOKUP(Q223,'[1]Données GS'!V:W,2,FALSE))</f>
        <v>50</v>
      </c>
      <c r="Q223" s="32" t="s">
        <v>67</v>
      </c>
      <c r="R223" s="107" t="s">
        <v>363</v>
      </c>
    </row>
    <row r="224" spans="1:18" ht="45" x14ac:dyDescent="0.25">
      <c r="A224" s="114" t="s">
        <v>117</v>
      </c>
      <c r="B224" s="65" t="s">
        <v>198</v>
      </c>
      <c r="C224" s="65" t="s">
        <v>53</v>
      </c>
      <c r="D224" s="65" t="s">
        <v>186</v>
      </c>
      <c r="E224" s="65" t="s">
        <v>15</v>
      </c>
      <c r="F224" s="66">
        <v>1</v>
      </c>
      <c r="G224" s="66">
        <v>4.38</v>
      </c>
      <c r="H224" s="16">
        <f t="shared" si="3"/>
        <v>8.76</v>
      </c>
      <c r="I224" s="66" t="s">
        <v>16</v>
      </c>
      <c r="J224" s="66" t="s">
        <v>17</v>
      </c>
      <c r="K224" s="66">
        <v>31</v>
      </c>
      <c r="L224" s="60" t="s">
        <v>52</v>
      </c>
      <c r="M224" s="14">
        <f>IF(L224="","",VLOOKUP(L224,Légende!A:B,2,FALSE))</f>
        <v>1.2</v>
      </c>
      <c r="N224" s="90" t="s">
        <v>18</v>
      </c>
      <c r="O224" s="14">
        <f>IF(N224="",0,VLOOKUP(N224,Légende!D:E,2,FALSE))</f>
        <v>1</v>
      </c>
      <c r="P224" s="15">
        <f>IF(Q224="","",VLOOKUP(Q224,'[1]Données GS'!V:W,2,FALSE))</f>
        <v>50</v>
      </c>
      <c r="Q224" s="32" t="s">
        <v>67</v>
      </c>
      <c r="R224" s="107" t="s">
        <v>292</v>
      </c>
    </row>
    <row r="225" spans="1:18" ht="45" x14ac:dyDescent="0.25">
      <c r="A225" s="114" t="s">
        <v>117</v>
      </c>
      <c r="B225" s="65" t="s">
        <v>198</v>
      </c>
      <c r="C225" s="65" t="s">
        <v>53</v>
      </c>
      <c r="D225" s="65" t="s">
        <v>189</v>
      </c>
      <c r="E225" s="65" t="s">
        <v>15</v>
      </c>
      <c r="F225" s="66">
        <v>1</v>
      </c>
      <c r="G225" s="66">
        <v>1.48</v>
      </c>
      <c r="H225" s="16">
        <f t="shared" si="3"/>
        <v>2.96</v>
      </c>
      <c r="I225" s="61" t="s">
        <v>16</v>
      </c>
      <c r="J225" s="61" t="s">
        <v>17</v>
      </c>
      <c r="K225" s="61">
        <v>13</v>
      </c>
      <c r="L225" s="60" t="s">
        <v>52</v>
      </c>
      <c r="M225" s="98">
        <f>IF(L225="","",VLOOKUP(L225,Légende!A:B,2,FALSE))</f>
        <v>1.2</v>
      </c>
      <c r="N225" s="75" t="s">
        <v>18</v>
      </c>
      <c r="O225" s="14">
        <f>IF(N225="",0,VLOOKUP(N225,Légende!D:E,2,FALSE))</f>
        <v>1</v>
      </c>
      <c r="P225" s="15">
        <f>IF(Q225="","",VLOOKUP(Q225,'[1]Données GS'!V:W,2,FALSE))</f>
        <v>0</v>
      </c>
      <c r="Q225" s="67" t="s">
        <v>94</v>
      </c>
      <c r="R225" s="107" t="s">
        <v>500</v>
      </c>
    </row>
    <row r="226" spans="1:18" ht="45" x14ac:dyDescent="0.25">
      <c r="A226" s="114" t="s">
        <v>117</v>
      </c>
      <c r="B226" s="65" t="s">
        <v>198</v>
      </c>
      <c r="C226" s="65" t="s">
        <v>53</v>
      </c>
      <c r="D226" s="65" t="s">
        <v>194</v>
      </c>
      <c r="E226" s="65" t="s">
        <v>15</v>
      </c>
      <c r="F226" s="66">
        <v>2</v>
      </c>
      <c r="G226" s="66">
        <v>2.19</v>
      </c>
      <c r="H226" s="16">
        <f t="shared" si="3"/>
        <v>8.76</v>
      </c>
      <c r="I226" s="66" t="s">
        <v>16</v>
      </c>
      <c r="J226" s="66" t="s">
        <v>17</v>
      </c>
      <c r="K226" s="66">
        <v>12</v>
      </c>
      <c r="L226" s="60" t="s">
        <v>52</v>
      </c>
      <c r="M226" s="14">
        <f>IF(L226="","",VLOOKUP(L226,Légende!A:B,2,FALSE))</f>
        <v>1.2</v>
      </c>
      <c r="N226" s="90" t="s">
        <v>18</v>
      </c>
      <c r="O226" s="14">
        <f>IF(N226="",0,VLOOKUP(N226,Légende!D:E,2,FALSE))</f>
        <v>1</v>
      </c>
      <c r="P226" s="15">
        <f>IF(Q226="","",VLOOKUP(Q226,'[1]Données GS'!V:W,2,FALSE))</f>
        <v>50</v>
      </c>
      <c r="Q226" s="32" t="s">
        <v>67</v>
      </c>
      <c r="R226" s="107" t="s">
        <v>292</v>
      </c>
    </row>
    <row r="227" spans="1:18" ht="45" x14ac:dyDescent="0.25">
      <c r="A227" s="114" t="s">
        <v>117</v>
      </c>
      <c r="B227" s="65" t="s">
        <v>198</v>
      </c>
      <c r="C227" s="65" t="s">
        <v>53</v>
      </c>
      <c r="D227" s="65" t="s">
        <v>199</v>
      </c>
      <c r="E227" s="65" t="s">
        <v>15</v>
      </c>
      <c r="F227" s="66">
        <v>1</v>
      </c>
      <c r="G227" s="66">
        <v>2.19</v>
      </c>
      <c r="H227" s="16">
        <f t="shared" si="3"/>
        <v>4.38</v>
      </c>
      <c r="I227" s="66" t="s">
        <v>16</v>
      </c>
      <c r="J227" s="66" t="s">
        <v>17</v>
      </c>
      <c r="K227" s="66">
        <v>18</v>
      </c>
      <c r="L227" s="60" t="s">
        <v>52</v>
      </c>
      <c r="M227" s="14">
        <f>IF(L227="","",VLOOKUP(L227,Légende!A:B,2,FALSE))</f>
        <v>1.2</v>
      </c>
      <c r="N227" s="90" t="s">
        <v>18</v>
      </c>
      <c r="O227" s="14">
        <f>IF(N227="",0,VLOOKUP(N227,Légende!D:E,2,FALSE))</f>
        <v>1</v>
      </c>
      <c r="P227" s="15">
        <f>IF(Q227="","",VLOOKUP(Q227,'[1]Données GS'!V:W,2,FALSE))</f>
        <v>50</v>
      </c>
      <c r="Q227" s="32" t="s">
        <v>67</v>
      </c>
      <c r="R227" s="107" t="s">
        <v>292</v>
      </c>
    </row>
    <row r="228" spans="1:18" ht="60" x14ac:dyDescent="0.25">
      <c r="A228" s="114" t="s">
        <v>117</v>
      </c>
      <c r="B228" s="65" t="s">
        <v>198</v>
      </c>
      <c r="C228" s="65" t="s">
        <v>53</v>
      </c>
      <c r="D228" s="65" t="s">
        <v>173</v>
      </c>
      <c r="E228" s="65" t="s">
        <v>22</v>
      </c>
      <c r="F228" s="66">
        <v>2</v>
      </c>
      <c r="G228" s="66">
        <v>2.19</v>
      </c>
      <c r="H228" s="16">
        <f t="shared" si="3"/>
        <v>8.76</v>
      </c>
      <c r="I228" s="66" t="s">
        <v>16</v>
      </c>
      <c r="J228" s="66" t="s">
        <v>17</v>
      </c>
      <c r="K228" s="66">
        <v>34</v>
      </c>
      <c r="L228" s="60" t="s">
        <v>51</v>
      </c>
      <c r="M228" s="14">
        <f>IF(L228="","",VLOOKUP(L228,Légende!A:B,2,FALSE))</f>
        <v>1</v>
      </c>
      <c r="N228" s="90" t="s">
        <v>18</v>
      </c>
      <c r="O228" s="14">
        <f>IF(N228="",0,VLOOKUP(N228,Légende!D:E,2,FALSE))</f>
        <v>1</v>
      </c>
      <c r="P228" s="15">
        <f>IF(Q228="","",VLOOKUP(Q228,'[1]Données GS'!V:W,2,FALSE))</f>
        <v>200</v>
      </c>
      <c r="Q228" s="32" t="s">
        <v>76</v>
      </c>
      <c r="R228" s="107" t="s">
        <v>364</v>
      </c>
    </row>
    <row r="229" spans="1:18" ht="60" x14ac:dyDescent="0.25">
      <c r="A229" s="114" t="s">
        <v>117</v>
      </c>
      <c r="B229" s="65" t="s">
        <v>198</v>
      </c>
      <c r="C229" s="65" t="s">
        <v>53</v>
      </c>
      <c r="D229" s="65" t="s">
        <v>200</v>
      </c>
      <c r="E229" s="65" t="s">
        <v>2</v>
      </c>
      <c r="F229" s="66">
        <v>2</v>
      </c>
      <c r="G229" s="66">
        <v>2.19</v>
      </c>
      <c r="H229" s="16">
        <f t="shared" si="3"/>
        <v>8.76</v>
      </c>
      <c r="I229" s="66" t="s">
        <v>34</v>
      </c>
      <c r="J229" s="66" t="s">
        <v>17</v>
      </c>
      <c r="K229" s="66">
        <v>34</v>
      </c>
      <c r="L229" s="60" t="s">
        <v>52</v>
      </c>
      <c r="M229" s="14">
        <f>IF(L229="","",VLOOKUP(L229,Légende!A:B,2,FALSE))</f>
        <v>1.2</v>
      </c>
      <c r="N229" s="90" t="s">
        <v>18</v>
      </c>
      <c r="O229" s="14">
        <f>IF(N229="",0,VLOOKUP(N229,Légende!D:E,2,FALSE))</f>
        <v>1</v>
      </c>
      <c r="P229" s="15">
        <f>IF(Q229="","",VLOOKUP(Q229,'[1]Données GS'!V:W,2,FALSE))</f>
        <v>12</v>
      </c>
      <c r="Q229" s="67" t="s">
        <v>26</v>
      </c>
      <c r="R229" s="107" t="s">
        <v>365</v>
      </c>
    </row>
    <row r="230" spans="1:18" ht="60" x14ac:dyDescent="0.25">
      <c r="A230" s="114" t="s">
        <v>117</v>
      </c>
      <c r="B230" s="65" t="s">
        <v>198</v>
      </c>
      <c r="C230" s="65" t="s">
        <v>53</v>
      </c>
      <c r="D230" s="65" t="s">
        <v>201</v>
      </c>
      <c r="E230" s="65" t="s">
        <v>2</v>
      </c>
      <c r="F230" s="66">
        <v>2</v>
      </c>
      <c r="G230" s="66">
        <v>2.19</v>
      </c>
      <c r="H230" s="16">
        <f t="shared" si="3"/>
        <v>8.76</v>
      </c>
      <c r="I230" s="66" t="s">
        <v>34</v>
      </c>
      <c r="J230" s="66" t="s">
        <v>17</v>
      </c>
      <c r="K230" s="66">
        <v>34</v>
      </c>
      <c r="L230" s="60" t="s">
        <v>52</v>
      </c>
      <c r="M230" s="14">
        <f>IF(L230="","",VLOOKUP(L230,Légende!A:B,2,FALSE))</f>
        <v>1.2</v>
      </c>
      <c r="N230" s="90" t="s">
        <v>18</v>
      </c>
      <c r="O230" s="14">
        <f>IF(N230="",0,VLOOKUP(N230,Légende!D:E,2,FALSE))</f>
        <v>1</v>
      </c>
      <c r="P230" s="15">
        <f>IF(Q230="","",VLOOKUP(Q230,'[1]Données GS'!V:W,2,FALSE))</f>
        <v>12</v>
      </c>
      <c r="Q230" s="67" t="s">
        <v>26</v>
      </c>
      <c r="R230" s="107" t="s">
        <v>365</v>
      </c>
    </row>
    <row r="231" spans="1:18" ht="60" x14ac:dyDescent="0.25">
      <c r="A231" s="114" t="s">
        <v>117</v>
      </c>
      <c r="B231" s="65" t="s">
        <v>198</v>
      </c>
      <c r="C231" s="65" t="s">
        <v>53</v>
      </c>
      <c r="D231" s="65" t="s">
        <v>202</v>
      </c>
      <c r="E231" s="65" t="s">
        <v>2</v>
      </c>
      <c r="F231" s="66">
        <v>2</v>
      </c>
      <c r="G231" s="66">
        <v>1.86</v>
      </c>
      <c r="H231" s="16">
        <f t="shared" si="3"/>
        <v>7.44</v>
      </c>
      <c r="I231" s="66" t="s">
        <v>34</v>
      </c>
      <c r="J231" s="66" t="s">
        <v>17</v>
      </c>
      <c r="K231" s="66">
        <v>22</v>
      </c>
      <c r="L231" s="60" t="s">
        <v>52</v>
      </c>
      <c r="M231" s="14">
        <f>IF(L231="","",VLOOKUP(L231,Légende!A:B,2,FALSE))</f>
        <v>1.2</v>
      </c>
      <c r="N231" s="90" t="s">
        <v>18</v>
      </c>
      <c r="O231" s="14">
        <f>IF(N231="",0,VLOOKUP(N231,Légende!D:E,2,FALSE))</f>
        <v>1</v>
      </c>
      <c r="P231" s="15">
        <f>IF(Q231="","",VLOOKUP(Q231,'[1]Données GS'!V:W,2,FALSE))</f>
        <v>12</v>
      </c>
      <c r="Q231" s="67" t="s">
        <v>26</v>
      </c>
      <c r="R231" s="107" t="s">
        <v>366</v>
      </c>
    </row>
    <row r="232" spans="1:18" ht="45" x14ac:dyDescent="0.25">
      <c r="A232" s="114" t="s">
        <v>117</v>
      </c>
      <c r="B232" s="65" t="s">
        <v>198</v>
      </c>
      <c r="C232" s="65" t="s">
        <v>53</v>
      </c>
      <c r="D232" s="65"/>
      <c r="E232" s="65" t="s">
        <v>19</v>
      </c>
      <c r="F232" s="66">
        <v>15</v>
      </c>
      <c r="G232" s="66">
        <v>2.4500000000000002</v>
      </c>
      <c r="H232" s="16">
        <f t="shared" si="3"/>
        <v>73.5</v>
      </c>
      <c r="I232" s="66" t="s">
        <v>16</v>
      </c>
      <c r="J232" s="66" t="s">
        <v>17</v>
      </c>
      <c r="K232" s="66">
        <v>64</v>
      </c>
      <c r="L232" s="60" t="s">
        <v>51</v>
      </c>
      <c r="M232" s="14">
        <f>IF(L232="","",VLOOKUP(L232,Légende!A:B,2,FALSE))</f>
        <v>1</v>
      </c>
      <c r="N232" s="90" t="s">
        <v>18</v>
      </c>
      <c r="O232" s="14">
        <f>IF(N232="",0,VLOOKUP(N232,Légende!D:E,2,FALSE))</f>
        <v>1</v>
      </c>
      <c r="P232" s="15">
        <f>IF(Q232="","",VLOOKUP(Q232,'[1]Données GS'!V:W,2,FALSE))</f>
        <v>50</v>
      </c>
      <c r="Q232" s="32" t="s">
        <v>67</v>
      </c>
      <c r="R232" s="107" t="s">
        <v>292</v>
      </c>
    </row>
    <row r="233" spans="1:18" ht="45" x14ac:dyDescent="0.25">
      <c r="A233" s="114" t="s">
        <v>118</v>
      </c>
      <c r="B233" s="65" t="s">
        <v>203</v>
      </c>
      <c r="C233" s="65" t="s">
        <v>53</v>
      </c>
      <c r="D233" s="65" t="s">
        <v>174</v>
      </c>
      <c r="E233" s="65" t="s">
        <v>15</v>
      </c>
      <c r="F233" s="66">
        <v>1</v>
      </c>
      <c r="G233" s="66">
        <v>1.37</v>
      </c>
      <c r="H233" s="16">
        <f t="shared" si="3"/>
        <v>2.74</v>
      </c>
      <c r="I233" s="66" t="s">
        <v>16</v>
      </c>
      <c r="J233" s="66" t="s">
        <v>17</v>
      </c>
      <c r="K233" s="66">
        <v>15</v>
      </c>
      <c r="L233" s="60" t="s">
        <v>52</v>
      </c>
      <c r="M233" s="14">
        <f>IF(L233="","",VLOOKUP(L233,Légende!A:B,2,FALSE))</f>
        <v>1.2</v>
      </c>
      <c r="N233" s="90" t="s">
        <v>18</v>
      </c>
      <c r="O233" s="14">
        <f>IF(N233="",0,VLOOKUP(N233,Légende!D:E,2,FALSE))</f>
        <v>1</v>
      </c>
      <c r="P233" s="15">
        <f>IF(Q233="","",VLOOKUP(Q233,'[1]Données GS'!V:W,2,FALSE))</f>
        <v>50</v>
      </c>
      <c r="Q233" s="32" t="s">
        <v>67</v>
      </c>
      <c r="R233" s="107" t="s">
        <v>292</v>
      </c>
    </row>
    <row r="234" spans="1:18" ht="45" x14ac:dyDescent="0.25">
      <c r="A234" s="114" t="s">
        <v>118</v>
      </c>
      <c r="B234" s="65" t="s">
        <v>203</v>
      </c>
      <c r="C234" s="65" t="s">
        <v>53</v>
      </c>
      <c r="D234" s="65" t="s">
        <v>175</v>
      </c>
      <c r="E234" s="65" t="s">
        <v>15</v>
      </c>
      <c r="F234" s="66">
        <v>1</v>
      </c>
      <c r="G234" s="66">
        <v>1.37</v>
      </c>
      <c r="H234" s="16">
        <f t="shared" si="3"/>
        <v>2.74</v>
      </c>
      <c r="I234" s="66" t="s">
        <v>16</v>
      </c>
      <c r="J234" s="66" t="s">
        <v>17</v>
      </c>
      <c r="K234" s="66">
        <v>10</v>
      </c>
      <c r="L234" s="60" t="s">
        <v>52</v>
      </c>
      <c r="M234" s="14">
        <f>IF(L234="","",VLOOKUP(L234,Légende!A:B,2,FALSE))</f>
        <v>1.2</v>
      </c>
      <c r="N234" s="90" t="s">
        <v>18</v>
      </c>
      <c r="O234" s="14">
        <f>IF(N234="",0,VLOOKUP(N234,Légende!D:E,2,FALSE))</f>
        <v>1</v>
      </c>
      <c r="P234" s="15">
        <f>IF(Q234="","",VLOOKUP(Q234,'[1]Données GS'!V:W,2,FALSE))</f>
        <v>50</v>
      </c>
      <c r="Q234" s="32" t="s">
        <v>67</v>
      </c>
      <c r="R234" s="107" t="s">
        <v>292</v>
      </c>
    </row>
    <row r="235" spans="1:18" ht="45" x14ac:dyDescent="0.25">
      <c r="A235" s="114" t="s">
        <v>118</v>
      </c>
      <c r="B235" s="65" t="s">
        <v>203</v>
      </c>
      <c r="C235" s="65" t="s">
        <v>53</v>
      </c>
      <c r="D235" s="65" t="s">
        <v>191</v>
      </c>
      <c r="E235" s="65" t="s">
        <v>15</v>
      </c>
      <c r="F235" s="66">
        <v>2</v>
      </c>
      <c r="G235" s="66">
        <v>1.37</v>
      </c>
      <c r="H235" s="16">
        <f t="shared" si="3"/>
        <v>5.48</v>
      </c>
      <c r="I235" s="66" t="s">
        <v>16</v>
      </c>
      <c r="J235" s="66" t="s">
        <v>17</v>
      </c>
      <c r="K235" s="66">
        <v>15</v>
      </c>
      <c r="L235" s="60" t="s">
        <v>52</v>
      </c>
      <c r="M235" s="14">
        <f>IF(L235="","",VLOOKUP(L235,Légende!A:B,2,FALSE))</f>
        <v>1.2</v>
      </c>
      <c r="N235" s="90" t="s">
        <v>18</v>
      </c>
      <c r="O235" s="14">
        <f>IF(N235="",0,VLOOKUP(N235,Légende!D:E,2,FALSE))</f>
        <v>1</v>
      </c>
      <c r="P235" s="15">
        <f>IF(Q235="","",VLOOKUP(Q235,'[1]Données GS'!V:W,2,FALSE))</f>
        <v>50</v>
      </c>
      <c r="Q235" s="32" t="s">
        <v>67</v>
      </c>
      <c r="R235" s="107" t="s">
        <v>292</v>
      </c>
    </row>
    <row r="236" spans="1:18" ht="45" x14ac:dyDescent="0.25">
      <c r="A236" s="114" t="s">
        <v>118</v>
      </c>
      <c r="B236" s="65" t="s">
        <v>203</v>
      </c>
      <c r="C236" s="65" t="s">
        <v>53</v>
      </c>
      <c r="D236" s="65" t="s">
        <v>179</v>
      </c>
      <c r="E236" s="65" t="s">
        <v>15</v>
      </c>
      <c r="F236" s="66">
        <v>2</v>
      </c>
      <c r="G236" s="66">
        <v>1.37</v>
      </c>
      <c r="H236" s="16">
        <f t="shared" si="3"/>
        <v>5.48</v>
      </c>
      <c r="I236" s="66" t="s">
        <v>16</v>
      </c>
      <c r="J236" s="66" t="s">
        <v>17</v>
      </c>
      <c r="K236" s="66">
        <v>12</v>
      </c>
      <c r="L236" s="60" t="s">
        <v>52</v>
      </c>
      <c r="M236" s="14">
        <f>IF(L236="","",VLOOKUP(L236,Légende!A:B,2,FALSE))</f>
        <v>1.2</v>
      </c>
      <c r="N236" s="90" t="s">
        <v>18</v>
      </c>
      <c r="O236" s="14">
        <f>IF(N236="",0,VLOOKUP(N236,Légende!D:E,2,FALSE))</f>
        <v>1</v>
      </c>
      <c r="P236" s="15">
        <f>IF(Q236="","",VLOOKUP(Q236,'[1]Données GS'!V:W,2,FALSE))</f>
        <v>50</v>
      </c>
      <c r="Q236" s="32" t="s">
        <v>67</v>
      </c>
      <c r="R236" s="107" t="s">
        <v>292</v>
      </c>
    </row>
    <row r="237" spans="1:18" ht="45" x14ac:dyDescent="0.25">
      <c r="A237" s="114" t="s">
        <v>118</v>
      </c>
      <c r="B237" s="65" t="s">
        <v>203</v>
      </c>
      <c r="C237" s="65" t="s">
        <v>53</v>
      </c>
      <c r="D237" s="65" t="s">
        <v>172</v>
      </c>
      <c r="E237" s="65" t="s">
        <v>22</v>
      </c>
      <c r="F237" s="66">
        <v>1</v>
      </c>
      <c r="G237" s="66">
        <v>1.37</v>
      </c>
      <c r="H237" s="16">
        <f t="shared" si="3"/>
        <v>2.74</v>
      </c>
      <c r="I237" s="66" t="s">
        <v>16</v>
      </c>
      <c r="J237" s="66" t="s">
        <v>17</v>
      </c>
      <c r="K237" s="66">
        <v>6</v>
      </c>
      <c r="L237" s="60" t="s">
        <v>51</v>
      </c>
      <c r="M237" s="14">
        <f>IF(L237="","",VLOOKUP(L237,Légende!A:B,2,FALSE))</f>
        <v>1</v>
      </c>
      <c r="N237" s="90" t="s">
        <v>18</v>
      </c>
      <c r="O237" s="14">
        <f>IF(N237="",0,VLOOKUP(N237,Légende!D:E,2,FALSE))</f>
        <v>1</v>
      </c>
      <c r="P237" s="15">
        <f>IF(Q237="","",VLOOKUP(Q237,'[1]Données GS'!V:W,2,FALSE))</f>
        <v>200</v>
      </c>
      <c r="Q237" s="32" t="s">
        <v>76</v>
      </c>
      <c r="R237" s="107" t="s">
        <v>367</v>
      </c>
    </row>
    <row r="238" spans="1:18" ht="45" x14ac:dyDescent="0.25">
      <c r="A238" s="114" t="s">
        <v>118</v>
      </c>
      <c r="B238" s="65" t="s">
        <v>203</v>
      </c>
      <c r="C238" s="65" t="s">
        <v>53</v>
      </c>
      <c r="D238" s="65" t="s">
        <v>180</v>
      </c>
      <c r="E238" s="65" t="s">
        <v>22</v>
      </c>
      <c r="F238" s="66">
        <v>0</v>
      </c>
      <c r="G238" s="66"/>
      <c r="H238" s="16">
        <f t="shared" si="3"/>
        <v>0</v>
      </c>
      <c r="I238" s="66" t="s">
        <v>16</v>
      </c>
      <c r="J238" s="66" t="s">
        <v>17</v>
      </c>
      <c r="K238" s="66">
        <v>2</v>
      </c>
      <c r="L238" s="60" t="s">
        <v>51</v>
      </c>
      <c r="M238" s="14">
        <f>IF(L238="","",VLOOKUP(L238,Légende!A:B,2,FALSE))</f>
        <v>1</v>
      </c>
      <c r="N238" s="90" t="s">
        <v>18</v>
      </c>
      <c r="O238" s="14">
        <f>IF(N238="",0,VLOOKUP(N238,Légende!D:E,2,FALSE))</f>
        <v>1</v>
      </c>
      <c r="P238" s="15">
        <f>IF(Q238="","",VLOOKUP(Q238,'[1]Données GS'!V:W,2,FALSE))</f>
        <v>200</v>
      </c>
      <c r="Q238" s="32" t="s">
        <v>76</v>
      </c>
      <c r="R238" s="107" t="s">
        <v>359</v>
      </c>
    </row>
    <row r="239" spans="1:18" ht="45" x14ac:dyDescent="0.25">
      <c r="A239" s="114" t="s">
        <v>118</v>
      </c>
      <c r="B239" s="65" t="s">
        <v>203</v>
      </c>
      <c r="C239" s="65" t="s">
        <v>53</v>
      </c>
      <c r="D239" s="65"/>
      <c r="E239" s="65" t="s">
        <v>19</v>
      </c>
      <c r="F239" s="66">
        <v>3</v>
      </c>
      <c r="G239" s="66">
        <v>1.37</v>
      </c>
      <c r="H239" s="16">
        <f t="shared" si="3"/>
        <v>8.2200000000000006</v>
      </c>
      <c r="I239" s="66" t="s">
        <v>16</v>
      </c>
      <c r="J239" s="66" t="s">
        <v>17</v>
      </c>
      <c r="K239" s="66">
        <v>23</v>
      </c>
      <c r="L239" s="60" t="s">
        <v>51</v>
      </c>
      <c r="M239" s="14">
        <f>IF(L239="","",VLOOKUP(L239,Légende!A:B,2,FALSE))</f>
        <v>1</v>
      </c>
      <c r="N239" s="90" t="s">
        <v>18</v>
      </c>
      <c r="O239" s="14">
        <f>IF(N239="",0,VLOOKUP(N239,Légende!D:E,2,FALSE))</f>
        <v>1</v>
      </c>
      <c r="P239" s="15">
        <f>IF(Q239="","",VLOOKUP(Q239,'[1]Données GS'!V:W,2,FALSE))</f>
        <v>50</v>
      </c>
      <c r="Q239" s="32" t="s">
        <v>67</v>
      </c>
      <c r="R239" s="107" t="s">
        <v>292</v>
      </c>
    </row>
    <row r="240" spans="1:18" ht="45" x14ac:dyDescent="0.25">
      <c r="A240" s="114" t="s">
        <v>119</v>
      </c>
      <c r="B240" s="65" t="s">
        <v>204</v>
      </c>
      <c r="C240" s="65" t="s">
        <v>53</v>
      </c>
      <c r="D240" s="65"/>
      <c r="E240" s="65" t="s">
        <v>19</v>
      </c>
      <c r="F240" s="66">
        <v>3</v>
      </c>
      <c r="G240" s="66">
        <v>3.85</v>
      </c>
      <c r="H240" s="16">
        <f t="shared" si="3"/>
        <v>23.1</v>
      </c>
      <c r="I240" s="66" t="s">
        <v>16</v>
      </c>
      <c r="J240" s="66" t="s">
        <v>17</v>
      </c>
      <c r="K240" s="66">
        <v>50</v>
      </c>
      <c r="L240" s="60" t="s">
        <v>50</v>
      </c>
      <c r="M240" s="14">
        <f>IF(L240="","",VLOOKUP(L240,Légende!A:B,2,FALSE))</f>
        <v>0.8</v>
      </c>
      <c r="N240" s="90" t="s">
        <v>18</v>
      </c>
      <c r="O240" s="14">
        <f>IF(N240="",0,VLOOKUP(N240,Légende!D:E,2,FALSE))</f>
        <v>1</v>
      </c>
      <c r="P240" s="15">
        <f>IF(Q240="","",VLOOKUP(Q240,'[1]Données GS'!V:W,2,FALSE))</f>
        <v>50</v>
      </c>
      <c r="Q240" s="32" t="s">
        <v>67</v>
      </c>
      <c r="R240" s="107" t="s">
        <v>292</v>
      </c>
    </row>
    <row r="241" spans="1:18" ht="45" x14ac:dyDescent="0.25">
      <c r="A241" s="114" t="s">
        <v>119</v>
      </c>
      <c r="B241" s="65" t="s">
        <v>204</v>
      </c>
      <c r="C241" s="65" t="s">
        <v>53</v>
      </c>
      <c r="D241" s="65" t="s">
        <v>181</v>
      </c>
      <c r="E241" s="65" t="s">
        <v>22</v>
      </c>
      <c r="F241" s="66">
        <v>1</v>
      </c>
      <c r="G241" s="66">
        <v>1.78</v>
      </c>
      <c r="H241" s="16">
        <f t="shared" si="3"/>
        <v>3.56</v>
      </c>
      <c r="I241" s="66" t="s">
        <v>16</v>
      </c>
      <c r="J241" s="66" t="s">
        <v>17</v>
      </c>
      <c r="K241" s="66">
        <v>15</v>
      </c>
      <c r="L241" s="60" t="s">
        <v>51</v>
      </c>
      <c r="M241" s="14">
        <f>IF(L241="","",VLOOKUP(L241,Légende!A:B,2,FALSE))</f>
        <v>1</v>
      </c>
      <c r="N241" s="90" t="s">
        <v>18</v>
      </c>
      <c r="O241" s="14">
        <f>IF(N241="",0,VLOOKUP(N241,Légende!D:E,2,FALSE))</f>
        <v>1</v>
      </c>
      <c r="P241" s="15">
        <f>IF(Q241="","",VLOOKUP(Q241,'[1]Données GS'!V:W,2,FALSE))</f>
        <v>200</v>
      </c>
      <c r="Q241" s="32" t="s">
        <v>76</v>
      </c>
      <c r="R241" s="107" t="s">
        <v>368</v>
      </c>
    </row>
    <row r="242" spans="1:18" ht="45" x14ac:dyDescent="0.25">
      <c r="A242" s="114" t="s">
        <v>119</v>
      </c>
      <c r="B242" s="65" t="s">
        <v>204</v>
      </c>
      <c r="C242" s="65" t="s">
        <v>53</v>
      </c>
      <c r="D242" s="65" t="s">
        <v>182</v>
      </c>
      <c r="E242" s="65" t="s">
        <v>22</v>
      </c>
      <c r="F242" s="66">
        <v>2</v>
      </c>
      <c r="G242" s="66">
        <v>2.16</v>
      </c>
      <c r="H242" s="16">
        <f t="shared" si="3"/>
        <v>8.64</v>
      </c>
      <c r="I242" s="66" t="s">
        <v>16</v>
      </c>
      <c r="J242" s="66" t="s">
        <v>17</v>
      </c>
      <c r="K242" s="66">
        <v>7</v>
      </c>
      <c r="L242" s="60" t="s">
        <v>51</v>
      </c>
      <c r="M242" s="14">
        <f>IF(L242="","",VLOOKUP(L242,Légende!A:B,2,FALSE))</f>
        <v>1</v>
      </c>
      <c r="N242" s="90" t="s">
        <v>18</v>
      </c>
      <c r="O242" s="14">
        <f>IF(N242="",0,VLOOKUP(N242,Légende!D:E,2,FALSE))</f>
        <v>1</v>
      </c>
      <c r="P242" s="15">
        <f>IF(Q242="","",VLOOKUP(Q242,'[1]Données GS'!V:W,2,FALSE))</f>
        <v>200</v>
      </c>
      <c r="Q242" s="32" t="s">
        <v>76</v>
      </c>
      <c r="R242" s="107" t="s">
        <v>369</v>
      </c>
    </row>
    <row r="243" spans="1:18" ht="45" x14ac:dyDescent="0.25">
      <c r="A243" s="114" t="s">
        <v>119</v>
      </c>
      <c r="B243" s="65" t="s">
        <v>204</v>
      </c>
      <c r="C243" s="65" t="s">
        <v>45</v>
      </c>
      <c r="D243" s="65"/>
      <c r="E243" s="65" t="s">
        <v>19</v>
      </c>
      <c r="F243" s="66">
        <v>2</v>
      </c>
      <c r="G243" s="66">
        <v>1.78</v>
      </c>
      <c r="H243" s="16">
        <f t="shared" si="3"/>
        <v>7.12</v>
      </c>
      <c r="I243" s="66" t="s">
        <v>16</v>
      </c>
      <c r="J243" s="66" t="s">
        <v>17</v>
      </c>
      <c r="K243" s="66">
        <v>50</v>
      </c>
      <c r="L243" s="60" t="s">
        <v>50</v>
      </c>
      <c r="M243" s="14">
        <f>IF(L243="","",VLOOKUP(L243,Légende!A:B,2,FALSE))</f>
        <v>0.8</v>
      </c>
      <c r="N243" s="90" t="s">
        <v>18</v>
      </c>
      <c r="O243" s="14">
        <f>IF(N243="",0,VLOOKUP(N243,Légende!D:E,2,FALSE))</f>
        <v>1</v>
      </c>
      <c r="P243" s="15">
        <f>IF(Q243="","",VLOOKUP(Q243,'[1]Données GS'!V:W,2,FALSE))</f>
        <v>50</v>
      </c>
      <c r="Q243" s="32" t="s">
        <v>67</v>
      </c>
      <c r="R243" s="107" t="s">
        <v>292</v>
      </c>
    </row>
    <row r="244" spans="1:18" ht="45" x14ac:dyDescent="0.25">
      <c r="A244" s="114" t="s">
        <v>119</v>
      </c>
      <c r="B244" s="65" t="s">
        <v>204</v>
      </c>
      <c r="C244" s="65" t="s">
        <v>45</v>
      </c>
      <c r="D244" s="65" t="s">
        <v>205</v>
      </c>
      <c r="E244" s="65" t="s">
        <v>22</v>
      </c>
      <c r="F244" s="66">
        <v>1</v>
      </c>
      <c r="G244" s="66">
        <v>1.78</v>
      </c>
      <c r="H244" s="16">
        <f t="shared" si="3"/>
        <v>3.56</v>
      </c>
      <c r="I244" s="66" t="s">
        <v>16</v>
      </c>
      <c r="J244" s="66" t="s">
        <v>17</v>
      </c>
      <c r="K244" s="66">
        <v>15</v>
      </c>
      <c r="L244" s="60" t="s">
        <v>51</v>
      </c>
      <c r="M244" s="14">
        <f>IF(L244="","",VLOOKUP(L244,Légende!A:B,2,FALSE))</f>
        <v>1</v>
      </c>
      <c r="N244" s="90" t="s">
        <v>18</v>
      </c>
      <c r="O244" s="14">
        <f>IF(N244="",0,VLOOKUP(N244,Légende!D:E,2,FALSE))</f>
        <v>1</v>
      </c>
      <c r="P244" s="15">
        <f>IF(Q244="","",VLOOKUP(Q244,'[1]Données GS'!V:W,2,FALSE))</f>
        <v>200</v>
      </c>
      <c r="Q244" s="32" t="s">
        <v>76</v>
      </c>
      <c r="R244" s="107" t="s">
        <v>368</v>
      </c>
    </row>
    <row r="245" spans="1:18" ht="15.75" x14ac:dyDescent="0.25">
      <c r="A245" s="106" t="s">
        <v>120</v>
      </c>
      <c r="B245" s="62" t="s">
        <v>206</v>
      </c>
      <c r="C245" s="62" t="s">
        <v>207</v>
      </c>
      <c r="D245" s="62"/>
      <c r="E245" s="62" t="s">
        <v>19</v>
      </c>
      <c r="F245" s="61">
        <v>6</v>
      </c>
      <c r="G245" s="61">
        <v>4.25</v>
      </c>
      <c r="H245" s="16">
        <f t="shared" si="3"/>
        <v>51</v>
      </c>
      <c r="I245" s="61" t="s">
        <v>16</v>
      </c>
      <c r="J245" s="61" t="s">
        <v>17</v>
      </c>
      <c r="K245" s="61">
        <v>58</v>
      </c>
      <c r="L245" s="60" t="s">
        <v>51</v>
      </c>
      <c r="M245" s="98">
        <f>IF(L245="","",VLOOKUP(L245,Légende!A:B,2,FALSE))</f>
        <v>1</v>
      </c>
      <c r="N245" s="75" t="s">
        <v>18</v>
      </c>
      <c r="O245" s="14">
        <f>IF(N245="",0,VLOOKUP(N245,Légende!D:E,2,FALSE))</f>
        <v>1</v>
      </c>
      <c r="P245" s="15">
        <f>IF(Q245="","",VLOOKUP(Q245,'[1]Données GS'!V:W,2,FALSE))</f>
        <v>0</v>
      </c>
      <c r="Q245" s="67" t="s">
        <v>94</v>
      </c>
      <c r="R245" s="107" t="s">
        <v>501</v>
      </c>
    </row>
    <row r="246" spans="1:18" ht="15.75" x14ac:dyDescent="0.25">
      <c r="A246" s="106" t="s">
        <v>120</v>
      </c>
      <c r="B246" s="62" t="s">
        <v>208</v>
      </c>
      <c r="C246" s="62" t="s">
        <v>207</v>
      </c>
      <c r="D246" s="62"/>
      <c r="E246" s="62" t="s">
        <v>19</v>
      </c>
      <c r="F246" s="61">
        <v>6</v>
      </c>
      <c r="G246" s="61">
        <v>4.25</v>
      </c>
      <c r="H246" s="16">
        <f t="shared" si="3"/>
        <v>51</v>
      </c>
      <c r="I246" s="61" t="s">
        <v>16</v>
      </c>
      <c r="J246" s="61" t="s">
        <v>17</v>
      </c>
      <c r="K246" s="61">
        <v>58</v>
      </c>
      <c r="L246" s="60" t="s">
        <v>51</v>
      </c>
      <c r="M246" s="98">
        <f>IF(L246="","",VLOOKUP(L246,Légende!A:B,2,FALSE))</f>
        <v>1</v>
      </c>
      <c r="N246" s="75" t="s">
        <v>18</v>
      </c>
      <c r="O246" s="14">
        <f>IF(N246="",0,VLOOKUP(N246,Légende!D:E,2,FALSE))</f>
        <v>1</v>
      </c>
      <c r="P246" s="15">
        <f>IF(Q246="","",VLOOKUP(Q246,'[1]Données GS'!V:W,2,FALSE))</f>
        <v>0</v>
      </c>
      <c r="Q246" s="67" t="s">
        <v>94</v>
      </c>
      <c r="R246" s="107" t="s">
        <v>501</v>
      </c>
    </row>
    <row r="247" spans="1:18" ht="15.75" x14ac:dyDescent="0.25">
      <c r="A247" s="106" t="s">
        <v>120</v>
      </c>
      <c r="B247" s="62" t="s">
        <v>209</v>
      </c>
      <c r="C247" s="62" t="s">
        <v>207</v>
      </c>
      <c r="D247" s="62"/>
      <c r="E247" s="62" t="s">
        <v>19</v>
      </c>
      <c r="F247" s="61">
        <v>6</v>
      </c>
      <c r="G247" s="61">
        <v>4.25</v>
      </c>
      <c r="H247" s="16">
        <f t="shared" si="3"/>
        <v>51</v>
      </c>
      <c r="I247" s="61" t="s">
        <v>16</v>
      </c>
      <c r="J247" s="61" t="s">
        <v>17</v>
      </c>
      <c r="K247" s="61">
        <v>58</v>
      </c>
      <c r="L247" s="60" t="s">
        <v>51</v>
      </c>
      <c r="M247" s="98">
        <f>IF(L247="","",VLOOKUP(L247,Légende!A:B,2,FALSE))</f>
        <v>1</v>
      </c>
      <c r="N247" s="75" t="s">
        <v>18</v>
      </c>
      <c r="O247" s="14">
        <f>IF(N247="",0,VLOOKUP(N247,Légende!D:E,2,FALSE))</f>
        <v>1</v>
      </c>
      <c r="P247" s="15">
        <f>IF(Q247="","",VLOOKUP(Q247,'[1]Données GS'!V:W,2,FALSE))</f>
        <v>0</v>
      </c>
      <c r="Q247" s="67" t="s">
        <v>94</v>
      </c>
      <c r="R247" s="107" t="s">
        <v>501</v>
      </c>
    </row>
    <row r="248" spans="1:18" ht="15.75" x14ac:dyDescent="0.25">
      <c r="A248" s="106" t="s">
        <v>120</v>
      </c>
      <c r="B248" s="62" t="s">
        <v>210</v>
      </c>
      <c r="C248" s="62" t="s">
        <v>207</v>
      </c>
      <c r="D248" s="62"/>
      <c r="E248" s="62" t="s">
        <v>19</v>
      </c>
      <c r="F248" s="61">
        <v>6</v>
      </c>
      <c r="G248" s="61">
        <v>4.25</v>
      </c>
      <c r="H248" s="16">
        <f t="shared" si="3"/>
        <v>51</v>
      </c>
      <c r="I248" s="61" t="s">
        <v>16</v>
      </c>
      <c r="J248" s="61" t="s">
        <v>17</v>
      </c>
      <c r="K248" s="61">
        <v>58</v>
      </c>
      <c r="L248" s="60" t="s">
        <v>51</v>
      </c>
      <c r="M248" s="98">
        <f>IF(L248="","",VLOOKUP(L248,Légende!A:B,2,FALSE))</f>
        <v>1</v>
      </c>
      <c r="N248" s="75" t="s">
        <v>18</v>
      </c>
      <c r="O248" s="14">
        <f>IF(N248="",0,VLOOKUP(N248,Légende!D:E,2,FALSE))</f>
        <v>1</v>
      </c>
      <c r="P248" s="15">
        <f>IF(Q248="","",VLOOKUP(Q248,'[1]Données GS'!V:W,2,FALSE))</f>
        <v>0</v>
      </c>
      <c r="Q248" s="67" t="s">
        <v>94</v>
      </c>
      <c r="R248" s="107" t="s">
        <v>501</v>
      </c>
    </row>
    <row r="249" spans="1:18" ht="45" x14ac:dyDescent="0.25">
      <c r="A249" s="106" t="s">
        <v>121</v>
      </c>
      <c r="B249" s="62" t="s">
        <v>211</v>
      </c>
      <c r="C249" s="62" t="s">
        <v>53</v>
      </c>
      <c r="D249" s="62" t="s">
        <v>172</v>
      </c>
      <c r="E249" s="62" t="s">
        <v>2</v>
      </c>
      <c r="F249" s="61">
        <v>10</v>
      </c>
      <c r="G249" s="61">
        <v>3.1</v>
      </c>
      <c r="H249" s="16">
        <f t="shared" si="3"/>
        <v>62</v>
      </c>
      <c r="I249" s="61" t="s">
        <v>34</v>
      </c>
      <c r="J249" s="61" t="s">
        <v>17</v>
      </c>
      <c r="K249" s="61">
        <v>206</v>
      </c>
      <c r="L249" s="60" t="s">
        <v>52</v>
      </c>
      <c r="M249" s="14">
        <f>IF(L249="","",VLOOKUP(L249,Légende!A:B,2,FALSE))</f>
        <v>1.2</v>
      </c>
      <c r="N249" s="75" t="s">
        <v>18</v>
      </c>
      <c r="O249" s="14">
        <f>IF(N249="",0,VLOOKUP(N249,Légende!D:E,2,FALSE))</f>
        <v>1</v>
      </c>
      <c r="P249" s="15">
        <f>IF(Q249="","",VLOOKUP(Q249,'[1]Données GS'!V:W,2,FALSE))</f>
        <v>12</v>
      </c>
      <c r="Q249" s="67" t="s">
        <v>26</v>
      </c>
      <c r="R249" s="107" t="s">
        <v>292</v>
      </c>
    </row>
    <row r="250" spans="1:18" ht="90" x14ac:dyDescent="0.25">
      <c r="A250" s="106" t="s">
        <v>121</v>
      </c>
      <c r="B250" s="62" t="s">
        <v>212</v>
      </c>
      <c r="C250" s="62" t="s">
        <v>53</v>
      </c>
      <c r="D250" s="62"/>
      <c r="E250" s="62" t="s">
        <v>19</v>
      </c>
      <c r="F250" s="61">
        <v>6</v>
      </c>
      <c r="G250" s="61">
        <v>8.27</v>
      </c>
      <c r="H250" s="16">
        <f t="shared" si="3"/>
        <v>99.24</v>
      </c>
      <c r="I250" s="61" t="s">
        <v>16</v>
      </c>
      <c r="J250" s="61" t="s">
        <v>17</v>
      </c>
      <c r="K250" s="61">
        <v>50</v>
      </c>
      <c r="L250" s="60" t="s">
        <v>50</v>
      </c>
      <c r="M250" s="14">
        <f>IF(L250="","",VLOOKUP(L250,Légende!A:B,2,FALSE))</f>
        <v>0.8</v>
      </c>
      <c r="N250" s="75" t="s">
        <v>18</v>
      </c>
      <c r="O250" s="14">
        <f>IF(N250="",0,VLOOKUP(N250,Légende!D:E,2,FALSE))</f>
        <v>1</v>
      </c>
      <c r="P250" s="15">
        <f>IF(Q250="","",VLOOKUP(Q250,'[1]Données GS'!V:W,2,FALSE))</f>
        <v>200</v>
      </c>
      <c r="Q250" s="32" t="s">
        <v>76</v>
      </c>
      <c r="R250" s="107" t="s">
        <v>370</v>
      </c>
    </row>
    <row r="251" spans="1:18" ht="60" x14ac:dyDescent="0.25">
      <c r="A251" s="106" t="s">
        <v>121</v>
      </c>
      <c r="B251" s="62" t="s">
        <v>213</v>
      </c>
      <c r="C251" s="62" t="s">
        <v>53</v>
      </c>
      <c r="D251" s="62" t="s">
        <v>182</v>
      </c>
      <c r="E251" s="62" t="s">
        <v>22</v>
      </c>
      <c r="F251" s="61">
        <v>1</v>
      </c>
      <c r="G251" s="61">
        <v>3.1</v>
      </c>
      <c r="H251" s="16">
        <f t="shared" si="3"/>
        <v>6.2</v>
      </c>
      <c r="I251" s="61" t="s">
        <v>16</v>
      </c>
      <c r="J251" s="61" t="s">
        <v>17</v>
      </c>
      <c r="K251" s="61">
        <v>23</v>
      </c>
      <c r="L251" s="60" t="s">
        <v>51</v>
      </c>
      <c r="M251" s="14">
        <f>IF(L251="","",VLOOKUP(L251,Légende!A:B,2,FALSE))</f>
        <v>1</v>
      </c>
      <c r="N251" s="75" t="s">
        <v>18</v>
      </c>
      <c r="O251" s="14">
        <f>IF(N251="",0,VLOOKUP(N251,Légende!D:E,2,FALSE))</f>
        <v>1</v>
      </c>
      <c r="P251" s="15">
        <f>IF(Q251="","",VLOOKUP(Q251,'[1]Données GS'!V:W,2,FALSE))</f>
        <v>200</v>
      </c>
      <c r="Q251" s="32" t="s">
        <v>76</v>
      </c>
      <c r="R251" s="107" t="s">
        <v>371</v>
      </c>
    </row>
    <row r="252" spans="1:18" ht="45" x14ac:dyDescent="0.25">
      <c r="A252" s="106" t="s">
        <v>121</v>
      </c>
      <c r="B252" s="62" t="s">
        <v>214</v>
      </c>
      <c r="C252" s="62" t="s">
        <v>53</v>
      </c>
      <c r="D252" s="62"/>
      <c r="E252" s="62" t="s">
        <v>15</v>
      </c>
      <c r="F252" s="61">
        <v>1</v>
      </c>
      <c r="G252" s="61">
        <v>3.1</v>
      </c>
      <c r="H252" s="16">
        <f t="shared" si="3"/>
        <v>6.2</v>
      </c>
      <c r="I252" s="61" t="s">
        <v>16</v>
      </c>
      <c r="J252" s="61" t="s">
        <v>17</v>
      </c>
      <c r="K252" s="61">
        <v>15</v>
      </c>
      <c r="L252" s="60" t="s">
        <v>51</v>
      </c>
      <c r="M252" s="14">
        <f>IF(L252="","",VLOOKUP(L252,Légende!A:B,2,FALSE))</f>
        <v>1</v>
      </c>
      <c r="N252" s="75" t="s">
        <v>18</v>
      </c>
      <c r="O252" s="14">
        <f>IF(N252="",0,VLOOKUP(N252,Légende!D:E,2,FALSE))</f>
        <v>1</v>
      </c>
      <c r="P252" s="15">
        <f>IF(Q252="","",VLOOKUP(Q252,'[1]Données GS'!V:W,2,FALSE))</f>
        <v>50</v>
      </c>
      <c r="Q252" s="32" t="s">
        <v>67</v>
      </c>
      <c r="R252" s="107" t="s">
        <v>292</v>
      </c>
    </row>
    <row r="253" spans="1:18" ht="45" x14ac:dyDescent="0.25">
      <c r="A253" s="106" t="s">
        <v>118</v>
      </c>
      <c r="B253" s="62" t="s">
        <v>215</v>
      </c>
      <c r="C253" s="62" t="s">
        <v>53</v>
      </c>
      <c r="D253" s="62" t="s">
        <v>176</v>
      </c>
      <c r="E253" s="62" t="s">
        <v>23</v>
      </c>
      <c r="F253" s="61">
        <v>12</v>
      </c>
      <c r="G253" s="61">
        <v>1.4</v>
      </c>
      <c r="H253" s="16">
        <f t="shared" si="3"/>
        <v>33.599999999999994</v>
      </c>
      <c r="I253" s="61" t="s">
        <v>34</v>
      </c>
      <c r="J253" s="61" t="s">
        <v>17</v>
      </c>
      <c r="K253" s="61">
        <v>87</v>
      </c>
      <c r="L253" s="60" t="s">
        <v>52</v>
      </c>
      <c r="M253" s="14">
        <f>IF(L253="","",VLOOKUP(L253,Légende!A:B,2,FALSE))</f>
        <v>1.2</v>
      </c>
      <c r="N253" s="75" t="s">
        <v>18</v>
      </c>
      <c r="O253" s="14">
        <f>IF(N253="",0,VLOOKUP(N253,Légende!D:E,2,FALSE))</f>
        <v>1</v>
      </c>
      <c r="P253" s="15">
        <f>IF(Q253="","",VLOOKUP(Q253,'[1]Données GS'!V:W,2,FALSE))</f>
        <v>50</v>
      </c>
      <c r="Q253" s="32" t="s">
        <v>67</v>
      </c>
      <c r="R253" s="107" t="s">
        <v>333</v>
      </c>
    </row>
    <row r="254" spans="1:18" ht="45" x14ac:dyDescent="0.25">
      <c r="A254" s="106" t="s">
        <v>118</v>
      </c>
      <c r="B254" s="62" t="s">
        <v>169</v>
      </c>
      <c r="C254" s="62" t="s">
        <v>53</v>
      </c>
      <c r="D254" s="62"/>
      <c r="E254" s="62" t="s">
        <v>19</v>
      </c>
      <c r="F254" s="61">
        <v>1</v>
      </c>
      <c r="G254" s="61">
        <v>0.41</v>
      </c>
      <c r="H254" s="16">
        <f t="shared" si="3"/>
        <v>0.82</v>
      </c>
      <c r="I254" s="61" t="s">
        <v>16</v>
      </c>
      <c r="J254" s="61" t="s">
        <v>17</v>
      </c>
      <c r="K254" s="61">
        <v>28</v>
      </c>
      <c r="L254" s="60" t="s">
        <v>50</v>
      </c>
      <c r="M254" s="14">
        <f>IF(L254="","",VLOOKUP(L254,Légende!A:B,2,FALSE))</f>
        <v>0.8</v>
      </c>
      <c r="N254" s="75" t="s">
        <v>18</v>
      </c>
      <c r="O254" s="14">
        <f>IF(N254="",0,VLOOKUP(N254,Légende!D:E,2,FALSE))</f>
        <v>1</v>
      </c>
      <c r="P254" s="15">
        <f>IF(Q254="","",VLOOKUP(Q254,'[1]Données GS'!V:W,2,FALSE))</f>
        <v>50</v>
      </c>
      <c r="Q254" s="32" t="s">
        <v>67</v>
      </c>
      <c r="R254" s="107" t="s">
        <v>292</v>
      </c>
    </row>
    <row r="255" spans="1:18" ht="45" x14ac:dyDescent="0.25">
      <c r="A255" s="106" t="s">
        <v>118</v>
      </c>
      <c r="B255" s="62" t="s">
        <v>169</v>
      </c>
      <c r="C255" s="62" t="s">
        <v>53</v>
      </c>
      <c r="D255" s="62" t="s">
        <v>199</v>
      </c>
      <c r="E255" s="62" t="s">
        <v>15</v>
      </c>
      <c r="F255" s="61">
        <v>0</v>
      </c>
      <c r="G255" s="61">
        <v>0</v>
      </c>
      <c r="H255" s="16">
        <f t="shared" si="3"/>
        <v>0</v>
      </c>
      <c r="I255" s="61" t="s">
        <v>34</v>
      </c>
      <c r="J255" s="61" t="s">
        <v>17</v>
      </c>
      <c r="K255" s="61">
        <v>15</v>
      </c>
      <c r="L255" s="60" t="s">
        <v>52</v>
      </c>
      <c r="M255" s="14">
        <f>IF(L255="","",VLOOKUP(L255,Légende!A:B,2,FALSE))</f>
        <v>1.2</v>
      </c>
      <c r="N255" s="75" t="s">
        <v>18</v>
      </c>
      <c r="O255" s="14">
        <f>IF(N255="",0,VLOOKUP(N255,Légende!D:E,2,FALSE))</f>
        <v>1</v>
      </c>
      <c r="P255" s="15">
        <f>IF(Q255="","",VLOOKUP(Q255,'[1]Données GS'!V:W,2,FALSE))</f>
        <v>50</v>
      </c>
      <c r="Q255" s="32" t="s">
        <v>67</v>
      </c>
      <c r="R255" s="107" t="s">
        <v>372</v>
      </c>
    </row>
    <row r="256" spans="1:18" ht="45" x14ac:dyDescent="0.25">
      <c r="A256" s="106" t="s">
        <v>118</v>
      </c>
      <c r="B256" s="62" t="s">
        <v>169</v>
      </c>
      <c r="C256" s="62" t="s">
        <v>53</v>
      </c>
      <c r="D256" s="62" t="s">
        <v>186</v>
      </c>
      <c r="E256" s="62" t="s">
        <v>15</v>
      </c>
      <c r="F256" s="61">
        <v>2</v>
      </c>
      <c r="G256" s="61">
        <v>1.69</v>
      </c>
      <c r="H256" s="16">
        <f t="shared" si="3"/>
        <v>6.76</v>
      </c>
      <c r="I256" s="61" t="s">
        <v>34</v>
      </c>
      <c r="J256" s="61" t="s">
        <v>17</v>
      </c>
      <c r="K256" s="61">
        <v>20</v>
      </c>
      <c r="L256" s="60" t="s">
        <v>52</v>
      </c>
      <c r="M256" s="14">
        <f>IF(L256="","",VLOOKUP(L256,Légende!A:B,2,FALSE))</f>
        <v>1.2</v>
      </c>
      <c r="N256" s="75" t="s">
        <v>18</v>
      </c>
      <c r="O256" s="14">
        <f>IF(N256="",0,VLOOKUP(N256,Légende!D:E,2,FALSE))</f>
        <v>1</v>
      </c>
      <c r="P256" s="15">
        <f>IF(Q256="","",VLOOKUP(Q256,'[1]Données GS'!V:W,2,FALSE))</f>
        <v>50</v>
      </c>
      <c r="Q256" s="32" t="s">
        <v>67</v>
      </c>
      <c r="R256" s="107" t="s">
        <v>292</v>
      </c>
    </row>
    <row r="257" spans="1:18" ht="45" x14ac:dyDescent="0.25">
      <c r="A257" s="106" t="s">
        <v>118</v>
      </c>
      <c r="B257" s="62" t="s">
        <v>169</v>
      </c>
      <c r="C257" s="62" t="s">
        <v>53</v>
      </c>
      <c r="D257" s="62" t="s">
        <v>194</v>
      </c>
      <c r="E257" s="62" t="s">
        <v>22</v>
      </c>
      <c r="F257" s="61">
        <v>0</v>
      </c>
      <c r="G257" s="61">
        <v>0</v>
      </c>
      <c r="H257" s="16">
        <f t="shared" si="3"/>
        <v>0</v>
      </c>
      <c r="I257" s="61" t="s">
        <v>16</v>
      </c>
      <c r="J257" s="61" t="s">
        <v>17</v>
      </c>
      <c r="K257" s="61">
        <v>3</v>
      </c>
      <c r="L257" s="60" t="s">
        <v>51</v>
      </c>
      <c r="M257" s="14">
        <f>IF(L257="","",VLOOKUP(L257,Légende!A:B,2,FALSE))</f>
        <v>1</v>
      </c>
      <c r="N257" s="75" t="s">
        <v>18</v>
      </c>
      <c r="O257" s="14">
        <f>IF(N257="",0,VLOOKUP(N257,Légende!D:E,2,FALSE))</f>
        <v>1</v>
      </c>
      <c r="P257" s="15">
        <f>IF(Q257="","",VLOOKUP(Q257,'[1]Données GS'!V:W,2,FALSE))</f>
        <v>200</v>
      </c>
      <c r="Q257" s="32" t="s">
        <v>76</v>
      </c>
      <c r="R257" s="107" t="s">
        <v>292</v>
      </c>
    </row>
    <row r="258" spans="1:18" ht="45" x14ac:dyDescent="0.25">
      <c r="A258" s="106" t="s">
        <v>118</v>
      </c>
      <c r="B258" s="62" t="s">
        <v>169</v>
      </c>
      <c r="C258" s="62" t="s">
        <v>53</v>
      </c>
      <c r="D258" s="62" t="s">
        <v>187</v>
      </c>
      <c r="E258" s="62" t="s">
        <v>22</v>
      </c>
      <c r="F258" s="61">
        <v>0</v>
      </c>
      <c r="G258" s="61">
        <v>0</v>
      </c>
      <c r="H258" s="16">
        <f t="shared" si="3"/>
        <v>0</v>
      </c>
      <c r="I258" s="61" t="s">
        <v>16</v>
      </c>
      <c r="J258" s="61" t="s">
        <v>17</v>
      </c>
      <c r="K258" s="61">
        <v>4</v>
      </c>
      <c r="L258" s="60" t="s">
        <v>51</v>
      </c>
      <c r="M258" s="14">
        <f>IF(L258="","",VLOOKUP(L258,Légende!A:B,2,FALSE))</f>
        <v>1</v>
      </c>
      <c r="N258" s="75" t="s">
        <v>18</v>
      </c>
      <c r="O258" s="14">
        <f>IF(N258="",0,VLOOKUP(N258,Légende!D:E,2,FALSE))</f>
        <v>1</v>
      </c>
      <c r="P258" s="15">
        <f>IF(Q258="","",VLOOKUP(Q258,'[1]Données GS'!V:W,2,FALSE))</f>
        <v>200</v>
      </c>
      <c r="Q258" s="67" t="s">
        <v>76</v>
      </c>
      <c r="R258" s="107" t="s">
        <v>292</v>
      </c>
    </row>
    <row r="259" spans="1:18" ht="45" x14ac:dyDescent="0.25">
      <c r="A259" s="106" t="s">
        <v>118</v>
      </c>
      <c r="B259" s="62" t="s">
        <v>169</v>
      </c>
      <c r="C259" s="62" t="s">
        <v>53</v>
      </c>
      <c r="D259" s="62" t="s">
        <v>200</v>
      </c>
      <c r="E259" s="62" t="s">
        <v>15</v>
      </c>
      <c r="F259" s="61">
        <v>1</v>
      </c>
      <c r="G259" s="61">
        <v>1.69</v>
      </c>
      <c r="H259" s="16">
        <f t="shared" si="3"/>
        <v>3.38</v>
      </c>
      <c r="I259" s="61" t="s">
        <v>34</v>
      </c>
      <c r="J259" s="61" t="s">
        <v>17</v>
      </c>
      <c r="K259" s="61">
        <v>14</v>
      </c>
      <c r="L259" s="60" t="s">
        <v>52</v>
      </c>
      <c r="M259" s="14">
        <f>IF(L259="","",VLOOKUP(L259,Légende!A:B,2,FALSE))</f>
        <v>1.2</v>
      </c>
      <c r="N259" s="75" t="s">
        <v>18</v>
      </c>
      <c r="O259" s="14">
        <f>IF(N259="",0,VLOOKUP(N259,Légende!D:E,2,FALSE))</f>
        <v>1</v>
      </c>
      <c r="P259" s="15">
        <f>IF(Q259="","",VLOOKUP(Q259,'[1]Données GS'!V:W,2,FALSE))</f>
        <v>50</v>
      </c>
      <c r="Q259" s="32" t="s">
        <v>67</v>
      </c>
      <c r="R259" s="107" t="s">
        <v>372</v>
      </c>
    </row>
    <row r="260" spans="1:18" ht="45" x14ac:dyDescent="0.25">
      <c r="A260" s="106" t="s">
        <v>118</v>
      </c>
      <c r="B260" s="62" t="s">
        <v>169</v>
      </c>
      <c r="C260" s="62" t="s">
        <v>53</v>
      </c>
      <c r="D260" s="62" t="s">
        <v>177</v>
      </c>
      <c r="E260" s="62" t="s">
        <v>15</v>
      </c>
      <c r="F260" s="61">
        <v>0</v>
      </c>
      <c r="G260" s="61">
        <v>0</v>
      </c>
      <c r="H260" s="16">
        <f t="shared" si="3"/>
        <v>0</v>
      </c>
      <c r="I260" s="61" t="s">
        <v>34</v>
      </c>
      <c r="J260" s="61" t="s">
        <v>17</v>
      </c>
      <c r="K260" s="61">
        <v>13</v>
      </c>
      <c r="L260" s="60" t="s">
        <v>52</v>
      </c>
      <c r="M260" s="14">
        <f>IF(L260="","",VLOOKUP(L260,Légende!A:B,2,FALSE))</f>
        <v>1.2</v>
      </c>
      <c r="N260" s="75" t="s">
        <v>18</v>
      </c>
      <c r="O260" s="14">
        <f>IF(N260="",0,VLOOKUP(N260,Légende!D:E,2,FALSE))</f>
        <v>1</v>
      </c>
      <c r="P260" s="15">
        <f>IF(Q260="","",VLOOKUP(Q260,'[1]Données GS'!V:W,2,FALSE))</f>
        <v>50</v>
      </c>
      <c r="Q260" s="32" t="s">
        <v>67</v>
      </c>
      <c r="R260" s="107" t="s">
        <v>372</v>
      </c>
    </row>
    <row r="261" spans="1:18" ht="45" x14ac:dyDescent="0.25">
      <c r="A261" s="106" t="s">
        <v>118</v>
      </c>
      <c r="B261" s="62" t="s">
        <v>169</v>
      </c>
      <c r="C261" s="62" t="s">
        <v>53</v>
      </c>
      <c r="D261" s="62" t="s">
        <v>173</v>
      </c>
      <c r="E261" s="62" t="s">
        <v>22</v>
      </c>
      <c r="F261" s="61">
        <v>0</v>
      </c>
      <c r="G261" s="61">
        <v>0</v>
      </c>
      <c r="H261" s="16">
        <f t="shared" si="3"/>
        <v>0</v>
      </c>
      <c r="I261" s="61" t="s">
        <v>16</v>
      </c>
      <c r="J261" s="61" t="s">
        <v>17</v>
      </c>
      <c r="K261" s="61">
        <v>3</v>
      </c>
      <c r="L261" s="60" t="s">
        <v>51</v>
      </c>
      <c r="M261" s="14">
        <f>IF(L261="","",VLOOKUP(L261,Légende!A:B,2,FALSE))</f>
        <v>1</v>
      </c>
      <c r="N261" s="75" t="s">
        <v>18</v>
      </c>
      <c r="O261" s="14">
        <f>IF(N261="",0,VLOOKUP(N261,Légende!D:E,2,FALSE))</f>
        <v>1</v>
      </c>
      <c r="P261" s="15">
        <f>IF(Q261="","",VLOOKUP(Q261,'[1]Données GS'!V:W,2,FALSE))</f>
        <v>200</v>
      </c>
      <c r="Q261" s="32" t="s">
        <v>76</v>
      </c>
      <c r="R261" s="107" t="s">
        <v>292</v>
      </c>
    </row>
    <row r="262" spans="1:18" ht="45" x14ac:dyDescent="0.25">
      <c r="A262" s="106" t="s">
        <v>118</v>
      </c>
      <c r="B262" s="62" t="s">
        <v>169</v>
      </c>
      <c r="C262" s="62" t="s">
        <v>53</v>
      </c>
      <c r="D262" s="62" t="s">
        <v>178</v>
      </c>
      <c r="E262" s="62" t="s">
        <v>22</v>
      </c>
      <c r="F262" s="61">
        <v>0</v>
      </c>
      <c r="G262" s="61">
        <v>0</v>
      </c>
      <c r="H262" s="16">
        <f t="shared" si="3"/>
        <v>0</v>
      </c>
      <c r="I262" s="61" t="s">
        <v>16</v>
      </c>
      <c r="J262" s="61" t="s">
        <v>17</v>
      </c>
      <c r="K262" s="61">
        <v>3</v>
      </c>
      <c r="L262" s="60" t="s">
        <v>51</v>
      </c>
      <c r="M262" s="14">
        <f>IF(L262="","",VLOOKUP(L262,Légende!A:B,2,FALSE))</f>
        <v>1</v>
      </c>
      <c r="N262" s="75" t="s">
        <v>18</v>
      </c>
      <c r="O262" s="14">
        <f>IF(N262="",0,VLOOKUP(N262,Légende!D:E,2,FALSE))</f>
        <v>1</v>
      </c>
      <c r="P262" s="15">
        <f>IF(Q262="","",VLOOKUP(Q262,'[1]Données GS'!V:W,2,FALSE))</f>
        <v>200</v>
      </c>
      <c r="Q262" s="32" t="s">
        <v>76</v>
      </c>
      <c r="R262" s="107" t="s">
        <v>292</v>
      </c>
    </row>
    <row r="263" spans="1:18" ht="45" x14ac:dyDescent="0.25">
      <c r="A263" s="106" t="s">
        <v>118</v>
      </c>
      <c r="B263" s="62" t="s">
        <v>169</v>
      </c>
      <c r="C263" s="62" t="s">
        <v>53</v>
      </c>
      <c r="D263" s="62" t="s">
        <v>216</v>
      </c>
      <c r="E263" s="62" t="s">
        <v>23</v>
      </c>
      <c r="F263" s="61">
        <v>4</v>
      </c>
      <c r="G263" s="61">
        <v>2.96</v>
      </c>
      <c r="H263" s="16">
        <f t="shared" si="3"/>
        <v>23.68</v>
      </c>
      <c r="I263" s="61" t="s">
        <v>34</v>
      </c>
      <c r="J263" s="61" t="s">
        <v>17</v>
      </c>
      <c r="K263" s="61">
        <v>80</v>
      </c>
      <c r="L263" s="60" t="s">
        <v>52</v>
      </c>
      <c r="M263" s="14">
        <f>IF(L263="","",VLOOKUP(L263,Légende!A:B,2,FALSE))</f>
        <v>1.2</v>
      </c>
      <c r="N263" s="75" t="s">
        <v>18</v>
      </c>
      <c r="O263" s="14">
        <f>IF(N263="",0,VLOOKUP(N263,Légende!D:E,2,FALSE))</f>
        <v>1</v>
      </c>
      <c r="P263" s="15">
        <f>IF(Q263="","",VLOOKUP(Q263,'[1]Données GS'!V:W,2,FALSE))</f>
        <v>50</v>
      </c>
      <c r="Q263" s="32" t="s">
        <v>67</v>
      </c>
      <c r="R263" s="107" t="s">
        <v>373</v>
      </c>
    </row>
    <row r="264" spans="1:18" ht="45" x14ac:dyDescent="0.25">
      <c r="A264" s="114" t="s">
        <v>122</v>
      </c>
      <c r="B264" s="65" t="s">
        <v>202</v>
      </c>
      <c r="C264" s="65" t="s">
        <v>53</v>
      </c>
      <c r="D264" s="65" t="s">
        <v>199</v>
      </c>
      <c r="E264" s="65" t="s">
        <v>15</v>
      </c>
      <c r="F264" s="66">
        <v>2</v>
      </c>
      <c r="G264" s="66">
        <v>2.94</v>
      </c>
      <c r="H264" s="16">
        <f t="shared" si="3"/>
        <v>11.76</v>
      </c>
      <c r="I264" s="66" t="s">
        <v>16</v>
      </c>
      <c r="J264" s="66" t="s">
        <v>17</v>
      </c>
      <c r="K264" s="66">
        <v>15</v>
      </c>
      <c r="L264" s="60" t="s">
        <v>52</v>
      </c>
      <c r="M264" s="14">
        <f>IF(L264="","",VLOOKUP(L264,Légende!A:B,2,FALSE))</f>
        <v>1.2</v>
      </c>
      <c r="N264" s="91" t="s">
        <v>18</v>
      </c>
      <c r="O264" s="14">
        <f>IF(N264="",0,VLOOKUP(N264,Légende!D:E,2,FALSE))</f>
        <v>1</v>
      </c>
      <c r="P264" s="15">
        <f>IF(Q264="","",VLOOKUP(Q264,'[1]Données GS'!V:W,2,FALSE))</f>
        <v>50</v>
      </c>
      <c r="Q264" s="32" t="s">
        <v>67</v>
      </c>
      <c r="R264" s="107" t="s">
        <v>292</v>
      </c>
    </row>
    <row r="265" spans="1:18" ht="90" x14ac:dyDescent="0.25">
      <c r="A265" s="114" t="s">
        <v>122</v>
      </c>
      <c r="B265" s="65" t="s">
        <v>202</v>
      </c>
      <c r="C265" s="65" t="s">
        <v>53</v>
      </c>
      <c r="D265" s="65" t="s">
        <v>176</v>
      </c>
      <c r="E265" s="65" t="s">
        <v>21</v>
      </c>
      <c r="F265" s="66">
        <v>2</v>
      </c>
      <c r="G265" s="66">
        <v>2.94</v>
      </c>
      <c r="H265" s="16">
        <f t="shared" si="3"/>
        <v>11.76</v>
      </c>
      <c r="I265" s="61" t="s">
        <v>16</v>
      </c>
      <c r="J265" s="61" t="s">
        <v>17</v>
      </c>
      <c r="K265" s="61">
        <v>24</v>
      </c>
      <c r="L265" s="60" t="s">
        <v>51</v>
      </c>
      <c r="M265" s="98">
        <f>IF(L265="","",VLOOKUP(L265,Légende!A:B,2,FALSE))</f>
        <v>1</v>
      </c>
      <c r="N265" s="75" t="s">
        <v>18</v>
      </c>
      <c r="O265" s="14">
        <f>IF(N265="",0,VLOOKUP(N265,Légende!D:E,2,FALSE))</f>
        <v>1</v>
      </c>
      <c r="P265" s="15">
        <f>IF(Q265="","",VLOOKUP(Q265,'[1]Données GS'!V:W,2,FALSE))</f>
        <v>0</v>
      </c>
      <c r="Q265" s="32" t="s">
        <v>94</v>
      </c>
      <c r="R265" s="107" t="s">
        <v>502</v>
      </c>
    </row>
    <row r="266" spans="1:18" ht="45" x14ac:dyDescent="0.25">
      <c r="A266" s="114" t="s">
        <v>122</v>
      </c>
      <c r="B266" s="65" t="s">
        <v>202</v>
      </c>
      <c r="C266" s="65" t="s">
        <v>53</v>
      </c>
      <c r="D266" s="65" t="s">
        <v>201</v>
      </c>
      <c r="E266" s="65" t="s">
        <v>15</v>
      </c>
      <c r="F266" s="66">
        <v>2</v>
      </c>
      <c r="G266" s="66">
        <v>2.94</v>
      </c>
      <c r="H266" s="16">
        <f t="shared" si="3"/>
        <v>11.76</v>
      </c>
      <c r="I266" s="66" t="s">
        <v>16</v>
      </c>
      <c r="J266" s="66" t="s">
        <v>17</v>
      </c>
      <c r="K266" s="66">
        <v>17</v>
      </c>
      <c r="L266" s="60" t="s">
        <v>52</v>
      </c>
      <c r="M266" s="14">
        <f>IF(L266="","",VLOOKUP(L266,Légende!A:B,2,FALSE))</f>
        <v>1.2</v>
      </c>
      <c r="N266" s="91" t="s">
        <v>18</v>
      </c>
      <c r="O266" s="14">
        <f>IF(N266="",0,VLOOKUP(N266,Légende!D:E,2,FALSE))</f>
        <v>1</v>
      </c>
      <c r="P266" s="15">
        <f>IF(Q266="","",VLOOKUP(Q266,'[1]Données GS'!V:W,2,FALSE))</f>
        <v>50</v>
      </c>
      <c r="Q266" s="32" t="s">
        <v>67</v>
      </c>
      <c r="R266" s="107" t="s">
        <v>292</v>
      </c>
    </row>
    <row r="267" spans="1:18" ht="45" x14ac:dyDescent="0.25">
      <c r="A267" s="114" t="s">
        <v>122</v>
      </c>
      <c r="B267" s="65" t="s">
        <v>202</v>
      </c>
      <c r="C267" s="65" t="s">
        <v>53</v>
      </c>
      <c r="D267" s="65" t="s">
        <v>188</v>
      </c>
      <c r="E267" s="65" t="s">
        <v>15</v>
      </c>
      <c r="F267" s="66">
        <v>2</v>
      </c>
      <c r="G267" s="66">
        <v>2.94</v>
      </c>
      <c r="H267" s="16">
        <f t="shared" ref="H267:H330" si="4">F267*G267*2</f>
        <v>11.76</v>
      </c>
      <c r="I267" s="66" t="s">
        <v>16</v>
      </c>
      <c r="J267" s="66" t="s">
        <v>17</v>
      </c>
      <c r="K267" s="66">
        <v>10</v>
      </c>
      <c r="L267" s="60" t="s">
        <v>51</v>
      </c>
      <c r="M267" s="14">
        <f>IF(L267="","",VLOOKUP(L267,Légende!A:B,2,FALSE))</f>
        <v>1</v>
      </c>
      <c r="N267" s="91" t="s">
        <v>18</v>
      </c>
      <c r="O267" s="14">
        <f>IF(N267="",0,VLOOKUP(N267,Légende!D:E,2,FALSE))</f>
        <v>1</v>
      </c>
      <c r="P267" s="15">
        <f>IF(Q267="","",VLOOKUP(Q267,'[1]Données GS'!V:W,2,FALSE))</f>
        <v>50</v>
      </c>
      <c r="Q267" s="32" t="s">
        <v>67</v>
      </c>
      <c r="R267" s="107" t="s">
        <v>292</v>
      </c>
    </row>
    <row r="268" spans="1:18" ht="45" x14ac:dyDescent="0.25">
      <c r="A268" s="114" t="s">
        <v>122</v>
      </c>
      <c r="B268" s="65" t="s">
        <v>202</v>
      </c>
      <c r="C268" s="65" t="s">
        <v>53</v>
      </c>
      <c r="D268" s="65" t="s">
        <v>184</v>
      </c>
      <c r="E268" s="65" t="s">
        <v>15</v>
      </c>
      <c r="F268" s="66">
        <v>2</v>
      </c>
      <c r="G268" s="66">
        <v>2.14</v>
      </c>
      <c r="H268" s="16">
        <f t="shared" si="4"/>
        <v>8.56</v>
      </c>
      <c r="I268" s="66" t="s">
        <v>16</v>
      </c>
      <c r="J268" s="66" t="s">
        <v>17</v>
      </c>
      <c r="K268" s="66">
        <v>8.5</v>
      </c>
      <c r="L268" s="60" t="s">
        <v>51</v>
      </c>
      <c r="M268" s="14">
        <f>IF(L268="","",VLOOKUP(L268,Légende!A:B,2,FALSE))</f>
        <v>1</v>
      </c>
      <c r="N268" s="91" t="s">
        <v>18</v>
      </c>
      <c r="O268" s="14">
        <f>IF(N268="",0,VLOOKUP(N268,Légende!D:E,2,FALSE))</f>
        <v>1</v>
      </c>
      <c r="P268" s="15">
        <f>IF(Q268="","",VLOOKUP(Q268,'[1]Données GS'!V:W,2,FALSE))</f>
        <v>50</v>
      </c>
      <c r="Q268" s="32" t="s">
        <v>67</v>
      </c>
      <c r="R268" s="107" t="s">
        <v>292</v>
      </c>
    </row>
    <row r="269" spans="1:18" ht="45" x14ac:dyDescent="0.25">
      <c r="A269" s="114" t="s">
        <v>122</v>
      </c>
      <c r="B269" s="65" t="s">
        <v>202</v>
      </c>
      <c r="C269" s="65" t="s">
        <v>53</v>
      </c>
      <c r="D269" s="65" t="s">
        <v>200</v>
      </c>
      <c r="E269" s="65" t="s">
        <v>2</v>
      </c>
      <c r="F269" s="66">
        <v>2</v>
      </c>
      <c r="G269" s="66">
        <v>2.94</v>
      </c>
      <c r="H269" s="16">
        <f t="shared" si="4"/>
        <v>11.76</v>
      </c>
      <c r="I269" s="66" t="s">
        <v>16</v>
      </c>
      <c r="J269" s="66" t="s">
        <v>17</v>
      </c>
      <c r="K269" s="66">
        <v>21.5</v>
      </c>
      <c r="L269" s="60" t="s">
        <v>51</v>
      </c>
      <c r="M269" s="14">
        <f>IF(L269="","",VLOOKUP(L269,Légende!A:B,2,FALSE))</f>
        <v>1</v>
      </c>
      <c r="N269" s="91" t="s">
        <v>18</v>
      </c>
      <c r="O269" s="14">
        <f>IF(N269="",0,VLOOKUP(N269,Légende!D:E,2,FALSE))</f>
        <v>1</v>
      </c>
      <c r="P269" s="15">
        <f>IF(Q269="","",VLOOKUP(Q269,'[1]Données GS'!V:W,2,FALSE))</f>
        <v>12</v>
      </c>
      <c r="Q269" s="67" t="s">
        <v>26</v>
      </c>
      <c r="R269" s="107" t="s">
        <v>292</v>
      </c>
    </row>
    <row r="270" spans="1:18" ht="45" x14ac:dyDescent="0.25">
      <c r="A270" s="114" t="s">
        <v>122</v>
      </c>
      <c r="B270" s="65" t="s">
        <v>202</v>
      </c>
      <c r="C270" s="65" t="s">
        <v>53</v>
      </c>
      <c r="D270" s="65" t="s">
        <v>217</v>
      </c>
      <c r="E270" s="65" t="s">
        <v>15</v>
      </c>
      <c r="F270" s="66">
        <v>2</v>
      </c>
      <c r="G270" s="66">
        <v>2.94</v>
      </c>
      <c r="H270" s="16">
        <f t="shared" si="4"/>
        <v>11.76</v>
      </c>
      <c r="I270" s="66" t="s">
        <v>34</v>
      </c>
      <c r="J270" s="66" t="s">
        <v>17</v>
      </c>
      <c r="K270" s="66">
        <v>15.2</v>
      </c>
      <c r="L270" s="60" t="s">
        <v>51</v>
      </c>
      <c r="M270" s="14">
        <f>IF(L270="","",VLOOKUP(L270,Légende!A:B,2,FALSE))</f>
        <v>1</v>
      </c>
      <c r="N270" s="91" t="s">
        <v>18</v>
      </c>
      <c r="O270" s="14">
        <f>IF(N270="",0,VLOOKUP(N270,Légende!D:E,2,FALSE))</f>
        <v>1</v>
      </c>
      <c r="P270" s="15">
        <f>IF(Q270="","",VLOOKUP(Q270,'[1]Données GS'!V:W,2,FALSE))</f>
        <v>50</v>
      </c>
      <c r="Q270" s="32" t="s">
        <v>67</v>
      </c>
      <c r="R270" s="107" t="s">
        <v>292</v>
      </c>
    </row>
    <row r="271" spans="1:18" ht="45" x14ac:dyDescent="0.25">
      <c r="A271" s="114" t="s">
        <v>122</v>
      </c>
      <c r="B271" s="65" t="s">
        <v>202</v>
      </c>
      <c r="C271" s="65" t="s">
        <v>53</v>
      </c>
      <c r="D271" s="65" t="s">
        <v>218</v>
      </c>
      <c r="E271" s="65" t="s">
        <v>15</v>
      </c>
      <c r="F271" s="66">
        <v>2</v>
      </c>
      <c r="G271" s="66">
        <v>2.94</v>
      </c>
      <c r="H271" s="16">
        <f t="shared" si="4"/>
        <v>11.76</v>
      </c>
      <c r="I271" s="66" t="s">
        <v>34</v>
      </c>
      <c r="J271" s="66" t="s">
        <v>17</v>
      </c>
      <c r="K271" s="66">
        <v>18</v>
      </c>
      <c r="L271" s="60" t="s">
        <v>52</v>
      </c>
      <c r="M271" s="14">
        <f>IF(L271="","",VLOOKUP(L271,Légende!A:B,2,FALSE))</f>
        <v>1.2</v>
      </c>
      <c r="N271" s="91" t="s">
        <v>18</v>
      </c>
      <c r="O271" s="14">
        <f>IF(N271="",0,VLOOKUP(N271,Légende!D:E,2,FALSE))</f>
        <v>1</v>
      </c>
      <c r="P271" s="15">
        <f>IF(Q271="","",VLOOKUP(Q271,'[1]Données GS'!V:W,2,FALSE))</f>
        <v>50</v>
      </c>
      <c r="Q271" s="32" t="s">
        <v>67</v>
      </c>
      <c r="R271" s="107" t="s">
        <v>292</v>
      </c>
    </row>
    <row r="272" spans="1:18" ht="60" x14ac:dyDescent="0.25">
      <c r="A272" s="114" t="s">
        <v>122</v>
      </c>
      <c r="B272" s="65" t="s">
        <v>202</v>
      </c>
      <c r="C272" s="65" t="s">
        <v>53</v>
      </c>
      <c r="D272" s="65"/>
      <c r="E272" s="65" t="s">
        <v>19</v>
      </c>
      <c r="F272" s="66">
        <v>8</v>
      </c>
      <c r="G272" s="66">
        <v>6.8</v>
      </c>
      <c r="H272" s="16">
        <f t="shared" si="4"/>
        <v>108.8</v>
      </c>
      <c r="I272" s="66" t="s">
        <v>34</v>
      </c>
      <c r="J272" s="66" t="s">
        <v>17</v>
      </c>
      <c r="K272" s="66">
        <v>11</v>
      </c>
      <c r="L272" s="60" t="s">
        <v>51</v>
      </c>
      <c r="M272" s="14">
        <f>IF(L272="","",VLOOKUP(L272,Légende!A:B,2,FALSE))</f>
        <v>1</v>
      </c>
      <c r="N272" s="91" t="s">
        <v>18</v>
      </c>
      <c r="O272" s="14">
        <f>IF(N272="",0,VLOOKUP(N272,Légende!D:E,2,FALSE))</f>
        <v>1</v>
      </c>
      <c r="P272" s="15">
        <f>IF(Q272="","",VLOOKUP(Q272,'[1]Données GS'!V:W,2,FALSE))</f>
        <v>50</v>
      </c>
      <c r="Q272" s="32" t="s">
        <v>67</v>
      </c>
      <c r="R272" s="107" t="s">
        <v>374</v>
      </c>
    </row>
    <row r="273" spans="1:18" ht="45" x14ac:dyDescent="0.25">
      <c r="A273" s="114" t="s">
        <v>122</v>
      </c>
      <c r="B273" s="65" t="s">
        <v>202</v>
      </c>
      <c r="C273" s="65" t="s">
        <v>53</v>
      </c>
      <c r="D273" s="65" t="s">
        <v>214</v>
      </c>
      <c r="E273" s="65" t="s">
        <v>15</v>
      </c>
      <c r="F273" s="66">
        <v>2</v>
      </c>
      <c r="G273" s="66">
        <v>2.94</v>
      </c>
      <c r="H273" s="16">
        <f t="shared" si="4"/>
        <v>11.76</v>
      </c>
      <c r="I273" s="66" t="s">
        <v>34</v>
      </c>
      <c r="J273" s="66" t="s">
        <v>17</v>
      </c>
      <c r="K273" s="66">
        <v>24</v>
      </c>
      <c r="L273" s="60" t="s">
        <v>52</v>
      </c>
      <c r="M273" s="14">
        <f>IF(L273="","",VLOOKUP(L273,Légende!A:B,2,FALSE))</f>
        <v>1.2</v>
      </c>
      <c r="N273" s="91" t="s">
        <v>18</v>
      </c>
      <c r="O273" s="14">
        <f>IF(N273="",0,VLOOKUP(N273,Légende!D:E,2,FALSE))</f>
        <v>1</v>
      </c>
      <c r="P273" s="15">
        <f>IF(Q273="","",VLOOKUP(Q273,'[1]Données GS'!V:W,2,FALSE))</f>
        <v>50</v>
      </c>
      <c r="Q273" s="32" t="s">
        <v>67</v>
      </c>
      <c r="R273" s="107" t="s">
        <v>292</v>
      </c>
    </row>
    <row r="274" spans="1:18" ht="45" x14ac:dyDescent="0.25">
      <c r="A274" s="114" t="s">
        <v>122</v>
      </c>
      <c r="B274" s="65" t="s">
        <v>202</v>
      </c>
      <c r="C274" s="65" t="s">
        <v>53</v>
      </c>
      <c r="D274" s="65" t="s">
        <v>219</v>
      </c>
      <c r="E274" s="65" t="s">
        <v>15</v>
      </c>
      <c r="F274" s="66">
        <v>2</v>
      </c>
      <c r="G274" s="66">
        <v>2.94</v>
      </c>
      <c r="H274" s="16">
        <f t="shared" si="4"/>
        <v>11.76</v>
      </c>
      <c r="I274" s="66" t="s">
        <v>34</v>
      </c>
      <c r="J274" s="66" t="s">
        <v>17</v>
      </c>
      <c r="K274" s="66">
        <v>15</v>
      </c>
      <c r="L274" s="60" t="s">
        <v>52</v>
      </c>
      <c r="M274" s="14">
        <f>IF(L274="","",VLOOKUP(L274,Légende!A:B,2,FALSE))</f>
        <v>1.2</v>
      </c>
      <c r="N274" s="91" t="s">
        <v>18</v>
      </c>
      <c r="O274" s="14">
        <f>IF(N274="",0,VLOOKUP(N274,Légende!D:E,2,FALSE))</f>
        <v>1</v>
      </c>
      <c r="P274" s="15">
        <f>IF(Q274="","",VLOOKUP(Q274,'[1]Données GS'!V:W,2,FALSE))</f>
        <v>50</v>
      </c>
      <c r="Q274" s="32" t="s">
        <v>67</v>
      </c>
      <c r="R274" s="107" t="s">
        <v>292</v>
      </c>
    </row>
    <row r="275" spans="1:18" ht="45" x14ac:dyDescent="0.25">
      <c r="A275" s="114" t="s">
        <v>122</v>
      </c>
      <c r="B275" s="65" t="s">
        <v>202</v>
      </c>
      <c r="C275" s="65" t="s">
        <v>53</v>
      </c>
      <c r="D275" s="65" t="s">
        <v>202</v>
      </c>
      <c r="E275" s="65" t="s">
        <v>22</v>
      </c>
      <c r="F275" s="66">
        <v>0</v>
      </c>
      <c r="G275" s="66">
        <v>0</v>
      </c>
      <c r="H275" s="16">
        <f t="shared" si="4"/>
        <v>0</v>
      </c>
      <c r="I275" s="66" t="s">
        <v>16</v>
      </c>
      <c r="J275" s="66" t="s">
        <v>17</v>
      </c>
      <c r="K275" s="66">
        <v>4</v>
      </c>
      <c r="L275" s="60" t="s">
        <v>51</v>
      </c>
      <c r="M275" s="14">
        <f>IF(L275="","",VLOOKUP(L275,Légende!A:B,2,FALSE))</f>
        <v>1</v>
      </c>
      <c r="N275" s="91" t="s">
        <v>18</v>
      </c>
      <c r="O275" s="14">
        <f>IF(N275="",0,VLOOKUP(N275,Légende!D:E,2,FALSE))</f>
        <v>1</v>
      </c>
      <c r="P275" s="15">
        <f>IF(Q275="","",VLOOKUP(Q275,'[1]Données GS'!V:W,2,FALSE))</f>
        <v>200</v>
      </c>
      <c r="Q275" s="32" t="s">
        <v>76</v>
      </c>
      <c r="R275" s="107" t="s">
        <v>375</v>
      </c>
    </row>
    <row r="276" spans="1:18" ht="45" x14ac:dyDescent="0.25">
      <c r="A276" s="114" t="s">
        <v>122</v>
      </c>
      <c r="B276" s="65" t="s">
        <v>202</v>
      </c>
      <c r="C276" s="65" t="s">
        <v>53</v>
      </c>
      <c r="D276" s="65" t="s">
        <v>220</v>
      </c>
      <c r="E276" s="65" t="s">
        <v>22</v>
      </c>
      <c r="F276" s="66">
        <v>0</v>
      </c>
      <c r="G276" s="66">
        <v>0</v>
      </c>
      <c r="H276" s="16">
        <f t="shared" si="4"/>
        <v>0</v>
      </c>
      <c r="I276" s="66" t="s">
        <v>16</v>
      </c>
      <c r="J276" s="66" t="s">
        <v>17</v>
      </c>
      <c r="K276" s="66">
        <v>4</v>
      </c>
      <c r="L276" s="60" t="s">
        <v>51</v>
      </c>
      <c r="M276" s="14">
        <f>IF(L276="","",VLOOKUP(L276,Légende!A:B,2,FALSE))</f>
        <v>1</v>
      </c>
      <c r="N276" s="91" t="s">
        <v>18</v>
      </c>
      <c r="O276" s="14">
        <f>IF(N276="",0,VLOOKUP(N276,Légende!D:E,2,FALSE))</f>
        <v>1</v>
      </c>
      <c r="P276" s="15">
        <f>IF(Q276="","",VLOOKUP(Q276,'[1]Données GS'!V:W,2,FALSE))</f>
        <v>200</v>
      </c>
      <c r="Q276" s="32" t="s">
        <v>76</v>
      </c>
      <c r="R276" s="107" t="s">
        <v>376</v>
      </c>
    </row>
    <row r="277" spans="1:18" ht="60" x14ac:dyDescent="0.25">
      <c r="A277" s="114" t="s">
        <v>122</v>
      </c>
      <c r="B277" s="65" t="s">
        <v>202</v>
      </c>
      <c r="C277" s="65" t="s">
        <v>53</v>
      </c>
      <c r="D277" s="65" t="s">
        <v>187</v>
      </c>
      <c r="E277" s="65" t="s">
        <v>22</v>
      </c>
      <c r="F277" s="66">
        <v>1</v>
      </c>
      <c r="G277" s="66">
        <v>1.1599999999999999</v>
      </c>
      <c r="H277" s="16">
        <f t="shared" si="4"/>
        <v>2.3199999999999998</v>
      </c>
      <c r="I277" s="66" t="s">
        <v>16</v>
      </c>
      <c r="J277" s="66" t="s">
        <v>17</v>
      </c>
      <c r="K277" s="66">
        <v>8.5</v>
      </c>
      <c r="L277" s="60" t="s">
        <v>51</v>
      </c>
      <c r="M277" s="14">
        <f>IF(L277="","",VLOOKUP(L277,Légende!A:B,2,FALSE))</f>
        <v>1</v>
      </c>
      <c r="N277" s="91" t="s">
        <v>18</v>
      </c>
      <c r="O277" s="14">
        <f>IF(N277="",0,VLOOKUP(N277,Légende!D:E,2,FALSE))</f>
        <v>1</v>
      </c>
      <c r="P277" s="15">
        <f>IF(Q277="","",VLOOKUP(Q277,'[1]Données GS'!V:W,2,FALSE))</f>
        <v>200</v>
      </c>
      <c r="Q277" s="32" t="s">
        <v>76</v>
      </c>
      <c r="R277" s="107" t="s">
        <v>377</v>
      </c>
    </row>
    <row r="278" spans="1:18" ht="90" x14ac:dyDescent="0.25">
      <c r="A278" s="114" t="s">
        <v>122</v>
      </c>
      <c r="B278" s="65" t="s">
        <v>202</v>
      </c>
      <c r="C278" s="65" t="s">
        <v>53</v>
      </c>
      <c r="D278" s="65" t="s">
        <v>221</v>
      </c>
      <c r="E278" s="65" t="s">
        <v>21</v>
      </c>
      <c r="F278" s="66">
        <v>1</v>
      </c>
      <c r="G278" s="66">
        <v>2.94</v>
      </c>
      <c r="H278" s="16">
        <f t="shared" si="4"/>
        <v>5.88</v>
      </c>
      <c r="I278" s="61" t="s">
        <v>16</v>
      </c>
      <c r="J278" s="61" t="s">
        <v>17</v>
      </c>
      <c r="K278" s="61">
        <v>15</v>
      </c>
      <c r="L278" s="60" t="s">
        <v>51</v>
      </c>
      <c r="M278" s="98">
        <f>IF(L278="","",VLOOKUP(L278,Légende!A:B,2,FALSE))</f>
        <v>1</v>
      </c>
      <c r="N278" s="75" t="s">
        <v>18</v>
      </c>
      <c r="O278" s="14">
        <f>IF(N278="",0,VLOOKUP(N278,Légende!D:E,2,FALSE))</f>
        <v>1</v>
      </c>
      <c r="P278" s="15">
        <f>IF(Q278="","",VLOOKUP(Q278,'[1]Données GS'!V:W,2,FALSE))</f>
        <v>0</v>
      </c>
      <c r="Q278" s="32" t="s">
        <v>94</v>
      </c>
      <c r="R278" s="107" t="s">
        <v>503</v>
      </c>
    </row>
    <row r="279" spans="1:18" ht="45" x14ac:dyDescent="0.25">
      <c r="A279" s="114" t="s">
        <v>122</v>
      </c>
      <c r="B279" s="65" t="s">
        <v>202</v>
      </c>
      <c r="C279" s="65" t="s">
        <v>53</v>
      </c>
      <c r="D279" s="65" t="s">
        <v>177</v>
      </c>
      <c r="E279" s="65" t="s">
        <v>15</v>
      </c>
      <c r="F279" s="66">
        <v>1</v>
      </c>
      <c r="G279" s="66">
        <v>2.94</v>
      </c>
      <c r="H279" s="16">
        <f t="shared" si="4"/>
        <v>5.88</v>
      </c>
      <c r="I279" s="66" t="s">
        <v>16</v>
      </c>
      <c r="J279" s="66" t="s">
        <v>17</v>
      </c>
      <c r="K279" s="66">
        <v>15</v>
      </c>
      <c r="L279" s="60" t="s">
        <v>51</v>
      </c>
      <c r="M279" s="14">
        <f>IF(L279="","",VLOOKUP(L279,Légende!A:B,2,FALSE))</f>
        <v>1</v>
      </c>
      <c r="N279" s="91" t="s">
        <v>18</v>
      </c>
      <c r="O279" s="14">
        <f>IF(N279="",0,VLOOKUP(N279,Légende!D:E,2,FALSE))</f>
        <v>1</v>
      </c>
      <c r="P279" s="15">
        <f>IF(Q279="","",VLOOKUP(Q279,'[1]Données GS'!V:W,2,FALSE))</f>
        <v>50</v>
      </c>
      <c r="Q279" s="32" t="s">
        <v>67</v>
      </c>
      <c r="R279" s="107" t="s">
        <v>292</v>
      </c>
    </row>
    <row r="280" spans="1:18" ht="45" x14ac:dyDescent="0.25">
      <c r="A280" s="114" t="s">
        <v>122</v>
      </c>
      <c r="B280" s="65" t="s">
        <v>202</v>
      </c>
      <c r="C280" s="65" t="s">
        <v>53</v>
      </c>
      <c r="D280" s="65" t="s">
        <v>216</v>
      </c>
      <c r="E280" s="65" t="s">
        <v>15</v>
      </c>
      <c r="F280" s="66">
        <v>1</v>
      </c>
      <c r="G280" s="66">
        <v>2.94</v>
      </c>
      <c r="H280" s="16">
        <f t="shared" si="4"/>
        <v>5.88</v>
      </c>
      <c r="I280" s="66" t="s">
        <v>16</v>
      </c>
      <c r="J280" s="66" t="s">
        <v>17</v>
      </c>
      <c r="K280" s="66">
        <v>15</v>
      </c>
      <c r="L280" s="60" t="s">
        <v>51</v>
      </c>
      <c r="M280" s="14">
        <f>IF(L280="","",VLOOKUP(L280,Légende!A:B,2,FALSE))</f>
        <v>1</v>
      </c>
      <c r="N280" s="91" t="s">
        <v>18</v>
      </c>
      <c r="O280" s="14">
        <f>IF(N280="",0,VLOOKUP(N280,Légende!D:E,2,FALSE))</f>
        <v>1</v>
      </c>
      <c r="P280" s="15">
        <f>IF(Q280="","",VLOOKUP(Q280,'[1]Données GS'!V:W,2,FALSE))</f>
        <v>50</v>
      </c>
      <c r="Q280" s="32" t="s">
        <v>67</v>
      </c>
      <c r="R280" s="107" t="s">
        <v>292</v>
      </c>
    </row>
    <row r="281" spans="1:18" ht="30" x14ac:dyDescent="0.25">
      <c r="A281" s="114" t="s">
        <v>122</v>
      </c>
      <c r="B281" s="65" t="s">
        <v>202</v>
      </c>
      <c r="C281" s="65" t="s">
        <v>53</v>
      </c>
      <c r="D281" s="65" t="s">
        <v>183</v>
      </c>
      <c r="E281" s="65" t="s">
        <v>21</v>
      </c>
      <c r="F281" s="66">
        <v>2</v>
      </c>
      <c r="G281" s="66">
        <v>2.94</v>
      </c>
      <c r="H281" s="16">
        <f t="shared" si="4"/>
        <v>11.76</v>
      </c>
      <c r="I281" s="61" t="s">
        <v>16</v>
      </c>
      <c r="J281" s="61" t="s">
        <v>17</v>
      </c>
      <c r="K281" s="61">
        <v>24</v>
      </c>
      <c r="L281" s="60" t="s">
        <v>51</v>
      </c>
      <c r="M281" s="98">
        <f>IF(L281="","",VLOOKUP(L281,Légende!A:B,2,FALSE))</f>
        <v>1</v>
      </c>
      <c r="N281" s="75" t="s">
        <v>18</v>
      </c>
      <c r="O281" s="14">
        <f>IF(N281="",0,VLOOKUP(N281,Légende!D:E,2,FALSE))</f>
        <v>1</v>
      </c>
      <c r="P281" s="15">
        <f>IF(Q281="","",VLOOKUP(Q281,'[1]Données GS'!V:W,2,FALSE))</f>
        <v>0</v>
      </c>
      <c r="Q281" s="67" t="s">
        <v>94</v>
      </c>
      <c r="R281" s="107" t="s">
        <v>504</v>
      </c>
    </row>
    <row r="282" spans="1:18" ht="30" x14ac:dyDescent="0.25">
      <c r="A282" s="114" t="s">
        <v>122</v>
      </c>
      <c r="B282" s="65" t="s">
        <v>202</v>
      </c>
      <c r="C282" s="65" t="s">
        <v>53</v>
      </c>
      <c r="D282" s="65" t="s">
        <v>192</v>
      </c>
      <c r="E282" s="65" t="s">
        <v>21</v>
      </c>
      <c r="F282" s="66">
        <v>2</v>
      </c>
      <c r="G282" s="66">
        <v>2.94</v>
      </c>
      <c r="H282" s="16">
        <f t="shared" si="4"/>
        <v>11.76</v>
      </c>
      <c r="I282" s="61" t="s">
        <v>16</v>
      </c>
      <c r="J282" s="61" t="s">
        <v>17</v>
      </c>
      <c r="K282" s="61">
        <v>24</v>
      </c>
      <c r="L282" s="60" t="s">
        <v>51</v>
      </c>
      <c r="M282" s="98">
        <f>IF(L282="","",VLOOKUP(L282,Légende!A:B,2,FALSE))</f>
        <v>1</v>
      </c>
      <c r="N282" s="75" t="s">
        <v>18</v>
      </c>
      <c r="O282" s="14">
        <f>IF(N282="",0,VLOOKUP(N282,Légende!D:E,2,FALSE))</f>
        <v>1</v>
      </c>
      <c r="P282" s="15">
        <f>IF(Q282="","",VLOOKUP(Q282,'[1]Données GS'!V:W,2,FALSE))</f>
        <v>0</v>
      </c>
      <c r="Q282" s="67" t="s">
        <v>94</v>
      </c>
      <c r="R282" s="107" t="s">
        <v>504</v>
      </c>
    </row>
    <row r="283" spans="1:18" ht="30" x14ac:dyDescent="0.25">
      <c r="A283" s="114" t="s">
        <v>122</v>
      </c>
      <c r="B283" s="65" t="s">
        <v>202</v>
      </c>
      <c r="C283" s="65" t="s">
        <v>53</v>
      </c>
      <c r="D283" s="65" t="s">
        <v>172</v>
      </c>
      <c r="E283" s="65" t="s">
        <v>15</v>
      </c>
      <c r="F283" s="66">
        <v>1</v>
      </c>
      <c r="G283" s="66">
        <v>2.94</v>
      </c>
      <c r="H283" s="16">
        <f t="shared" si="4"/>
        <v>5.88</v>
      </c>
      <c r="I283" s="61" t="s">
        <v>16</v>
      </c>
      <c r="J283" s="61" t="s">
        <v>17</v>
      </c>
      <c r="K283" s="61">
        <v>15</v>
      </c>
      <c r="L283" s="60" t="s">
        <v>51</v>
      </c>
      <c r="M283" s="98">
        <f>IF(L283="","",VLOOKUP(L283,Légende!A:B,2,FALSE))</f>
        <v>1</v>
      </c>
      <c r="N283" s="75" t="s">
        <v>18</v>
      </c>
      <c r="O283" s="14">
        <f>IF(N283="",0,VLOOKUP(N283,Légende!D:E,2,FALSE))</f>
        <v>1</v>
      </c>
      <c r="P283" s="15">
        <f>IF(Q283="","",VLOOKUP(Q283,'[1]Données GS'!V:W,2,FALSE))</f>
        <v>0</v>
      </c>
      <c r="Q283" s="67" t="s">
        <v>94</v>
      </c>
      <c r="R283" s="107" t="s">
        <v>505</v>
      </c>
    </row>
    <row r="284" spans="1:18" ht="90" x14ac:dyDescent="0.25">
      <c r="A284" s="114" t="s">
        <v>122</v>
      </c>
      <c r="B284" s="65">
        <v>27</v>
      </c>
      <c r="C284" s="65" t="s">
        <v>53</v>
      </c>
      <c r="D284" s="65">
        <v>30</v>
      </c>
      <c r="E284" s="65" t="s">
        <v>21</v>
      </c>
      <c r="F284" s="66">
        <v>1</v>
      </c>
      <c r="G284" s="66">
        <v>2.94</v>
      </c>
      <c r="H284" s="16">
        <f t="shared" si="4"/>
        <v>5.88</v>
      </c>
      <c r="I284" s="66" t="s">
        <v>16</v>
      </c>
      <c r="J284" s="66" t="s">
        <v>17</v>
      </c>
      <c r="K284" s="66">
        <v>10.86</v>
      </c>
      <c r="L284" s="60" t="s">
        <v>51</v>
      </c>
      <c r="M284" s="14">
        <f>IF(L284="","",VLOOKUP(L284,Légende!A:B,2,FALSE))</f>
        <v>1</v>
      </c>
      <c r="N284" s="91" t="s">
        <v>18</v>
      </c>
      <c r="O284" s="14">
        <f>IF(N284="",0,VLOOKUP(N284,Légende!D:E,2,FALSE))</f>
        <v>1</v>
      </c>
      <c r="P284" s="15">
        <f>IF(Q284="","",VLOOKUP(Q284,'[1]Données GS'!V:W,2,FALSE))</f>
        <v>50</v>
      </c>
      <c r="Q284" s="32" t="s">
        <v>67</v>
      </c>
      <c r="R284" s="107" t="s">
        <v>378</v>
      </c>
    </row>
    <row r="285" spans="1:18" ht="105" x14ac:dyDescent="0.25">
      <c r="A285" s="114" t="s">
        <v>122</v>
      </c>
      <c r="B285" s="65">
        <v>27</v>
      </c>
      <c r="C285" s="65" t="s">
        <v>53</v>
      </c>
      <c r="D285" s="65">
        <v>31</v>
      </c>
      <c r="E285" s="65" t="s">
        <v>21</v>
      </c>
      <c r="F285" s="66">
        <v>1</v>
      </c>
      <c r="G285" s="66">
        <v>2.94</v>
      </c>
      <c r="H285" s="16">
        <f t="shared" si="4"/>
        <v>5.88</v>
      </c>
      <c r="I285" s="66" t="s">
        <v>16</v>
      </c>
      <c r="J285" s="66" t="s">
        <v>17</v>
      </c>
      <c r="K285" s="66">
        <v>12.56</v>
      </c>
      <c r="L285" s="60" t="s">
        <v>52</v>
      </c>
      <c r="M285" s="14">
        <f>IF(L285="","",VLOOKUP(L285,Légende!A:B,2,FALSE))</f>
        <v>1.2</v>
      </c>
      <c r="N285" s="91" t="s">
        <v>18</v>
      </c>
      <c r="O285" s="14">
        <f>IF(N285="",0,VLOOKUP(N285,Légende!D:E,2,FALSE))</f>
        <v>1</v>
      </c>
      <c r="P285" s="15">
        <f>IF(Q285="","",VLOOKUP(Q285,'[1]Données GS'!V:W,2,FALSE))</f>
        <v>50</v>
      </c>
      <c r="Q285" s="32" t="s">
        <v>67</v>
      </c>
      <c r="R285" s="107" t="s">
        <v>379</v>
      </c>
    </row>
    <row r="286" spans="1:18" ht="45" x14ac:dyDescent="0.25">
      <c r="A286" s="114" t="s">
        <v>122</v>
      </c>
      <c r="B286" s="65">
        <v>27</v>
      </c>
      <c r="C286" s="65" t="s">
        <v>53</v>
      </c>
      <c r="D286" s="65" t="s">
        <v>180</v>
      </c>
      <c r="E286" s="65" t="s">
        <v>15</v>
      </c>
      <c r="F286" s="66">
        <v>1</v>
      </c>
      <c r="G286" s="66">
        <v>2.94</v>
      </c>
      <c r="H286" s="16">
        <f t="shared" si="4"/>
        <v>5.88</v>
      </c>
      <c r="I286" s="66" t="s">
        <v>16</v>
      </c>
      <c r="J286" s="66" t="s">
        <v>17</v>
      </c>
      <c r="K286" s="66">
        <v>11.86</v>
      </c>
      <c r="L286" s="60" t="s">
        <v>51</v>
      </c>
      <c r="M286" s="14">
        <f>IF(L286="","",VLOOKUP(L286,Légende!A:B,2,FALSE))</f>
        <v>1</v>
      </c>
      <c r="N286" s="91" t="s">
        <v>18</v>
      </c>
      <c r="O286" s="14">
        <f>IF(N286="",0,VLOOKUP(N286,Légende!D:E,2,FALSE))</f>
        <v>1</v>
      </c>
      <c r="P286" s="15">
        <f>IF(Q286="","",VLOOKUP(Q286,'[1]Données GS'!V:W,2,FALSE))</f>
        <v>50</v>
      </c>
      <c r="Q286" s="32" t="s">
        <v>67</v>
      </c>
      <c r="R286" s="107" t="s">
        <v>380</v>
      </c>
    </row>
    <row r="287" spans="1:18" ht="75" x14ac:dyDescent="0.25">
      <c r="A287" s="114" t="s">
        <v>122</v>
      </c>
      <c r="B287" s="65">
        <v>27</v>
      </c>
      <c r="C287" s="65" t="s">
        <v>53</v>
      </c>
      <c r="D287" s="65" t="s">
        <v>174</v>
      </c>
      <c r="E287" s="65" t="s">
        <v>21</v>
      </c>
      <c r="F287" s="66">
        <v>0</v>
      </c>
      <c r="G287" s="66">
        <v>0</v>
      </c>
      <c r="H287" s="16">
        <f t="shared" si="4"/>
        <v>0</v>
      </c>
      <c r="I287" s="66" t="s">
        <v>16</v>
      </c>
      <c r="J287" s="66" t="s">
        <v>17</v>
      </c>
      <c r="K287" s="66">
        <v>19.399999999999999</v>
      </c>
      <c r="L287" s="60" t="s">
        <v>52</v>
      </c>
      <c r="M287" s="14">
        <f>IF(L287="","",VLOOKUP(L287,Légende!A:B,2,FALSE))</f>
        <v>1.2</v>
      </c>
      <c r="N287" s="91" t="s">
        <v>18</v>
      </c>
      <c r="O287" s="14">
        <f>IF(N287="",0,VLOOKUP(N287,Légende!D:E,2,FALSE))</f>
        <v>1</v>
      </c>
      <c r="P287" s="15">
        <f>IF(Q287="","",VLOOKUP(Q287,'[1]Données GS'!V:W,2,FALSE))</f>
        <v>50</v>
      </c>
      <c r="Q287" s="32" t="s">
        <v>67</v>
      </c>
      <c r="R287" s="107" t="s">
        <v>381</v>
      </c>
    </row>
    <row r="288" spans="1:18" ht="30" x14ac:dyDescent="0.25">
      <c r="A288" s="114" t="s">
        <v>122</v>
      </c>
      <c r="B288" s="65">
        <v>27</v>
      </c>
      <c r="C288" s="65" t="s">
        <v>53</v>
      </c>
      <c r="D288" s="65" t="s">
        <v>175</v>
      </c>
      <c r="E288" s="65" t="s">
        <v>21</v>
      </c>
      <c r="F288" s="66">
        <v>3</v>
      </c>
      <c r="G288" s="66">
        <v>2.2000000000000002</v>
      </c>
      <c r="H288" s="16">
        <f t="shared" si="4"/>
        <v>13.200000000000001</v>
      </c>
      <c r="I288" s="61" t="s">
        <v>16</v>
      </c>
      <c r="J288" s="61" t="s">
        <v>17</v>
      </c>
      <c r="K288" s="61">
        <v>15</v>
      </c>
      <c r="L288" s="60" t="s">
        <v>51</v>
      </c>
      <c r="M288" s="98">
        <f>IF(L288="","",VLOOKUP(L288,Légende!A:B,2,FALSE))</f>
        <v>1</v>
      </c>
      <c r="N288" s="75" t="s">
        <v>18</v>
      </c>
      <c r="O288" s="14">
        <f>IF(N288="",0,VLOOKUP(N288,Légende!D:E,2,FALSE))</f>
        <v>1</v>
      </c>
      <c r="P288" s="15">
        <f>IF(Q288="","",VLOOKUP(Q288,'[1]Données GS'!V:W,2,FALSE))</f>
        <v>0</v>
      </c>
      <c r="Q288" s="67" t="s">
        <v>94</v>
      </c>
      <c r="R288" s="107" t="s">
        <v>506</v>
      </c>
    </row>
    <row r="289" spans="1:18" ht="60" x14ac:dyDescent="0.25">
      <c r="A289" s="114" t="s">
        <v>122</v>
      </c>
      <c r="B289" s="65">
        <v>27</v>
      </c>
      <c r="C289" s="65" t="s">
        <v>53</v>
      </c>
      <c r="D289" s="65"/>
      <c r="E289" s="65" t="s">
        <v>19</v>
      </c>
      <c r="F289" s="66">
        <v>0</v>
      </c>
      <c r="G289" s="66">
        <v>0</v>
      </c>
      <c r="H289" s="16">
        <f t="shared" si="4"/>
        <v>0</v>
      </c>
      <c r="I289" s="66" t="s">
        <v>16</v>
      </c>
      <c r="J289" s="88" t="s">
        <v>17</v>
      </c>
      <c r="K289" s="66">
        <v>43.6</v>
      </c>
      <c r="L289" s="60" t="s">
        <v>51</v>
      </c>
      <c r="M289" s="14">
        <f>IF(L289="","",VLOOKUP(L289,Légende!A:B,2,FALSE))</f>
        <v>1</v>
      </c>
      <c r="N289" s="91" t="s">
        <v>18</v>
      </c>
      <c r="O289" s="14">
        <f>IF(N289="",0,VLOOKUP(N289,Légende!D:E,2,FALSE))</f>
        <v>1</v>
      </c>
      <c r="P289" s="15">
        <f>IF(Q289="","",VLOOKUP(Q289,'[1]Données GS'!V:W,2,FALSE))</f>
        <v>50</v>
      </c>
      <c r="Q289" s="32" t="s">
        <v>67</v>
      </c>
      <c r="R289" s="107" t="s">
        <v>382</v>
      </c>
    </row>
    <row r="290" spans="1:18" ht="45" x14ac:dyDescent="0.25">
      <c r="A290" s="114" t="s">
        <v>123</v>
      </c>
      <c r="B290" s="65" t="s">
        <v>182</v>
      </c>
      <c r="C290" s="65" t="s">
        <v>53</v>
      </c>
      <c r="D290" s="65" t="s">
        <v>181</v>
      </c>
      <c r="E290" s="65" t="s">
        <v>15</v>
      </c>
      <c r="F290" s="66">
        <v>1</v>
      </c>
      <c r="G290" s="66">
        <v>4</v>
      </c>
      <c r="H290" s="16">
        <f t="shared" si="4"/>
        <v>8</v>
      </c>
      <c r="I290" s="66" t="s">
        <v>16</v>
      </c>
      <c r="J290" s="66" t="s">
        <v>17</v>
      </c>
      <c r="K290" s="66">
        <v>11</v>
      </c>
      <c r="L290" s="60" t="s">
        <v>51</v>
      </c>
      <c r="M290" s="14">
        <f>IF(L290="","",VLOOKUP(L290,Légende!A:B,2,FALSE))</f>
        <v>1</v>
      </c>
      <c r="N290" s="91" t="s">
        <v>18</v>
      </c>
      <c r="O290" s="14">
        <f>IF(N290="",0,VLOOKUP(N290,Légende!D:E,2,FALSE))</f>
        <v>1</v>
      </c>
      <c r="P290" s="15">
        <f>IF(Q290="","",VLOOKUP(Q290,'[1]Données GS'!V:W,2,FALSE))</f>
        <v>50</v>
      </c>
      <c r="Q290" s="32" t="s">
        <v>67</v>
      </c>
      <c r="R290" s="107" t="s">
        <v>292</v>
      </c>
    </row>
    <row r="291" spans="1:18" ht="45" x14ac:dyDescent="0.25">
      <c r="A291" s="114" t="s">
        <v>123</v>
      </c>
      <c r="B291" s="65" t="s">
        <v>182</v>
      </c>
      <c r="C291" s="65" t="s">
        <v>53</v>
      </c>
      <c r="D291" s="65" t="s">
        <v>182</v>
      </c>
      <c r="E291" s="65" t="s">
        <v>22</v>
      </c>
      <c r="F291" s="66">
        <v>0</v>
      </c>
      <c r="G291" s="66">
        <v>0</v>
      </c>
      <c r="H291" s="16">
        <f t="shared" si="4"/>
        <v>0</v>
      </c>
      <c r="I291" s="66" t="s">
        <v>16</v>
      </c>
      <c r="J291" s="66" t="s">
        <v>17</v>
      </c>
      <c r="K291" s="66">
        <v>1.7</v>
      </c>
      <c r="L291" s="60" t="s">
        <v>51</v>
      </c>
      <c r="M291" s="14">
        <f>IF(L291="","",VLOOKUP(L291,Légende!A:B,2,FALSE))</f>
        <v>1</v>
      </c>
      <c r="N291" s="91" t="s">
        <v>18</v>
      </c>
      <c r="O291" s="14">
        <f>IF(N291="",0,VLOOKUP(N291,Légende!D:E,2,FALSE))</f>
        <v>1</v>
      </c>
      <c r="P291" s="15">
        <f>IF(Q291="","",VLOOKUP(Q291,'[1]Données GS'!V:W,2,FALSE))</f>
        <v>200</v>
      </c>
      <c r="Q291" s="32" t="s">
        <v>76</v>
      </c>
      <c r="R291" s="107" t="s">
        <v>359</v>
      </c>
    </row>
    <row r="292" spans="1:18" ht="45" x14ac:dyDescent="0.25">
      <c r="A292" s="114" t="s">
        <v>123</v>
      </c>
      <c r="B292" s="65" t="s">
        <v>182</v>
      </c>
      <c r="C292" s="65" t="s">
        <v>53</v>
      </c>
      <c r="D292" s="65" t="s">
        <v>183</v>
      </c>
      <c r="E292" s="65" t="s">
        <v>15</v>
      </c>
      <c r="F292" s="66">
        <v>1</v>
      </c>
      <c r="G292" s="66">
        <v>4</v>
      </c>
      <c r="H292" s="16">
        <f t="shared" si="4"/>
        <v>8</v>
      </c>
      <c r="I292" s="66" t="s">
        <v>16</v>
      </c>
      <c r="J292" s="66" t="s">
        <v>17</v>
      </c>
      <c r="K292" s="66">
        <v>10.5</v>
      </c>
      <c r="L292" s="60" t="s">
        <v>51</v>
      </c>
      <c r="M292" s="14">
        <f>IF(L292="","",VLOOKUP(L292,Légende!A:B,2,FALSE))</f>
        <v>1</v>
      </c>
      <c r="N292" s="91" t="s">
        <v>18</v>
      </c>
      <c r="O292" s="14">
        <f>IF(N292="",0,VLOOKUP(N292,Légende!D:E,2,FALSE))</f>
        <v>1</v>
      </c>
      <c r="P292" s="15">
        <f>IF(Q292="","",VLOOKUP(Q292,'[1]Données GS'!V:W,2,FALSE))</f>
        <v>50</v>
      </c>
      <c r="Q292" s="32" t="s">
        <v>67</v>
      </c>
      <c r="R292" s="107" t="s">
        <v>292</v>
      </c>
    </row>
    <row r="293" spans="1:18" ht="45" x14ac:dyDescent="0.25">
      <c r="A293" s="114" t="s">
        <v>123</v>
      </c>
      <c r="B293" s="65" t="s">
        <v>182</v>
      </c>
      <c r="C293" s="65" t="s">
        <v>53</v>
      </c>
      <c r="D293" s="65" t="s">
        <v>184</v>
      </c>
      <c r="E293" s="65" t="s">
        <v>19</v>
      </c>
      <c r="F293" s="66">
        <v>1</v>
      </c>
      <c r="G293" s="66">
        <v>2</v>
      </c>
      <c r="H293" s="16">
        <f t="shared" si="4"/>
        <v>4</v>
      </c>
      <c r="I293" s="66" t="s">
        <v>16</v>
      </c>
      <c r="J293" s="66" t="s">
        <v>17</v>
      </c>
      <c r="K293" s="66">
        <v>9</v>
      </c>
      <c r="L293" s="60" t="s">
        <v>51</v>
      </c>
      <c r="M293" s="14">
        <f>IF(L293="","",VLOOKUP(L293,Légende!A:B,2,FALSE))</f>
        <v>1</v>
      </c>
      <c r="N293" s="91" t="s">
        <v>18</v>
      </c>
      <c r="O293" s="14">
        <f>IF(N293="",0,VLOOKUP(N293,Légende!D:E,2,FALSE))</f>
        <v>1</v>
      </c>
      <c r="P293" s="15">
        <f>IF(Q293="","",VLOOKUP(Q293,'[1]Données GS'!V:W,2,FALSE))</f>
        <v>50</v>
      </c>
      <c r="Q293" s="32" t="s">
        <v>67</v>
      </c>
      <c r="R293" s="107" t="s">
        <v>292</v>
      </c>
    </row>
    <row r="294" spans="1:18" ht="45" x14ac:dyDescent="0.25">
      <c r="A294" s="114" t="s">
        <v>123</v>
      </c>
      <c r="B294" s="65" t="s">
        <v>182</v>
      </c>
      <c r="C294" s="65" t="s">
        <v>53</v>
      </c>
      <c r="D294" s="65" t="s">
        <v>192</v>
      </c>
      <c r="E294" s="65" t="s">
        <v>15</v>
      </c>
      <c r="F294" s="66">
        <v>2</v>
      </c>
      <c r="G294" s="66">
        <v>4</v>
      </c>
      <c r="H294" s="16">
        <f t="shared" si="4"/>
        <v>16</v>
      </c>
      <c r="I294" s="66" t="s">
        <v>16</v>
      </c>
      <c r="J294" s="66" t="s">
        <v>17</v>
      </c>
      <c r="K294" s="66">
        <v>24.5</v>
      </c>
      <c r="L294" s="60" t="s">
        <v>51</v>
      </c>
      <c r="M294" s="14">
        <f>IF(L294="","",VLOOKUP(L294,Légende!A:B,2,FALSE))</f>
        <v>1</v>
      </c>
      <c r="N294" s="91" t="s">
        <v>18</v>
      </c>
      <c r="O294" s="14">
        <f>IF(N294="",0,VLOOKUP(N294,Légende!D:E,2,FALSE))</f>
        <v>1</v>
      </c>
      <c r="P294" s="15">
        <f>IF(Q294="","",VLOOKUP(Q294,'[1]Données GS'!V:W,2,FALSE))</f>
        <v>50</v>
      </c>
      <c r="Q294" s="32" t="s">
        <v>67</v>
      </c>
      <c r="R294" s="107" t="s">
        <v>292</v>
      </c>
    </row>
    <row r="295" spans="1:18" ht="45" x14ac:dyDescent="0.25">
      <c r="A295" s="114" t="s">
        <v>124</v>
      </c>
      <c r="B295" s="65" t="s">
        <v>182</v>
      </c>
      <c r="C295" s="65" t="s">
        <v>53</v>
      </c>
      <c r="D295" s="65"/>
      <c r="E295" s="65" t="s">
        <v>15</v>
      </c>
      <c r="F295" s="66">
        <v>2</v>
      </c>
      <c r="G295" s="66">
        <v>4</v>
      </c>
      <c r="H295" s="16">
        <f t="shared" si="4"/>
        <v>16</v>
      </c>
      <c r="I295" s="66" t="s">
        <v>16</v>
      </c>
      <c r="J295" s="66" t="s">
        <v>17</v>
      </c>
      <c r="K295" s="66">
        <v>15</v>
      </c>
      <c r="L295" s="60" t="s">
        <v>51</v>
      </c>
      <c r="M295" s="14">
        <f>IF(L295="","",VLOOKUP(L295,Légende!A:B,2,FALSE))</f>
        <v>1</v>
      </c>
      <c r="N295" s="91" t="s">
        <v>18</v>
      </c>
      <c r="O295" s="14">
        <f>IF(N295="",0,VLOOKUP(N295,Légende!D:E,2,FALSE))</f>
        <v>1</v>
      </c>
      <c r="P295" s="15">
        <f>IF(Q295="","",VLOOKUP(Q295,'[1]Données GS'!V:W,2,FALSE))</f>
        <v>50</v>
      </c>
      <c r="Q295" s="32" t="s">
        <v>67</v>
      </c>
      <c r="R295" s="107" t="s">
        <v>292</v>
      </c>
    </row>
    <row r="296" spans="1:18" ht="45" x14ac:dyDescent="0.25">
      <c r="A296" s="114" t="s">
        <v>124</v>
      </c>
      <c r="B296" s="65" t="s">
        <v>182</v>
      </c>
      <c r="C296" s="65" t="s">
        <v>53</v>
      </c>
      <c r="D296" s="65"/>
      <c r="E296" s="65" t="s">
        <v>15</v>
      </c>
      <c r="F296" s="66">
        <v>2</v>
      </c>
      <c r="G296" s="66">
        <v>4</v>
      </c>
      <c r="H296" s="16">
        <f t="shared" si="4"/>
        <v>16</v>
      </c>
      <c r="I296" s="66" t="s">
        <v>16</v>
      </c>
      <c r="J296" s="66" t="s">
        <v>17</v>
      </c>
      <c r="K296" s="66">
        <v>14</v>
      </c>
      <c r="L296" s="60" t="s">
        <v>51</v>
      </c>
      <c r="M296" s="14">
        <f>IF(L296="","",VLOOKUP(L296,Légende!A:B,2,FALSE))</f>
        <v>1</v>
      </c>
      <c r="N296" s="91" t="s">
        <v>18</v>
      </c>
      <c r="O296" s="14">
        <f>IF(N296="",0,VLOOKUP(N296,Légende!D:E,2,FALSE))</f>
        <v>1</v>
      </c>
      <c r="P296" s="15">
        <f>IF(Q296="","",VLOOKUP(Q296,'[1]Données GS'!V:W,2,FALSE))</f>
        <v>50</v>
      </c>
      <c r="Q296" s="32" t="s">
        <v>67</v>
      </c>
      <c r="R296" s="107" t="s">
        <v>292</v>
      </c>
    </row>
    <row r="297" spans="1:18" ht="45" x14ac:dyDescent="0.25">
      <c r="A297" s="114" t="s">
        <v>124</v>
      </c>
      <c r="B297" s="65" t="s">
        <v>182</v>
      </c>
      <c r="C297" s="65" t="s">
        <v>53</v>
      </c>
      <c r="D297" s="65"/>
      <c r="E297" s="65" t="s">
        <v>15</v>
      </c>
      <c r="F297" s="66">
        <v>2</v>
      </c>
      <c r="G297" s="66">
        <v>4</v>
      </c>
      <c r="H297" s="16">
        <f t="shared" si="4"/>
        <v>16</v>
      </c>
      <c r="I297" s="66" t="s">
        <v>16</v>
      </c>
      <c r="J297" s="66" t="s">
        <v>17</v>
      </c>
      <c r="K297" s="66">
        <v>17</v>
      </c>
      <c r="L297" s="60" t="s">
        <v>51</v>
      </c>
      <c r="M297" s="14">
        <f>IF(L297="","",VLOOKUP(L297,Légende!A:B,2,FALSE))</f>
        <v>1</v>
      </c>
      <c r="N297" s="91" t="s">
        <v>18</v>
      </c>
      <c r="O297" s="14">
        <f>IF(N297="",0,VLOOKUP(N297,Légende!D:E,2,FALSE))</f>
        <v>1</v>
      </c>
      <c r="P297" s="15">
        <f>IF(Q297="","",VLOOKUP(Q297,'[1]Données GS'!V:W,2,FALSE))</f>
        <v>50</v>
      </c>
      <c r="Q297" s="32" t="s">
        <v>67</v>
      </c>
      <c r="R297" s="107" t="s">
        <v>292</v>
      </c>
    </row>
    <row r="298" spans="1:18" ht="45" x14ac:dyDescent="0.25">
      <c r="A298" s="114" t="s">
        <v>124</v>
      </c>
      <c r="B298" s="65" t="s">
        <v>182</v>
      </c>
      <c r="C298" s="65" t="s">
        <v>53</v>
      </c>
      <c r="D298" s="65"/>
      <c r="E298" s="65" t="s">
        <v>15</v>
      </c>
      <c r="F298" s="66">
        <v>1</v>
      </c>
      <c r="G298" s="66">
        <v>2.2000000000000002</v>
      </c>
      <c r="H298" s="16">
        <f t="shared" si="4"/>
        <v>4.4000000000000004</v>
      </c>
      <c r="I298" s="66" t="s">
        <v>16</v>
      </c>
      <c r="J298" s="66" t="s">
        <v>17</v>
      </c>
      <c r="K298" s="66">
        <v>9</v>
      </c>
      <c r="L298" s="60" t="s">
        <v>51</v>
      </c>
      <c r="M298" s="14">
        <f>IF(L298="","",VLOOKUP(L298,Légende!A:B,2,FALSE))</f>
        <v>1</v>
      </c>
      <c r="N298" s="91" t="s">
        <v>18</v>
      </c>
      <c r="O298" s="14">
        <f>IF(N298="",0,VLOOKUP(N298,Légende!D:E,2,FALSE))</f>
        <v>1</v>
      </c>
      <c r="P298" s="15">
        <f>IF(Q298="","",VLOOKUP(Q298,'[1]Données GS'!V:W,2,FALSE))</f>
        <v>50</v>
      </c>
      <c r="Q298" s="32" t="s">
        <v>67</v>
      </c>
      <c r="R298" s="107" t="s">
        <v>383</v>
      </c>
    </row>
    <row r="299" spans="1:18" ht="45" x14ac:dyDescent="0.25">
      <c r="A299" s="114" t="s">
        <v>124</v>
      </c>
      <c r="B299" s="65" t="s">
        <v>182</v>
      </c>
      <c r="C299" s="65" t="s">
        <v>53</v>
      </c>
      <c r="D299" s="65"/>
      <c r="E299" s="65" t="s">
        <v>19</v>
      </c>
      <c r="F299" s="66">
        <v>0</v>
      </c>
      <c r="G299" s="66">
        <v>0</v>
      </c>
      <c r="H299" s="16">
        <f t="shared" si="4"/>
        <v>0</v>
      </c>
      <c r="I299" s="66" t="s">
        <v>16</v>
      </c>
      <c r="J299" s="66" t="s">
        <v>17</v>
      </c>
      <c r="K299" s="66">
        <v>19</v>
      </c>
      <c r="L299" s="60" t="s">
        <v>50</v>
      </c>
      <c r="M299" s="14">
        <f>IF(L299="","",VLOOKUP(L299,Légende!A:B,2,FALSE))</f>
        <v>0.8</v>
      </c>
      <c r="N299" s="91" t="s">
        <v>18</v>
      </c>
      <c r="O299" s="14">
        <f>IF(N299="",0,VLOOKUP(N299,Légende!D:E,2,FALSE))</f>
        <v>1</v>
      </c>
      <c r="P299" s="15">
        <f>IF(Q299="","",VLOOKUP(Q299,'[1]Données GS'!V:W,2,FALSE))</f>
        <v>50</v>
      </c>
      <c r="Q299" s="32" t="s">
        <v>67</v>
      </c>
      <c r="R299" s="107" t="s">
        <v>292</v>
      </c>
    </row>
    <row r="300" spans="1:18" ht="45" x14ac:dyDescent="0.25">
      <c r="A300" s="114" t="s">
        <v>124</v>
      </c>
      <c r="B300" s="65" t="s">
        <v>182</v>
      </c>
      <c r="C300" s="65" t="s">
        <v>53</v>
      </c>
      <c r="D300" s="65"/>
      <c r="E300" s="65" t="s">
        <v>22</v>
      </c>
      <c r="F300" s="66">
        <v>1</v>
      </c>
      <c r="G300" s="66">
        <v>3</v>
      </c>
      <c r="H300" s="16">
        <f t="shared" si="4"/>
        <v>6</v>
      </c>
      <c r="I300" s="66" t="s">
        <v>16</v>
      </c>
      <c r="J300" s="66" t="s">
        <v>17</v>
      </c>
      <c r="K300" s="66">
        <v>10</v>
      </c>
      <c r="L300" s="60" t="s">
        <v>50</v>
      </c>
      <c r="M300" s="14">
        <f>IF(L300="","",VLOOKUP(L300,Légende!A:B,2,FALSE))</f>
        <v>0.8</v>
      </c>
      <c r="N300" s="91" t="s">
        <v>18</v>
      </c>
      <c r="O300" s="14">
        <f>IF(N300="",0,VLOOKUP(N300,Légende!D:E,2,FALSE))</f>
        <v>1</v>
      </c>
      <c r="P300" s="15">
        <f>IF(Q300="","",VLOOKUP(Q300,'[1]Données GS'!V:W,2,FALSE))</f>
        <v>200</v>
      </c>
      <c r="Q300" s="32" t="s">
        <v>76</v>
      </c>
      <c r="R300" s="107" t="s">
        <v>384</v>
      </c>
    </row>
    <row r="301" spans="1:18" ht="45" x14ac:dyDescent="0.25">
      <c r="A301" s="114" t="s">
        <v>125</v>
      </c>
      <c r="B301" s="65" t="s">
        <v>167</v>
      </c>
      <c r="C301" s="65" t="s">
        <v>53</v>
      </c>
      <c r="D301" s="65" t="s">
        <v>196</v>
      </c>
      <c r="E301" s="65" t="s">
        <v>15</v>
      </c>
      <c r="F301" s="66">
        <v>1</v>
      </c>
      <c r="G301" s="66">
        <v>2</v>
      </c>
      <c r="H301" s="16">
        <f t="shared" si="4"/>
        <v>4</v>
      </c>
      <c r="I301" s="66" t="s">
        <v>34</v>
      </c>
      <c r="J301" s="66" t="s">
        <v>17</v>
      </c>
      <c r="K301" s="66">
        <v>12</v>
      </c>
      <c r="L301" s="60" t="s">
        <v>51</v>
      </c>
      <c r="M301" s="14">
        <f>IF(L301="","",VLOOKUP(L301,Légende!A:B,2,FALSE))</f>
        <v>1</v>
      </c>
      <c r="N301" s="91" t="s">
        <v>18</v>
      </c>
      <c r="O301" s="14">
        <f>IF(N301="",0,VLOOKUP(N301,Légende!D:E,2,FALSE))</f>
        <v>1</v>
      </c>
      <c r="P301" s="15">
        <f>IF(Q301="","",VLOOKUP(Q301,'[1]Données GS'!V:W,2,FALSE))</f>
        <v>50</v>
      </c>
      <c r="Q301" s="32" t="s">
        <v>67</v>
      </c>
      <c r="R301" s="107" t="s">
        <v>292</v>
      </c>
    </row>
    <row r="302" spans="1:18" ht="45" x14ac:dyDescent="0.25">
      <c r="A302" s="114" t="s">
        <v>125</v>
      </c>
      <c r="B302" s="65" t="s">
        <v>167</v>
      </c>
      <c r="C302" s="65" t="s">
        <v>53</v>
      </c>
      <c r="D302" s="65" t="s">
        <v>222</v>
      </c>
      <c r="E302" s="65" t="s">
        <v>15</v>
      </c>
      <c r="F302" s="66">
        <v>1</v>
      </c>
      <c r="G302" s="66">
        <v>2</v>
      </c>
      <c r="H302" s="16">
        <f t="shared" si="4"/>
        <v>4</v>
      </c>
      <c r="I302" s="66" t="s">
        <v>34</v>
      </c>
      <c r="J302" s="66" t="s">
        <v>17</v>
      </c>
      <c r="K302" s="66">
        <v>17</v>
      </c>
      <c r="L302" s="60" t="s">
        <v>51</v>
      </c>
      <c r="M302" s="14">
        <f>IF(L302="","",VLOOKUP(L302,Légende!A:B,2,FALSE))</f>
        <v>1</v>
      </c>
      <c r="N302" s="91" t="s">
        <v>18</v>
      </c>
      <c r="O302" s="14">
        <f>IF(N302="",0,VLOOKUP(N302,Légende!D:E,2,FALSE))</f>
        <v>1</v>
      </c>
      <c r="P302" s="15">
        <f>IF(Q302="","",VLOOKUP(Q302,'[1]Données GS'!V:W,2,FALSE))</f>
        <v>50</v>
      </c>
      <c r="Q302" s="32" t="s">
        <v>67</v>
      </c>
      <c r="R302" s="107" t="s">
        <v>292</v>
      </c>
    </row>
    <row r="303" spans="1:18" ht="45" x14ac:dyDescent="0.25">
      <c r="A303" s="114" t="s">
        <v>125</v>
      </c>
      <c r="B303" s="65" t="s">
        <v>167</v>
      </c>
      <c r="C303" s="65" t="s">
        <v>53</v>
      </c>
      <c r="D303" s="65" t="s">
        <v>223</v>
      </c>
      <c r="E303" s="65" t="s">
        <v>15</v>
      </c>
      <c r="F303" s="66">
        <v>2</v>
      </c>
      <c r="G303" s="66">
        <v>2</v>
      </c>
      <c r="H303" s="16">
        <f t="shared" si="4"/>
        <v>8</v>
      </c>
      <c r="I303" s="66" t="s">
        <v>34</v>
      </c>
      <c r="J303" s="66" t="s">
        <v>17</v>
      </c>
      <c r="K303" s="66">
        <v>29</v>
      </c>
      <c r="L303" s="60" t="s">
        <v>51</v>
      </c>
      <c r="M303" s="14">
        <f>IF(L303="","",VLOOKUP(L303,Légende!A:B,2,FALSE))</f>
        <v>1</v>
      </c>
      <c r="N303" s="91" t="s">
        <v>18</v>
      </c>
      <c r="O303" s="14">
        <f>IF(N303="",0,VLOOKUP(N303,Légende!D:E,2,FALSE))</f>
        <v>1</v>
      </c>
      <c r="P303" s="15">
        <f>IF(Q303="","",VLOOKUP(Q303,'[1]Données GS'!V:W,2,FALSE))</f>
        <v>50</v>
      </c>
      <c r="Q303" s="32" t="s">
        <v>67</v>
      </c>
      <c r="R303" s="107" t="s">
        <v>292</v>
      </c>
    </row>
    <row r="304" spans="1:18" ht="45" x14ac:dyDescent="0.25">
      <c r="A304" s="114" t="s">
        <v>125</v>
      </c>
      <c r="B304" s="65" t="s">
        <v>167</v>
      </c>
      <c r="C304" s="65" t="s">
        <v>53</v>
      </c>
      <c r="D304" s="65" t="s">
        <v>195</v>
      </c>
      <c r="E304" s="65" t="s">
        <v>21</v>
      </c>
      <c r="F304" s="66">
        <v>2</v>
      </c>
      <c r="G304" s="66">
        <v>2</v>
      </c>
      <c r="H304" s="16">
        <f t="shared" si="4"/>
        <v>8</v>
      </c>
      <c r="I304" s="66" t="s">
        <v>16</v>
      </c>
      <c r="J304" s="66" t="s">
        <v>17</v>
      </c>
      <c r="K304" s="66">
        <v>45</v>
      </c>
      <c r="L304" s="60" t="s">
        <v>50</v>
      </c>
      <c r="M304" s="14">
        <f>IF(L304="","",VLOOKUP(L304,Légende!A:B,2,FALSE))</f>
        <v>0.8</v>
      </c>
      <c r="N304" s="91" t="s">
        <v>18</v>
      </c>
      <c r="O304" s="14">
        <f>IF(N304="",0,VLOOKUP(N304,Légende!D:E,2,FALSE))</f>
        <v>1</v>
      </c>
      <c r="P304" s="15">
        <f>IF(Q304="","",VLOOKUP(Q304,'[1]Données GS'!V:W,2,FALSE))</f>
        <v>250</v>
      </c>
      <c r="Q304" s="67" t="s">
        <v>79</v>
      </c>
      <c r="R304" s="107" t="s">
        <v>385</v>
      </c>
    </row>
    <row r="305" spans="1:18" ht="45.75" thickBot="1" x14ac:dyDescent="0.3">
      <c r="A305" s="114" t="s">
        <v>125</v>
      </c>
      <c r="B305" s="65" t="s">
        <v>167</v>
      </c>
      <c r="C305" s="65" t="s">
        <v>53</v>
      </c>
      <c r="D305" s="65" t="s">
        <v>188</v>
      </c>
      <c r="E305" s="65" t="s">
        <v>15</v>
      </c>
      <c r="F305" s="66">
        <v>1</v>
      </c>
      <c r="G305" s="66">
        <v>2</v>
      </c>
      <c r="H305" s="16">
        <f t="shared" si="4"/>
        <v>4</v>
      </c>
      <c r="I305" s="66" t="s">
        <v>16</v>
      </c>
      <c r="J305" s="66" t="s">
        <v>17</v>
      </c>
      <c r="K305" s="66">
        <v>34.5</v>
      </c>
      <c r="L305" s="60" t="s">
        <v>51</v>
      </c>
      <c r="M305" s="14">
        <f>IF(L305="","",VLOOKUP(L305,Légende!A:B,2,FALSE))</f>
        <v>1</v>
      </c>
      <c r="N305" s="91" t="s">
        <v>18</v>
      </c>
      <c r="O305" s="14">
        <f>IF(N305="",0,VLOOKUP(N305,Légende!D:E,2,FALSE))</f>
        <v>1</v>
      </c>
      <c r="P305" s="93">
        <f>IF(Q305="","",VLOOKUP(Q305,'[1]Données GS'!V:W,2,FALSE))</f>
        <v>50</v>
      </c>
      <c r="Q305" s="32" t="s">
        <v>67</v>
      </c>
      <c r="R305" s="107" t="s">
        <v>292</v>
      </c>
    </row>
    <row r="306" spans="1:18" ht="45" x14ac:dyDescent="0.25">
      <c r="A306" s="114" t="s">
        <v>125</v>
      </c>
      <c r="B306" s="65" t="s">
        <v>167</v>
      </c>
      <c r="C306" s="65" t="s">
        <v>53</v>
      </c>
      <c r="D306" s="65" t="s">
        <v>194</v>
      </c>
      <c r="E306" s="65" t="s">
        <v>21</v>
      </c>
      <c r="F306" s="66">
        <v>1</v>
      </c>
      <c r="G306" s="66">
        <v>2</v>
      </c>
      <c r="H306" s="16">
        <f t="shared" si="4"/>
        <v>4</v>
      </c>
      <c r="I306" s="66" t="s">
        <v>16</v>
      </c>
      <c r="J306" s="66" t="s">
        <v>17</v>
      </c>
      <c r="K306" s="66">
        <v>27</v>
      </c>
      <c r="L306" s="60" t="s">
        <v>50</v>
      </c>
      <c r="M306" s="14">
        <f>IF(L306="","",VLOOKUP(L306,Légende!A:B,2,FALSE))</f>
        <v>0.8</v>
      </c>
      <c r="N306" s="91" t="s">
        <v>18</v>
      </c>
      <c r="O306" s="14">
        <f>IF(N306="",0,VLOOKUP(N306,Légende!D:E,2,FALSE))</f>
        <v>1</v>
      </c>
      <c r="P306" s="11">
        <f>IF(Q306="","",VLOOKUP(Q306,'[1]Données GS'!V:W,2,FALSE))</f>
        <v>250</v>
      </c>
      <c r="Q306" s="67" t="s">
        <v>79</v>
      </c>
      <c r="R306" s="107" t="s">
        <v>385</v>
      </c>
    </row>
    <row r="307" spans="1:18" ht="45" x14ac:dyDescent="0.25">
      <c r="A307" s="114" t="s">
        <v>125</v>
      </c>
      <c r="B307" s="65" t="s">
        <v>167</v>
      </c>
      <c r="C307" s="65" t="s">
        <v>53</v>
      </c>
      <c r="D307" s="65" t="s">
        <v>199</v>
      </c>
      <c r="E307" s="65" t="s">
        <v>21</v>
      </c>
      <c r="F307" s="66">
        <v>2</v>
      </c>
      <c r="G307" s="66">
        <v>2</v>
      </c>
      <c r="H307" s="16">
        <f t="shared" si="4"/>
        <v>8</v>
      </c>
      <c r="I307" s="66" t="s">
        <v>16</v>
      </c>
      <c r="J307" s="66" t="s">
        <v>17</v>
      </c>
      <c r="K307" s="66">
        <v>36</v>
      </c>
      <c r="L307" s="60" t="s">
        <v>50</v>
      </c>
      <c r="M307" s="14">
        <f>IF(L307="","",VLOOKUP(L307,Légende!A:B,2,FALSE))</f>
        <v>0.8</v>
      </c>
      <c r="N307" s="91" t="s">
        <v>18</v>
      </c>
      <c r="O307" s="14">
        <f>IF(N307="",0,VLOOKUP(N307,Légende!D:E,2,FALSE))</f>
        <v>1</v>
      </c>
      <c r="P307" s="15">
        <f>IF(Q307="","",VLOOKUP(Q307,'[1]Données GS'!V:W,2,FALSE))</f>
        <v>250</v>
      </c>
      <c r="Q307" s="67" t="s">
        <v>79</v>
      </c>
      <c r="R307" s="107" t="s">
        <v>385</v>
      </c>
    </row>
    <row r="308" spans="1:18" ht="45" x14ac:dyDescent="0.25">
      <c r="A308" s="114" t="s">
        <v>125</v>
      </c>
      <c r="B308" s="65" t="s">
        <v>167</v>
      </c>
      <c r="C308" s="65" t="s">
        <v>53</v>
      </c>
      <c r="D308" s="65" t="s">
        <v>200</v>
      </c>
      <c r="E308" s="65" t="s">
        <v>21</v>
      </c>
      <c r="F308" s="66">
        <v>2</v>
      </c>
      <c r="G308" s="66">
        <v>2</v>
      </c>
      <c r="H308" s="16">
        <f t="shared" si="4"/>
        <v>8</v>
      </c>
      <c r="I308" s="66" t="s">
        <v>16</v>
      </c>
      <c r="J308" s="66" t="s">
        <v>17</v>
      </c>
      <c r="K308" s="66">
        <v>34</v>
      </c>
      <c r="L308" s="60" t="s">
        <v>50</v>
      </c>
      <c r="M308" s="14">
        <f>IF(L308="","",VLOOKUP(L308,Légende!A:B,2,FALSE))</f>
        <v>0.8</v>
      </c>
      <c r="N308" s="91" t="s">
        <v>18</v>
      </c>
      <c r="O308" s="14">
        <f>IF(N308="",0,VLOOKUP(N308,Légende!D:E,2,FALSE))</f>
        <v>1</v>
      </c>
      <c r="P308" s="15">
        <f>IF(Q308="","",VLOOKUP(Q308,'[1]Données GS'!V:W,2,FALSE))</f>
        <v>250</v>
      </c>
      <c r="Q308" s="67" t="s">
        <v>79</v>
      </c>
      <c r="R308" s="107" t="s">
        <v>386</v>
      </c>
    </row>
    <row r="309" spans="1:18" ht="45" x14ac:dyDescent="0.25">
      <c r="A309" s="114" t="s">
        <v>125</v>
      </c>
      <c r="B309" s="65" t="s">
        <v>167</v>
      </c>
      <c r="C309" s="65" t="s">
        <v>53</v>
      </c>
      <c r="D309" s="65" t="s">
        <v>200</v>
      </c>
      <c r="E309" s="65" t="s">
        <v>21</v>
      </c>
      <c r="F309" s="66">
        <v>1</v>
      </c>
      <c r="G309" s="66">
        <v>2</v>
      </c>
      <c r="H309" s="16">
        <f t="shared" si="4"/>
        <v>4</v>
      </c>
      <c r="I309" s="66" t="s">
        <v>16</v>
      </c>
      <c r="J309" s="66" t="s">
        <v>17</v>
      </c>
      <c r="K309" s="66">
        <v>15</v>
      </c>
      <c r="L309" s="60" t="s">
        <v>50</v>
      </c>
      <c r="M309" s="14">
        <f>IF(L309="","",VLOOKUP(L309,Légende!A:B,2,FALSE))</f>
        <v>0.8</v>
      </c>
      <c r="N309" s="91" t="s">
        <v>18</v>
      </c>
      <c r="O309" s="14">
        <f>IF(N309="",0,VLOOKUP(N309,Légende!D:E,2,FALSE))</f>
        <v>1</v>
      </c>
      <c r="P309" s="15">
        <f>IF(Q309="","",VLOOKUP(Q309,'[1]Données GS'!V:W,2,FALSE))</f>
        <v>24</v>
      </c>
      <c r="Q309" s="67" t="s">
        <v>61</v>
      </c>
      <c r="R309" s="107" t="s">
        <v>387</v>
      </c>
    </row>
    <row r="310" spans="1:18" ht="45" x14ac:dyDescent="0.25">
      <c r="A310" s="114" t="s">
        <v>125</v>
      </c>
      <c r="B310" s="65" t="s">
        <v>167</v>
      </c>
      <c r="C310" s="65" t="s">
        <v>53</v>
      </c>
      <c r="D310" s="65" t="s">
        <v>224</v>
      </c>
      <c r="E310" s="65" t="s">
        <v>15</v>
      </c>
      <c r="F310" s="66">
        <v>3</v>
      </c>
      <c r="G310" s="66">
        <v>2</v>
      </c>
      <c r="H310" s="16">
        <f t="shared" si="4"/>
        <v>12</v>
      </c>
      <c r="I310" s="66" t="s">
        <v>16</v>
      </c>
      <c r="J310" s="66" t="s">
        <v>17</v>
      </c>
      <c r="K310" s="66">
        <v>28</v>
      </c>
      <c r="L310" s="60" t="s">
        <v>51</v>
      </c>
      <c r="M310" s="14">
        <f>IF(L310="","",VLOOKUP(L310,Légende!A:B,2,FALSE))</f>
        <v>1</v>
      </c>
      <c r="N310" s="91" t="s">
        <v>18</v>
      </c>
      <c r="O310" s="14">
        <f>IF(N310="",0,VLOOKUP(N310,Légende!D:E,2,FALSE))</f>
        <v>1</v>
      </c>
      <c r="P310" s="15">
        <f>IF(Q310="","",VLOOKUP(Q310,'[1]Données GS'!V:W,2,FALSE))</f>
        <v>50</v>
      </c>
      <c r="Q310" s="32" t="s">
        <v>67</v>
      </c>
      <c r="R310" s="107" t="s">
        <v>292</v>
      </c>
    </row>
    <row r="311" spans="1:18" ht="45" x14ac:dyDescent="0.25">
      <c r="A311" s="114" t="s">
        <v>125</v>
      </c>
      <c r="B311" s="65" t="s">
        <v>167</v>
      </c>
      <c r="C311" s="65" t="s">
        <v>53</v>
      </c>
      <c r="D311" s="65" t="s">
        <v>225</v>
      </c>
      <c r="E311" s="65" t="s">
        <v>2</v>
      </c>
      <c r="F311" s="66">
        <v>1</v>
      </c>
      <c r="G311" s="66">
        <v>2</v>
      </c>
      <c r="H311" s="16">
        <f t="shared" si="4"/>
        <v>4</v>
      </c>
      <c r="I311" s="66" t="s">
        <v>16</v>
      </c>
      <c r="J311" s="66" t="s">
        <v>17</v>
      </c>
      <c r="K311" s="66">
        <v>18</v>
      </c>
      <c r="L311" s="60" t="s">
        <v>51</v>
      </c>
      <c r="M311" s="14">
        <f>IF(L311="","",VLOOKUP(L311,Légende!A:B,2,FALSE))</f>
        <v>1</v>
      </c>
      <c r="N311" s="91" t="s">
        <v>18</v>
      </c>
      <c r="O311" s="14">
        <f>IF(N311="",0,VLOOKUP(N311,Légende!D:E,2,FALSE))</f>
        <v>1</v>
      </c>
      <c r="P311" s="15">
        <f>IF(Q311="","",VLOOKUP(Q311,'[1]Données GS'!V:W,2,FALSE))</f>
        <v>12</v>
      </c>
      <c r="Q311" s="67" t="s">
        <v>26</v>
      </c>
      <c r="R311" s="107" t="s">
        <v>292</v>
      </c>
    </row>
    <row r="312" spans="1:18" ht="60" x14ac:dyDescent="0.25">
      <c r="A312" s="114" t="s">
        <v>125</v>
      </c>
      <c r="B312" s="65" t="s">
        <v>167</v>
      </c>
      <c r="C312" s="65" t="s">
        <v>53</v>
      </c>
      <c r="D312" s="65" t="s">
        <v>226</v>
      </c>
      <c r="E312" s="65" t="s">
        <v>22</v>
      </c>
      <c r="F312" s="66">
        <v>0</v>
      </c>
      <c r="G312" s="66">
        <v>0</v>
      </c>
      <c r="H312" s="16">
        <f t="shared" si="4"/>
        <v>0</v>
      </c>
      <c r="I312" s="66" t="s">
        <v>16</v>
      </c>
      <c r="J312" s="66" t="s">
        <v>17</v>
      </c>
      <c r="K312" s="66">
        <v>11</v>
      </c>
      <c r="L312" s="60" t="s">
        <v>50</v>
      </c>
      <c r="M312" s="14">
        <f>IF(L312="","",VLOOKUP(L312,Légende!A:B,2,FALSE))</f>
        <v>0.8</v>
      </c>
      <c r="N312" s="91" t="s">
        <v>18</v>
      </c>
      <c r="O312" s="14">
        <f>IF(N312="",0,VLOOKUP(N312,Légende!D:E,2,FALSE))</f>
        <v>1</v>
      </c>
      <c r="P312" s="15">
        <f>IF(Q312="","",VLOOKUP(Q312,'[1]Données GS'!V:W,2,FALSE))</f>
        <v>250</v>
      </c>
      <c r="Q312" s="67" t="s">
        <v>79</v>
      </c>
      <c r="R312" s="107" t="s">
        <v>388</v>
      </c>
    </row>
    <row r="313" spans="1:18" ht="45" x14ac:dyDescent="0.25">
      <c r="A313" s="114" t="s">
        <v>125</v>
      </c>
      <c r="B313" s="65" t="s">
        <v>167</v>
      </c>
      <c r="C313" s="65" t="s">
        <v>53</v>
      </c>
      <c r="D313" s="65"/>
      <c r="E313" s="65" t="s">
        <v>15</v>
      </c>
      <c r="F313" s="66">
        <v>0</v>
      </c>
      <c r="G313" s="66">
        <v>0</v>
      </c>
      <c r="H313" s="16">
        <f t="shared" si="4"/>
        <v>0</v>
      </c>
      <c r="I313" s="66" t="s">
        <v>16</v>
      </c>
      <c r="J313" s="66" t="s">
        <v>17</v>
      </c>
      <c r="K313" s="66">
        <v>25.5</v>
      </c>
      <c r="L313" s="60" t="s">
        <v>50</v>
      </c>
      <c r="M313" s="14">
        <f>IF(L313="","",VLOOKUP(L313,Légende!A:B,2,FALSE))</f>
        <v>0.8</v>
      </c>
      <c r="N313" s="91" t="s">
        <v>18</v>
      </c>
      <c r="O313" s="14">
        <f>IF(N313="",0,VLOOKUP(N313,Légende!D:E,2,FALSE))</f>
        <v>1</v>
      </c>
      <c r="P313" s="15">
        <f>IF(Q313="","",VLOOKUP(Q313,'[1]Données GS'!V:W,2,FALSE))</f>
        <v>250</v>
      </c>
      <c r="Q313" s="67" t="s">
        <v>79</v>
      </c>
      <c r="R313" s="107" t="s">
        <v>389</v>
      </c>
    </row>
    <row r="314" spans="1:18" ht="45" x14ac:dyDescent="0.25">
      <c r="A314" s="114" t="s">
        <v>125</v>
      </c>
      <c r="B314" s="65" t="s">
        <v>167</v>
      </c>
      <c r="C314" s="65" t="s">
        <v>53</v>
      </c>
      <c r="D314" s="65" t="s">
        <v>227</v>
      </c>
      <c r="E314" s="65" t="s">
        <v>22</v>
      </c>
      <c r="F314" s="66">
        <v>0</v>
      </c>
      <c r="G314" s="66">
        <v>0</v>
      </c>
      <c r="H314" s="16">
        <f t="shared" si="4"/>
        <v>0</v>
      </c>
      <c r="I314" s="66" t="s">
        <v>16</v>
      </c>
      <c r="J314" s="66" t="s">
        <v>17</v>
      </c>
      <c r="K314" s="66">
        <v>4.3</v>
      </c>
      <c r="L314" s="60" t="s">
        <v>50</v>
      </c>
      <c r="M314" s="14">
        <f>IF(L314="","",VLOOKUP(L314,Légende!A:B,2,FALSE))</f>
        <v>0.8</v>
      </c>
      <c r="N314" s="91" t="s">
        <v>18</v>
      </c>
      <c r="O314" s="14">
        <f>IF(N314="",0,VLOOKUP(N314,Légende!D:E,2,FALSE))</f>
        <v>1</v>
      </c>
      <c r="P314" s="15">
        <f>IF(Q314="","",VLOOKUP(Q314,'[1]Données GS'!V:W,2,FALSE))</f>
        <v>250</v>
      </c>
      <c r="Q314" s="67" t="s">
        <v>79</v>
      </c>
      <c r="R314" s="107" t="s">
        <v>390</v>
      </c>
    </row>
    <row r="315" spans="1:18" ht="60" x14ac:dyDescent="0.25">
      <c r="A315" s="114" t="s">
        <v>125</v>
      </c>
      <c r="B315" s="65" t="s">
        <v>167</v>
      </c>
      <c r="C315" s="65" t="s">
        <v>53</v>
      </c>
      <c r="D315" s="65" t="s">
        <v>200</v>
      </c>
      <c r="E315" s="65" t="s">
        <v>22</v>
      </c>
      <c r="F315" s="66">
        <v>1</v>
      </c>
      <c r="G315" s="66">
        <v>2</v>
      </c>
      <c r="H315" s="16">
        <f t="shared" si="4"/>
        <v>4</v>
      </c>
      <c r="I315" s="66" t="s">
        <v>16</v>
      </c>
      <c r="J315" s="66" t="s">
        <v>17</v>
      </c>
      <c r="K315" s="66">
        <v>11</v>
      </c>
      <c r="L315" s="60" t="s">
        <v>50</v>
      </c>
      <c r="M315" s="14">
        <f>IF(L315="","",VLOOKUP(L315,Légende!A:B,2,FALSE))</f>
        <v>0.8</v>
      </c>
      <c r="N315" s="91" t="s">
        <v>18</v>
      </c>
      <c r="O315" s="14">
        <f>IF(N315="",0,VLOOKUP(N315,Légende!D:E,2,FALSE))</f>
        <v>1</v>
      </c>
      <c r="P315" s="15">
        <f>IF(Q315="","",VLOOKUP(Q315,'[1]Données GS'!V:W,2,FALSE))</f>
        <v>250</v>
      </c>
      <c r="Q315" s="67" t="s">
        <v>79</v>
      </c>
      <c r="R315" s="107" t="s">
        <v>388</v>
      </c>
    </row>
    <row r="316" spans="1:18" ht="45" x14ac:dyDescent="0.25">
      <c r="A316" s="114" t="s">
        <v>125</v>
      </c>
      <c r="B316" s="65" t="s">
        <v>167</v>
      </c>
      <c r="C316" s="65" t="s">
        <v>53</v>
      </c>
      <c r="D316" s="65"/>
      <c r="E316" s="65" t="s">
        <v>19</v>
      </c>
      <c r="F316" s="66">
        <v>0</v>
      </c>
      <c r="G316" s="66">
        <v>0</v>
      </c>
      <c r="H316" s="16">
        <f t="shared" si="4"/>
        <v>0</v>
      </c>
      <c r="I316" s="66" t="s">
        <v>16</v>
      </c>
      <c r="J316" s="66" t="s">
        <v>17</v>
      </c>
      <c r="K316" s="66">
        <v>137</v>
      </c>
      <c r="L316" s="60" t="s">
        <v>50</v>
      </c>
      <c r="M316" s="14">
        <f>IF(L316="","",VLOOKUP(L316,Légende!A:B,2,FALSE))</f>
        <v>0.8</v>
      </c>
      <c r="N316" s="91" t="s">
        <v>18</v>
      </c>
      <c r="O316" s="14">
        <f>IF(N316="",0,VLOOKUP(N316,Légende!D:E,2,FALSE))</f>
        <v>1</v>
      </c>
      <c r="P316" s="15">
        <f>IF(Q316="","",VLOOKUP(Q316,'[1]Données GS'!V:W,2,FALSE))</f>
        <v>250</v>
      </c>
      <c r="Q316" s="67" t="s">
        <v>79</v>
      </c>
      <c r="R316" s="107" t="s">
        <v>391</v>
      </c>
    </row>
    <row r="317" spans="1:18" ht="45" x14ac:dyDescent="0.25">
      <c r="A317" s="114" t="s">
        <v>125</v>
      </c>
      <c r="B317" s="65" t="s">
        <v>167</v>
      </c>
      <c r="C317" s="65" t="s">
        <v>53</v>
      </c>
      <c r="D317" s="65" t="s">
        <v>211</v>
      </c>
      <c r="E317" s="65" t="s">
        <v>15</v>
      </c>
      <c r="F317" s="66">
        <v>1</v>
      </c>
      <c r="G317" s="66">
        <v>2</v>
      </c>
      <c r="H317" s="16">
        <f t="shared" si="4"/>
        <v>4</v>
      </c>
      <c r="I317" s="66" t="s">
        <v>16</v>
      </c>
      <c r="J317" s="66" t="s">
        <v>17</v>
      </c>
      <c r="K317" s="66">
        <v>9</v>
      </c>
      <c r="L317" s="60" t="s">
        <v>50</v>
      </c>
      <c r="M317" s="14">
        <f>IF(L317="","",VLOOKUP(L317,Légende!A:B,2,FALSE))</f>
        <v>0.8</v>
      </c>
      <c r="N317" s="91" t="s">
        <v>18</v>
      </c>
      <c r="O317" s="14">
        <f>IF(N317="",0,VLOOKUP(N317,Légende!D:E,2,FALSE))</f>
        <v>1</v>
      </c>
      <c r="P317" s="15">
        <f>IF(Q317="","",VLOOKUP(Q317,'[1]Données GS'!V:W,2,FALSE))</f>
        <v>24</v>
      </c>
      <c r="Q317" s="67" t="s">
        <v>61</v>
      </c>
      <c r="R317" s="107" t="s">
        <v>392</v>
      </c>
    </row>
    <row r="318" spans="1:18" ht="45" x14ac:dyDescent="0.25">
      <c r="A318" s="114" t="s">
        <v>126</v>
      </c>
      <c r="B318" s="65" t="s">
        <v>171</v>
      </c>
      <c r="C318" s="65" t="s">
        <v>228</v>
      </c>
      <c r="D318" s="65"/>
      <c r="E318" s="65" t="s">
        <v>15</v>
      </c>
      <c r="F318" s="66">
        <v>4</v>
      </c>
      <c r="G318" s="66">
        <v>5</v>
      </c>
      <c r="H318" s="16">
        <f t="shared" si="4"/>
        <v>40</v>
      </c>
      <c r="I318" s="66" t="s">
        <v>16</v>
      </c>
      <c r="J318" s="66" t="s">
        <v>17</v>
      </c>
      <c r="K318" s="66">
        <v>10</v>
      </c>
      <c r="L318" s="85" t="s">
        <v>51</v>
      </c>
      <c r="M318" s="14">
        <f>IF(L318="","",VLOOKUP(L318,Légende!A:B,2,FALSE))</f>
        <v>1</v>
      </c>
      <c r="N318" s="90" t="s">
        <v>18</v>
      </c>
      <c r="O318" s="14">
        <f>IF(N318="",0,VLOOKUP(N318,Légende!D:E,2,FALSE))</f>
        <v>1</v>
      </c>
      <c r="P318" s="15">
        <f>IF(Q318="","",VLOOKUP(Q318,'[1]Données GS'!V:W,2,FALSE))</f>
        <v>50</v>
      </c>
      <c r="Q318" s="32" t="s">
        <v>67</v>
      </c>
      <c r="R318" s="107" t="s">
        <v>393</v>
      </c>
    </row>
    <row r="319" spans="1:18" ht="45" x14ac:dyDescent="0.25">
      <c r="A319" s="114" t="s">
        <v>126</v>
      </c>
      <c r="B319" s="65" t="s">
        <v>171</v>
      </c>
      <c r="C319" s="65" t="s">
        <v>229</v>
      </c>
      <c r="D319" s="65"/>
      <c r="E319" s="65" t="s">
        <v>19</v>
      </c>
      <c r="F319" s="66">
        <v>0</v>
      </c>
      <c r="G319" s="66">
        <v>0</v>
      </c>
      <c r="H319" s="16">
        <f t="shared" si="4"/>
        <v>0</v>
      </c>
      <c r="I319" s="66" t="s">
        <v>16</v>
      </c>
      <c r="J319" s="66" t="s">
        <v>17</v>
      </c>
      <c r="K319" s="66">
        <v>11</v>
      </c>
      <c r="L319" s="85" t="s">
        <v>50</v>
      </c>
      <c r="M319" s="14">
        <f>IF(L319="","",VLOOKUP(L319,Légende!A:B,2,FALSE))</f>
        <v>0.8</v>
      </c>
      <c r="N319" s="90" t="s">
        <v>18</v>
      </c>
      <c r="O319" s="14">
        <f>IF(N319="",0,VLOOKUP(N319,Légende!D:E,2,FALSE))</f>
        <v>1</v>
      </c>
      <c r="P319" s="15">
        <f>IF(Q319="","",VLOOKUP(Q319,'[1]Données GS'!V:W,2,FALSE))</f>
        <v>50</v>
      </c>
      <c r="Q319" s="32" t="s">
        <v>67</v>
      </c>
      <c r="R319" s="107" t="s">
        <v>292</v>
      </c>
    </row>
    <row r="320" spans="1:18" ht="45" x14ac:dyDescent="0.25">
      <c r="A320" s="114" t="s">
        <v>126</v>
      </c>
      <c r="B320" s="65" t="s">
        <v>171</v>
      </c>
      <c r="C320" s="65" t="s">
        <v>53</v>
      </c>
      <c r="D320" s="65"/>
      <c r="E320" s="65" t="s">
        <v>15</v>
      </c>
      <c r="F320" s="66">
        <v>0</v>
      </c>
      <c r="G320" s="66">
        <v>0</v>
      </c>
      <c r="H320" s="16">
        <f t="shared" si="4"/>
        <v>0</v>
      </c>
      <c r="I320" s="66" t="s">
        <v>16</v>
      </c>
      <c r="J320" s="66" t="s">
        <v>17</v>
      </c>
      <c r="K320" s="66">
        <v>12</v>
      </c>
      <c r="L320" s="85" t="s">
        <v>51</v>
      </c>
      <c r="M320" s="14">
        <f>IF(L320="","",VLOOKUP(L320,Légende!A:B,2,FALSE))</f>
        <v>1</v>
      </c>
      <c r="N320" s="90" t="s">
        <v>18</v>
      </c>
      <c r="O320" s="14">
        <f>IF(N320="",0,VLOOKUP(N320,Légende!D:E,2,FALSE))</f>
        <v>1</v>
      </c>
      <c r="P320" s="15">
        <f>IF(Q320="","",VLOOKUP(Q320,'[1]Données GS'!V:W,2,FALSE))</f>
        <v>50</v>
      </c>
      <c r="Q320" s="32" t="s">
        <v>67</v>
      </c>
      <c r="R320" s="107" t="s">
        <v>394</v>
      </c>
    </row>
    <row r="321" spans="1:18" ht="45" x14ac:dyDescent="0.25">
      <c r="A321" s="115" t="s">
        <v>127</v>
      </c>
      <c r="B321" s="62" t="s">
        <v>230</v>
      </c>
      <c r="C321" s="62" t="s">
        <v>53</v>
      </c>
      <c r="D321" s="62" t="s">
        <v>167</v>
      </c>
      <c r="E321" s="62" t="s">
        <v>15</v>
      </c>
      <c r="F321" s="61">
        <v>1</v>
      </c>
      <c r="G321" s="61">
        <v>1.68</v>
      </c>
      <c r="H321" s="16">
        <f t="shared" si="4"/>
        <v>3.36</v>
      </c>
      <c r="I321" s="66" t="s">
        <v>16</v>
      </c>
      <c r="J321" s="66" t="s">
        <v>17</v>
      </c>
      <c r="K321" s="66">
        <v>15</v>
      </c>
      <c r="L321" s="85" t="s">
        <v>51</v>
      </c>
      <c r="M321" s="14">
        <f>IF(L321="","",VLOOKUP(L321,Légende!A:B,2,FALSE))</f>
        <v>1</v>
      </c>
      <c r="N321" s="90" t="s">
        <v>24</v>
      </c>
      <c r="O321" s="14">
        <f>IF(N321="",0,VLOOKUP(N321,Légende!D:E,2,FALSE))</f>
        <v>1</v>
      </c>
      <c r="P321" s="15">
        <f>IF(Q321="","",VLOOKUP(Q321,'[1]Données GS'!V:W,2,FALSE))</f>
        <v>50</v>
      </c>
      <c r="Q321" s="32" t="s">
        <v>67</v>
      </c>
      <c r="R321" s="107" t="s">
        <v>395</v>
      </c>
    </row>
    <row r="322" spans="1:18" ht="45" x14ac:dyDescent="0.25">
      <c r="A322" s="115" t="s">
        <v>127</v>
      </c>
      <c r="B322" s="62" t="s">
        <v>230</v>
      </c>
      <c r="C322" s="62" t="s">
        <v>53</v>
      </c>
      <c r="D322" s="62" t="s">
        <v>150</v>
      </c>
      <c r="E322" s="62" t="s">
        <v>15</v>
      </c>
      <c r="F322" s="61">
        <v>2</v>
      </c>
      <c r="G322" s="61">
        <v>1.68</v>
      </c>
      <c r="H322" s="16">
        <f t="shared" si="4"/>
        <v>6.72</v>
      </c>
      <c r="I322" s="66" t="s">
        <v>16</v>
      </c>
      <c r="J322" s="66" t="s">
        <v>17</v>
      </c>
      <c r="K322" s="66">
        <v>25</v>
      </c>
      <c r="L322" s="85" t="s">
        <v>51</v>
      </c>
      <c r="M322" s="14">
        <f>IF(L322="","",VLOOKUP(L322,Légende!A:B,2,FALSE))</f>
        <v>1</v>
      </c>
      <c r="N322" s="90" t="s">
        <v>24</v>
      </c>
      <c r="O322" s="14">
        <f>IF(N322="",0,VLOOKUP(N322,Légende!D:E,2,FALSE))</f>
        <v>1</v>
      </c>
      <c r="P322" s="15">
        <f>IF(Q322="","",VLOOKUP(Q322,'[1]Données GS'!V:W,2,FALSE))</f>
        <v>50</v>
      </c>
      <c r="Q322" s="32" t="s">
        <v>67</v>
      </c>
      <c r="R322" s="107" t="s">
        <v>396</v>
      </c>
    </row>
    <row r="323" spans="1:18" ht="45" x14ac:dyDescent="0.25">
      <c r="A323" s="115" t="s">
        <v>127</v>
      </c>
      <c r="B323" s="62" t="s">
        <v>230</v>
      </c>
      <c r="C323" s="62" t="s">
        <v>53</v>
      </c>
      <c r="D323" s="62" t="s">
        <v>195</v>
      </c>
      <c r="E323" s="62" t="s">
        <v>15</v>
      </c>
      <c r="F323" s="61">
        <v>1</v>
      </c>
      <c r="G323" s="61">
        <v>1.68</v>
      </c>
      <c r="H323" s="16">
        <f t="shared" si="4"/>
        <v>3.36</v>
      </c>
      <c r="I323" s="66" t="s">
        <v>16</v>
      </c>
      <c r="J323" s="66" t="s">
        <v>17</v>
      </c>
      <c r="K323" s="66">
        <v>15</v>
      </c>
      <c r="L323" s="85" t="s">
        <v>51</v>
      </c>
      <c r="M323" s="14">
        <f>IF(L323="","",VLOOKUP(L323,Légende!A:B,2,FALSE))</f>
        <v>1</v>
      </c>
      <c r="N323" s="90" t="s">
        <v>24</v>
      </c>
      <c r="O323" s="14">
        <f>IF(N323="",0,VLOOKUP(N323,Légende!D:E,2,FALSE))</f>
        <v>1</v>
      </c>
      <c r="P323" s="15">
        <f>IF(Q323="","",VLOOKUP(Q323,'[1]Données GS'!V:W,2,FALSE))</f>
        <v>50</v>
      </c>
      <c r="Q323" s="32" t="s">
        <v>67</v>
      </c>
      <c r="R323" s="107" t="s">
        <v>397</v>
      </c>
    </row>
    <row r="324" spans="1:18" ht="45" x14ac:dyDescent="0.25">
      <c r="A324" s="115" t="s">
        <v>127</v>
      </c>
      <c r="B324" s="62" t="s">
        <v>230</v>
      </c>
      <c r="C324" s="62" t="s">
        <v>53</v>
      </c>
      <c r="D324" s="62" t="s">
        <v>231</v>
      </c>
      <c r="E324" s="62" t="s">
        <v>15</v>
      </c>
      <c r="F324" s="61">
        <v>1</v>
      </c>
      <c r="G324" s="61">
        <v>1.68</v>
      </c>
      <c r="H324" s="16">
        <f t="shared" si="4"/>
        <v>3.36</v>
      </c>
      <c r="I324" s="66" t="s">
        <v>16</v>
      </c>
      <c r="J324" s="66" t="s">
        <v>17</v>
      </c>
      <c r="K324" s="66">
        <v>15</v>
      </c>
      <c r="L324" s="85" t="s">
        <v>51</v>
      </c>
      <c r="M324" s="14">
        <f>IF(L324="","",VLOOKUP(L324,Légende!A:B,2,FALSE))</f>
        <v>1</v>
      </c>
      <c r="N324" s="90" t="s">
        <v>24</v>
      </c>
      <c r="O324" s="14">
        <f>IF(N324="",0,VLOOKUP(N324,Légende!D:E,2,FALSE))</f>
        <v>1</v>
      </c>
      <c r="P324" s="15">
        <f>IF(Q324="","",VLOOKUP(Q324,'[1]Données GS'!V:W,2,FALSE))</f>
        <v>50</v>
      </c>
      <c r="Q324" s="32" t="s">
        <v>67</v>
      </c>
      <c r="R324" s="107" t="s">
        <v>398</v>
      </c>
    </row>
    <row r="325" spans="1:18" ht="45" x14ac:dyDescent="0.25">
      <c r="A325" s="115" t="s">
        <v>127</v>
      </c>
      <c r="B325" s="62" t="s">
        <v>230</v>
      </c>
      <c r="C325" s="62" t="s">
        <v>53</v>
      </c>
      <c r="D325" s="62" t="s">
        <v>223</v>
      </c>
      <c r="E325" s="62" t="s">
        <v>15</v>
      </c>
      <c r="F325" s="61">
        <v>1</v>
      </c>
      <c r="G325" s="61">
        <v>1.68</v>
      </c>
      <c r="H325" s="16">
        <f t="shared" si="4"/>
        <v>3.36</v>
      </c>
      <c r="I325" s="66" t="s">
        <v>16</v>
      </c>
      <c r="J325" s="66" t="s">
        <v>17</v>
      </c>
      <c r="K325" s="66">
        <v>15</v>
      </c>
      <c r="L325" s="85" t="s">
        <v>51</v>
      </c>
      <c r="M325" s="14">
        <f>IF(L325="","",VLOOKUP(L325,Légende!A:B,2,FALSE))</f>
        <v>1</v>
      </c>
      <c r="N325" s="90" t="s">
        <v>24</v>
      </c>
      <c r="O325" s="14">
        <f>IF(N325="",0,VLOOKUP(N325,Légende!D:E,2,FALSE))</f>
        <v>1</v>
      </c>
      <c r="P325" s="15">
        <f>IF(Q325="","",VLOOKUP(Q325,'[1]Données GS'!V:W,2,FALSE))</f>
        <v>50</v>
      </c>
      <c r="Q325" s="32" t="s">
        <v>67</v>
      </c>
      <c r="R325" s="107" t="s">
        <v>399</v>
      </c>
    </row>
    <row r="326" spans="1:18" ht="45" x14ac:dyDescent="0.25">
      <c r="A326" s="115" t="s">
        <v>127</v>
      </c>
      <c r="B326" s="62" t="s">
        <v>230</v>
      </c>
      <c r="C326" s="62" t="s">
        <v>53</v>
      </c>
      <c r="D326" s="62" t="s">
        <v>196</v>
      </c>
      <c r="E326" s="62" t="s">
        <v>15</v>
      </c>
      <c r="F326" s="61">
        <v>1</v>
      </c>
      <c r="G326" s="61">
        <v>1.68</v>
      </c>
      <c r="H326" s="16">
        <f t="shared" si="4"/>
        <v>3.36</v>
      </c>
      <c r="I326" s="66" t="s">
        <v>16</v>
      </c>
      <c r="J326" s="66" t="s">
        <v>17</v>
      </c>
      <c r="K326" s="66">
        <v>15</v>
      </c>
      <c r="L326" s="85" t="s">
        <v>51</v>
      </c>
      <c r="M326" s="14">
        <f>IF(L326="","",VLOOKUP(L326,Légende!A:B,2,FALSE))</f>
        <v>1</v>
      </c>
      <c r="N326" s="90" t="s">
        <v>24</v>
      </c>
      <c r="O326" s="14">
        <f>IF(N326="",0,VLOOKUP(N326,Légende!D:E,2,FALSE))</f>
        <v>1</v>
      </c>
      <c r="P326" s="15">
        <f>IF(Q326="","",VLOOKUP(Q326,'[1]Données GS'!V:W,2,FALSE))</f>
        <v>50</v>
      </c>
      <c r="Q326" s="32" t="s">
        <v>67</v>
      </c>
      <c r="R326" s="107" t="s">
        <v>400</v>
      </c>
    </row>
    <row r="327" spans="1:18" ht="45" x14ac:dyDescent="0.25">
      <c r="A327" s="115" t="s">
        <v>127</v>
      </c>
      <c r="B327" s="62" t="s">
        <v>230</v>
      </c>
      <c r="C327" s="62" t="s">
        <v>53</v>
      </c>
      <c r="D327" s="62" t="s">
        <v>222</v>
      </c>
      <c r="E327" s="62" t="s">
        <v>22</v>
      </c>
      <c r="F327" s="61">
        <v>1</v>
      </c>
      <c r="G327" s="61">
        <v>1.34</v>
      </c>
      <c r="H327" s="16">
        <f t="shared" si="4"/>
        <v>2.68</v>
      </c>
      <c r="I327" s="66" t="s">
        <v>16</v>
      </c>
      <c r="J327" s="66" t="s">
        <v>17</v>
      </c>
      <c r="K327" s="66">
        <v>21.3</v>
      </c>
      <c r="L327" s="85" t="s">
        <v>51</v>
      </c>
      <c r="M327" s="14">
        <f>IF(L327="","",VLOOKUP(L327,Légende!A:B,2,FALSE))</f>
        <v>1</v>
      </c>
      <c r="N327" s="90" t="s">
        <v>24</v>
      </c>
      <c r="O327" s="14">
        <f>IF(N327="",0,VLOOKUP(N327,Légende!D:E,2,FALSE))</f>
        <v>1</v>
      </c>
      <c r="P327" s="15">
        <f>IF(Q327="","",VLOOKUP(Q327,'[1]Données GS'!V:W,2,FALSE))</f>
        <v>200</v>
      </c>
      <c r="Q327" s="32" t="s">
        <v>76</v>
      </c>
      <c r="R327" s="107" t="s">
        <v>401</v>
      </c>
    </row>
    <row r="328" spans="1:18" ht="45" x14ac:dyDescent="0.25">
      <c r="A328" s="115" t="s">
        <v>127</v>
      </c>
      <c r="B328" s="62" t="s">
        <v>230</v>
      </c>
      <c r="C328" s="62" t="s">
        <v>53</v>
      </c>
      <c r="D328" s="62" t="s">
        <v>163</v>
      </c>
      <c r="E328" s="62" t="s">
        <v>22</v>
      </c>
      <c r="F328" s="61">
        <v>1</v>
      </c>
      <c r="G328" s="61">
        <v>1.34</v>
      </c>
      <c r="H328" s="16">
        <f t="shared" si="4"/>
        <v>2.68</v>
      </c>
      <c r="I328" s="66" t="s">
        <v>16</v>
      </c>
      <c r="J328" s="66" t="s">
        <v>17</v>
      </c>
      <c r="K328" s="66">
        <v>15.55</v>
      </c>
      <c r="L328" s="85" t="s">
        <v>51</v>
      </c>
      <c r="M328" s="14">
        <f>IF(L328="","",VLOOKUP(L328,Légende!A:B,2,FALSE))</f>
        <v>1</v>
      </c>
      <c r="N328" s="90" t="s">
        <v>24</v>
      </c>
      <c r="O328" s="14">
        <f>IF(N328="",0,VLOOKUP(N328,Légende!D:E,2,FALSE))</f>
        <v>1</v>
      </c>
      <c r="P328" s="15">
        <f>IF(Q328="","",VLOOKUP(Q328,'[1]Données GS'!V:W,2,FALSE))</f>
        <v>200</v>
      </c>
      <c r="Q328" s="32" t="s">
        <v>76</v>
      </c>
      <c r="R328" s="107" t="s">
        <v>402</v>
      </c>
    </row>
    <row r="329" spans="1:18" ht="45" x14ac:dyDescent="0.25">
      <c r="A329" s="115" t="s">
        <v>127</v>
      </c>
      <c r="B329" s="62" t="s">
        <v>230</v>
      </c>
      <c r="C329" s="62" t="s">
        <v>53</v>
      </c>
      <c r="D329" s="62" t="s">
        <v>164</v>
      </c>
      <c r="E329" s="62" t="s">
        <v>19</v>
      </c>
      <c r="F329" s="61">
        <v>0</v>
      </c>
      <c r="G329" s="61">
        <v>0</v>
      </c>
      <c r="H329" s="16">
        <f t="shared" si="4"/>
        <v>0</v>
      </c>
      <c r="I329" s="66" t="s">
        <v>16</v>
      </c>
      <c r="J329" s="66" t="s">
        <v>17</v>
      </c>
      <c r="K329" s="66">
        <v>6.5</v>
      </c>
      <c r="L329" s="85" t="s">
        <v>51</v>
      </c>
      <c r="M329" s="14">
        <f>IF(L329="","",VLOOKUP(L329,Légende!A:B,2,FALSE))</f>
        <v>1</v>
      </c>
      <c r="N329" s="90" t="s">
        <v>24</v>
      </c>
      <c r="O329" s="14">
        <f>IF(N329="",0,VLOOKUP(N329,Légende!D:E,2,FALSE))</f>
        <v>1</v>
      </c>
      <c r="P329" s="15">
        <f>IF(Q329="","",VLOOKUP(Q329,'[1]Données GS'!V:W,2,FALSE))</f>
        <v>50</v>
      </c>
      <c r="Q329" s="32" t="s">
        <v>67</v>
      </c>
      <c r="R329" s="107" t="s">
        <v>403</v>
      </c>
    </row>
    <row r="330" spans="1:18" ht="45" x14ac:dyDescent="0.25">
      <c r="A330" s="115" t="s">
        <v>127</v>
      </c>
      <c r="B330" s="62" t="s">
        <v>230</v>
      </c>
      <c r="C330" s="62" t="s">
        <v>53</v>
      </c>
      <c r="D330" s="62" t="s">
        <v>166</v>
      </c>
      <c r="E330" s="62" t="s">
        <v>2</v>
      </c>
      <c r="F330" s="61">
        <v>2</v>
      </c>
      <c r="G330" s="61">
        <v>6.48</v>
      </c>
      <c r="H330" s="16">
        <f t="shared" si="4"/>
        <v>25.92</v>
      </c>
      <c r="I330" s="66" t="s">
        <v>16</v>
      </c>
      <c r="J330" s="66" t="s">
        <v>17</v>
      </c>
      <c r="K330" s="66">
        <v>50.15</v>
      </c>
      <c r="L330" s="85" t="s">
        <v>51</v>
      </c>
      <c r="M330" s="14">
        <f>IF(L330="","",VLOOKUP(L330,Légende!A:B,2,FALSE))</f>
        <v>1</v>
      </c>
      <c r="N330" s="90" t="s">
        <v>24</v>
      </c>
      <c r="O330" s="14">
        <f>IF(N330="",0,VLOOKUP(N330,Légende!D:E,2,FALSE))</f>
        <v>1</v>
      </c>
      <c r="P330" s="15">
        <f>IF(Q330="","",VLOOKUP(Q330,'[1]Données GS'!V:W,2,FALSE))</f>
        <v>50</v>
      </c>
      <c r="Q330" s="32" t="s">
        <v>67</v>
      </c>
      <c r="R330" s="107" t="s">
        <v>404</v>
      </c>
    </row>
    <row r="331" spans="1:18" ht="45" x14ac:dyDescent="0.25">
      <c r="A331" s="115" t="s">
        <v>127</v>
      </c>
      <c r="B331" s="62" t="s">
        <v>230</v>
      </c>
      <c r="C331" s="62" t="s">
        <v>53</v>
      </c>
      <c r="D331" s="62" t="s">
        <v>232</v>
      </c>
      <c r="E331" s="62" t="s">
        <v>2</v>
      </c>
      <c r="F331" s="61">
        <v>1</v>
      </c>
      <c r="G331" s="61">
        <v>1.68</v>
      </c>
      <c r="H331" s="16">
        <f t="shared" ref="H331:H394" si="5">F331*G331*2</f>
        <v>3.36</v>
      </c>
      <c r="I331" s="66" t="s">
        <v>16</v>
      </c>
      <c r="J331" s="66" t="s">
        <v>17</v>
      </c>
      <c r="K331" s="66">
        <v>16.8</v>
      </c>
      <c r="L331" s="85" t="s">
        <v>51</v>
      </c>
      <c r="M331" s="14">
        <f>IF(L331="","",VLOOKUP(L331,Légende!A:B,2,FALSE))</f>
        <v>1</v>
      </c>
      <c r="N331" s="90" t="s">
        <v>24</v>
      </c>
      <c r="O331" s="14">
        <f>IF(N331="",0,VLOOKUP(N331,Légende!D:E,2,FALSE))</f>
        <v>1</v>
      </c>
      <c r="P331" s="15">
        <f>IF(Q331="","",VLOOKUP(Q331,'[1]Données GS'!V:W,2,FALSE))</f>
        <v>12</v>
      </c>
      <c r="Q331" s="67" t="s">
        <v>26</v>
      </c>
      <c r="R331" s="107" t="s">
        <v>405</v>
      </c>
    </row>
    <row r="332" spans="1:18" ht="45" x14ac:dyDescent="0.25">
      <c r="A332" s="115" t="s">
        <v>127</v>
      </c>
      <c r="B332" s="62" t="s">
        <v>230</v>
      </c>
      <c r="C332" s="62" t="s">
        <v>53</v>
      </c>
      <c r="D332" s="62" t="s">
        <v>233</v>
      </c>
      <c r="E332" s="62" t="s">
        <v>20</v>
      </c>
      <c r="F332" s="61">
        <v>1</v>
      </c>
      <c r="G332" s="61">
        <v>1.67</v>
      </c>
      <c r="H332" s="16">
        <f t="shared" si="5"/>
        <v>3.34</v>
      </c>
      <c r="I332" s="66" t="s">
        <v>16</v>
      </c>
      <c r="J332" s="66" t="s">
        <v>17</v>
      </c>
      <c r="K332" s="66">
        <v>18.899999999999999</v>
      </c>
      <c r="L332" s="85" t="s">
        <v>51</v>
      </c>
      <c r="M332" s="14">
        <f>IF(L332="","",VLOOKUP(L332,Légende!A:B,2,FALSE))</f>
        <v>1</v>
      </c>
      <c r="N332" s="90" t="s">
        <v>24</v>
      </c>
      <c r="O332" s="14">
        <f>IF(N332="",0,VLOOKUP(N332,Légende!D:E,2,FALSE))</f>
        <v>1</v>
      </c>
      <c r="P332" s="15">
        <f>IF(Q332="","",VLOOKUP(Q332,'[1]Données GS'!V:W,2,FALSE))</f>
        <v>50</v>
      </c>
      <c r="Q332" s="32" t="s">
        <v>67</v>
      </c>
      <c r="R332" s="107" t="s">
        <v>406</v>
      </c>
    </row>
    <row r="333" spans="1:18" ht="45" x14ac:dyDescent="0.25">
      <c r="A333" s="115" t="s">
        <v>127</v>
      </c>
      <c r="B333" s="62" t="s">
        <v>230</v>
      </c>
      <c r="C333" s="62" t="s">
        <v>53</v>
      </c>
      <c r="D333" s="62" t="s">
        <v>234</v>
      </c>
      <c r="E333" s="62" t="s">
        <v>22</v>
      </c>
      <c r="F333" s="61">
        <v>2</v>
      </c>
      <c r="G333" s="61">
        <v>0.24</v>
      </c>
      <c r="H333" s="16">
        <f t="shared" si="5"/>
        <v>0.96</v>
      </c>
      <c r="I333" s="66" t="s">
        <v>16</v>
      </c>
      <c r="J333" s="66" t="s">
        <v>17</v>
      </c>
      <c r="K333" s="66">
        <v>9.8000000000000007</v>
      </c>
      <c r="L333" s="85" t="s">
        <v>51</v>
      </c>
      <c r="M333" s="14">
        <f>IF(L333="","",VLOOKUP(L333,Légende!A:B,2,FALSE))</f>
        <v>1</v>
      </c>
      <c r="N333" s="90" t="s">
        <v>24</v>
      </c>
      <c r="O333" s="14">
        <f>IF(N333="",0,VLOOKUP(N333,Légende!D:E,2,FALSE))</f>
        <v>1</v>
      </c>
      <c r="P333" s="15">
        <f>IF(Q333="","",VLOOKUP(Q333,'[1]Données GS'!V:W,2,FALSE))</f>
        <v>200</v>
      </c>
      <c r="Q333" s="32" t="s">
        <v>76</v>
      </c>
      <c r="R333" s="107" t="s">
        <v>407</v>
      </c>
    </row>
    <row r="334" spans="1:18" ht="60" x14ac:dyDescent="0.25">
      <c r="A334" s="115" t="s">
        <v>127</v>
      </c>
      <c r="B334" s="62" t="s">
        <v>230</v>
      </c>
      <c r="C334" s="62" t="s">
        <v>53</v>
      </c>
      <c r="D334" s="62" t="s">
        <v>160</v>
      </c>
      <c r="E334" s="62" t="s">
        <v>22</v>
      </c>
      <c r="F334" s="61">
        <v>2</v>
      </c>
      <c r="G334" s="61">
        <v>0.24</v>
      </c>
      <c r="H334" s="16">
        <f t="shared" si="5"/>
        <v>0.96</v>
      </c>
      <c r="I334" s="66" t="s">
        <v>16</v>
      </c>
      <c r="J334" s="66" t="s">
        <v>17</v>
      </c>
      <c r="K334" s="66">
        <v>10.3</v>
      </c>
      <c r="L334" s="85" t="s">
        <v>51</v>
      </c>
      <c r="M334" s="14">
        <f>IF(L334="","",VLOOKUP(L334,Légende!A:B,2,FALSE))</f>
        <v>1</v>
      </c>
      <c r="N334" s="90" t="s">
        <v>24</v>
      </c>
      <c r="O334" s="14">
        <f>IF(N334="",0,VLOOKUP(N334,Légende!D:E,2,FALSE))</f>
        <v>1</v>
      </c>
      <c r="P334" s="15">
        <f>IF(Q334="","",VLOOKUP(Q334,'[1]Données GS'!V:W,2,FALSE))</f>
        <v>200</v>
      </c>
      <c r="Q334" s="32" t="s">
        <v>76</v>
      </c>
      <c r="R334" s="107" t="s">
        <v>408</v>
      </c>
    </row>
    <row r="335" spans="1:18" ht="45" x14ac:dyDescent="0.25">
      <c r="A335" s="115" t="s">
        <v>127</v>
      </c>
      <c r="B335" s="62" t="s">
        <v>230</v>
      </c>
      <c r="C335" s="62" t="s">
        <v>53</v>
      </c>
      <c r="D335" s="62" t="s">
        <v>171</v>
      </c>
      <c r="E335" s="62" t="s">
        <v>19</v>
      </c>
      <c r="F335" s="61">
        <v>2</v>
      </c>
      <c r="G335" s="61">
        <v>1.81</v>
      </c>
      <c r="H335" s="16">
        <f t="shared" si="5"/>
        <v>7.24</v>
      </c>
      <c r="I335" s="66" t="s">
        <v>16</v>
      </c>
      <c r="J335" s="66" t="s">
        <v>17</v>
      </c>
      <c r="K335" s="66">
        <v>4.6500000000000004</v>
      </c>
      <c r="L335" s="85" t="s">
        <v>51</v>
      </c>
      <c r="M335" s="14">
        <f>IF(L335="","",VLOOKUP(L335,Légende!A:B,2,FALSE))</f>
        <v>1</v>
      </c>
      <c r="N335" s="90" t="s">
        <v>24</v>
      </c>
      <c r="O335" s="14">
        <f>IF(N335="",0,VLOOKUP(N335,Légende!D:E,2,FALSE))</f>
        <v>1</v>
      </c>
      <c r="P335" s="15">
        <f>IF(Q335="","",VLOOKUP(Q335,'[1]Données GS'!V:W,2,FALSE))</f>
        <v>50</v>
      </c>
      <c r="Q335" s="32" t="s">
        <v>67</v>
      </c>
      <c r="R335" s="107" t="s">
        <v>409</v>
      </c>
    </row>
    <row r="336" spans="1:18" ht="90" x14ac:dyDescent="0.25">
      <c r="A336" s="115" t="s">
        <v>127</v>
      </c>
      <c r="B336" s="62" t="s">
        <v>230</v>
      </c>
      <c r="C336" s="62" t="s">
        <v>53</v>
      </c>
      <c r="D336" s="62" t="s">
        <v>162</v>
      </c>
      <c r="E336" s="62" t="s">
        <v>19</v>
      </c>
      <c r="F336" s="61">
        <v>6</v>
      </c>
      <c r="G336" s="61">
        <v>1.94</v>
      </c>
      <c r="H336" s="16">
        <f t="shared" si="5"/>
        <v>23.28</v>
      </c>
      <c r="I336" s="66" t="s">
        <v>16</v>
      </c>
      <c r="J336" s="66" t="s">
        <v>17</v>
      </c>
      <c r="K336" s="66">
        <v>32</v>
      </c>
      <c r="L336" s="85" t="s">
        <v>51</v>
      </c>
      <c r="M336" s="14">
        <f>IF(L336="","",VLOOKUP(L336,Légende!A:B,2,FALSE))</f>
        <v>1</v>
      </c>
      <c r="N336" s="90" t="s">
        <v>24</v>
      </c>
      <c r="O336" s="14">
        <f>IF(N336="",0,VLOOKUP(N336,Légende!D:E,2,FALSE))</f>
        <v>1</v>
      </c>
      <c r="P336" s="15">
        <f>IF(Q336="","",VLOOKUP(Q336,'[1]Données GS'!V:W,2,FALSE))</f>
        <v>50</v>
      </c>
      <c r="Q336" s="32" t="s">
        <v>67</v>
      </c>
      <c r="R336" s="107" t="s">
        <v>410</v>
      </c>
    </row>
    <row r="337" spans="1:18" ht="45" x14ac:dyDescent="0.25">
      <c r="A337" s="114" t="s">
        <v>128</v>
      </c>
      <c r="B337" s="65" t="s">
        <v>190</v>
      </c>
      <c r="C337" s="65" t="s">
        <v>53</v>
      </c>
      <c r="D337" s="67" t="s">
        <v>235</v>
      </c>
      <c r="E337" s="65" t="s">
        <v>15</v>
      </c>
      <c r="F337" s="66">
        <v>2</v>
      </c>
      <c r="G337" s="66">
        <v>1.5</v>
      </c>
      <c r="H337" s="16">
        <f t="shared" si="5"/>
        <v>6</v>
      </c>
      <c r="I337" s="66" t="s">
        <v>16</v>
      </c>
      <c r="J337" s="66" t="s">
        <v>17</v>
      </c>
      <c r="K337" s="66">
        <v>15</v>
      </c>
      <c r="L337" s="85" t="s">
        <v>51</v>
      </c>
      <c r="M337" s="14">
        <f>IF(L337="","",VLOOKUP(L337,Légende!A:B,2,FALSE))</f>
        <v>1</v>
      </c>
      <c r="N337" s="90" t="s">
        <v>18</v>
      </c>
      <c r="O337" s="14">
        <f>IF(N337="",0,VLOOKUP(N337,Légende!D:E,2,FALSE))</f>
        <v>1</v>
      </c>
      <c r="P337" s="15">
        <f>IF(Q337="","",VLOOKUP(Q337,'[1]Données GS'!V:W,2,FALSE))</f>
        <v>50</v>
      </c>
      <c r="Q337" s="32" t="s">
        <v>67</v>
      </c>
      <c r="R337" s="107" t="s">
        <v>292</v>
      </c>
    </row>
    <row r="338" spans="1:18" ht="45" x14ac:dyDescent="0.25">
      <c r="A338" s="114" t="s">
        <v>128</v>
      </c>
      <c r="B338" s="65" t="s">
        <v>190</v>
      </c>
      <c r="C338" s="65" t="s">
        <v>53</v>
      </c>
      <c r="D338" s="67" t="s">
        <v>235</v>
      </c>
      <c r="E338" s="65" t="s">
        <v>15</v>
      </c>
      <c r="F338" s="66">
        <v>1</v>
      </c>
      <c r="G338" s="66">
        <v>1.5</v>
      </c>
      <c r="H338" s="16">
        <f t="shared" si="5"/>
        <v>3</v>
      </c>
      <c r="I338" s="66" t="s">
        <v>16</v>
      </c>
      <c r="J338" s="66" t="s">
        <v>17</v>
      </c>
      <c r="K338" s="66">
        <v>10.5</v>
      </c>
      <c r="L338" s="85" t="s">
        <v>51</v>
      </c>
      <c r="M338" s="14">
        <f>IF(L338="","",VLOOKUP(L338,Légende!A:B,2,FALSE))</f>
        <v>1</v>
      </c>
      <c r="N338" s="90" t="s">
        <v>18</v>
      </c>
      <c r="O338" s="14">
        <f>IF(N338="",0,VLOOKUP(N338,Légende!D:E,2,FALSE))</f>
        <v>1</v>
      </c>
      <c r="P338" s="15">
        <f>IF(Q338="","",VLOOKUP(Q338,'[1]Données GS'!V:W,2,FALSE))</f>
        <v>50</v>
      </c>
      <c r="Q338" s="32" t="s">
        <v>67</v>
      </c>
      <c r="R338" s="107" t="s">
        <v>292</v>
      </c>
    </row>
    <row r="339" spans="1:18" ht="45" x14ac:dyDescent="0.25">
      <c r="A339" s="114" t="s">
        <v>128</v>
      </c>
      <c r="B339" s="65" t="s">
        <v>190</v>
      </c>
      <c r="C339" s="65" t="s">
        <v>53</v>
      </c>
      <c r="D339" s="67" t="s">
        <v>235</v>
      </c>
      <c r="E339" s="65" t="s">
        <v>15</v>
      </c>
      <c r="F339" s="66">
        <v>1</v>
      </c>
      <c r="G339" s="66">
        <v>1.5</v>
      </c>
      <c r="H339" s="16">
        <f t="shared" si="5"/>
        <v>3</v>
      </c>
      <c r="I339" s="66" t="s">
        <v>16</v>
      </c>
      <c r="J339" s="66" t="s">
        <v>17</v>
      </c>
      <c r="K339" s="66">
        <v>9</v>
      </c>
      <c r="L339" s="85" t="s">
        <v>51</v>
      </c>
      <c r="M339" s="14">
        <f>IF(L339="","",VLOOKUP(L339,Légende!A:B,2,FALSE))</f>
        <v>1</v>
      </c>
      <c r="N339" s="90" t="s">
        <v>18</v>
      </c>
      <c r="O339" s="14">
        <f>IF(N339="",0,VLOOKUP(N339,Légende!D:E,2,FALSE))</f>
        <v>1</v>
      </c>
      <c r="P339" s="15">
        <f>IF(Q339="","",VLOOKUP(Q339,'[1]Données GS'!V:W,2,FALSE))</f>
        <v>50</v>
      </c>
      <c r="Q339" s="32" t="s">
        <v>67</v>
      </c>
      <c r="R339" s="107" t="s">
        <v>292</v>
      </c>
    </row>
    <row r="340" spans="1:18" ht="45" x14ac:dyDescent="0.25">
      <c r="A340" s="114" t="s">
        <v>128</v>
      </c>
      <c r="B340" s="65" t="s">
        <v>190</v>
      </c>
      <c r="C340" s="65" t="s">
        <v>53</v>
      </c>
      <c r="D340" s="67" t="s">
        <v>235</v>
      </c>
      <c r="E340" s="65" t="s">
        <v>22</v>
      </c>
      <c r="F340" s="66">
        <v>2</v>
      </c>
      <c r="G340" s="66">
        <v>1.5</v>
      </c>
      <c r="H340" s="16">
        <f t="shared" si="5"/>
        <v>6</v>
      </c>
      <c r="I340" s="66" t="s">
        <v>16</v>
      </c>
      <c r="J340" s="66" t="s">
        <v>17</v>
      </c>
      <c r="K340" s="66">
        <v>6</v>
      </c>
      <c r="L340" s="85" t="s">
        <v>50</v>
      </c>
      <c r="M340" s="14">
        <f>IF(L340="","",VLOOKUP(L340,Légende!A:B,2,FALSE))</f>
        <v>0.8</v>
      </c>
      <c r="N340" s="90" t="s">
        <v>18</v>
      </c>
      <c r="O340" s="14">
        <f>IF(N340="",0,VLOOKUP(N340,Légende!D:E,2,FALSE))</f>
        <v>1</v>
      </c>
      <c r="P340" s="15">
        <f>IF(Q340="","",VLOOKUP(Q340,'[1]Données GS'!V:W,2,FALSE))</f>
        <v>200</v>
      </c>
      <c r="Q340" s="32" t="s">
        <v>76</v>
      </c>
      <c r="R340" s="107" t="s">
        <v>411</v>
      </c>
    </row>
    <row r="341" spans="1:18" ht="45" x14ac:dyDescent="0.25">
      <c r="A341" s="114" t="s">
        <v>128</v>
      </c>
      <c r="B341" s="65" t="s">
        <v>190</v>
      </c>
      <c r="C341" s="65" t="s">
        <v>53</v>
      </c>
      <c r="D341" s="67" t="s">
        <v>235</v>
      </c>
      <c r="E341" s="65" t="s">
        <v>19</v>
      </c>
      <c r="F341" s="66">
        <v>0</v>
      </c>
      <c r="G341" s="66">
        <v>0</v>
      </c>
      <c r="H341" s="16">
        <f t="shared" si="5"/>
        <v>0</v>
      </c>
      <c r="I341" s="66" t="s">
        <v>16</v>
      </c>
      <c r="J341" s="66" t="s">
        <v>17</v>
      </c>
      <c r="K341" s="66">
        <v>18</v>
      </c>
      <c r="L341" s="85" t="s">
        <v>51</v>
      </c>
      <c r="M341" s="14">
        <f>IF(L341="","",VLOOKUP(L341,Légende!A:B,2,FALSE))</f>
        <v>1</v>
      </c>
      <c r="N341" s="90" t="s">
        <v>18</v>
      </c>
      <c r="O341" s="14">
        <f>IF(N341="",0,VLOOKUP(N341,Légende!D:E,2,FALSE))</f>
        <v>1</v>
      </c>
      <c r="P341" s="15">
        <f>IF(Q341="","",VLOOKUP(Q341,'[1]Données GS'!V:W,2,FALSE))</f>
        <v>50</v>
      </c>
      <c r="Q341" s="32" t="s">
        <v>67</v>
      </c>
      <c r="R341" s="107" t="s">
        <v>292</v>
      </c>
    </row>
    <row r="342" spans="1:18" ht="45" x14ac:dyDescent="0.25">
      <c r="A342" s="114" t="s">
        <v>128</v>
      </c>
      <c r="B342" s="65" t="s">
        <v>190</v>
      </c>
      <c r="C342" s="65" t="s">
        <v>53</v>
      </c>
      <c r="D342" s="67" t="s">
        <v>236</v>
      </c>
      <c r="E342" s="65" t="s">
        <v>15</v>
      </c>
      <c r="F342" s="66">
        <v>2</v>
      </c>
      <c r="G342" s="66">
        <v>1.5</v>
      </c>
      <c r="H342" s="16">
        <f t="shared" si="5"/>
        <v>6</v>
      </c>
      <c r="I342" s="66" t="s">
        <v>16</v>
      </c>
      <c r="J342" s="66" t="s">
        <v>17</v>
      </c>
      <c r="K342" s="66">
        <v>15</v>
      </c>
      <c r="L342" s="85" t="s">
        <v>51</v>
      </c>
      <c r="M342" s="14">
        <f>IF(L342="","",VLOOKUP(L342,Légende!A:B,2,FALSE))</f>
        <v>1</v>
      </c>
      <c r="N342" s="90" t="s">
        <v>18</v>
      </c>
      <c r="O342" s="14">
        <f>IF(N342="",0,VLOOKUP(N342,Légende!D:E,2,FALSE))</f>
        <v>1</v>
      </c>
      <c r="P342" s="15">
        <f>IF(Q342="","",VLOOKUP(Q342,'[1]Données GS'!V:W,2,FALSE))</f>
        <v>50</v>
      </c>
      <c r="Q342" s="32" t="s">
        <v>67</v>
      </c>
      <c r="R342" s="107" t="s">
        <v>292</v>
      </c>
    </row>
    <row r="343" spans="1:18" ht="45" x14ac:dyDescent="0.25">
      <c r="A343" s="114" t="s">
        <v>128</v>
      </c>
      <c r="B343" s="65" t="s">
        <v>190</v>
      </c>
      <c r="C343" s="65" t="s">
        <v>53</v>
      </c>
      <c r="D343" s="67" t="s">
        <v>236</v>
      </c>
      <c r="E343" s="65" t="s">
        <v>22</v>
      </c>
      <c r="F343" s="66">
        <v>2</v>
      </c>
      <c r="G343" s="66">
        <v>1.5</v>
      </c>
      <c r="H343" s="16">
        <f t="shared" si="5"/>
        <v>6</v>
      </c>
      <c r="I343" s="66" t="s">
        <v>16</v>
      </c>
      <c r="J343" s="66" t="s">
        <v>17</v>
      </c>
      <c r="K343" s="66">
        <v>6</v>
      </c>
      <c r="L343" s="85" t="s">
        <v>50</v>
      </c>
      <c r="M343" s="14">
        <f>IF(L343="","",VLOOKUP(L343,Légende!A:B,2,FALSE))</f>
        <v>0.8</v>
      </c>
      <c r="N343" s="90" t="s">
        <v>18</v>
      </c>
      <c r="O343" s="14">
        <f>IF(N343="",0,VLOOKUP(N343,Légende!D:E,2,FALSE))</f>
        <v>1</v>
      </c>
      <c r="P343" s="15">
        <f>IF(Q343="","",VLOOKUP(Q343,'[1]Données GS'!V:W,2,FALSE))</f>
        <v>200</v>
      </c>
      <c r="Q343" s="32" t="s">
        <v>76</v>
      </c>
      <c r="R343" s="107" t="s">
        <v>411</v>
      </c>
    </row>
    <row r="344" spans="1:18" ht="45" x14ac:dyDescent="0.25">
      <c r="A344" s="114" t="s">
        <v>128</v>
      </c>
      <c r="B344" s="65" t="s">
        <v>190</v>
      </c>
      <c r="C344" s="65" t="s">
        <v>53</v>
      </c>
      <c r="D344" s="67" t="s">
        <v>236</v>
      </c>
      <c r="E344" s="65" t="s">
        <v>19</v>
      </c>
      <c r="F344" s="66">
        <v>0</v>
      </c>
      <c r="G344" s="66">
        <v>0</v>
      </c>
      <c r="H344" s="16">
        <f t="shared" si="5"/>
        <v>0</v>
      </c>
      <c r="I344" s="66" t="s">
        <v>16</v>
      </c>
      <c r="J344" s="66" t="s">
        <v>17</v>
      </c>
      <c r="K344" s="66">
        <v>18</v>
      </c>
      <c r="L344" s="85" t="s">
        <v>51</v>
      </c>
      <c r="M344" s="14">
        <f>IF(L344="","",VLOOKUP(L344,Légende!A:B,2,FALSE))</f>
        <v>1</v>
      </c>
      <c r="N344" s="90" t="s">
        <v>18</v>
      </c>
      <c r="O344" s="14">
        <f>IF(N344="",0,VLOOKUP(N344,Légende!D:E,2,FALSE))</f>
        <v>1</v>
      </c>
      <c r="P344" s="15">
        <f>IF(Q344="","",VLOOKUP(Q344,'[1]Données GS'!V:W,2,FALSE))</f>
        <v>50</v>
      </c>
      <c r="Q344" s="32" t="s">
        <v>67</v>
      </c>
      <c r="R344" s="107" t="s">
        <v>292</v>
      </c>
    </row>
    <row r="345" spans="1:18" ht="45" x14ac:dyDescent="0.25">
      <c r="A345" s="116" t="s">
        <v>129</v>
      </c>
      <c r="B345" s="68" t="s">
        <v>174</v>
      </c>
      <c r="C345" s="68" t="s">
        <v>53</v>
      </c>
      <c r="D345" s="68" t="s">
        <v>184</v>
      </c>
      <c r="E345" s="68" t="s">
        <v>15</v>
      </c>
      <c r="F345" s="69">
        <v>3</v>
      </c>
      <c r="G345" s="69">
        <v>2.2000000000000002</v>
      </c>
      <c r="H345" s="16">
        <f t="shared" si="5"/>
        <v>13.200000000000001</v>
      </c>
      <c r="I345" s="61" t="s">
        <v>16</v>
      </c>
      <c r="J345" s="61" t="s">
        <v>17</v>
      </c>
      <c r="K345" s="61">
        <v>51</v>
      </c>
      <c r="L345" s="85" t="s">
        <v>51</v>
      </c>
      <c r="M345" s="14">
        <f>IF(L345="","",VLOOKUP(L345,Légende!A:B,2,FALSE))</f>
        <v>1</v>
      </c>
      <c r="N345" s="90" t="s">
        <v>18</v>
      </c>
      <c r="O345" s="14">
        <f>IF(N345="",0,VLOOKUP(N345,Légende!D:E,2,FALSE))</f>
        <v>1</v>
      </c>
      <c r="P345" s="15">
        <f>IF(Q345="","",VLOOKUP(Q345,'[1]Données GS'!V:W,2,FALSE))</f>
        <v>12</v>
      </c>
      <c r="Q345" s="97" t="s">
        <v>26</v>
      </c>
      <c r="R345" s="107" t="s">
        <v>412</v>
      </c>
    </row>
    <row r="346" spans="1:18" ht="45" x14ac:dyDescent="0.25">
      <c r="A346" s="117" t="s">
        <v>129</v>
      </c>
      <c r="B346" s="70" t="s">
        <v>174</v>
      </c>
      <c r="C346" s="70" t="s">
        <v>53</v>
      </c>
      <c r="D346" s="70"/>
      <c r="E346" s="70" t="s">
        <v>19</v>
      </c>
      <c r="F346" s="71">
        <v>0</v>
      </c>
      <c r="G346" s="71">
        <v>0</v>
      </c>
      <c r="H346" s="16">
        <f t="shared" si="5"/>
        <v>0</v>
      </c>
      <c r="I346" s="66" t="s">
        <v>16</v>
      </c>
      <c r="J346" s="66" t="s">
        <v>17</v>
      </c>
      <c r="K346" s="66">
        <v>16</v>
      </c>
      <c r="L346" s="85" t="s">
        <v>51</v>
      </c>
      <c r="M346" s="14">
        <f>IF(L346="","",VLOOKUP(L346,Légende!A:B,2,FALSE))</f>
        <v>1</v>
      </c>
      <c r="N346" s="90" t="s">
        <v>18</v>
      </c>
      <c r="O346" s="14">
        <f>IF(N346="",0,VLOOKUP(N346,Légende!D:E,2,FALSE))</f>
        <v>1</v>
      </c>
      <c r="P346" s="15">
        <f>IF(Q346="","",VLOOKUP(Q346,'[1]Données GS'!V:W,2,FALSE))</f>
        <v>50</v>
      </c>
      <c r="Q346" s="32" t="s">
        <v>67</v>
      </c>
      <c r="R346" s="107" t="s">
        <v>292</v>
      </c>
    </row>
    <row r="347" spans="1:18" ht="45" x14ac:dyDescent="0.25">
      <c r="A347" s="117" t="s">
        <v>129</v>
      </c>
      <c r="B347" s="70" t="s">
        <v>174</v>
      </c>
      <c r="C347" s="70" t="s">
        <v>53</v>
      </c>
      <c r="D347" s="70" t="s">
        <v>192</v>
      </c>
      <c r="E347" s="70" t="s">
        <v>15</v>
      </c>
      <c r="F347" s="71">
        <v>2</v>
      </c>
      <c r="G347" s="71">
        <v>2.2000000000000002</v>
      </c>
      <c r="H347" s="16">
        <f t="shared" si="5"/>
        <v>8.8000000000000007</v>
      </c>
      <c r="I347" s="66" t="s">
        <v>16</v>
      </c>
      <c r="J347" s="66" t="s">
        <v>17</v>
      </c>
      <c r="K347" s="66">
        <v>34</v>
      </c>
      <c r="L347" s="85" t="s">
        <v>51</v>
      </c>
      <c r="M347" s="14">
        <f>IF(L347="","",VLOOKUP(L347,Légende!A:B,2,FALSE))</f>
        <v>1</v>
      </c>
      <c r="N347" s="90" t="s">
        <v>18</v>
      </c>
      <c r="O347" s="14">
        <f>IF(N347="",0,VLOOKUP(N347,Légende!D:E,2,FALSE))</f>
        <v>1</v>
      </c>
      <c r="P347" s="15">
        <f>IF(Q347="","",VLOOKUP(Q347,'[1]Données GS'!V:W,2,FALSE))</f>
        <v>50</v>
      </c>
      <c r="Q347" s="32" t="s">
        <v>67</v>
      </c>
      <c r="R347" s="107" t="s">
        <v>292</v>
      </c>
    </row>
    <row r="348" spans="1:18" ht="60" x14ac:dyDescent="0.25">
      <c r="A348" s="117" t="s">
        <v>129</v>
      </c>
      <c r="B348" s="70" t="s">
        <v>174</v>
      </c>
      <c r="C348" s="70" t="s">
        <v>53</v>
      </c>
      <c r="D348" s="70" t="s">
        <v>183</v>
      </c>
      <c r="E348" s="70" t="s">
        <v>22</v>
      </c>
      <c r="F348" s="71">
        <v>1</v>
      </c>
      <c r="G348" s="71">
        <v>2.2000000000000002</v>
      </c>
      <c r="H348" s="16">
        <f t="shared" si="5"/>
        <v>4.4000000000000004</v>
      </c>
      <c r="I348" s="66" t="s">
        <v>16</v>
      </c>
      <c r="J348" s="66" t="s">
        <v>17</v>
      </c>
      <c r="K348" s="66">
        <v>24</v>
      </c>
      <c r="L348" s="85" t="s">
        <v>51</v>
      </c>
      <c r="M348" s="14">
        <f>IF(L348="","",VLOOKUP(L348,Légende!A:B,2,FALSE))</f>
        <v>1</v>
      </c>
      <c r="N348" s="90" t="s">
        <v>18</v>
      </c>
      <c r="O348" s="14">
        <f>IF(N348="",0,VLOOKUP(N348,Légende!D:E,2,FALSE))</f>
        <v>1</v>
      </c>
      <c r="P348" s="15">
        <f>IF(Q348="","",VLOOKUP(Q348,'[1]Données GS'!V:W,2,FALSE))</f>
        <v>200</v>
      </c>
      <c r="Q348" s="32" t="s">
        <v>76</v>
      </c>
      <c r="R348" s="107" t="s">
        <v>413</v>
      </c>
    </row>
    <row r="349" spans="1:18" ht="60" x14ac:dyDescent="0.25">
      <c r="A349" s="117" t="s">
        <v>129</v>
      </c>
      <c r="B349" s="70" t="s">
        <v>174</v>
      </c>
      <c r="C349" s="70" t="s">
        <v>53</v>
      </c>
      <c r="D349" s="70" t="s">
        <v>182</v>
      </c>
      <c r="E349" s="70" t="s">
        <v>22</v>
      </c>
      <c r="F349" s="71">
        <v>1</v>
      </c>
      <c r="G349" s="71">
        <v>2.2000000000000002</v>
      </c>
      <c r="H349" s="16">
        <f t="shared" si="5"/>
        <v>4.4000000000000004</v>
      </c>
      <c r="I349" s="66" t="s">
        <v>16</v>
      </c>
      <c r="J349" s="66" t="s">
        <v>17</v>
      </c>
      <c r="K349" s="66">
        <v>26</v>
      </c>
      <c r="L349" s="85" t="s">
        <v>51</v>
      </c>
      <c r="M349" s="14">
        <f>IF(L349="","",VLOOKUP(L349,Légende!A:B,2,FALSE))</f>
        <v>1</v>
      </c>
      <c r="N349" s="90" t="s">
        <v>18</v>
      </c>
      <c r="O349" s="14">
        <f>IF(N349="",0,VLOOKUP(N349,Légende!D:E,2,FALSE))</f>
        <v>1</v>
      </c>
      <c r="P349" s="15">
        <f>IF(Q349="","",VLOOKUP(Q349,'[1]Données GS'!V:W,2,FALSE))</f>
        <v>200</v>
      </c>
      <c r="Q349" s="32" t="s">
        <v>76</v>
      </c>
      <c r="R349" s="107" t="s">
        <v>414</v>
      </c>
    </row>
    <row r="350" spans="1:18" ht="60" x14ac:dyDescent="0.25">
      <c r="A350" s="117" t="s">
        <v>129</v>
      </c>
      <c r="B350" s="70" t="s">
        <v>174</v>
      </c>
      <c r="C350" s="70" t="s">
        <v>53</v>
      </c>
      <c r="D350" s="70" t="s">
        <v>186</v>
      </c>
      <c r="E350" s="70" t="s">
        <v>22</v>
      </c>
      <c r="F350" s="71">
        <v>1</v>
      </c>
      <c r="G350" s="71">
        <v>2.2000000000000002</v>
      </c>
      <c r="H350" s="16">
        <f t="shared" si="5"/>
        <v>4.4000000000000004</v>
      </c>
      <c r="I350" s="66" t="s">
        <v>16</v>
      </c>
      <c r="J350" s="66" t="s">
        <v>17</v>
      </c>
      <c r="K350" s="66">
        <v>19.5</v>
      </c>
      <c r="L350" s="85" t="s">
        <v>51</v>
      </c>
      <c r="M350" s="14">
        <f>IF(L350="","",VLOOKUP(L350,Légende!A:B,2,FALSE))</f>
        <v>1</v>
      </c>
      <c r="N350" s="90" t="s">
        <v>18</v>
      </c>
      <c r="O350" s="14">
        <f>IF(N350="",0,VLOOKUP(N350,Légende!D:E,2,FALSE))</f>
        <v>1</v>
      </c>
      <c r="P350" s="15">
        <f>IF(Q350="","",VLOOKUP(Q350,'[1]Données GS'!V:W,2,FALSE))</f>
        <v>200</v>
      </c>
      <c r="Q350" s="32" t="s">
        <v>76</v>
      </c>
      <c r="R350" s="107" t="s">
        <v>415</v>
      </c>
    </row>
    <row r="351" spans="1:18" ht="60" x14ac:dyDescent="0.25">
      <c r="A351" s="117" t="s">
        <v>129</v>
      </c>
      <c r="B351" s="70" t="s">
        <v>174</v>
      </c>
      <c r="C351" s="70" t="s">
        <v>53</v>
      </c>
      <c r="D351" s="70" t="s">
        <v>237</v>
      </c>
      <c r="E351" s="70" t="s">
        <v>19</v>
      </c>
      <c r="F351" s="71">
        <v>2</v>
      </c>
      <c r="G351" s="71">
        <v>3.2</v>
      </c>
      <c r="H351" s="16">
        <f t="shared" si="5"/>
        <v>12.8</v>
      </c>
      <c r="I351" s="66" t="s">
        <v>16</v>
      </c>
      <c r="J351" s="66" t="s">
        <v>17</v>
      </c>
      <c r="K351" s="66">
        <v>46</v>
      </c>
      <c r="L351" s="85" t="s">
        <v>51</v>
      </c>
      <c r="M351" s="14">
        <f>IF(L351="","",VLOOKUP(L351,Légende!A:B,2,FALSE))</f>
        <v>1</v>
      </c>
      <c r="N351" s="90" t="s">
        <v>18</v>
      </c>
      <c r="O351" s="14">
        <f>IF(N351="",0,VLOOKUP(N351,Légende!D:E,2,FALSE))</f>
        <v>1</v>
      </c>
      <c r="P351" s="15">
        <f>IF(Q351="","",VLOOKUP(Q351,'[1]Données GS'!V:W,2,FALSE))</f>
        <v>50</v>
      </c>
      <c r="Q351" s="32" t="s">
        <v>67</v>
      </c>
      <c r="R351" s="107" t="s">
        <v>416</v>
      </c>
    </row>
    <row r="352" spans="1:18" ht="45" x14ac:dyDescent="0.25">
      <c r="A352" s="117" t="s">
        <v>129</v>
      </c>
      <c r="B352" s="70" t="s">
        <v>174</v>
      </c>
      <c r="C352" s="70" t="s">
        <v>53</v>
      </c>
      <c r="D352" s="70"/>
      <c r="E352" s="70" t="s">
        <v>19</v>
      </c>
      <c r="F352" s="71">
        <v>0</v>
      </c>
      <c r="G352" s="71">
        <v>0</v>
      </c>
      <c r="H352" s="16">
        <f t="shared" si="5"/>
        <v>0</v>
      </c>
      <c r="I352" s="66" t="s">
        <v>16</v>
      </c>
      <c r="J352" s="66" t="s">
        <v>17</v>
      </c>
      <c r="K352" s="66">
        <v>36</v>
      </c>
      <c r="L352" s="85" t="s">
        <v>51</v>
      </c>
      <c r="M352" s="14">
        <f>IF(L352="","",VLOOKUP(L352,Légende!A:B,2,FALSE))</f>
        <v>1</v>
      </c>
      <c r="N352" s="90" t="s">
        <v>18</v>
      </c>
      <c r="O352" s="14">
        <f>IF(N352="",0,VLOOKUP(N352,Légende!D:E,2,FALSE))</f>
        <v>1</v>
      </c>
      <c r="P352" s="15">
        <f>IF(Q352="","",VLOOKUP(Q352,'[1]Données GS'!V:W,2,FALSE))</f>
        <v>50</v>
      </c>
      <c r="Q352" s="32" t="s">
        <v>67</v>
      </c>
      <c r="R352" s="107" t="s">
        <v>292</v>
      </c>
    </row>
    <row r="353" spans="1:18" ht="45" x14ac:dyDescent="0.25">
      <c r="A353" s="117" t="s">
        <v>129</v>
      </c>
      <c r="B353" s="70" t="s">
        <v>174</v>
      </c>
      <c r="C353" s="70" t="s">
        <v>53</v>
      </c>
      <c r="D353" s="70" t="s">
        <v>187</v>
      </c>
      <c r="E353" s="70" t="s">
        <v>15</v>
      </c>
      <c r="F353" s="71">
        <v>1</v>
      </c>
      <c r="G353" s="71">
        <v>2.2000000000000002</v>
      </c>
      <c r="H353" s="16">
        <f t="shared" si="5"/>
        <v>4.4000000000000004</v>
      </c>
      <c r="I353" s="66" t="s">
        <v>16</v>
      </c>
      <c r="J353" s="66" t="s">
        <v>17</v>
      </c>
      <c r="K353" s="66">
        <v>20.5</v>
      </c>
      <c r="L353" s="85" t="s">
        <v>51</v>
      </c>
      <c r="M353" s="14">
        <f>IF(L353="","",VLOOKUP(L353,Légende!A:B,2,FALSE))</f>
        <v>1</v>
      </c>
      <c r="N353" s="90" t="s">
        <v>18</v>
      </c>
      <c r="O353" s="14">
        <f>IF(N353="",0,VLOOKUP(N353,Légende!D:E,2,FALSE))</f>
        <v>1</v>
      </c>
      <c r="P353" s="15">
        <f>IF(Q353="","",VLOOKUP(Q353,'[1]Données GS'!V:W,2,FALSE))</f>
        <v>50</v>
      </c>
      <c r="Q353" s="32" t="s">
        <v>67</v>
      </c>
      <c r="R353" s="107" t="s">
        <v>292</v>
      </c>
    </row>
    <row r="354" spans="1:18" ht="45" x14ac:dyDescent="0.25">
      <c r="A354" s="106" t="s">
        <v>129</v>
      </c>
      <c r="B354" s="62" t="s">
        <v>174</v>
      </c>
      <c r="C354" s="62" t="s">
        <v>53</v>
      </c>
      <c r="D354" s="62" t="s">
        <v>185</v>
      </c>
      <c r="E354" s="62" t="s">
        <v>15</v>
      </c>
      <c r="F354" s="61">
        <v>2</v>
      </c>
      <c r="G354" s="61">
        <v>3.2</v>
      </c>
      <c r="H354" s="16">
        <f t="shared" si="5"/>
        <v>12.8</v>
      </c>
      <c r="I354" s="61" t="s">
        <v>16</v>
      </c>
      <c r="J354" s="61" t="s">
        <v>17</v>
      </c>
      <c r="K354" s="61">
        <v>42</v>
      </c>
      <c r="L354" s="85" t="s">
        <v>51</v>
      </c>
      <c r="M354" s="14">
        <f>IF(L354="","",VLOOKUP(L354,Légende!A:B,2,FALSE))</f>
        <v>1</v>
      </c>
      <c r="N354" s="90" t="s">
        <v>18</v>
      </c>
      <c r="O354" s="14">
        <f>IF(N354="",0,VLOOKUP(N354,Légende!D:E,2,FALSE))</f>
        <v>1</v>
      </c>
      <c r="P354" s="15">
        <f>IF(Q354="","",VLOOKUP(Q354,'[1]Données GS'!V:W,2,FALSE))</f>
        <v>50</v>
      </c>
      <c r="Q354" s="32" t="s">
        <v>67</v>
      </c>
      <c r="R354" s="107" t="s">
        <v>292</v>
      </c>
    </row>
    <row r="355" spans="1:18" ht="45" x14ac:dyDescent="0.25">
      <c r="A355" s="106" t="s">
        <v>129</v>
      </c>
      <c r="B355" s="62" t="s">
        <v>174</v>
      </c>
      <c r="C355" s="62" t="s">
        <v>53</v>
      </c>
      <c r="D355" s="62" t="s">
        <v>188</v>
      </c>
      <c r="E355" s="62" t="s">
        <v>15</v>
      </c>
      <c r="F355" s="61">
        <v>1</v>
      </c>
      <c r="G355" s="61">
        <v>2.2000000000000002</v>
      </c>
      <c r="H355" s="16">
        <f t="shared" si="5"/>
        <v>4.4000000000000004</v>
      </c>
      <c r="I355" s="61" t="s">
        <v>16</v>
      </c>
      <c r="J355" s="61" t="s">
        <v>17</v>
      </c>
      <c r="K355" s="61">
        <v>20.5</v>
      </c>
      <c r="L355" s="85" t="s">
        <v>51</v>
      </c>
      <c r="M355" s="14">
        <f>IF(L355="","",VLOOKUP(L355,Légende!A:B,2,FALSE))</f>
        <v>1</v>
      </c>
      <c r="N355" s="90" t="s">
        <v>18</v>
      </c>
      <c r="O355" s="14">
        <f>IF(N355="",0,VLOOKUP(N355,Légende!D:E,2,FALSE))</f>
        <v>1</v>
      </c>
      <c r="P355" s="15">
        <f>IF(Q355="","",VLOOKUP(Q355,'[1]Données GS'!V:W,2,FALSE))</f>
        <v>50</v>
      </c>
      <c r="Q355" s="32" t="s">
        <v>67</v>
      </c>
      <c r="R355" s="107" t="s">
        <v>292</v>
      </c>
    </row>
    <row r="356" spans="1:18" ht="45" x14ac:dyDescent="0.25">
      <c r="A356" s="106" t="s">
        <v>129</v>
      </c>
      <c r="B356" s="62" t="s">
        <v>174</v>
      </c>
      <c r="C356" s="62" t="s">
        <v>53</v>
      </c>
      <c r="D356" s="62" t="s">
        <v>189</v>
      </c>
      <c r="E356" s="62" t="s">
        <v>15</v>
      </c>
      <c r="F356" s="61">
        <v>1</v>
      </c>
      <c r="G356" s="61">
        <v>2.2000000000000002</v>
      </c>
      <c r="H356" s="16">
        <f t="shared" si="5"/>
        <v>4.4000000000000004</v>
      </c>
      <c r="I356" s="61" t="s">
        <v>16</v>
      </c>
      <c r="J356" s="61" t="s">
        <v>17</v>
      </c>
      <c r="K356" s="61">
        <v>20.5</v>
      </c>
      <c r="L356" s="85" t="s">
        <v>51</v>
      </c>
      <c r="M356" s="14">
        <f>IF(L356="","",VLOOKUP(L356,Légende!A:B,2,FALSE))</f>
        <v>1</v>
      </c>
      <c r="N356" s="90" t="s">
        <v>18</v>
      </c>
      <c r="O356" s="14">
        <f>IF(N356="",0,VLOOKUP(N356,Légende!D:E,2,FALSE))</f>
        <v>1</v>
      </c>
      <c r="P356" s="15">
        <f>IF(Q356="","",VLOOKUP(Q356,'[1]Données GS'!V:W,2,FALSE))</f>
        <v>50</v>
      </c>
      <c r="Q356" s="32" t="s">
        <v>67</v>
      </c>
      <c r="R356" s="107" t="s">
        <v>292</v>
      </c>
    </row>
    <row r="357" spans="1:18" ht="45" x14ac:dyDescent="0.25">
      <c r="A357" s="106" t="s">
        <v>129</v>
      </c>
      <c r="B357" s="62" t="s">
        <v>174</v>
      </c>
      <c r="C357" s="62" t="s">
        <v>53</v>
      </c>
      <c r="D357" s="62" t="s">
        <v>194</v>
      </c>
      <c r="E357" s="62" t="s">
        <v>15</v>
      </c>
      <c r="F357" s="61">
        <v>1</v>
      </c>
      <c r="G357" s="61">
        <v>2.2000000000000002</v>
      </c>
      <c r="H357" s="16">
        <f t="shared" si="5"/>
        <v>4.4000000000000004</v>
      </c>
      <c r="I357" s="61" t="s">
        <v>16</v>
      </c>
      <c r="J357" s="61" t="s">
        <v>17</v>
      </c>
      <c r="K357" s="61">
        <v>20.5</v>
      </c>
      <c r="L357" s="85" t="s">
        <v>51</v>
      </c>
      <c r="M357" s="14">
        <f>IF(L357="","",VLOOKUP(L357,Légende!A:B,2,FALSE))</f>
        <v>1</v>
      </c>
      <c r="N357" s="90" t="s">
        <v>18</v>
      </c>
      <c r="O357" s="14">
        <f>IF(N357="",0,VLOOKUP(N357,Légende!D:E,2,FALSE))</f>
        <v>1</v>
      </c>
      <c r="P357" s="15">
        <f>IF(Q357="","",VLOOKUP(Q357,'[1]Données GS'!V:W,2,FALSE))</f>
        <v>50</v>
      </c>
      <c r="Q357" s="32" t="s">
        <v>67</v>
      </c>
      <c r="R357" s="107" t="s">
        <v>292</v>
      </c>
    </row>
    <row r="358" spans="1:18" ht="45" x14ac:dyDescent="0.25">
      <c r="A358" s="106" t="s">
        <v>129</v>
      </c>
      <c r="B358" s="62" t="s">
        <v>174</v>
      </c>
      <c r="C358" s="62" t="s">
        <v>53</v>
      </c>
      <c r="D358" s="62" t="s">
        <v>190</v>
      </c>
      <c r="E358" s="62" t="s">
        <v>15</v>
      </c>
      <c r="F358" s="61">
        <v>2</v>
      </c>
      <c r="G358" s="61">
        <v>3.2</v>
      </c>
      <c r="H358" s="16">
        <f t="shared" si="5"/>
        <v>12.8</v>
      </c>
      <c r="I358" s="61" t="s">
        <v>16</v>
      </c>
      <c r="J358" s="61" t="s">
        <v>17</v>
      </c>
      <c r="K358" s="61">
        <v>43</v>
      </c>
      <c r="L358" s="85" t="s">
        <v>51</v>
      </c>
      <c r="M358" s="14">
        <f>IF(L358="","",VLOOKUP(L358,Légende!A:B,2,FALSE))</f>
        <v>1</v>
      </c>
      <c r="N358" s="90" t="s">
        <v>18</v>
      </c>
      <c r="O358" s="14">
        <f>IF(N358="",0,VLOOKUP(N358,Légende!D:E,2,FALSE))</f>
        <v>1</v>
      </c>
      <c r="P358" s="15">
        <f>IF(Q358="","",VLOOKUP(Q358,'[1]Données GS'!V:W,2,FALSE))</f>
        <v>50</v>
      </c>
      <c r="Q358" s="32" t="s">
        <v>67</v>
      </c>
      <c r="R358" s="107" t="s">
        <v>292</v>
      </c>
    </row>
    <row r="359" spans="1:18" ht="45" x14ac:dyDescent="0.25">
      <c r="A359" s="106" t="s">
        <v>129</v>
      </c>
      <c r="B359" s="62" t="s">
        <v>174</v>
      </c>
      <c r="C359" s="62" t="s">
        <v>53</v>
      </c>
      <c r="D359" s="62" t="s">
        <v>199</v>
      </c>
      <c r="E359" s="62" t="s">
        <v>15</v>
      </c>
      <c r="F359" s="61">
        <v>2</v>
      </c>
      <c r="G359" s="61">
        <v>3.2</v>
      </c>
      <c r="H359" s="16">
        <f t="shared" si="5"/>
        <v>12.8</v>
      </c>
      <c r="I359" s="61" t="s">
        <v>16</v>
      </c>
      <c r="J359" s="61" t="s">
        <v>17</v>
      </c>
      <c r="K359" s="61">
        <v>42</v>
      </c>
      <c r="L359" s="85" t="s">
        <v>51</v>
      </c>
      <c r="M359" s="14">
        <f>IF(L359="","",VLOOKUP(L359,Légende!A:B,2,FALSE))</f>
        <v>1</v>
      </c>
      <c r="N359" s="90" t="s">
        <v>18</v>
      </c>
      <c r="O359" s="14">
        <f>IF(N359="",0,VLOOKUP(N359,Légende!D:E,2,FALSE))</f>
        <v>1</v>
      </c>
      <c r="P359" s="15">
        <f>IF(Q359="","",VLOOKUP(Q359,'[1]Données GS'!V:W,2,FALSE))</f>
        <v>50</v>
      </c>
      <c r="Q359" s="32" t="s">
        <v>67</v>
      </c>
      <c r="R359" s="107" t="s">
        <v>292</v>
      </c>
    </row>
    <row r="360" spans="1:18" ht="45" x14ac:dyDescent="0.25">
      <c r="A360" s="106" t="s">
        <v>129</v>
      </c>
      <c r="B360" s="62" t="s">
        <v>174</v>
      </c>
      <c r="C360" s="62" t="s">
        <v>53</v>
      </c>
      <c r="D360" s="62" t="s">
        <v>216</v>
      </c>
      <c r="E360" s="62" t="s">
        <v>15</v>
      </c>
      <c r="F360" s="61">
        <v>2</v>
      </c>
      <c r="G360" s="61">
        <v>3.2</v>
      </c>
      <c r="H360" s="16">
        <f t="shared" si="5"/>
        <v>12.8</v>
      </c>
      <c r="I360" s="61" t="s">
        <v>16</v>
      </c>
      <c r="J360" s="61" t="s">
        <v>17</v>
      </c>
      <c r="K360" s="61">
        <v>42</v>
      </c>
      <c r="L360" s="85" t="s">
        <v>51</v>
      </c>
      <c r="M360" s="14">
        <f>IF(L360="","",VLOOKUP(L360,Légende!A:B,2,FALSE))</f>
        <v>1</v>
      </c>
      <c r="N360" s="90" t="s">
        <v>18</v>
      </c>
      <c r="O360" s="14">
        <f>IF(N360="",0,VLOOKUP(N360,Légende!D:E,2,FALSE))</f>
        <v>1</v>
      </c>
      <c r="P360" s="15">
        <f>IF(Q360="","",VLOOKUP(Q360,'[1]Données GS'!V:W,2,FALSE))</f>
        <v>50</v>
      </c>
      <c r="Q360" s="32" t="s">
        <v>67</v>
      </c>
      <c r="R360" s="107" t="s">
        <v>292</v>
      </c>
    </row>
    <row r="361" spans="1:18" ht="45" x14ac:dyDescent="0.25">
      <c r="A361" s="106" t="s">
        <v>129</v>
      </c>
      <c r="B361" s="62" t="s">
        <v>174</v>
      </c>
      <c r="C361" s="62" t="s">
        <v>53</v>
      </c>
      <c r="D361" s="62" t="s">
        <v>175</v>
      </c>
      <c r="E361" s="62" t="s">
        <v>15</v>
      </c>
      <c r="F361" s="61">
        <v>2</v>
      </c>
      <c r="G361" s="61">
        <v>3.2</v>
      </c>
      <c r="H361" s="16">
        <f t="shared" si="5"/>
        <v>12.8</v>
      </c>
      <c r="I361" s="61" t="s">
        <v>16</v>
      </c>
      <c r="J361" s="61" t="s">
        <v>17</v>
      </c>
      <c r="K361" s="61">
        <v>43</v>
      </c>
      <c r="L361" s="85" t="s">
        <v>51</v>
      </c>
      <c r="M361" s="14">
        <f>IF(L361="","",VLOOKUP(L361,Légende!A:B,2,FALSE))</f>
        <v>1</v>
      </c>
      <c r="N361" s="90" t="s">
        <v>18</v>
      </c>
      <c r="O361" s="14">
        <f>IF(N361="",0,VLOOKUP(N361,Légende!D:E,2,FALSE))</f>
        <v>1</v>
      </c>
      <c r="P361" s="15">
        <f>IF(Q361="","",VLOOKUP(Q361,'[1]Données GS'!V:W,2,FALSE))</f>
        <v>50</v>
      </c>
      <c r="Q361" s="32" t="s">
        <v>67</v>
      </c>
      <c r="R361" s="107" t="s">
        <v>292</v>
      </c>
    </row>
    <row r="362" spans="1:18" ht="45" x14ac:dyDescent="0.25">
      <c r="A362" s="106" t="s">
        <v>129</v>
      </c>
      <c r="B362" s="62" t="s">
        <v>174</v>
      </c>
      <c r="C362" s="62" t="s">
        <v>53</v>
      </c>
      <c r="D362" s="62" t="s">
        <v>238</v>
      </c>
      <c r="E362" s="62" t="s">
        <v>19</v>
      </c>
      <c r="F362" s="61">
        <v>2</v>
      </c>
      <c r="G362" s="61">
        <v>3.2</v>
      </c>
      <c r="H362" s="16">
        <f t="shared" si="5"/>
        <v>12.8</v>
      </c>
      <c r="I362" s="61" t="s">
        <v>16</v>
      </c>
      <c r="J362" s="61" t="s">
        <v>17</v>
      </c>
      <c r="K362" s="61">
        <v>46</v>
      </c>
      <c r="L362" s="85" t="s">
        <v>51</v>
      </c>
      <c r="M362" s="14">
        <f>IF(L362="","",VLOOKUP(L362,Légende!A:B,2,FALSE))</f>
        <v>1</v>
      </c>
      <c r="N362" s="90" t="s">
        <v>18</v>
      </c>
      <c r="O362" s="14">
        <f>IF(N362="",0,VLOOKUP(N362,Légende!D:E,2,FALSE))</f>
        <v>1</v>
      </c>
      <c r="P362" s="15">
        <f>IF(Q362="","",VLOOKUP(Q362,'[1]Données GS'!V:W,2,FALSE))</f>
        <v>50</v>
      </c>
      <c r="Q362" s="32" t="s">
        <v>67</v>
      </c>
      <c r="R362" s="107" t="s">
        <v>292</v>
      </c>
    </row>
    <row r="363" spans="1:18" ht="45" x14ac:dyDescent="0.25">
      <c r="A363" s="106" t="s">
        <v>129</v>
      </c>
      <c r="B363" s="62" t="s">
        <v>174</v>
      </c>
      <c r="C363" s="62" t="s">
        <v>53</v>
      </c>
      <c r="D363" s="62" t="s">
        <v>239</v>
      </c>
      <c r="E363" s="62" t="s">
        <v>15</v>
      </c>
      <c r="F363" s="61">
        <v>1</v>
      </c>
      <c r="G363" s="61">
        <v>2.2000000000000002</v>
      </c>
      <c r="H363" s="16">
        <f t="shared" si="5"/>
        <v>4.4000000000000004</v>
      </c>
      <c r="I363" s="61" t="s">
        <v>34</v>
      </c>
      <c r="J363" s="61" t="s">
        <v>17</v>
      </c>
      <c r="K363" s="61">
        <v>21</v>
      </c>
      <c r="L363" s="85" t="s">
        <v>51</v>
      </c>
      <c r="M363" s="14">
        <f>IF(L363="","",VLOOKUP(L363,Légende!A:B,2,FALSE))</f>
        <v>1</v>
      </c>
      <c r="N363" s="90" t="s">
        <v>18</v>
      </c>
      <c r="O363" s="14">
        <f>IF(N363="",0,VLOOKUP(N363,Légende!D:E,2,FALSE))</f>
        <v>1</v>
      </c>
      <c r="P363" s="15">
        <f>IF(Q363="","",VLOOKUP(Q363,'[1]Données GS'!V:W,2,FALSE))</f>
        <v>50</v>
      </c>
      <c r="Q363" s="32" t="s">
        <v>67</v>
      </c>
      <c r="R363" s="107" t="s">
        <v>292</v>
      </c>
    </row>
    <row r="364" spans="1:18" ht="45" x14ac:dyDescent="0.25">
      <c r="A364" s="106" t="s">
        <v>129</v>
      </c>
      <c r="B364" s="62" t="s">
        <v>174</v>
      </c>
      <c r="C364" s="62" t="s">
        <v>53</v>
      </c>
      <c r="D364" s="62" t="s">
        <v>177</v>
      </c>
      <c r="E364" s="62" t="s">
        <v>15</v>
      </c>
      <c r="F364" s="61">
        <v>2</v>
      </c>
      <c r="G364" s="61">
        <v>1.25</v>
      </c>
      <c r="H364" s="16">
        <f t="shared" si="5"/>
        <v>5</v>
      </c>
      <c r="I364" s="61" t="s">
        <v>34</v>
      </c>
      <c r="J364" s="61" t="s">
        <v>17</v>
      </c>
      <c r="K364" s="61">
        <v>19</v>
      </c>
      <c r="L364" s="85" t="s">
        <v>51</v>
      </c>
      <c r="M364" s="14">
        <f>IF(L364="","",VLOOKUP(L364,Légende!A:B,2,FALSE))</f>
        <v>1</v>
      </c>
      <c r="N364" s="90" t="s">
        <v>18</v>
      </c>
      <c r="O364" s="14">
        <f>IF(N364="",0,VLOOKUP(N364,Légende!D:E,2,FALSE))</f>
        <v>1</v>
      </c>
      <c r="P364" s="15">
        <f>IF(Q364="","",VLOOKUP(Q364,'[1]Données GS'!V:W,2,FALSE))</f>
        <v>50</v>
      </c>
      <c r="Q364" s="32" t="s">
        <v>67</v>
      </c>
      <c r="R364" s="107" t="s">
        <v>292</v>
      </c>
    </row>
    <row r="365" spans="1:18" ht="60" x14ac:dyDescent="0.25">
      <c r="A365" s="106" t="s">
        <v>129</v>
      </c>
      <c r="B365" s="62" t="s">
        <v>174</v>
      </c>
      <c r="C365" s="62" t="s">
        <v>53</v>
      </c>
      <c r="D365" s="62" t="s">
        <v>178</v>
      </c>
      <c r="E365" s="62" t="s">
        <v>15</v>
      </c>
      <c r="F365" s="61">
        <v>2</v>
      </c>
      <c r="G365" s="61">
        <v>3.2</v>
      </c>
      <c r="H365" s="16">
        <f t="shared" si="5"/>
        <v>12.8</v>
      </c>
      <c r="I365" s="61" t="s">
        <v>34</v>
      </c>
      <c r="J365" s="61" t="s">
        <v>17</v>
      </c>
      <c r="K365" s="61">
        <v>33</v>
      </c>
      <c r="L365" s="85" t="s">
        <v>51</v>
      </c>
      <c r="M365" s="14">
        <f>IF(L365="","",VLOOKUP(L365,Légende!A:B,2,FALSE))</f>
        <v>1</v>
      </c>
      <c r="N365" s="90" t="s">
        <v>18</v>
      </c>
      <c r="O365" s="14">
        <f>IF(N365="",0,VLOOKUP(N365,Légende!D:E,2,FALSE))</f>
        <v>1</v>
      </c>
      <c r="P365" s="15">
        <f>IF(Q365="","",VLOOKUP(Q365,'[1]Données GS'!V:W,2,FALSE))</f>
        <v>50</v>
      </c>
      <c r="Q365" s="32" t="s">
        <v>67</v>
      </c>
      <c r="R365" s="107" t="s">
        <v>417</v>
      </c>
    </row>
    <row r="366" spans="1:18" ht="45" x14ac:dyDescent="0.25">
      <c r="A366" s="106" t="s">
        <v>129</v>
      </c>
      <c r="B366" s="62" t="s">
        <v>174</v>
      </c>
      <c r="C366" s="62" t="s">
        <v>53</v>
      </c>
      <c r="D366" s="62" t="s">
        <v>220</v>
      </c>
      <c r="E366" s="62" t="s">
        <v>15</v>
      </c>
      <c r="F366" s="61">
        <v>2</v>
      </c>
      <c r="G366" s="61">
        <v>3.2</v>
      </c>
      <c r="H366" s="16">
        <f t="shared" si="5"/>
        <v>12.8</v>
      </c>
      <c r="I366" s="61" t="s">
        <v>16</v>
      </c>
      <c r="J366" s="61" t="s">
        <v>17</v>
      </c>
      <c r="K366" s="61">
        <v>42</v>
      </c>
      <c r="L366" s="85" t="s">
        <v>51</v>
      </c>
      <c r="M366" s="14">
        <f>IF(L366="","",VLOOKUP(L366,Légende!A:B,2,FALSE))</f>
        <v>1</v>
      </c>
      <c r="N366" s="90" t="s">
        <v>18</v>
      </c>
      <c r="O366" s="14">
        <f>IF(N366="",0,VLOOKUP(N366,Légende!D:E,2,FALSE))</f>
        <v>1</v>
      </c>
      <c r="P366" s="15">
        <f>IF(Q366="","",VLOOKUP(Q366,'[1]Données GS'!V:W,2,FALSE))</f>
        <v>50</v>
      </c>
      <c r="Q366" s="32" t="s">
        <v>67</v>
      </c>
      <c r="R366" s="107" t="s">
        <v>292</v>
      </c>
    </row>
    <row r="367" spans="1:18" ht="45" x14ac:dyDescent="0.25">
      <c r="A367" s="106" t="s">
        <v>129</v>
      </c>
      <c r="B367" s="62" t="s">
        <v>174</v>
      </c>
      <c r="C367" s="62" t="s">
        <v>53</v>
      </c>
      <c r="D367" s="62"/>
      <c r="E367" s="62" t="s">
        <v>19</v>
      </c>
      <c r="F367" s="61">
        <v>0</v>
      </c>
      <c r="G367" s="61">
        <v>0</v>
      </c>
      <c r="H367" s="16">
        <f t="shared" si="5"/>
        <v>0</v>
      </c>
      <c r="I367" s="61" t="s">
        <v>16</v>
      </c>
      <c r="J367" s="61" t="s">
        <v>17</v>
      </c>
      <c r="K367" s="61">
        <v>34</v>
      </c>
      <c r="L367" s="85" t="s">
        <v>51</v>
      </c>
      <c r="M367" s="14">
        <f>IF(L367="","",VLOOKUP(L367,Légende!A:B,2,FALSE))</f>
        <v>1</v>
      </c>
      <c r="N367" s="90" t="s">
        <v>18</v>
      </c>
      <c r="O367" s="14">
        <f>IF(N367="",0,VLOOKUP(N367,Légende!D:E,2,FALSE))</f>
        <v>1</v>
      </c>
      <c r="P367" s="15">
        <f>IF(Q367="","",VLOOKUP(Q367,'[1]Données GS'!V:W,2,FALSE))</f>
        <v>50</v>
      </c>
      <c r="Q367" s="32" t="s">
        <v>67</v>
      </c>
      <c r="R367" s="107" t="s">
        <v>292</v>
      </c>
    </row>
    <row r="368" spans="1:18" ht="45" x14ac:dyDescent="0.25">
      <c r="A368" s="106" t="s">
        <v>129</v>
      </c>
      <c r="B368" s="62" t="s">
        <v>174</v>
      </c>
      <c r="C368" s="62" t="s">
        <v>53</v>
      </c>
      <c r="D368" s="62"/>
      <c r="E368" s="62" t="s">
        <v>19</v>
      </c>
      <c r="F368" s="61">
        <v>0</v>
      </c>
      <c r="G368" s="61">
        <v>0</v>
      </c>
      <c r="H368" s="16">
        <f t="shared" si="5"/>
        <v>0</v>
      </c>
      <c r="I368" s="61" t="s">
        <v>31</v>
      </c>
      <c r="J368" s="61" t="s">
        <v>17</v>
      </c>
      <c r="K368" s="61">
        <v>42</v>
      </c>
      <c r="L368" s="85" t="s">
        <v>50</v>
      </c>
      <c r="M368" s="14">
        <f>IF(L368="","",VLOOKUP(L368,Légende!A:B,2,FALSE))</f>
        <v>0.8</v>
      </c>
      <c r="N368" s="90" t="s">
        <v>18</v>
      </c>
      <c r="O368" s="14">
        <f>IF(N368="",0,VLOOKUP(N368,Légende!D:E,2,FALSE))</f>
        <v>1</v>
      </c>
      <c r="P368" s="15">
        <f>IF(Q368="","",VLOOKUP(Q368,'[1]Données GS'!V:W,2,FALSE))</f>
        <v>50</v>
      </c>
      <c r="Q368" s="32" t="s">
        <v>67</v>
      </c>
      <c r="R368" s="107" t="s">
        <v>418</v>
      </c>
    </row>
    <row r="369" spans="1:18" ht="45" x14ac:dyDescent="0.25">
      <c r="A369" s="106" t="s">
        <v>129</v>
      </c>
      <c r="B369" s="62" t="s">
        <v>174</v>
      </c>
      <c r="C369" s="62" t="s">
        <v>45</v>
      </c>
      <c r="D369" s="62" t="s">
        <v>240</v>
      </c>
      <c r="E369" s="62" t="s">
        <v>15</v>
      </c>
      <c r="F369" s="61">
        <v>2</v>
      </c>
      <c r="G369" s="61">
        <v>2.25</v>
      </c>
      <c r="H369" s="16">
        <f t="shared" si="5"/>
        <v>9</v>
      </c>
      <c r="I369" s="61" t="s">
        <v>35</v>
      </c>
      <c r="J369" s="61" t="s">
        <v>17</v>
      </c>
      <c r="K369" s="61">
        <v>18</v>
      </c>
      <c r="L369" s="85" t="s">
        <v>51</v>
      </c>
      <c r="M369" s="14">
        <f>IF(L369="","",VLOOKUP(L369,Légende!A:B,2,FALSE))</f>
        <v>1</v>
      </c>
      <c r="N369" s="90" t="s">
        <v>18</v>
      </c>
      <c r="O369" s="14">
        <f>IF(N369="",0,VLOOKUP(N369,Légende!D:E,2,FALSE))</f>
        <v>1</v>
      </c>
      <c r="P369" s="15">
        <f>IF(Q369="","",VLOOKUP(Q369,'[1]Données GS'!V:W,2,FALSE))</f>
        <v>12</v>
      </c>
      <c r="Q369" s="97" t="s">
        <v>26</v>
      </c>
      <c r="R369" s="107" t="s">
        <v>412</v>
      </c>
    </row>
    <row r="370" spans="1:18" ht="45" x14ac:dyDescent="0.25">
      <c r="A370" s="106" t="s">
        <v>129</v>
      </c>
      <c r="B370" s="62" t="s">
        <v>174</v>
      </c>
      <c r="C370" s="62" t="s">
        <v>45</v>
      </c>
      <c r="D370" s="62" t="s">
        <v>241</v>
      </c>
      <c r="E370" s="72" t="s">
        <v>15</v>
      </c>
      <c r="F370" s="61">
        <v>5</v>
      </c>
      <c r="G370" s="61">
        <v>2.25</v>
      </c>
      <c r="H370" s="16">
        <f t="shared" si="5"/>
        <v>22.5</v>
      </c>
      <c r="I370" s="61" t="s">
        <v>35</v>
      </c>
      <c r="J370" s="61" t="s">
        <v>17</v>
      </c>
      <c r="K370" s="61">
        <v>74</v>
      </c>
      <c r="L370" s="85" t="s">
        <v>51</v>
      </c>
      <c r="M370" s="14">
        <f>IF(L370="","",VLOOKUP(L370,Légende!A:B,2,FALSE))</f>
        <v>1</v>
      </c>
      <c r="N370" s="90" t="s">
        <v>18</v>
      </c>
      <c r="O370" s="14">
        <f>IF(N370="",0,VLOOKUP(N370,Légende!D:E,2,FALSE))</f>
        <v>1</v>
      </c>
      <c r="P370" s="15">
        <f>IF(Q370="","",VLOOKUP(Q370,'[1]Données GS'!V:W,2,FALSE))</f>
        <v>50</v>
      </c>
      <c r="Q370" s="32" t="s">
        <v>67</v>
      </c>
      <c r="R370" s="107" t="s">
        <v>412</v>
      </c>
    </row>
    <row r="371" spans="1:18" ht="45" x14ac:dyDescent="0.25">
      <c r="A371" s="106" t="s">
        <v>129</v>
      </c>
      <c r="B371" s="62" t="s">
        <v>174</v>
      </c>
      <c r="C371" s="62" t="s">
        <v>45</v>
      </c>
      <c r="D371" s="62" t="s">
        <v>242</v>
      </c>
      <c r="E371" s="72" t="s">
        <v>15</v>
      </c>
      <c r="F371" s="61">
        <v>5</v>
      </c>
      <c r="G371" s="61">
        <v>2.25</v>
      </c>
      <c r="H371" s="16">
        <f t="shared" si="5"/>
        <v>22.5</v>
      </c>
      <c r="I371" s="61" t="s">
        <v>35</v>
      </c>
      <c r="J371" s="61" t="s">
        <v>17</v>
      </c>
      <c r="K371" s="61">
        <v>92</v>
      </c>
      <c r="L371" s="85" t="s">
        <v>51</v>
      </c>
      <c r="M371" s="14">
        <f>IF(L371="","",VLOOKUP(L371,Légende!A:B,2,FALSE))</f>
        <v>1</v>
      </c>
      <c r="N371" s="90" t="s">
        <v>18</v>
      </c>
      <c r="O371" s="14">
        <f>IF(N371="",0,VLOOKUP(N371,Légende!D:E,2,FALSE))</f>
        <v>1</v>
      </c>
      <c r="P371" s="15">
        <f>IF(Q371="","",VLOOKUP(Q371,'[1]Données GS'!V:W,2,FALSE))</f>
        <v>50</v>
      </c>
      <c r="Q371" s="32" t="s">
        <v>67</v>
      </c>
      <c r="R371" s="107" t="s">
        <v>412</v>
      </c>
    </row>
    <row r="372" spans="1:18" ht="45" x14ac:dyDescent="0.25">
      <c r="A372" s="106" t="s">
        <v>129</v>
      </c>
      <c r="B372" s="62" t="s">
        <v>174</v>
      </c>
      <c r="C372" s="62" t="s">
        <v>45</v>
      </c>
      <c r="D372" s="62" t="s">
        <v>205</v>
      </c>
      <c r="E372" s="62" t="s">
        <v>15</v>
      </c>
      <c r="F372" s="61">
        <v>3</v>
      </c>
      <c r="G372" s="61">
        <v>2.25</v>
      </c>
      <c r="H372" s="16">
        <f t="shared" si="5"/>
        <v>13.5</v>
      </c>
      <c r="I372" s="61" t="s">
        <v>34</v>
      </c>
      <c r="J372" s="61" t="s">
        <v>17</v>
      </c>
      <c r="K372" s="61">
        <v>30</v>
      </c>
      <c r="L372" s="85" t="s">
        <v>51</v>
      </c>
      <c r="M372" s="14">
        <f>IF(L372="","",VLOOKUP(L372,Légende!A:B,2,FALSE))</f>
        <v>1</v>
      </c>
      <c r="N372" s="90" t="s">
        <v>18</v>
      </c>
      <c r="O372" s="14">
        <f>IF(N372="",0,VLOOKUP(N372,Légende!D:E,2,FALSE))</f>
        <v>1</v>
      </c>
      <c r="P372" s="15">
        <f>IF(Q372="","",VLOOKUP(Q372,'[1]Données GS'!V:W,2,FALSE))</f>
        <v>12</v>
      </c>
      <c r="Q372" s="97" t="s">
        <v>26</v>
      </c>
      <c r="R372" s="107" t="s">
        <v>292</v>
      </c>
    </row>
    <row r="373" spans="1:18" ht="45" x14ac:dyDescent="0.25">
      <c r="A373" s="106" t="s">
        <v>129</v>
      </c>
      <c r="B373" s="62" t="s">
        <v>174</v>
      </c>
      <c r="C373" s="62" t="s">
        <v>45</v>
      </c>
      <c r="D373" s="62" t="s">
        <v>243</v>
      </c>
      <c r="E373" s="62" t="s">
        <v>19</v>
      </c>
      <c r="F373" s="61">
        <v>0</v>
      </c>
      <c r="G373" s="61">
        <v>0</v>
      </c>
      <c r="H373" s="16">
        <f t="shared" si="5"/>
        <v>0</v>
      </c>
      <c r="I373" s="61" t="s">
        <v>34</v>
      </c>
      <c r="J373" s="61" t="s">
        <v>17</v>
      </c>
      <c r="K373" s="61">
        <v>16</v>
      </c>
      <c r="L373" s="85" t="s">
        <v>51</v>
      </c>
      <c r="M373" s="14">
        <f>IF(L373="","",VLOOKUP(L373,Légende!A:B,2,FALSE))</f>
        <v>1</v>
      </c>
      <c r="N373" s="90" t="s">
        <v>18</v>
      </c>
      <c r="O373" s="14">
        <f>IF(N373="",0,VLOOKUP(N373,Légende!D:E,2,FALSE))</f>
        <v>1</v>
      </c>
      <c r="P373" s="15">
        <f>IF(Q373="","",VLOOKUP(Q373,'[1]Données GS'!V:W,2,FALSE))</f>
        <v>50</v>
      </c>
      <c r="Q373" s="32" t="s">
        <v>67</v>
      </c>
      <c r="R373" s="107" t="s">
        <v>419</v>
      </c>
    </row>
    <row r="374" spans="1:18" ht="45" x14ac:dyDescent="0.25">
      <c r="A374" s="106" t="s">
        <v>129</v>
      </c>
      <c r="B374" s="62" t="s">
        <v>174</v>
      </c>
      <c r="C374" s="62" t="s">
        <v>45</v>
      </c>
      <c r="D374" s="62" t="s">
        <v>244</v>
      </c>
      <c r="E374" s="62" t="s">
        <v>15</v>
      </c>
      <c r="F374" s="61">
        <v>1</v>
      </c>
      <c r="G374" s="61">
        <v>2.25</v>
      </c>
      <c r="H374" s="16">
        <f t="shared" si="5"/>
        <v>4.5</v>
      </c>
      <c r="I374" s="61" t="s">
        <v>34</v>
      </c>
      <c r="J374" s="61" t="s">
        <v>17</v>
      </c>
      <c r="K374" s="61">
        <v>19</v>
      </c>
      <c r="L374" s="85" t="s">
        <v>51</v>
      </c>
      <c r="M374" s="14">
        <f>IF(L374="","",VLOOKUP(L374,Légende!A:B,2,FALSE))</f>
        <v>1</v>
      </c>
      <c r="N374" s="90" t="s">
        <v>18</v>
      </c>
      <c r="O374" s="14">
        <f>IF(N374="",0,VLOOKUP(N374,Légende!D:E,2,FALSE))</f>
        <v>1</v>
      </c>
      <c r="P374" s="15">
        <f>IF(Q374="","",VLOOKUP(Q374,'[1]Données GS'!V:W,2,FALSE))</f>
        <v>12</v>
      </c>
      <c r="Q374" s="97" t="s">
        <v>26</v>
      </c>
      <c r="R374" s="107" t="s">
        <v>292</v>
      </c>
    </row>
    <row r="375" spans="1:18" ht="45" x14ac:dyDescent="0.25">
      <c r="A375" s="106" t="s">
        <v>129</v>
      </c>
      <c r="B375" s="62" t="s">
        <v>174</v>
      </c>
      <c r="C375" s="62" t="s">
        <v>45</v>
      </c>
      <c r="D375" s="62" t="s">
        <v>245</v>
      </c>
      <c r="E375" s="62" t="s">
        <v>23</v>
      </c>
      <c r="F375" s="61">
        <v>2</v>
      </c>
      <c r="G375" s="61">
        <v>3.2</v>
      </c>
      <c r="H375" s="16">
        <f t="shared" si="5"/>
        <v>12.8</v>
      </c>
      <c r="I375" s="61" t="s">
        <v>34</v>
      </c>
      <c r="J375" s="61" t="s">
        <v>17</v>
      </c>
      <c r="K375" s="61">
        <v>43</v>
      </c>
      <c r="L375" s="60" t="s">
        <v>52</v>
      </c>
      <c r="M375" s="14">
        <f>IF(L375="","",VLOOKUP(L375,Légende!A:B,2,FALSE))</f>
        <v>1.2</v>
      </c>
      <c r="N375" s="75" t="s">
        <v>18</v>
      </c>
      <c r="O375" s="14">
        <f>IF(N375="",0,VLOOKUP(N375,Légende!D:E,2,FALSE))</f>
        <v>1</v>
      </c>
      <c r="P375" s="15">
        <f>IF(Q375="","",VLOOKUP(Q375,'[1]Données GS'!V:W,2,FALSE))</f>
        <v>50</v>
      </c>
      <c r="Q375" s="32" t="s">
        <v>67</v>
      </c>
      <c r="R375" s="107" t="s">
        <v>420</v>
      </c>
    </row>
    <row r="376" spans="1:18" ht="45" x14ac:dyDescent="0.25">
      <c r="A376" s="106" t="s">
        <v>129</v>
      </c>
      <c r="B376" s="62" t="s">
        <v>174</v>
      </c>
      <c r="C376" s="62" t="s">
        <v>45</v>
      </c>
      <c r="D376" s="62" t="s">
        <v>246</v>
      </c>
      <c r="E376" s="62" t="s">
        <v>23</v>
      </c>
      <c r="F376" s="61">
        <v>2</v>
      </c>
      <c r="G376" s="61">
        <v>3.2</v>
      </c>
      <c r="H376" s="16">
        <f t="shared" si="5"/>
        <v>12.8</v>
      </c>
      <c r="I376" s="61" t="s">
        <v>34</v>
      </c>
      <c r="J376" s="61" t="s">
        <v>17</v>
      </c>
      <c r="K376" s="61">
        <v>43</v>
      </c>
      <c r="L376" s="60" t="s">
        <v>52</v>
      </c>
      <c r="M376" s="14">
        <f>IF(L376="","",VLOOKUP(L376,Légende!A:B,2,FALSE))</f>
        <v>1.2</v>
      </c>
      <c r="N376" s="75" t="s">
        <v>18</v>
      </c>
      <c r="O376" s="14">
        <f>IF(N376="",0,VLOOKUP(N376,Légende!D:E,2,FALSE))</f>
        <v>1</v>
      </c>
      <c r="P376" s="15">
        <f>IF(Q376="","",VLOOKUP(Q376,'[1]Données GS'!V:W,2,FALSE))</f>
        <v>50</v>
      </c>
      <c r="Q376" s="32" t="s">
        <v>67</v>
      </c>
      <c r="R376" s="107" t="s">
        <v>421</v>
      </c>
    </row>
    <row r="377" spans="1:18" ht="45" x14ac:dyDescent="0.25">
      <c r="A377" s="106" t="s">
        <v>129</v>
      </c>
      <c r="B377" s="62" t="s">
        <v>174</v>
      </c>
      <c r="C377" s="62" t="s">
        <v>45</v>
      </c>
      <c r="D377" s="62"/>
      <c r="E377" s="62" t="s">
        <v>19</v>
      </c>
      <c r="F377" s="61">
        <v>0</v>
      </c>
      <c r="G377" s="61">
        <v>0</v>
      </c>
      <c r="H377" s="16">
        <f t="shared" si="5"/>
        <v>0</v>
      </c>
      <c r="I377" s="61" t="s">
        <v>16</v>
      </c>
      <c r="J377" s="61" t="s">
        <v>17</v>
      </c>
      <c r="K377" s="61">
        <v>12</v>
      </c>
      <c r="L377" s="85" t="s">
        <v>51</v>
      </c>
      <c r="M377" s="14">
        <f>IF(L377="","",VLOOKUP(L377,Légende!A:B,2,FALSE))</f>
        <v>1</v>
      </c>
      <c r="N377" s="90" t="s">
        <v>18</v>
      </c>
      <c r="O377" s="14">
        <f>IF(N377="",0,VLOOKUP(N377,Légende!D:E,2,FALSE))</f>
        <v>1</v>
      </c>
      <c r="P377" s="15">
        <f>IF(Q377="","",VLOOKUP(Q377,'[1]Données GS'!V:W,2,FALSE))</f>
        <v>50</v>
      </c>
      <c r="Q377" s="32" t="s">
        <v>67</v>
      </c>
      <c r="R377" s="107" t="s">
        <v>422</v>
      </c>
    </row>
    <row r="378" spans="1:18" ht="45" x14ac:dyDescent="0.25">
      <c r="A378" s="106" t="s">
        <v>129</v>
      </c>
      <c r="B378" s="62" t="s">
        <v>174</v>
      </c>
      <c r="C378" s="62" t="s">
        <v>45</v>
      </c>
      <c r="D378" s="62"/>
      <c r="E378" s="62" t="s">
        <v>19</v>
      </c>
      <c r="F378" s="61">
        <v>0</v>
      </c>
      <c r="G378" s="61">
        <v>0</v>
      </c>
      <c r="H378" s="16">
        <f t="shared" si="5"/>
        <v>0</v>
      </c>
      <c r="I378" s="61" t="s">
        <v>16</v>
      </c>
      <c r="J378" s="61" t="s">
        <v>17</v>
      </c>
      <c r="K378" s="61">
        <v>36</v>
      </c>
      <c r="L378" s="85" t="s">
        <v>51</v>
      </c>
      <c r="M378" s="14">
        <f>IF(L378="","",VLOOKUP(L378,Légende!A:B,2,FALSE))</f>
        <v>1</v>
      </c>
      <c r="N378" s="90" t="s">
        <v>18</v>
      </c>
      <c r="O378" s="14">
        <f>IF(N378="",0,VLOOKUP(N378,Légende!D:E,2,FALSE))</f>
        <v>1</v>
      </c>
      <c r="P378" s="15">
        <f>IF(Q378="","",VLOOKUP(Q378,'[1]Données GS'!V:W,2,FALSE))</f>
        <v>50</v>
      </c>
      <c r="Q378" s="32" t="s">
        <v>67</v>
      </c>
      <c r="R378" s="107" t="s">
        <v>423</v>
      </c>
    </row>
    <row r="379" spans="1:18" ht="45" x14ac:dyDescent="0.25">
      <c r="A379" s="106" t="s">
        <v>129</v>
      </c>
      <c r="B379" s="62" t="s">
        <v>174</v>
      </c>
      <c r="C379" s="62" t="s">
        <v>45</v>
      </c>
      <c r="D379" s="62" t="s">
        <v>169</v>
      </c>
      <c r="E379" s="62" t="s">
        <v>19</v>
      </c>
      <c r="F379" s="61">
        <v>0</v>
      </c>
      <c r="G379" s="61">
        <v>0</v>
      </c>
      <c r="H379" s="16">
        <f t="shared" si="5"/>
        <v>0</v>
      </c>
      <c r="I379" s="61" t="s">
        <v>16</v>
      </c>
      <c r="J379" s="61" t="s">
        <v>17</v>
      </c>
      <c r="K379" s="61">
        <v>53</v>
      </c>
      <c r="L379" s="85" t="s">
        <v>51</v>
      </c>
      <c r="M379" s="14">
        <f>IF(L379="","",VLOOKUP(L379,Légende!A:B,2,FALSE))</f>
        <v>1</v>
      </c>
      <c r="N379" s="90" t="s">
        <v>18</v>
      </c>
      <c r="O379" s="14">
        <f>IF(N379="",0,VLOOKUP(N379,Légende!D:E,2,FALSE))</f>
        <v>1</v>
      </c>
      <c r="P379" s="15">
        <f>IF(Q379="","",VLOOKUP(Q379,'[1]Données GS'!V:W,2,FALSE))</f>
        <v>50</v>
      </c>
      <c r="Q379" s="32" t="s">
        <v>67</v>
      </c>
      <c r="R379" s="107" t="s">
        <v>419</v>
      </c>
    </row>
    <row r="380" spans="1:18" ht="60" x14ac:dyDescent="0.25">
      <c r="A380" s="106" t="s">
        <v>129</v>
      </c>
      <c r="B380" s="62" t="s">
        <v>174</v>
      </c>
      <c r="C380" s="62" t="s">
        <v>45</v>
      </c>
      <c r="D380" s="62" t="s">
        <v>170</v>
      </c>
      <c r="E380" s="62" t="s">
        <v>22</v>
      </c>
      <c r="F380" s="61">
        <v>1</v>
      </c>
      <c r="G380" s="61">
        <v>2.19</v>
      </c>
      <c r="H380" s="16">
        <f t="shared" si="5"/>
        <v>4.38</v>
      </c>
      <c r="I380" s="61" t="s">
        <v>16</v>
      </c>
      <c r="J380" s="61" t="s">
        <v>17</v>
      </c>
      <c r="K380" s="61">
        <v>21</v>
      </c>
      <c r="L380" s="85" t="s">
        <v>51</v>
      </c>
      <c r="M380" s="14">
        <f>IF(L380="","",VLOOKUP(L380,Légende!A:B,2,FALSE))</f>
        <v>1</v>
      </c>
      <c r="N380" s="90" t="s">
        <v>18</v>
      </c>
      <c r="O380" s="14">
        <f>IF(N380="",0,VLOOKUP(N380,Légende!D:E,2,FALSE))</f>
        <v>1</v>
      </c>
      <c r="P380" s="15">
        <f>IF(Q380="","",VLOOKUP(Q380,'[1]Données GS'!V:W,2,FALSE))</f>
        <v>200</v>
      </c>
      <c r="Q380" s="32" t="s">
        <v>76</v>
      </c>
      <c r="R380" s="107" t="s">
        <v>424</v>
      </c>
    </row>
    <row r="381" spans="1:18" ht="60" x14ac:dyDescent="0.25">
      <c r="A381" s="106" t="s">
        <v>129</v>
      </c>
      <c r="B381" s="62" t="s">
        <v>174</v>
      </c>
      <c r="C381" s="62" t="s">
        <v>45</v>
      </c>
      <c r="D381" s="62" t="s">
        <v>247</v>
      </c>
      <c r="E381" s="62" t="s">
        <v>22</v>
      </c>
      <c r="F381" s="61">
        <v>1</v>
      </c>
      <c r="G381" s="61">
        <v>2.19</v>
      </c>
      <c r="H381" s="16">
        <f t="shared" si="5"/>
        <v>4.38</v>
      </c>
      <c r="I381" s="61" t="s">
        <v>16</v>
      </c>
      <c r="J381" s="61" t="s">
        <v>17</v>
      </c>
      <c r="K381" s="61">
        <v>21</v>
      </c>
      <c r="L381" s="85" t="s">
        <v>51</v>
      </c>
      <c r="M381" s="14">
        <f>IF(L381="","",VLOOKUP(L381,Légende!A:B,2,FALSE))</f>
        <v>1</v>
      </c>
      <c r="N381" s="90" t="s">
        <v>18</v>
      </c>
      <c r="O381" s="14">
        <f>IF(N381="",0,VLOOKUP(N381,Légende!D:E,2,FALSE))</f>
        <v>1</v>
      </c>
      <c r="P381" s="15">
        <f>IF(Q381="","",VLOOKUP(Q381,'[1]Données GS'!V:W,2,FALSE))</f>
        <v>200</v>
      </c>
      <c r="Q381" s="32" t="s">
        <v>76</v>
      </c>
      <c r="R381" s="107" t="s">
        <v>425</v>
      </c>
    </row>
    <row r="382" spans="1:18" ht="60" x14ac:dyDescent="0.25">
      <c r="A382" s="106" t="s">
        <v>129</v>
      </c>
      <c r="B382" s="62" t="s">
        <v>174</v>
      </c>
      <c r="C382" s="62" t="s">
        <v>45</v>
      </c>
      <c r="D382" s="62" t="s">
        <v>248</v>
      </c>
      <c r="E382" s="62" t="s">
        <v>22</v>
      </c>
      <c r="F382" s="61">
        <v>1</v>
      </c>
      <c r="G382" s="61">
        <v>2.19</v>
      </c>
      <c r="H382" s="16">
        <f t="shared" si="5"/>
        <v>4.38</v>
      </c>
      <c r="I382" s="61" t="s">
        <v>16</v>
      </c>
      <c r="J382" s="61" t="s">
        <v>17</v>
      </c>
      <c r="K382" s="61">
        <v>21</v>
      </c>
      <c r="L382" s="85" t="s">
        <v>51</v>
      </c>
      <c r="M382" s="14">
        <f>IF(L382="","",VLOOKUP(L382,Légende!A:B,2,FALSE))</f>
        <v>1</v>
      </c>
      <c r="N382" s="90" t="s">
        <v>18</v>
      </c>
      <c r="O382" s="14">
        <f>IF(N382="",0,VLOOKUP(N382,Légende!D:E,2,FALSE))</f>
        <v>1</v>
      </c>
      <c r="P382" s="15">
        <f>IF(Q382="","",VLOOKUP(Q382,'[1]Données GS'!V:W,2,FALSE))</f>
        <v>200</v>
      </c>
      <c r="Q382" s="32" t="s">
        <v>76</v>
      </c>
      <c r="R382" s="107" t="s">
        <v>426</v>
      </c>
    </row>
    <row r="383" spans="1:18" ht="60" x14ac:dyDescent="0.25">
      <c r="A383" s="106" t="s">
        <v>129</v>
      </c>
      <c r="B383" s="62" t="s">
        <v>174</v>
      </c>
      <c r="C383" s="62" t="s">
        <v>45</v>
      </c>
      <c r="D383" s="62"/>
      <c r="E383" s="62" t="s">
        <v>19</v>
      </c>
      <c r="F383" s="61">
        <v>2</v>
      </c>
      <c r="G383" s="61">
        <v>2.25</v>
      </c>
      <c r="H383" s="16">
        <f t="shared" si="5"/>
        <v>9</v>
      </c>
      <c r="I383" s="61" t="s">
        <v>16</v>
      </c>
      <c r="J383" s="61" t="s">
        <v>17</v>
      </c>
      <c r="K383" s="61">
        <v>35</v>
      </c>
      <c r="L383" s="85" t="s">
        <v>51</v>
      </c>
      <c r="M383" s="14">
        <f>IF(L383="","",VLOOKUP(L383,Légende!A:B,2,FALSE))</f>
        <v>1</v>
      </c>
      <c r="N383" s="90" t="s">
        <v>18</v>
      </c>
      <c r="O383" s="14">
        <f>IF(N383="",0,VLOOKUP(N383,Légende!D:E,2,FALSE))</f>
        <v>1</v>
      </c>
      <c r="P383" s="15">
        <f>IF(Q383="","",VLOOKUP(Q383,'[1]Données GS'!V:W,2,FALSE))</f>
        <v>50</v>
      </c>
      <c r="Q383" s="32" t="s">
        <v>67</v>
      </c>
      <c r="R383" s="107" t="s">
        <v>427</v>
      </c>
    </row>
    <row r="384" spans="1:18" ht="45" x14ac:dyDescent="0.25">
      <c r="A384" s="106" t="s">
        <v>130</v>
      </c>
      <c r="B384" s="62" t="s">
        <v>184</v>
      </c>
      <c r="C384" s="62" t="s">
        <v>53</v>
      </c>
      <c r="D384" s="62"/>
      <c r="E384" s="62" t="s">
        <v>19</v>
      </c>
      <c r="F384" s="61">
        <v>0</v>
      </c>
      <c r="G384" s="61">
        <v>0</v>
      </c>
      <c r="H384" s="16">
        <f t="shared" si="5"/>
        <v>0</v>
      </c>
      <c r="I384" s="61" t="s">
        <v>16</v>
      </c>
      <c r="J384" s="61" t="s">
        <v>17</v>
      </c>
      <c r="K384" s="61">
        <v>40</v>
      </c>
      <c r="L384" s="85" t="s">
        <v>50</v>
      </c>
      <c r="M384" s="14">
        <f>IF(L384="","",VLOOKUP(L384,Légende!A:B,2,FALSE))</f>
        <v>0.8</v>
      </c>
      <c r="N384" s="90" t="s">
        <v>18</v>
      </c>
      <c r="O384" s="14">
        <f>IF(N384="",0,VLOOKUP(N384,Légende!D:E,2,FALSE))</f>
        <v>1</v>
      </c>
      <c r="P384" s="15">
        <f>IF(Q384="","",VLOOKUP(Q384,'[1]Données GS'!V:W,2,FALSE))</f>
        <v>50</v>
      </c>
      <c r="Q384" s="32" t="s">
        <v>67</v>
      </c>
      <c r="R384" s="107" t="s">
        <v>292</v>
      </c>
    </row>
    <row r="385" spans="1:18" ht="45" x14ac:dyDescent="0.25">
      <c r="A385" s="106" t="s">
        <v>130</v>
      </c>
      <c r="B385" s="62" t="s">
        <v>184</v>
      </c>
      <c r="C385" s="62" t="s">
        <v>53</v>
      </c>
      <c r="D385" s="62" t="s">
        <v>184</v>
      </c>
      <c r="E385" s="62" t="s">
        <v>15</v>
      </c>
      <c r="F385" s="61">
        <v>1</v>
      </c>
      <c r="G385" s="61">
        <v>4</v>
      </c>
      <c r="H385" s="16">
        <f t="shared" si="5"/>
        <v>8</v>
      </c>
      <c r="I385" s="61" t="s">
        <v>16</v>
      </c>
      <c r="J385" s="61" t="s">
        <v>17</v>
      </c>
      <c r="K385" s="61">
        <v>20</v>
      </c>
      <c r="L385" s="85" t="s">
        <v>50</v>
      </c>
      <c r="M385" s="14">
        <f>IF(L385="","",VLOOKUP(L385,Légende!A:B,2,FALSE))</f>
        <v>0.8</v>
      </c>
      <c r="N385" s="90" t="s">
        <v>18</v>
      </c>
      <c r="O385" s="14">
        <f>IF(N385="",0,VLOOKUP(N385,Légende!D:E,2,FALSE))</f>
        <v>1</v>
      </c>
      <c r="P385" s="15">
        <f>IF(Q385="","",VLOOKUP(Q385,'[1]Données GS'!V:W,2,FALSE))</f>
        <v>50</v>
      </c>
      <c r="Q385" s="32" t="s">
        <v>67</v>
      </c>
      <c r="R385" s="107" t="s">
        <v>292</v>
      </c>
    </row>
    <row r="386" spans="1:18" ht="45" x14ac:dyDescent="0.25">
      <c r="A386" s="106" t="s">
        <v>130</v>
      </c>
      <c r="B386" s="62" t="s">
        <v>184</v>
      </c>
      <c r="C386" s="62" t="s">
        <v>53</v>
      </c>
      <c r="D386" s="62" t="s">
        <v>185</v>
      </c>
      <c r="E386" s="62" t="s">
        <v>19</v>
      </c>
      <c r="F386" s="61">
        <v>1</v>
      </c>
      <c r="G386" s="61">
        <v>4</v>
      </c>
      <c r="H386" s="16">
        <f t="shared" si="5"/>
        <v>8</v>
      </c>
      <c r="I386" s="61" t="s">
        <v>16</v>
      </c>
      <c r="J386" s="61" t="s">
        <v>17</v>
      </c>
      <c r="K386" s="61">
        <v>10</v>
      </c>
      <c r="L386" s="85" t="s">
        <v>51</v>
      </c>
      <c r="M386" s="14">
        <f>IF(L386="","",VLOOKUP(L386,Légende!A:B,2,FALSE))</f>
        <v>1</v>
      </c>
      <c r="N386" s="90" t="s">
        <v>18</v>
      </c>
      <c r="O386" s="14">
        <f>IF(N386="",0,VLOOKUP(N386,Légende!D:E,2,FALSE))</f>
        <v>1</v>
      </c>
      <c r="P386" s="15">
        <f>IF(Q386="","",VLOOKUP(Q386,'[1]Données GS'!V:W,2,FALSE))</f>
        <v>50</v>
      </c>
      <c r="Q386" s="32" t="s">
        <v>67</v>
      </c>
      <c r="R386" s="107" t="s">
        <v>292</v>
      </c>
    </row>
    <row r="387" spans="1:18" ht="45" x14ac:dyDescent="0.25">
      <c r="A387" s="106" t="s">
        <v>130</v>
      </c>
      <c r="B387" s="62" t="s">
        <v>184</v>
      </c>
      <c r="C387" s="62" t="s">
        <v>53</v>
      </c>
      <c r="D387" s="62" t="s">
        <v>192</v>
      </c>
      <c r="E387" s="62" t="s">
        <v>15</v>
      </c>
      <c r="F387" s="61">
        <v>1</v>
      </c>
      <c r="G387" s="61">
        <v>4</v>
      </c>
      <c r="H387" s="16">
        <f t="shared" si="5"/>
        <v>8</v>
      </c>
      <c r="I387" s="61" t="s">
        <v>16</v>
      </c>
      <c r="J387" s="61" t="s">
        <v>17</v>
      </c>
      <c r="K387" s="61">
        <v>20</v>
      </c>
      <c r="L387" s="85" t="s">
        <v>51</v>
      </c>
      <c r="M387" s="14">
        <f>IF(L387="","",VLOOKUP(L387,Légende!A:B,2,FALSE))</f>
        <v>1</v>
      </c>
      <c r="N387" s="90" t="s">
        <v>18</v>
      </c>
      <c r="O387" s="14">
        <f>IF(N387="",0,VLOOKUP(N387,Légende!D:E,2,FALSE))</f>
        <v>1</v>
      </c>
      <c r="P387" s="15">
        <f>IF(Q387="","",VLOOKUP(Q387,'[1]Données GS'!V:W,2,FALSE))</f>
        <v>50</v>
      </c>
      <c r="Q387" s="32" t="s">
        <v>67</v>
      </c>
      <c r="R387" s="107" t="s">
        <v>292</v>
      </c>
    </row>
    <row r="388" spans="1:18" ht="45" x14ac:dyDescent="0.25">
      <c r="A388" s="106" t="s">
        <v>130</v>
      </c>
      <c r="B388" s="62" t="s">
        <v>184</v>
      </c>
      <c r="C388" s="62" t="s">
        <v>53</v>
      </c>
      <c r="D388" s="62" t="s">
        <v>186</v>
      </c>
      <c r="E388" s="62" t="s">
        <v>15</v>
      </c>
      <c r="F388" s="61">
        <v>1</v>
      </c>
      <c r="G388" s="61">
        <v>4</v>
      </c>
      <c r="H388" s="16">
        <f t="shared" si="5"/>
        <v>8</v>
      </c>
      <c r="I388" s="61" t="s">
        <v>16</v>
      </c>
      <c r="J388" s="61" t="s">
        <v>17</v>
      </c>
      <c r="K388" s="61">
        <v>30</v>
      </c>
      <c r="L388" s="85" t="s">
        <v>51</v>
      </c>
      <c r="M388" s="14">
        <f>IF(L388="","",VLOOKUP(L388,Légende!A:B,2,FALSE))</f>
        <v>1</v>
      </c>
      <c r="N388" s="90" t="s">
        <v>18</v>
      </c>
      <c r="O388" s="14">
        <f>IF(N388="",0,VLOOKUP(N388,Légende!D:E,2,FALSE))</f>
        <v>1</v>
      </c>
      <c r="P388" s="15">
        <f>IF(Q388="","",VLOOKUP(Q388,'[1]Données GS'!V:W,2,FALSE))</f>
        <v>50</v>
      </c>
      <c r="Q388" s="32" t="s">
        <v>67</v>
      </c>
      <c r="R388" s="107" t="s">
        <v>292</v>
      </c>
    </row>
    <row r="389" spans="1:18" ht="45" x14ac:dyDescent="0.25">
      <c r="A389" s="106" t="s">
        <v>130</v>
      </c>
      <c r="B389" s="62" t="s">
        <v>184</v>
      </c>
      <c r="C389" s="62" t="s">
        <v>53</v>
      </c>
      <c r="D389" s="62" t="s">
        <v>187</v>
      </c>
      <c r="E389" s="62" t="s">
        <v>2</v>
      </c>
      <c r="F389" s="61">
        <v>2</v>
      </c>
      <c r="G389" s="61">
        <v>4</v>
      </c>
      <c r="H389" s="16">
        <f t="shared" si="5"/>
        <v>16</v>
      </c>
      <c r="I389" s="61" t="s">
        <v>16</v>
      </c>
      <c r="J389" s="61" t="s">
        <v>17</v>
      </c>
      <c r="K389" s="61">
        <v>40</v>
      </c>
      <c r="L389" s="85" t="s">
        <v>51</v>
      </c>
      <c r="M389" s="14">
        <f>IF(L389="","",VLOOKUP(L389,Légende!A:B,2,FALSE))</f>
        <v>1</v>
      </c>
      <c r="N389" s="90" t="s">
        <v>18</v>
      </c>
      <c r="O389" s="14">
        <f>IF(N389="",0,VLOOKUP(N389,Légende!D:E,2,FALSE))</f>
        <v>1</v>
      </c>
      <c r="P389" s="15">
        <f>IF(Q389="","",VLOOKUP(Q389,'[1]Données GS'!V:W,2,FALSE))</f>
        <v>12</v>
      </c>
      <c r="Q389" s="67" t="s">
        <v>26</v>
      </c>
      <c r="R389" s="107" t="s">
        <v>428</v>
      </c>
    </row>
    <row r="390" spans="1:18" ht="45" x14ac:dyDescent="0.25">
      <c r="A390" s="106" t="s">
        <v>130</v>
      </c>
      <c r="B390" s="62" t="s">
        <v>184</v>
      </c>
      <c r="C390" s="62" t="s">
        <v>53</v>
      </c>
      <c r="D390" s="62"/>
      <c r="E390" s="62" t="s">
        <v>22</v>
      </c>
      <c r="F390" s="61">
        <v>0</v>
      </c>
      <c r="G390" s="61">
        <v>0</v>
      </c>
      <c r="H390" s="16">
        <f t="shared" si="5"/>
        <v>0</v>
      </c>
      <c r="I390" s="61" t="s">
        <v>16</v>
      </c>
      <c r="J390" s="61" t="s">
        <v>17</v>
      </c>
      <c r="K390" s="61">
        <v>10</v>
      </c>
      <c r="L390" s="85" t="s">
        <v>51</v>
      </c>
      <c r="M390" s="14">
        <f>IF(L390="","",VLOOKUP(L390,Légende!A:B,2,FALSE))</f>
        <v>1</v>
      </c>
      <c r="N390" s="90" t="s">
        <v>18</v>
      </c>
      <c r="O390" s="14">
        <f>IF(N390="",0,VLOOKUP(N390,Légende!D:E,2,FALSE))</f>
        <v>1</v>
      </c>
      <c r="P390" s="15">
        <f>IF(Q390="","",VLOOKUP(Q390,'[1]Données GS'!V:W,2,FALSE))</f>
        <v>200</v>
      </c>
      <c r="Q390" s="32" t="s">
        <v>76</v>
      </c>
      <c r="R390" s="107" t="s">
        <v>331</v>
      </c>
    </row>
    <row r="391" spans="1:18" ht="45" x14ac:dyDescent="0.25">
      <c r="A391" s="106" t="s">
        <v>130</v>
      </c>
      <c r="B391" s="62" t="s">
        <v>184</v>
      </c>
      <c r="C391" s="62" t="s">
        <v>53</v>
      </c>
      <c r="D391" s="62"/>
      <c r="E391" s="62" t="s">
        <v>22</v>
      </c>
      <c r="F391" s="61">
        <v>1</v>
      </c>
      <c r="G391" s="61">
        <v>4</v>
      </c>
      <c r="H391" s="16">
        <f t="shared" si="5"/>
        <v>8</v>
      </c>
      <c r="I391" s="61" t="s">
        <v>16</v>
      </c>
      <c r="J391" s="61" t="s">
        <v>17</v>
      </c>
      <c r="K391" s="61">
        <v>15</v>
      </c>
      <c r="L391" s="85" t="s">
        <v>51</v>
      </c>
      <c r="M391" s="14">
        <f>IF(L391="","",VLOOKUP(L391,Légende!A:B,2,FALSE))</f>
        <v>1</v>
      </c>
      <c r="N391" s="90" t="s">
        <v>18</v>
      </c>
      <c r="O391" s="14">
        <f>IF(N391="",0,VLOOKUP(N391,Légende!D:E,2,FALSE))</f>
        <v>1</v>
      </c>
      <c r="P391" s="15">
        <f>IF(Q391="","",VLOOKUP(Q391,'[1]Données GS'!V:W,2,FALSE))</f>
        <v>200</v>
      </c>
      <c r="Q391" s="32" t="s">
        <v>76</v>
      </c>
      <c r="R391" s="107" t="s">
        <v>306</v>
      </c>
    </row>
    <row r="392" spans="1:18" ht="45" x14ac:dyDescent="0.25">
      <c r="A392" s="106" t="s">
        <v>130</v>
      </c>
      <c r="B392" s="62" t="s">
        <v>184</v>
      </c>
      <c r="C392" s="62" t="s">
        <v>45</v>
      </c>
      <c r="D392" s="62"/>
      <c r="E392" s="62" t="s">
        <v>19</v>
      </c>
      <c r="F392" s="61">
        <v>0</v>
      </c>
      <c r="G392" s="61">
        <v>0</v>
      </c>
      <c r="H392" s="16">
        <f t="shared" si="5"/>
        <v>0</v>
      </c>
      <c r="I392" s="61" t="s">
        <v>16</v>
      </c>
      <c r="J392" s="61" t="s">
        <v>17</v>
      </c>
      <c r="K392" s="61">
        <v>40</v>
      </c>
      <c r="L392" s="85" t="s">
        <v>50</v>
      </c>
      <c r="M392" s="14">
        <f>IF(L392="","",VLOOKUP(L392,Légende!A:B,2,FALSE))</f>
        <v>0.8</v>
      </c>
      <c r="N392" s="90" t="s">
        <v>18</v>
      </c>
      <c r="O392" s="14">
        <f>IF(N392="",0,VLOOKUP(N392,Légende!D:E,2,FALSE))</f>
        <v>1</v>
      </c>
      <c r="P392" s="15">
        <f>IF(Q392="","",VLOOKUP(Q392,'[1]Données GS'!V:W,2,FALSE))</f>
        <v>50</v>
      </c>
      <c r="Q392" s="32" t="s">
        <v>67</v>
      </c>
      <c r="R392" s="107" t="s">
        <v>292</v>
      </c>
    </row>
    <row r="393" spans="1:18" ht="45" x14ac:dyDescent="0.25">
      <c r="A393" s="106" t="s">
        <v>130</v>
      </c>
      <c r="B393" s="62" t="s">
        <v>184</v>
      </c>
      <c r="C393" s="62" t="s">
        <v>45</v>
      </c>
      <c r="D393" s="62" t="s">
        <v>174</v>
      </c>
      <c r="E393" s="62" t="s">
        <v>15</v>
      </c>
      <c r="F393" s="61">
        <v>1</v>
      </c>
      <c r="G393" s="61">
        <v>4</v>
      </c>
      <c r="H393" s="16">
        <f t="shared" si="5"/>
        <v>8</v>
      </c>
      <c r="I393" s="61" t="s">
        <v>16</v>
      </c>
      <c r="J393" s="61" t="s">
        <v>17</v>
      </c>
      <c r="K393" s="61">
        <v>15</v>
      </c>
      <c r="L393" s="85" t="s">
        <v>52</v>
      </c>
      <c r="M393" s="14">
        <f>IF(L393="","",VLOOKUP(L393,Légende!A:B,2,FALSE))</f>
        <v>1.2</v>
      </c>
      <c r="N393" s="90" t="s">
        <v>18</v>
      </c>
      <c r="O393" s="14">
        <f>IF(N393="",0,VLOOKUP(N393,Légende!D:E,2,FALSE))</f>
        <v>1</v>
      </c>
      <c r="P393" s="15">
        <f>IF(Q393="","",VLOOKUP(Q393,'[1]Données GS'!V:W,2,FALSE))</f>
        <v>50</v>
      </c>
      <c r="Q393" s="32" t="s">
        <v>67</v>
      </c>
      <c r="R393" s="107" t="s">
        <v>292</v>
      </c>
    </row>
    <row r="394" spans="1:18" ht="45" x14ac:dyDescent="0.25">
      <c r="A394" s="106" t="s">
        <v>130</v>
      </c>
      <c r="B394" s="62" t="s">
        <v>184</v>
      </c>
      <c r="C394" s="62" t="s">
        <v>45</v>
      </c>
      <c r="D394" s="62" t="s">
        <v>175</v>
      </c>
      <c r="E394" s="62" t="s">
        <v>15</v>
      </c>
      <c r="F394" s="61">
        <v>1</v>
      </c>
      <c r="G394" s="61">
        <v>4</v>
      </c>
      <c r="H394" s="16">
        <f t="shared" si="5"/>
        <v>8</v>
      </c>
      <c r="I394" s="61" t="s">
        <v>16</v>
      </c>
      <c r="J394" s="61" t="s">
        <v>17</v>
      </c>
      <c r="K394" s="61">
        <v>10</v>
      </c>
      <c r="L394" s="85" t="s">
        <v>52</v>
      </c>
      <c r="M394" s="14">
        <f>IF(L394="","",VLOOKUP(L394,Légende!A:B,2,FALSE))</f>
        <v>1.2</v>
      </c>
      <c r="N394" s="90" t="s">
        <v>18</v>
      </c>
      <c r="O394" s="14">
        <f>IF(N394="",0,VLOOKUP(N394,Légende!D:E,2,FALSE))</f>
        <v>1</v>
      </c>
      <c r="P394" s="15">
        <f>IF(Q394="","",VLOOKUP(Q394,'[1]Données GS'!V:W,2,FALSE))</f>
        <v>50</v>
      </c>
      <c r="Q394" s="32" t="s">
        <v>67</v>
      </c>
      <c r="R394" s="107" t="s">
        <v>292</v>
      </c>
    </row>
    <row r="395" spans="1:18" ht="45" x14ac:dyDescent="0.25">
      <c r="A395" s="106" t="s">
        <v>130</v>
      </c>
      <c r="B395" s="62" t="s">
        <v>184</v>
      </c>
      <c r="C395" s="62" t="s">
        <v>45</v>
      </c>
      <c r="D395" s="62" t="s">
        <v>190</v>
      </c>
      <c r="E395" s="62" t="s">
        <v>15</v>
      </c>
      <c r="F395" s="61">
        <v>1</v>
      </c>
      <c r="G395" s="61">
        <v>4</v>
      </c>
      <c r="H395" s="16">
        <f t="shared" ref="H395:H458" si="6">F395*G395*2</f>
        <v>8</v>
      </c>
      <c r="I395" s="61" t="s">
        <v>16</v>
      </c>
      <c r="J395" s="61" t="s">
        <v>17</v>
      </c>
      <c r="K395" s="61">
        <v>10</v>
      </c>
      <c r="L395" s="85" t="s">
        <v>51</v>
      </c>
      <c r="M395" s="14">
        <f>IF(L395="","",VLOOKUP(L395,Légende!A:B,2,FALSE))</f>
        <v>1</v>
      </c>
      <c r="N395" s="90" t="s">
        <v>18</v>
      </c>
      <c r="O395" s="14">
        <f>IF(N395="",0,VLOOKUP(N395,Légende!D:E,2,FALSE))</f>
        <v>1</v>
      </c>
      <c r="P395" s="15">
        <f>IF(Q395="","",VLOOKUP(Q395,'[1]Données GS'!V:W,2,FALSE))</f>
        <v>50</v>
      </c>
      <c r="Q395" s="32" t="s">
        <v>67</v>
      </c>
      <c r="R395" s="107" t="s">
        <v>292</v>
      </c>
    </row>
    <row r="396" spans="1:18" ht="45" x14ac:dyDescent="0.25">
      <c r="A396" s="106" t="s">
        <v>130</v>
      </c>
      <c r="B396" s="62" t="s">
        <v>184</v>
      </c>
      <c r="C396" s="62" t="s">
        <v>45</v>
      </c>
      <c r="D396" s="62" t="s">
        <v>191</v>
      </c>
      <c r="E396" s="62" t="s">
        <v>15</v>
      </c>
      <c r="F396" s="61">
        <v>2</v>
      </c>
      <c r="G396" s="61">
        <v>4</v>
      </c>
      <c r="H396" s="16">
        <f t="shared" si="6"/>
        <v>16</v>
      </c>
      <c r="I396" s="61" t="s">
        <v>16</v>
      </c>
      <c r="J396" s="61" t="s">
        <v>17</v>
      </c>
      <c r="K396" s="61">
        <v>30</v>
      </c>
      <c r="L396" s="85" t="s">
        <v>50</v>
      </c>
      <c r="M396" s="14">
        <f>IF(L396="","",VLOOKUP(L396,Légende!A:B,2,FALSE))</f>
        <v>0.8</v>
      </c>
      <c r="N396" s="90" t="s">
        <v>18</v>
      </c>
      <c r="O396" s="14">
        <f>IF(N396="",0,VLOOKUP(N396,Légende!D:E,2,FALSE))</f>
        <v>1</v>
      </c>
      <c r="P396" s="15">
        <f>IF(Q396="","",VLOOKUP(Q396,'[1]Données GS'!V:W,2,FALSE))</f>
        <v>50</v>
      </c>
      <c r="Q396" s="32" t="s">
        <v>67</v>
      </c>
      <c r="R396" s="107" t="s">
        <v>292</v>
      </c>
    </row>
    <row r="397" spans="1:18" ht="45" x14ac:dyDescent="0.25">
      <c r="A397" s="106" t="s">
        <v>130</v>
      </c>
      <c r="B397" s="62" t="s">
        <v>184</v>
      </c>
      <c r="C397" s="62" t="s">
        <v>45</v>
      </c>
      <c r="D397" s="62" t="s">
        <v>172</v>
      </c>
      <c r="E397" s="62" t="s">
        <v>15</v>
      </c>
      <c r="F397" s="61">
        <v>3</v>
      </c>
      <c r="G397" s="61">
        <v>4</v>
      </c>
      <c r="H397" s="16">
        <f t="shared" si="6"/>
        <v>24</v>
      </c>
      <c r="I397" s="61" t="s">
        <v>16</v>
      </c>
      <c r="J397" s="61" t="s">
        <v>17</v>
      </c>
      <c r="K397" s="61">
        <v>30</v>
      </c>
      <c r="L397" s="85" t="s">
        <v>51</v>
      </c>
      <c r="M397" s="14">
        <f>IF(L397="","",VLOOKUP(L397,Légende!A:B,2,FALSE))</f>
        <v>1</v>
      </c>
      <c r="N397" s="90" t="s">
        <v>18</v>
      </c>
      <c r="O397" s="14">
        <f>IF(N397="",0,VLOOKUP(N397,Légende!D:E,2,FALSE))</f>
        <v>1</v>
      </c>
      <c r="P397" s="15">
        <f>IF(Q397="","",VLOOKUP(Q397,'[1]Données GS'!V:W,2,FALSE))</f>
        <v>50</v>
      </c>
      <c r="Q397" s="32" t="s">
        <v>67</v>
      </c>
      <c r="R397" s="107" t="s">
        <v>292</v>
      </c>
    </row>
    <row r="398" spans="1:18" ht="45" x14ac:dyDescent="0.25">
      <c r="A398" s="106" t="s">
        <v>130</v>
      </c>
      <c r="B398" s="62" t="s">
        <v>184</v>
      </c>
      <c r="C398" s="62" t="s">
        <v>45</v>
      </c>
      <c r="D398" s="62" t="s">
        <v>182</v>
      </c>
      <c r="E398" s="62" t="s">
        <v>15</v>
      </c>
      <c r="F398" s="61">
        <v>1</v>
      </c>
      <c r="G398" s="61">
        <v>4</v>
      </c>
      <c r="H398" s="16">
        <f t="shared" si="6"/>
        <v>8</v>
      </c>
      <c r="I398" s="61" t="s">
        <v>16</v>
      </c>
      <c r="J398" s="61" t="s">
        <v>17</v>
      </c>
      <c r="K398" s="61">
        <v>15</v>
      </c>
      <c r="L398" s="85" t="s">
        <v>51</v>
      </c>
      <c r="M398" s="14">
        <f>IF(L398="","",VLOOKUP(L398,Légende!A:B,2,FALSE))</f>
        <v>1</v>
      </c>
      <c r="N398" s="90" t="s">
        <v>18</v>
      </c>
      <c r="O398" s="14">
        <f>IF(N398="",0,VLOOKUP(N398,Légende!D:E,2,FALSE))</f>
        <v>1</v>
      </c>
      <c r="P398" s="15">
        <f>IF(Q398="","",VLOOKUP(Q398,'[1]Données GS'!V:W,2,FALSE))</f>
        <v>50</v>
      </c>
      <c r="Q398" s="32" t="s">
        <v>67</v>
      </c>
      <c r="R398" s="107" t="s">
        <v>292</v>
      </c>
    </row>
    <row r="399" spans="1:18" ht="45" x14ac:dyDescent="0.25">
      <c r="A399" s="106" t="s">
        <v>130</v>
      </c>
      <c r="B399" s="62" t="s">
        <v>184</v>
      </c>
      <c r="C399" s="62" t="s">
        <v>45</v>
      </c>
      <c r="D399" s="62" t="s">
        <v>184</v>
      </c>
      <c r="E399" s="62" t="s">
        <v>2</v>
      </c>
      <c r="F399" s="61">
        <v>1</v>
      </c>
      <c r="G399" s="61">
        <v>4</v>
      </c>
      <c r="H399" s="16">
        <f t="shared" si="6"/>
        <v>8</v>
      </c>
      <c r="I399" s="61" t="s">
        <v>16</v>
      </c>
      <c r="J399" s="61" t="s">
        <v>17</v>
      </c>
      <c r="K399" s="61">
        <v>15</v>
      </c>
      <c r="L399" s="85" t="s">
        <v>51</v>
      </c>
      <c r="M399" s="14">
        <f>IF(L399="","",VLOOKUP(L399,Légende!A:B,2,FALSE))</f>
        <v>1</v>
      </c>
      <c r="N399" s="90" t="s">
        <v>18</v>
      </c>
      <c r="O399" s="14">
        <f>IF(N399="",0,VLOOKUP(N399,Légende!D:E,2,FALSE))</f>
        <v>1</v>
      </c>
      <c r="P399" s="15">
        <f>IF(Q399="","",VLOOKUP(Q399,'[1]Données GS'!V:W,2,FALSE))</f>
        <v>12</v>
      </c>
      <c r="Q399" s="67" t="s">
        <v>26</v>
      </c>
      <c r="R399" s="107" t="s">
        <v>428</v>
      </c>
    </row>
    <row r="400" spans="1:18" ht="75" x14ac:dyDescent="0.25">
      <c r="A400" s="106" t="s">
        <v>130</v>
      </c>
      <c r="B400" s="62" t="s">
        <v>184</v>
      </c>
      <c r="C400" s="62" t="s">
        <v>45</v>
      </c>
      <c r="D400" s="62" t="s">
        <v>185</v>
      </c>
      <c r="E400" s="62" t="s">
        <v>2</v>
      </c>
      <c r="F400" s="61">
        <v>3</v>
      </c>
      <c r="G400" s="61">
        <v>4</v>
      </c>
      <c r="H400" s="16">
        <f t="shared" si="6"/>
        <v>24</v>
      </c>
      <c r="I400" s="61" t="s">
        <v>16</v>
      </c>
      <c r="J400" s="61" t="s">
        <v>17</v>
      </c>
      <c r="K400" s="61">
        <v>50</v>
      </c>
      <c r="L400" s="85" t="s">
        <v>51</v>
      </c>
      <c r="M400" s="14">
        <f>IF(L400="","",VLOOKUP(L400,Légende!A:B,2,FALSE))</f>
        <v>1</v>
      </c>
      <c r="N400" s="90" t="s">
        <v>18</v>
      </c>
      <c r="O400" s="14">
        <f>IF(N400="",0,VLOOKUP(N400,Légende!D:E,2,FALSE))</f>
        <v>1</v>
      </c>
      <c r="P400" s="15">
        <f>IF(Q400="","",VLOOKUP(Q400,'[1]Données GS'!V:W,2,FALSE))</f>
        <v>50</v>
      </c>
      <c r="Q400" s="32" t="s">
        <v>67</v>
      </c>
      <c r="R400" s="107" t="s">
        <v>429</v>
      </c>
    </row>
    <row r="401" spans="1:18" ht="45" x14ac:dyDescent="0.25">
      <c r="A401" s="106" t="s">
        <v>130</v>
      </c>
      <c r="B401" s="62" t="s">
        <v>184</v>
      </c>
      <c r="C401" s="62" t="s">
        <v>45</v>
      </c>
      <c r="D401" s="62"/>
      <c r="E401" s="62" t="s">
        <v>22</v>
      </c>
      <c r="F401" s="61">
        <v>1</v>
      </c>
      <c r="G401" s="61">
        <v>4</v>
      </c>
      <c r="H401" s="16">
        <f t="shared" si="6"/>
        <v>8</v>
      </c>
      <c r="I401" s="61" t="s">
        <v>16</v>
      </c>
      <c r="J401" s="61" t="s">
        <v>17</v>
      </c>
      <c r="K401" s="61">
        <v>15</v>
      </c>
      <c r="L401" s="85" t="s">
        <v>51</v>
      </c>
      <c r="M401" s="14">
        <f>IF(L401="","",VLOOKUP(L401,Légende!A:B,2,FALSE))</f>
        <v>1</v>
      </c>
      <c r="N401" s="90" t="s">
        <v>18</v>
      </c>
      <c r="O401" s="14">
        <f>IF(N401="",0,VLOOKUP(N401,Légende!D:E,2,FALSE))</f>
        <v>1</v>
      </c>
      <c r="P401" s="15">
        <f>IF(Q401="","",VLOOKUP(Q401,'[1]Données GS'!V:W,2,FALSE))</f>
        <v>200</v>
      </c>
      <c r="Q401" s="32" t="s">
        <v>76</v>
      </c>
      <c r="R401" s="107" t="s">
        <v>430</v>
      </c>
    </row>
    <row r="402" spans="1:18" ht="15.75" x14ac:dyDescent="0.25">
      <c r="A402" s="106" t="s">
        <v>130</v>
      </c>
      <c r="B402" s="62" t="s">
        <v>184</v>
      </c>
      <c r="C402" s="62" t="s">
        <v>45</v>
      </c>
      <c r="D402" s="62"/>
      <c r="E402" s="62" t="s">
        <v>22</v>
      </c>
      <c r="F402" s="61">
        <v>0</v>
      </c>
      <c r="G402" s="61">
        <v>0</v>
      </c>
      <c r="H402" s="16">
        <f t="shared" si="6"/>
        <v>0</v>
      </c>
      <c r="I402" s="61" t="s">
        <v>16</v>
      </c>
      <c r="J402" s="61" t="s">
        <v>17</v>
      </c>
      <c r="K402" s="61">
        <v>10</v>
      </c>
      <c r="L402" s="85" t="s">
        <v>51</v>
      </c>
      <c r="M402" s="14">
        <f>IF(L402="","",VLOOKUP(L402,Légende!A:B,2,FALSE))</f>
        <v>1</v>
      </c>
      <c r="N402" s="90" t="s">
        <v>18</v>
      </c>
      <c r="O402" s="14">
        <f>IF(N402="",0,VLOOKUP(N402,Légende!D:E,2,FALSE))</f>
        <v>1</v>
      </c>
      <c r="P402" s="15">
        <f>IF(Q402="","",VLOOKUP(Q402,'[1]Données GS'!V:W,2,FALSE))</f>
        <v>200</v>
      </c>
      <c r="Q402" s="32" t="s">
        <v>76</v>
      </c>
      <c r="R402" s="108" t="s">
        <v>331</v>
      </c>
    </row>
    <row r="403" spans="1:18" ht="15.75" x14ac:dyDescent="0.25">
      <c r="A403" s="114" t="s">
        <v>131</v>
      </c>
      <c r="B403" s="65" t="s">
        <v>181</v>
      </c>
      <c r="C403" s="65" t="s">
        <v>53</v>
      </c>
      <c r="D403" s="65"/>
      <c r="E403" s="65" t="s">
        <v>22</v>
      </c>
      <c r="F403" s="66">
        <v>1</v>
      </c>
      <c r="G403" s="66">
        <v>6</v>
      </c>
      <c r="H403" s="16">
        <f t="shared" si="6"/>
        <v>12</v>
      </c>
      <c r="I403" s="61" t="s">
        <v>16</v>
      </c>
      <c r="J403" s="61" t="s">
        <v>17</v>
      </c>
      <c r="K403" s="61">
        <v>18</v>
      </c>
      <c r="L403" s="85" t="s">
        <v>51</v>
      </c>
      <c r="M403" s="14">
        <f>IF(L403="","",VLOOKUP(L403,Légende!A:B,2,FALSE))</f>
        <v>1</v>
      </c>
      <c r="N403" s="90" t="s">
        <v>18</v>
      </c>
      <c r="O403" s="14">
        <f>IF(N403="",0,VLOOKUP(N403,Légende!D:E,2,FALSE))</f>
        <v>1</v>
      </c>
      <c r="P403" s="15">
        <f>IF(Q403="","",VLOOKUP(Q403,'[1]Données GS'!V:W,2,FALSE))</f>
        <v>200</v>
      </c>
      <c r="Q403" s="32" t="s">
        <v>76</v>
      </c>
      <c r="R403" s="108" t="s">
        <v>431</v>
      </c>
    </row>
    <row r="404" spans="1:18" ht="15.75" x14ac:dyDescent="0.25">
      <c r="A404" s="114" t="s">
        <v>131</v>
      </c>
      <c r="B404" s="65" t="s">
        <v>181</v>
      </c>
      <c r="C404" s="65" t="s">
        <v>53</v>
      </c>
      <c r="D404" s="65"/>
      <c r="E404" s="65" t="s">
        <v>22</v>
      </c>
      <c r="F404" s="66">
        <v>1</v>
      </c>
      <c r="G404" s="66">
        <v>6</v>
      </c>
      <c r="H404" s="16">
        <f t="shared" si="6"/>
        <v>12</v>
      </c>
      <c r="I404" s="61" t="s">
        <v>16</v>
      </c>
      <c r="J404" s="61" t="s">
        <v>17</v>
      </c>
      <c r="K404" s="61">
        <v>18</v>
      </c>
      <c r="L404" s="85" t="s">
        <v>51</v>
      </c>
      <c r="M404" s="14">
        <f>IF(L404="","",VLOOKUP(L404,Légende!A:B,2,FALSE))</f>
        <v>1</v>
      </c>
      <c r="N404" s="90" t="s">
        <v>18</v>
      </c>
      <c r="O404" s="14">
        <f>IF(N404="",0,VLOOKUP(N404,Légende!D:E,2,FALSE))</f>
        <v>1</v>
      </c>
      <c r="P404" s="15">
        <f>IF(Q404="","",VLOOKUP(Q404,'[1]Données GS'!V:W,2,FALSE))</f>
        <v>200</v>
      </c>
      <c r="Q404" s="32" t="s">
        <v>76</v>
      </c>
      <c r="R404" s="108" t="s">
        <v>432</v>
      </c>
    </row>
    <row r="405" spans="1:18" ht="15.75" x14ac:dyDescent="0.25">
      <c r="A405" s="114" t="s">
        <v>131</v>
      </c>
      <c r="B405" s="65" t="s">
        <v>181</v>
      </c>
      <c r="C405" s="65" t="s">
        <v>53</v>
      </c>
      <c r="D405" s="65"/>
      <c r="E405" s="65" t="s">
        <v>19</v>
      </c>
      <c r="F405" s="66">
        <v>0</v>
      </c>
      <c r="G405" s="66">
        <v>0</v>
      </c>
      <c r="H405" s="16">
        <f t="shared" si="6"/>
        <v>0</v>
      </c>
      <c r="I405" s="61" t="s">
        <v>16</v>
      </c>
      <c r="J405" s="61" t="s">
        <v>17</v>
      </c>
      <c r="K405" s="61">
        <v>36</v>
      </c>
      <c r="L405" s="85" t="s">
        <v>51</v>
      </c>
      <c r="M405" s="14">
        <f>IF(L405="","",VLOOKUP(L405,Légende!A:B,2,FALSE))</f>
        <v>1</v>
      </c>
      <c r="N405" s="90" t="s">
        <v>18</v>
      </c>
      <c r="O405" s="14">
        <f>IF(N405="",0,VLOOKUP(N405,Légende!D:E,2,FALSE))</f>
        <v>1</v>
      </c>
      <c r="P405" s="15">
        <f>IF(Q405="","",VLOOKUP(Q405,'[1]Données GS'!V:W,2,FALSE))</f>
        <v>50</v>
      </c>
      <c r="Q405" s="32" t="s">
        <v>67</v>
      </c>
      <c r="R405" s="108" t="s">
        <v>345</v>
      </c>
    </row>
    <row r="406" spans="1:18" ht="45" x14ac:dyDescent="0.25">
      <c r="A406" s="114" t="s">
        <v>131</v>
      </c>
      <c r="B406" s="65" t="s">
        <v>181</v>
      </c>
      <c r="C406" s="65" t="s">
        <v>45</v>
      </c>
      <c r="D406" s="65"/>
      <c r="E406" s="65" t="s">
        <v>19</v>
      </c>
      <c r="F406" s="66">
        <v>0</v>
      </c>
      <c r="G406" s="66">
        <v>0</v>
      </c>
      <c r="H406" s="16">
        <f t="shared" si="6"/>
        <v>0</v>
      </c>
      <c r="I406" s="61" t="s">
        <v>16</v>
      </c>
      <c r="J406" s="61" t="s">
        <v>17</v>
      </c>
      <c r="K406" s="61">
        <v>36</v>
      </c>
      <c r="L406" s="85" t="s">
        <v>51</v>
      </c>
      <c r="M406" s="14">
        <f>IF(L406="","",VLOOKUP(L406,Légende!A:B,2,FALSE))</f>
        <v>1</v>
      </c>
      <c r="N406" s="90" t="s">
        <v>18</v>
      </c>
      <c r="O406" s="14">
        <f>IF(N406="",0,VLOOKUP(N406,Légende!D:E,2,FALSE))</f>
        <v>1</v>
      </c>
      <c r="P406" s="15">
        <f>IF(Q406="","",VLOOKUP(Q406,'[1]Données GS'!V:W,2,FALSE))</f>
        <v>50</v>
      </c>
      <c r="Q406" s="32" t="s">
        <v>67</v>
      </c>
      <c r="R406" s="107" t="s">
        <v>345</v>
      </c>
    </row>
    <row r="407" spans="1:18" ht="45" x14ac:dyDescent="0.25">
      <c r="A407" s="114" t="s">
        <v>131</v>
      </c>
      <c r="B407" s="65" t="s">
        <v>181</v>
      </c>
      <c r="C407" s="65" t="s">
        <v>45</v>
      </c>
      <c r="D407" s="65"/>
      <c r="E407" s="65" t="s">
        <v>19</v>
      </c>
      <c r="F407" s="66">
        <v>2</v>
      </c>
      <c r="G407" s="66">
        <v>6</v>
      </c>
      <c r="H407" s="16">
        <f t="shared" si="6"/>
        <v>24</v>
      </c>
      <c r="I407" s="61" t="s">
        <v>16</v>
      </c>
      <c r="J407" s="61" t="s">
        <v>17</v>
      </c>
      <c r="K407" s="61">
        <v>46</v>
      </c>
      <c r="L407" s="85" t="s">
        <v>51</v>
      </c>
      <c r="M407" s="14">
        <f>IF(L407="","",VLOOKUP(L407,Légende!A:B,2,FALSE))</f>
        <v>1</v>
      </c>
      <c r="N407" s="90" t="s">
        <v>18</v>
      </c>
      <c r="O407" s="14">
        <f>IF(N407="",0,VLOOKUP(N407,Légende!D:E,2,FALSE))</f>
        <v>1</v>
      </c>
      <c r="P407" s="15">
        <f>IF(Q407="","",VLOOKUP(Q407,'[1]Données GS'!V:W,2,FALSE))</f>
        <v>50</v>
      </c>
      <c r="Q407" s="32" t="s">
        <v>67</v>
      </c>
      <c r="R407" s="107" t="s">
        <v>433</v>
      </c>
    </row>
    <row r="408" spans="1:18" ht="45" x14ac:dyDescent="0.25">
      <c r="A408" s="114" t="s">
        <v>131</v>
      </c>
      <c r="B408" s="65" t="s">
        <v>181</v>
      </c>
      <c r="C408" s="65" t="s">
        <v>45</v>
      </c>
      <c r="D408" s="65"/>
      <c r="E408" s="65" t="s">
        <v>19</v>
      </c>
      <c r="F408" s="66">
        <v>0</v>
      </c>
      <c r="G408" s="66">
        <v>0</v>
      </c>
      <c r="H408" s="16">
        <f t="shared" si="6"/>
        <v>0</v>
      </c>
      <c r="I408" s="61" t="s">
        <v>16</v>
      </c>
      <c r="J408" s="61" t="s">
        <v>17</v>
      </c>
      <c r="K408" s="61">
        <v>20</v>
      </c>
      <c r="L408" s="85" t="s">
        <v>51</v>
      </c>
      <c r="M408" s="14">
        <f>IF(L408="","",VLOOKUP(L408,Légende!A:B,2,FALSE))</f>
        <v>1</v>
      </c>
      <c r="N408" s="90" t="s">
        <v>18</v>
      </c>
      <c r="O408" s="14">
        <f>IF(N408="",0,VLOOKUP(N408,Légende!D:E,2,FALSE))</f>
        <v>1</v>
      </c>
      <c r="P408" s="15">
        <f>IF(Q408="","",VLOOKUP(Q408,'[1]Données GS'!V:W,2,FALSE))</f>
        <v>50</v>
      </c>
      <c r="Q408" s="32" t="s">
        <v>67</v>
      </c>
      <c r="R408" s="107" t="s">
        <v>434</v>
      </c>
    </row>
    <row r="409" spans="1:18" ht="45" x14ac:dyDescent="0.25">
      <c r="A409" s="106" t="s">
        <v>132</v>
      </c>
      <c r="B409" s="65" t="s">
        <v>249</v>
      </c>
      <c r="C409" s="65" t="s">
        <v>53</v>
      </c>
      <c r="D409" s="65" t="s">
        <v>185</v>
      </c>
      <c r="E409" s="65" t="s">
        <v>15</v>
      </c>
      <c r="F409" s="66">
        <v>0</v>
      </c>
      <c r="G409" s="66">
        <v>0</v>
      </c>
      <c r="H409" s="16">
        <f t="shared" si="6"/>
        <v>0</v>
      </c>
      <c r="I409" s="61" t="s">
        <v>34</v>
      </c>
      <c r="J409" s="61" t="s">
        <v>17</v>
      </c>
      <c r="K409" s="61">
        <v>8.3000000000000007</v>
      </c>
      <c r="L409" s="85" t="s">
        <v>51</v>
      </c>
      <c r="M409" s="14">
        <f>IF(L409="","",VLOOKUP(L409,Légende!A:B,2,FALSE))</f>
        <v>1</v>
      </c>
      <c r="N409" s="90" t="s">
        <v>18</v>
      </c>
      <c r="O409" s="14">
        <f>IF(N409="",0,VLOOKUP(N409,Légende!D:E,2,FALSE))</f>
        <v>1</v>
      </c>
      <c r="P409" s="15">
        <f>IF(Q409="","",VLOOKUP(Q409,'[1]Données GS'!V:W,2,FALSE))</f>
        <v>50</v>
      </c>
      <c r="Q409" s="32" t="s">
        <v>67</v>
      </c>
      <c r="R409" s="107" t="s">
        <v>292</v>
      </c>
    </row>
    <row r="410" spans="1:18" ht="45" x14ac:dyDescent="0.25">
      <c r="A410" s="106" t="s">
        <v>132</v>
      </c>
      <c r="B410" s="65" t="s">
        <v>249</v>
      </c>
      <c r="C410" s="65" t="s">
        <v>53</v>
      </c>
      <c r="D410" s="65" t="s">
        <v>192</v>
      </c>
      <c r="E410" s="65" t="s">
        <v>15</v>
      </c>
      <c r="F410" s="66">
        <v>0</v>
      </c>
      <c r="G410" s="66">
        <v>0</v>
      </c>
      <c r="H410" s="16">
        <f t="shared" si="6"/>
        <v>0</v>
      </c>
      <c r="I410" s="61" t="s">
        <v>34</v>
      </c>
      <c r="J410" s="61" t="s">
        <v>17</v>
      </c>
      <c r="K410" s="61">
        <v>14</v>
      </c>
      <c r="L410" s="85" t="s">
        <v>51</v>
      </c>
      <c r="M410" s="14">
        <f>IF(L410="","",VLOOKUP(L410,Légende!A:B,2,FALSE))</f>
        <v>1</v>
      </c>
      <c r="N410" s="90" t="s">
        <v>18</v>
      </c>
      <c r="O410" s="14">
        <f>IF(N410="",0,VLOOKUP(N410,Légende!D:E,2,FALSE))</f>
        <v>1</v>
      </c>
      <c r="P410" s="15">
        <f>IF(Q410="","",VLOOKUP(Q410,'[1]Données GS'!V:W,2,FALSE))</f>
        <v>50</v>
      </c>
      <c r="Q410" s="32" t="s">
        <v>67</v>
      </c>
      <c r="R410" s="107" t="s">
        <v>292</v>
      </c>
    </row>
    <row r="411" spans="1:18" ht="45" x14ac:dyDescent="0.25">
      <c r="A411" s="106" t="s">
        <v>132</v>
      </c>
      <c r="B411" s="65" t="s">
        <v>249</v>
      </c>
      <c r="C411" s="65" t="s">
        <v>53</v>
      </c>
      <c r="D411" s="65" t="s">
        <v>188</v>
      </c>
      <c r="E411" s="65" t="s">
        <v>2</v>
      </c>
      <c r="F411" s="66">
        <v>0</v>
      </c>
      <c r="G411" s="66">
        <v>0</v>
      </c>
      <c r="H411" s="16">
        <f t="shared" si="6"/>
        <v>0</v>
      </c>
      <c r="I411" s="61" t="s">
        <v>34</v>
      </c>
      <c r="J411" s="61" t="s">
        <v>17</v>
      </c>
      <c r="K411" s="61">
        <v>14</v>
      </c>
      <c r="L411" s="85" t="s">
        <v>51</v>
      </c>
      <c r="M411" s="14">
        <f>IF(L411="","",VLOOKUP(L411,Légende!A:B,2,FALSE))</f>
        <v>1</v>
      </c>
      <c r="N411" s="90" t="s">
        <v>18</v>
      </c>
      <c r="O411" s="14">
        <f>IF(N411="",0,VLOOKUP(N411,Légende!D:E,2,FALSE))</f>
        <v>1</v>
      </c>
      <c r="P411" s="15">
        <f>IF(Q411="","",VLOOKUP(Q411,'[1]Données GS'!V:W,2,FALSE))</f>
        <v>12</v>
      </c>
      <c r="Q411" s="67" t="s">
        <v>26</v>
      </c>
      <c r="R411" s="107" t="s">
        <v>435</v>
      </c>
    </row>
    <row r="412" spans="1:18" ht="45" x14ac:dyDescent="0.25">
      <c r="A412" s="106" t="s">
        <v>132</v>
      </c>
      <c r="B412" s="65" t="s">
        <v>249</v>
      </c>
      <c r="C412" s="65" t="s">
        <v>53</v>
      </c>
      <c r="D412" s="65" t="s">
        <v>194</v>
      </c>
      <c r="E412" s="65" t="s">
        <v>15</v>
      </c>
      <c r="F412" s="66">
        <v>0</v>
      </c>
      <c r="G412" s="66">
        <v>0</v>
      </c>
      <c r="H412" s="16">
        <f t="shared" si="6"/>
        <v>0</v>
      </c>
      <c r="I412" s="61" t="s">
        <v>34</v>
      </c>
      <c r="J412" s="61" t="s">
        <v>17</v>
      </c>
      <c r="K412" s="61">
        <v>18.5</v>
      </c>
      <c r="L412" s="85" t="s">
        <v>51</v>
      </c>
      <c r="M412" s="14">
        <f>IF(L412="","",VLOOKUP(L412,Légende!A:B,2,FALSE))</f>
        <v>1</v>
      </c>
      <c r="N412" s="90" t="s">
        <v>18</v>
      </c>
      <c r="O412" s="14">
        <f>IF(N412="",0,VLOOKUP(N412,Légende!D:E,2,FALSE))</f>
        <v>1</v>
      </c>
      <c r="P412" s="15">
        <f>IF(Q412="","",VLOOKUP(Q412,'[1]Données GS'!V:W,2,FALSE))</f>
        <v>50</v>
      </c>
      <c r="Q412" s="32" t="s">
        <v>67</v>
      </c>
      <c r="R412" s="107" t="s">
        <v>436</v>
      </c>
    </row>
    <row r="413" spans="1:18" ht="45" x14ac:dyDescent="0.25">
      <c r="A413" s="106" t="s">
        <v>132</v>
      </c>
      <c r="B413" s="65" t="s">
        <v>249</v>
      </c>
      <c r="C413" s="65" t="s">
        <v>53</v>
      </c>
      <c r="D413" s="65" t="s">
        <v>186</v>
      </c>
      <c r="E413" s="65" t="s">
        <v>22</v>
      </c>
      <c r="F413" s="66">
        <v>0</v>
      </c>
      <c r="G413" s="66">
        <v>0</v>
      </c>
      <c r="H413" s="16">
        <f t="shared" si="6"/>
        <v>0</v>
      </c>
      <c r="I413" s="61" t="s">
        <v>34</v>
      </c>
      <c r="J413" s="61" t="s">
        <v>17</v>
      </c>
      <c r="K413" s="61">
        <v>14</v>
      </c>
      <c r="L413" s="85" t="s">
        <v>51</v>
      </c>
      <c r="M413" s="14">
        <f>IF(L413="","",VLOOKUP(L413,Légende!A:B,2,FALSE))</f>
        <v>1</v>
      </c>
      <c r="N413" s="90" t="s">
        <v>18</v>
      </c>
      <c r="O413" s="14">
        <f>IF(N413="",0,VLOOKUP(N413,Légende!D:E,2,FALSE))</f>
        <v>1</v>
      </c>
      <c r="P413" s="15">
        <f>IF(Q413="","",VLOOKUP(Q413,'[1]Données GS'!V:W,2,FALSE))</f>
        <v>200</v>
      </c>
      <c r="Q413" s="32" t="s">
        <v>76</v>
      </c>
      <c r="R413" s="107" t="s">
        <v>437</v>
      </c>
    </row>
    <row r="414" spans="1:18" ht="60" x14ac:dyDescent="0.25">
      <c r="A414" s="106" t="s">
        <v>132</v>
      </c>
      <c r="B414" s="65" t="s">
        <v>249</v>
      </c>
      <c r="C414" s="65" t="s">
        <v>53</v>
      </c>
      <c r="D414" s="65" t="s">
        <v>187</v>
      </c>
      <c r="E414" s="65" t="s">
        <v>22</v>
      </c>
      <c r="F414" s="66">
        <v>0</v>
      </c>
      <c r="G414" s="66">
        <v>0</v>
      </c>
      <c r="H414" s="16">
        <f t="shared" si="6"/>
        <v>0</v>
      </c>
      <c r="I414" s="61" t="s">
        <v>34</v>
      </c>
      <c r="J414" s="61" t="s">
        <v>17</v>
      </c>
      <c r="K414" s="61">
        <v>14</v>
      </c>
      <c r="L414" s="85" t="s">
        <v>51</v>
      </c>
      <c r="M414" s="14">
        <f>IF(L414="","",VLOOKUP(L414,Légende!A:B,2,FALSE))</f>
        <v>1</v>
      </c>
      <c r="N414" s="90" t="s">
        <v>18</v>
      </c>
      <c r="O414" s="14">
        <f>IF(N414="",0,VLOOKUP(N414,Légende!D:E,2,FALSE))</f>
        <v>1</v>
      </c>
      <c r="P414" s="15">
        <f>IF(Q414="","",VLOOKUP(Q414,'[1]Données GS'!V:W,2,FALSE))</f>
        <v>200</v>
      </c>
      <c r="Q414" s="32" t="s">
        <v>76</v>
      </c>
      <c r="R414" s="107" t="s">
        <v>360</v>
      </c>
    </row>
    <row r="415" spans="1:18" ht="45" x14ac:dyDescent="0.25">
      <c r="A415" s="106" t="s">
        <v>132</v>
      </c>
      <c r="B415" s="65" t="s">
        <v>200</v>
      </c>
      <c r="C415" s="65" t="s">
        <v>53</v>
      </c>
      <c r="D415" s="65"/>
      <c r="E415" s="65" t="s">
        <v>22</v>
      </c>
      <c r="F415" s="66">
        <v>0</v>
      </c>
      <c r="G415" s="66">
        <v>0</v>
      </c>
      <c r="H415" s="16">
        <f t="shared" si="6"/>
        <v>0</v>
      </c>
      <c r="I415" s="61" t="s">
        <v>16</v>
      </c>
      <c r="J415" s="61" t="s">
        <v>17</v>
      </c>
      <c r="K415" s="61">
        <v>12</v>
      </c>
      <c r="L415" s="85" t="s">
        <v>51</v>
      </c>
      <c r="M415" s="14">
        <f>IF(L415="","",VLOOKUP(L415,Légende!A:B,2,FALSE))</f>
        <v>1</v>
      </c>
      <c r="N415" s="90" t="s">
        <v>18</v>
      </c>
      <c r="O415" s="14">
        <f>IF(N415="",0,VLOOKUP(N415,Légende!D:E,2,FALSE))</f>
        <v>1</v>
      </c>
      <c r="P415" s="15">
        <f>IF(Q415="","",VLOOKUP(Q415,'[1]Données GS'!V:W,2,FALSE))</f>
        <v>200</v>
      </c>
      <c r="Q415" s="32" t="s">
        <v>76</v>
      </c>
      <c r="R415" s="107" t="s">
        <v>438</v>
      </c>
    </row>
    <row r="416" spans="1:18" ht="60" x14ac:dyDescent="0.25">
      <c r="A416" s="106" t="s">
        <v>132</v>
      </c>
      <c r="B416" s="65" t="s">
        <v>200</v>
      </c>
      <c r="C416" s="65" t="s">
        <v>53</v>
      </c>
      <c r="D416" s="65"/>
      <c r="E416" s="65" t="s">
        <v>22</v>
      </c>
      <c r="F416" s="66">
        <v>0</v>
      </c>
      <c r="G416" s="66">
        <v>0</v>
      </c>
      <c r="H416" s="16">
        <f t="shared" si="6"/>
        <v>0</v>
      </c>
      <c r="I416" s="61" t="s">
        <v>16</v>
      </c>
      <c r="J416" s="61" t="s">
        <v>17</v>
      </c>
      <c r="K416" s="61">
        <v>25</v>
      </c>
      <c r="L416" s="85" t="s">
        <v>51</v>
      </c>
      <c r="M416" s="14">
        <f>IF(L416="","",VLOOKUP(L416,Légende!A:B,2,FALSE))</f>
        <v>1</v>
      </c>
      <c r="N416" s="90" t="s">
        <v>18</v>
      </c>
      <c r="O416" s="14">
        <f>IF(N416="",0,VLOOKUP(N416,Légende!D:E,2,FALSE))</f>
        <v>1</v>
      </c>
      <c r="P416" s="15">
        <f>IF(Q416="","",VLOOKUP(Q416,'[1]Données GS'!V:W,2,FALSE))</f>
        <v>200</v>
      </c>
      <c r="Q416" s="32" t="s">
        <v>76</v>
      </c>
      <c r="R416" s="107" t="s">
        <v>439</v>
      </c>
    </row>
    <row r="417" spans="1:18" ht="45" x14ac:dyDescent="0.25">
      <c r="A417" s="114" t="s">
        <v>133</v>
      </c>
      <c r="B417" s="65" t="s">
        <v>191</v>
      </c>
      <c r="C417" s="65" t="s">
        <v>45</v>
      </c>
      <c r="D417" s="65"/>
      <c r="E417" s="65" t="s">
        <v>15</v>
      </c>
      <c r="F417" s="66">
        <v>2</v>
      </c>
      <c r="G417" s="66">
        <v>1.23</v>
      </c>
      <c r="H417" s="16">
        <f t="shared" si="6"/>
        <v>4.92</v>
      </c>
      <c r="I417" s="61" t="s">
        <v>16</v>
      </c>
      <c r="J417" s="61" t="s">
        <v>17</v>
      </c>
      <c r="K417" s="61">
        <v>27</v>
      </c>
      <c r="L417" s="85" t="s">
        <v>51</v>
      </c>
      <c r="M417" s="14">
        <f>IF(L417="","",VLOOKUP(L417,Légende!A:B,2,FALSE))</f>
        <v>1</v>
      </c>
      <c r="N417" s="90" t="s">
        <v>18</v>
      </c>
      <c r="O417" s="14">
        <f>IF(N417="",0,VLOOKUP(N417,Légende!D:E,2,FALSE))</f>
        <v>1</v>
      </c>
      <c r="P417" s="15">
        <f>IF(Q417="","",VLOOKUP(Q417,'[1]Données GS'!V:W,2,FALSE))</f>
        <v>50</v>
      </c>
      <c r="Q417" s="32" t="s">
        <v>67</v>
      </c>
      <c r="R417" s="107" t="s">
        <v>292</v>
      </c>
    </row>
    <row r="418" spans="1:18" ht="45" x14ac:dyDescent="0.25">
      <c r="A418" s="106" t="s">
        <v>133</v>
      </c>
      <c r="B418" s="62" t="s">
        <v>191</v>
      </c>
      <c r="C418" s="62" t="s">
        <v>45</v>
      </c>
      <c r="D418" s="62"/>
      <c r="E418" s="62" t="s">
        <v>2</v>
      </c>
      <c r="F418" s="61">
        <v>2</v>
      </c>
      <c r="G418" s="61">
        <v>1.23</v>
      </c>
      <c r="H418" s="16">
        <f t="shared" si="6"/>
        <v>4.92</v>
      </c>
      <c r="I418" s="61" t="s">
        <v>16</v>
      </c>
      <c r="J418" s="61" t="s">
        <v>17</v>
      </c>
      <c r="K418" s="61">
        <v>13</v>
      </c>
      <c r="L418" s="85" t="s">
        <v>51</v>
      </c>
      <c r="M418" s="14">
        <f>IF(L418="","",VLOOKUP(L418,Légende!A:B,2,FALSE))</f>
        <v>1</v>
      </c>
      <c r="N418" s="90" t="s">
        <v>18</v>
      </c>
      <c r="O418" s="14">
        <f>IF(N418="",0,VLOOKUP(N418,Légende!D:E,2,FALSE))</f>
        <v>1</v>
      </c>
      <c r="P418" s="15">
        <f>IF(Q418="","",VLOOKUP(Q418,'[1]Données GS'!V:W,2,FALSE))</f>
        <v>12</v>
      </c>
      <c r="Q418" s="67" t="s">
        <v>26</v>
      </c>
      <c r="R418" s="107" t="s">
        <v>440</v>
      </c>
    </row>
    <row r="419" spans="1:18" ht="60" x14ac:dyDescent="0.25">
      <c r="A419" s="114" t="s">
        <v>133</v>
      </c>
      <c r="B419" s="65" t="s">
        <v>191</v>
      </c>
      <c r="C419" s="65" t="s">
        <v>45</v>
      </c>
      <c r="D419" s="65"/>
      <c r="E419" s="65" t="s">
        <v>22</v>
      </c>
      <c r="F419" s="66">
        <v>1</v>
      </c>
      <c r="G419" s="66">
        <v>0.49</v>
      </c>
      <c r="H419" s="16">
        <f t="shared" si="6"/>
        <v>0.98</v>
      </c>
      <c r="I419" s="61" t="s">
        <v>16</v>
      </c>
      <c r="J419" s="61" t="s">
        <v>17</v>
      </c>
      <c r="K419" s="61">
        <v>14</v>
      </c>
      <c r="L419" s="85" t="s">
        <v>51</v>
      </c>
      <c r="M419" s="14">
        <f>IF(L419="","",VLOOKUP(L419,Légende!A:B,2,FALSE))</f>
        <v>1</v>
      </c>
      <c r="N419" s="90" t="s">
        <v>18</v>
      </c>
      <c r="O419" s="14">
        <f>IF(N419="",0,VLOOKUP(N419,Légende!D:E,2,FALSE))</f>
        <v>1</v>
      </c>
      <c r="P419" s="15">
        <f>IF(Q419="","",VLOOKUP(Q419,'[1]Données GS'!V:W,2,FALSE))</f>
        <v>200</v>
      </c>
      <c r="Q419" s="32" t="s">
        <v>76</v>
      </c>
      <c r="R419" s="107" t="s">
        <v>441</v>
      </c>
    </row>
    <row r="420" spans="1:18" ht="45" x14ac:dyDescent="0.25">
      <c r="A420" s="106" t="s">
        <v>134</v>
      </c>
      <c r="B420" s="62" t="s">
        <v>250</v>
      </c>
      <c r="C420" s="62" t="s">
        <v>53</v>
      </c>
      <c r="D420" s="62" t="s">
        <v>176</v>
      </c>
      <c r="E420" s="62" t="s">
        <v>19</v>
      </c>
      <c r="F420" s="61">
        <v>0</v>
      </c>
      <c r="G420" s="61">
        <v>0</v>
      </c>
      <c r="H420" s="16">
        <f t="shared" si="6"/>
        <v>0</v>
      </c>
      <c r="I420" s="61" t="s">
        <v>16</v>
      </c>
      <c r="J420" s="61" t="s">
        <v>17</v>
      </c>
      <c r="K420" s="61">
        <v>28</v>
      </c>
      <c r="L420" s="85" t="s">
        <v>50</v>
      </c>
      <c r="M420" s="14">
        <f>IF(L420="","",VLOOKUP(L420,Légende!A:B,2,FALSE))</f>
        <v>0.8</v>
      </c>
      <c r="N420" s="90" t="s">
        <v>18</v>
      </c>
      <c r="O420" s="14">
        <f>IF(N420="",0,VLOOKUP(N420,Légende!D:E,2,FALSE))</f>
        <v>1</v>
      </c>
      <c r="P420" s="15">
        <f>IF(Q420="","",VLOOKUP(Q420,'[1]Données GS'!V:W,2,FALSE))</f>
        <v>50</v>
      </c>
      <c r="Q420" s="32" t="s">
        <v>67</v>
      </c>
      <c r="R420" s="107" t="s">
        <v>292</v>
      </c>
    </row>
    <row r="421" spans="1:18" ht="45" x14ac:dyDescent="0.25">
      <c r="A421" s="106" t="s">
        <v>134</v>
      </c>
      <c r="B421" s="62" t="s">
        <v>250</v>
      </c>
      <c r="C421" s="62" t="s">
        <v>53</v>
      </c>
      <c r="D421" s="62" t="s">
        <v>174</v>
      </c>
      <c r="E421" s="62" t="s">
        <v>20</v>
      </c>
      <c r="F421" s="61">
        <v>2</v>
      </c>
      <c r="G421" s="61">
        <v>3.4</v>
      </c>
      <c r="H421" s="16">
        <f t="shared" si="6"/>
        <v>13.6</v>
      </c>
      <c r="I421" s="61" t="s">
        <v>16</v>
      </c>
      <c r="J421" s="61" t="s">
        <v>17</v>
      </c>
      <c r="K421" s="61">
        <v>17</v>
      </c>
      <c r="L421" s="85" t="s">
        <v>51</v>
      </c>
      <c r="M421" s="14">
        <f>IF(L421="","",VLOOKUP(L421,Légende!A:B,2,FALSE))</f>
        <v>1</v>
      </c>
      <c r="N421" s="90" t="s">
        <v>18</v>
      </c>
      <c r="O421" s="14">
        <f>IF(N421="",0,VLOOKUP(N421,Légende!D:E,2,FALSE))</f>
        <v>1</v>
      </c>
      <c r="P421" s="15">
        <f>IF(Q421="","",VLOOKUP(Q421,'[1]Données GS'!V:W,2,FALSE))</f>
        <v>12</v>
      </c>
      <c r="Q421" s="67" t="s">
        <v>26</v>
      </c>
      <c r="R421" s="107" t="s">
        <v>442</v>
      </c>
    </row>
    <row r="422" spans="1:18" ht="45" x14ac:dyDescent="0.25">
      <c r="A422" s="106" t="s">
        <v>134</v>
      </c>
      <c r="B422" s="62" t="s">
        <v>250</v>
      </c>
      <c r="C422" s="62" t="s">
        <v>53</v>
      </c>
      <c r="D422" s="62" t="s">
        <v>175</v>
      </c>
      <c r="E422" s="62" t="s">
        <v>2</v>
      </c>
      <c r="F422" s="61">
        <v>3</v>
      </c>
      <c r="G422" s="61">
        <v>3.4</v>
      </c>
      <c r="H422" s="16">
        <f t="shared" si="6"/>
        <v>20.399999999999999</v>
      </c>
      <c r="I422" s="61" t="s">
        <v>16</v>
      </c>
      <c r="J422" s="61" t="s">
        <v>17</v>
      </c>
      <c r="K422" s="61">
        <v>37</v>
      </c>
      <c r="L422" s="85" t="s">
        <v>51</v>
      </c>
      <c r="M422" s="14">
        <f>IF(L422="","",VLOOKUP(L422,Légende!A:B,2,FALSE))</f>
        <v>1</v>
      </c>
      <c r="N422" s="90" t="s">
        <v>18</v>
      </c>
      <c r="O422" s="14">
        <f>IF(N422="",0,VLOOKUP(N422,Légende!D:E,2,FALSE))</f>
        <v>1</v>
      </c>
      <c r="P422" s="15">
        <f>IF(Q422="","",VLOOKUP(Q422,'[1]Données GS'!V:W,2,FALSE))</f>
        <v>12</v>
      </c>
      <c r="Q422" s="67" t="s">
        <v>26</v>
      </c>
      <c r="R422" s="107" t="s">
        <v>440</v>
      </c>
    </row>
    <row r="423" spans="1:18" ht="45" x14ac:dyDescent="0.25">
      <c r="A423" s="106" t="s">
        <v>134</v>
      </c>
      <c r="B423" s="62" t="s">
        <v>250</v>
      </c>
      <c r="C423" s="62" t="s">
        <v>53</v>
      </c>
      <c r="D423" s="62" t="s">
        <v>191</v>
      </c>
      <c r="E423" s="62" t="s">
        <v>22</v>
      </c>
      <c r="F423" s="61">
        <v>2</v>
      </c>
      <c r="G423" s="61">
        <v>0.18</v>
      </c>
      <c r="H423" s="16">
        <f t="shared" si="6"/>
        <v>0.72</v>
      </c>
      <c r="I423" s="61" t="s">
        <v>16</v>
      </c>
      <c r="J423" s="61" t="s">
        <v>17</v>
      </c>
      <c r="K423" s="61">
        <v>10</v>
      </c>
      <c r="L423" s="85" t="s">
        <v>50</v>
      </c>
      <c r="M423" s="14">
        <f>IF(L423="","",VLOOKUP(L423,Légende!A:B,2,FALSE))</f>
        <v>0.8</v>
      </c>
      <c r="N423" s="90" t="s">
        <v>18</v>
      </c>
      <c r="O423" s="14">
        <f>IF(N423="",0,VLOOKUP(N423,Légende!D:E,2,FALSE))</f>
        <v>1</v>
      </c>
      <c r="P423" s="15">
        <f>IF(Q423="","",VLOOKUP(Q423,'[1]Données GS'!V:W,2,FALSE))</f>
        <v>200</v>
      </c>
      <c r="Q423" s="32" t="s">
        <v>76</v>
      </c>
      <c r="R423" s="107" t="s">
        <v>306</v>
      </c>
    </row>
    <row r="424" spans="1:18" ht="45" x14ac:dyDescent="0.25">
      <c r="A424" s="106" t="s">
        <v>134</v>
      </c>
      <c r="B424" s="62" t="s">
        <v>250</v>
      </c>
      <c r="C424" s="62" t="s">
        <v>53</v>
      </c>
      <c r="D424" s="62" t="s">
        <v>179</v>
      </c>
      <c r="E424" s="62" t="s">
        <v>22</v>
      </c>
      <c r="F424" s="61">
        <v>1</v>
      </c>
      <c r="G424" s="61">
        <v>3.4</v>
      </c>
      <c r="H424" s="16">
        <f t="shared" si="6"/>
        <v>6.8</v>
      </c>
      <c r="I424" s="61" t="s">
        <v>16</v>
      </c>
      <c r="J424" s="61" t="s">
        <v>17</v>
      </c>
      <c r="K424" s="61">
        <v>16</v>
      </c>
      <c r="L424" s="85" t="s">
        <v>50</v>
      </c>
      <c r="M424" s="14">
        <f>IF(L424="","",VLOOKUP(L424,Légende!A:B,2,FALSE))</f>
        <v>0.8</v>
      </c>
      <c r="N424" s="90" t="s">
        <v>18</v>
      </c>
      <c r="O424" s="14">
        <f>IF(N424="",0,VLOOKUP(N424,Légende!D:E,2,FALSE))</f>
        <v>1</v>
      </c>
      <c r="P424" s="15">
        <f>IF(Q424="","",VLOOKUP(Q424,'[1]Données GS'!V:W,2,FALSE))</f>
        <v>200</v>
      </c>
      <c r="Q424" s="32" t="s">
        <v>76</v>
      </c>
      <c r="R424" s="107" t="s">
        <v>443</v>
      </c>
    </row>
    <row r="425" spans="1:18" ht="45" x14ac:dyDescent="0.25">
      <c r="A425" s="106" t="s">
        <v>134</v>
      </c>
      <c r="B425" s="62" t="s">
        <v>250</v>
      </c>
      <c r="C425" s="62" t="s">
        <v>53</v>
      </c>
      <c r="D425" s="62" t="s">
        <v>172</v>
      </c>
      <c r="E425" s="62" t="s">
        <v>15</v>
      </c>
      <c r="F425" s="61">
        <v>2</v>
      </c>
      <c r="G425" s="61">
        <v>3.4</v>
      </c>
      <c r="H425" s="16">
        <f t="shared" si="6"/>
        <v>13.6</v>
      </c>
      <c r="I425" s="61" t="s">
        <v>16</v>
      </c>
      <c r="J425" s="61" t="s">
        <v>17</v>
      </c>
      <c r="K425" s="61">
        <v>19</v>
      </c>
      <c r="L425" s="85" t="s">
        <v>50</v>
      </c>
      <c r="M425" s="14">
        <f>IF(L425="","",VLOOKUP(L425,Légende!A:B,2,FALSE))</f>
        <v>0.8</v>
      </c>
      <c r="N425" s="90" t="s">
        <v>18</v>
      </c>
      <c r="O425" s="14">
        <f>IF(N425="",0,VLOOKUP(N425,Légende!D:E,2,FALSE))</f>
        <v>1</v>
      </c>
      <c r="P425" s="15">
        <f>IF(Q425="","",VLOOKUP(Q425,'[1]Données GS'!V:W,2,FALSE))</f>
        <v>50</v>
      </c>
      <c r="Q425" s="32" t="s">
        <v>67</v>
      </c>
      <c r="R425" s="107" t="s">
        <v>292</v>
      </c>
    </row>
    <row r="426" spans="1:18" ht="45" x14ac:dyDescent="0.25">
      <c r="A426" s="106" t="s">
        <v>134</v>
      </c>
      <c r="B426" s="62" t="s">
        <v>250</v>
      </c>
      <c r="C426" s="62" t="s">
        <v>53</v>
      </c>
      <c r="D426" s="62" t="s">
        <v>180</v>
      </c>
      <c r="E426" s="62" t="s">
        <v>15</v>
      </c>
      <c r="F426" s="61">
        <v>3</v>
      </c>
      <c r="G426" s="61">
        <v>3.4</v>
      </c>
      <c r="H426" s="16">
        <f t="shared" si="6"/>
        <v>20.399999999999999</v>
      </c>
      <c r="I426" s="61" t="s">
        <v>16</v>
      </c>
      <c r="J426" s="61" t="s">
        <v>17</v>
      </c>
      <c r="K426" s="61">
        <v>45</v>
      </c>
      <c r="L426" s="85" t="s">
        <v>51</v>
      </c>
      <c r="M426" s="14">
        <f>IF(L426="","",VLOOKUP(L426,Légende!A:B,2,FALSE))</f>
        <v>1</v>
      </c>
      <c r="N426" s="90" t="s">
        <v>18</v>
      </c>
      <c r="O426" s="14">
        <f>IF(N426="",0,VLOOKUP(N426,Légende!D:E,2,FALSE))</f>
        <v>1</v>
      </c>
      <c r="P426" s="15">
        <f>IF(Q426="","",VLOOKUP(Q426,'[1]Données GS'!V:W,2,FALSE))</f>
        <v>50</v>
      </c>
      <c r="Q426" s="32" t="s">
        <v>67</v>
      </c>
      <c r="R426" s="107" t="s">
        <v>436</v>
      </c>
    </row>
    <row r="427" spans="1:18" ht="45" x14ac:dyDescent="0.25">
      <c r="A427" s="106" t="s">
        <v>134</v>
      </c>
      <c r="B427" s="62" t="s">
        <v>250</v>
      </c>
      <c r="C427" s="62" t="s">
        <v>53</v>
      </c>
      <c r="D427" s="62" t="s">
        <v>181</v>
      </c>
      <c r="E427" s="62" t="s">
        <v>15</v>
      </c>
      <c r="F427" s="61">
        <v>3</v>
      </c>
      <c r="G427" s="61">
        <v>3.4</v>
      </c>
      <c r="H427" s="16">
        <f t="shared" si="6"/>
        <v>20.399999999999999</v>
      </c>
      <c r="I427" s="61" t="s">
        <v>16</v>
      </c>
      <c r="J427" s="61" t="s">
        <v>17</v>
      </c>
      <c r="K427" s="61">
        <v>45</v>
      </c>
      <c r="L427" s="85" t="s">
        <v>51</v>
      </c>
      <c r="M427" s="14">
        <f>IF(L427="","",VLOOKUP(L427,Légende!A:B,2,FALSE))</f>
        <v>1</v>
      </c>
      <c r="N427" s="90" t="s">
        <v>18</v>
      </c>
      <c r="O427" s="14">
        <f>IF(N427="",0,VLOOKUP(N427,Légende!D:E,2,FALSE))</f>
        <v>1</v>
      </c>
      <c r="P427" s="15">
        <f>IF(Q427="","",VLOOKUP(Q427,'[1]Données GS'!V:W,2,FALSE))</f>
        <v>50</v>
      </c>
      <c r="Q427" s="32" t="s">
        <v>67</v>
      </c>
      <c r="R427" s="107" t="s">
        <v>292</v>
      </c>
    </row>
    <row r="428" spans="1:18" ht="45" x14ac:dyDescent="0.25">
      <c r="A428" s="106" t="s">
        <v>134</v>
      </c>
      <c r="B428" s="62" t="s">
        <v>250</v>
      </c>
      <c r="C428" s="62" t="s">
        <v>53</v>
      </c>
      <c r="D428" s="62" t="s">
        <v>183</v>
      </c>
      <c r="E428" s="62" t="s">
        <v>15</v>
      </c>
      <c r="F428" s="61">
        <v>1</v>
      </c>
      <c r="G428" s="61">
        <v>3.4</v>
      </c>
      <c r="H428" s="16">
        <f t="shared" si="6"/>
        <v>6.8</v>
      </c>
      <c r="I428" s="61" t="s">
        <v>16</v>
      </c>
      <c r="J428" s="61" t="s">
        <v>17</v>
      </c>
      <c r="K428" s="61">
        <v>11</v>
      </c>
      <c r="L428" s="85" t="s">
        <v>51</v>
      </c>
      <c r="M428" s="14">
        <f>IF(L428="","",VLOOKUP(L428,Légende!A:B,2,FALSE))</f>
        <v>1</v>
      </c>
      <c r="N428" s="90" t="s">
        <v>18</v>
      </c>
      <c r="O428" s="14">
        <f>IF(N428="",0,VLOOKUP(N428,Légende!D:E,2,FALSE))</f>
        <v>1</v>
      </c>
      <c r="P428" s="15">
        <f>IF(Q428="","",VLOOKUP(Q428,'[1]Données GS'!V:W,2,FALSE))</f>
        <v>50</v>
      </c>
      <c r="Q428" s="32" t="s">
        <v>67</v>
      </c>
      <c r="R428" s="107" t="s">
        <v>292</v>
      </c>
    </row>
    <row r="429" spans="1:18" ht="45" x14ac:dyDescent="0.25">
      <c r="A429" s="106" t="s">
        <v>134</v>
      </c>
      <c r="B429" s="62" t="s">
        <v>250</v>
      </c>
      <c r="C429" s="62" t="s">
        <v>53</v>
      </c>
      <c r="D429" s="62" t="s">
        <v>184</v>
      </c>
      <c r="E429" s="62" t="s">
        <v>15</v>
      </c>
      <c r="F429" s="61">
        <v>1</v>
      </c>
      <c r="G429" s="61">
        <v>3.4</v>
      </c>
      <c r="H429" s="16">
        <f t="shared" si="6"/>
        <v>6.8</v>
      </c>
      <c r="I429" s="61" t="s">
        <v>16</v>
      </c>
      <c r="J429" s="61" t="s">
        <v>17</v>
      </c>
      <c r="K429" s="61">
        <v>14</v>
      </c>
      <c r="L429" s="85" t="s">
        <v>51</v>
      </c>
      <c r="M429" s="14">
        <f>IF(L429="","",VLOOKUP(L429,Légende!A:B,2,FALSE))</f>
        <v>1</v>
      </c>
      <c r="N429" s="90" t="s">
        <v>18</v>
      </c>
      <c r="O429" s="14">
        <f>IF(N429="",0,VLOOKUP(N429,Légende!D:E,2,FALSE))</f>
        <v>1</v>
      </c>
      <c r="P429" s="15">
        <f>IF(Q429="","",VLOOKUP(Q429,'[1]Données GS'!V:W,2,FALSE))</f>
        <v>50</v>
      </c>
      <c r="Q429" s="32" t="s">
        <v>67</v>
      </c>
      <c r="R429" s="107" t="s">
        <v>292</v>
      </c>
    </row>
    <row r="430" spans="1:18" ht="45" x14ac:dyDescent="0.25">
      <c r="A430" s="106" t="s">
        <v>134</v>
      </c>
      <c r="B430" s="62" t="s">
        <v>251</v>
      </c>
      <c r="C430" s="62" t="s">
        <v>53</v>
      </c>
      <c r="D430" s="62"/>
      <c r="E430" s="62" t="s">
        <v>22</v>
      </c>
      <c r="F430" s="61">
        <v>1</v>
      </c>
      <c r="G430" s="61">
        <v>3.4</v>
      </c>
      <c r="H430" s="16">
        <f t="shared" si="6"/>
        <v>6.8</v>
      </c>
      <c r="I430" s="61" t="s">
        <v>16</v>
      </c>
      <c r="J430" s="61" t="s">
        <v>17</v>
      </c>
      <c r="K430" s="61">
        <v>11</v>
      </c>
      <c r="L430" s="85" t="s">
        <v>50</v>
      </c>
      <c r="M430" s="14">
        <f>IF(L430="","",VLOOKUP(L430,Légende!A:B,2,FALSE))</f>
        <v>0.8</v>
      </c>
      <c r="N430" s="90" t="s">
        <v>18</v>
      </c>
      <c r="O430" s="14">
        <f>IF(N430="",0,VLOOKUP(N430,Légende!D:E,2,FALSE))</f>
        <v>1</v>
      </c>
      <c r="P430" s="15">
        <f>IF(Q430="","",VLOOKUP(Q430,'[1]Données GS'!V:W,2,FALSE))</f>
        <v>200</v>
      </c>
      <c r="Q430" s="32" t="s">
        <v>76</v>
      </c>
      <c r="R430" s="118" t="s">
        <v>444</v>
      </c>
    </row>
    <row r="431" spans="1:18" ht="45" x14ac:dyDescent="0.25">
      <c r="A431" s="114" t="s">
        <v>135</v>
      </c>
      <c r="B431" s="65" t="s">
        <v>182</v>
      </c>
      <c r="C431" s="65" t="s">
        <v>53</v>
      </c>
      <c r="D431" s="65"/>
      <c r="E431" s="65" t="s">
        <v>19</v>
      </c>
      <c r="F431" s="66">
        <v>5</v>
      </c>
      <c r="G431" s="66">
        <v>2.2999999999999998</v>
      </c>
      <c r="H431" s="16">
        <f t="shared" si="6"/>
        <v>23</v>
      </c>
      <c r="I431" s="66" t="s">
        <v>34</v>
      </c>
      <c r="J431" s="66" t="s">
        <v>17</v>
      </c>
      <c r="K431" s="61">
        <v>21</v>
      </c>
      <c r="L431" s="85" t="s">
        <v>51</v>
      </c>
      <c r="M431" s="14">
        <f>IF(L431="","",VLOOKUP(L431,Légende!A:B,2,FALSE))</f>
        <v>1</v>
      </c>
      <c r="N431" s="90" t="s">
        <v>24</v>
      </c>
      <c r="O431" s="14">
        <f>IF(N431="",0,VLOOKUP(N431,Légende!D:E,2,FALSE))</f>
        <v>1</v>
      </c>
      <c r="P431" s="15">
        <f>IF(Q431="","",VLOOKUP(Q431,'[1]Données GS'!V:W,2,FALSE))</f>
        <v>50</v>
      </c>
      <c r="Q431" s="32" t="s">
        <v>67</v>
      </c>
      <c r="R431" s="118" t="s">
        <v>292</v>
      </c>
    </row>
    <row r="432" spans="1:18" ht="45" x14ac:dyDescent="0.25">
      <c r="A432" s="114" t="s">
        <v>135</v>
      </c>
      <c r="B432" s="65" t="s">
        <v>182</v>
      </c>
      <c r="C432" s="65" t="s">
        <v>53</v>
      </c>
      <c r="D432" s="65"/>
      <c r="E432" s="65" t="s">
        <v>22</v>
      </c>
      <c r="F432" s="66">
        <v>1</v>
      </c>
      <c r="G432" s="66">
        <v>1.7</v>
      </c>
      <c r="H432" s="16">
        <f t="shared" si="6"/>
        <v>3.4</v>
      </c>
      <c r="I432" s="66" t="s">
        <v>16</v>
      </c>
      <c r="J432" s="66" t="s">
        <v>17</v>
      </c>
      <c r="K432" s="61">
        <v>4</v>
      </c>
      <c r="L432" s="85" t="s">
        <v>51</v>
      </c>
      <c r="M432" s="14">
        <f>IF(L432="","",VLOOKUP(L432,Légende!A:B,2,FALSE))</f>
        <v>1</v>
      </c>
      <c r="N432" s="90" t="s">
        <v>24</v>
      </c>
      <c r="O432" s="14">
        <f>IF(N432="",0,VLOOKUP(N432,Légende!D:E,2,FALSE))</f>
        <v>1</v>
      </c>
      <c r="P432" s="15">
        <f>IF(Q432="","",VLOOKUP(Q432,'[1]Données GS'!V:W,2,FALSE))</f>
        <v>200</v>
      </c>
      <c r="Q432" s="32" t="s">
        <v>76</v>
      </c>
      <c r="R432" s="107" t="s">
        <v>437</v>
      </c>
    </row>
    <row r="433" spans="1:18" ht="45" x14ac:dyDescent="0.25">
      <c r="A433" s="114" t="s">
        <v>135</v>
      </c>
      <c r="B433" s="65" t="s">
        <v>182</v>
      </c>
      <c r="C433" s="65" t="s">
        <v>53</v>
      </c>
      <c r="D433" s="65"/>
      <c r="E433" s="65" t="s">
        <v>15</v>
      </c>
      <c r="F433" s="66">
        <v>2</v>
      </c>
      <c r="G433" s="66">
        <v>2.4500000000000002</v>
      </c>
      <c r="H433" s="16">
        <f t="shared" si="6"/>
        <v>9.8000000000000007</v>
      </c>
      <c r="I433" s="66" t="s">
        <v>34</v>
      </c>
      <c r="J433" s="66" t="s">
        <v>17</v>
      </c>
      <c r="K433" s="61">
        <v>18</v>
      </c>
      <c r="L433" s="85" t="s">
        <v>51</v>
      </c>
      <c r="M433" s="14">
        <f>IF(L433="","",VLOOKUP(L433,Légende!A:B,2,FALSE))</f>
        <v>1</v>
      </c>
      <c r="N433" s="90" t="s">
        <v>24</v>
      </c>
      <c r="O433" s="14">
        <f>IF(N433="",0,VLOOKUP(N433,Légende!D:E,2,FALSE))</f>
        <v>1</v>
      </c>
      <c r="P433" s="15">
        <f>IF(Q433="","",VLOOKUP(Q433,'[1]Données GS'!V:W,2,FALSE))</f>
        <v>50</v>
      </c>
      <c r="Q433" s="32" t="s">
        <v>67</v>
      </c>
      <c r="R433" s="107" t="s">
        <v>292</v>
      </c>
    </row>
    <row r="434" spans="1:18" ht="45" x14ac:dyDescent="0.25">
      <c r="A434" s="114" t="s">
        <v>135</v>
      </c>
      <c r="B434" s="65" t="s">
        <v>182</v>
      </c>
      <c r="C434" s="65" t="s">
        <v>53</v>
      </c>
      <c r="D434" s="65"/>
      <c r="E434" s="65" t="s">
        <v>15</v>
      </c>
      <c r="F434" s="66">
        <v>1</v>
      </c>
      <c r="G434" s="66">
        <v>1.65</v>
      </c>
      <c r="H434" s="16">
        <f t="shared" si="6"/>
        <v>3.3</v>
      </c>
      <c r="I434" s="66" t="s">
        <v>34</v>
      </c>
      <c r="J434" s="66" t="s">
        <v>17</v>
      </c>
      <c r="K434" s="61">
        <v>13</v>
      </c>
      <c r="L434" s="85" t="s">
        <v>51</v>
      </c>
      <c r="M434" s="14">
        <f>IF(L434="","",VLOOKUP(L434,Légende!A:B,2,FALSE))</f>
        <v>1</v>
      </c>
      <c r="N434" s="90" t="s">
        <v>24</v>
      </c>
      <c r="O434" s="14">
        <f>IF(N434="",0,VLOOKUP(N434,Légende!D:E,2,FALSE))</f>
        <v>1</v>
      </c>
      <c r="P434" s="15">
        <f>IF(Q434="","",VLOOKUP(Q434,'[1]Données GS'!V:W,2,FALSE))</f>
        <v>50</v>
      </c>
      <c r="Q434" s="32" t="s">
        <v>67</v>
      </c>
      <c r="R434" s="107" t="s">
        <v>292</v>
      </c>
    </row>
    <row r="435" spans="1:18" ht="45" x14ac:dyDescent="0.25">
      <c r="A435" s="114" t="s">
        <v>135</v>
      </c>
      <c r="B435" s="65" t="s">
        <v>182</v>
      </c>
      <c r="C435" s="65" t="s">
        <v>53</v>
      </c>
      <c r="D435" s="65"/>
      <c r="E435" s="65" t="s">
        <v>15</v>
      </c>
      <c r="F435" s="66">
        <v>1</v>
      </c>
      <c r="G435" s="66">
        <v>1.65</v>
      </c>
      <c r="H435" s="16">
        <f t="shared" si="6"/>
        <v>3.3</v>
      </c>
      <c r="I435" s="66" t="s">
        <v>34</v>
      </c>
      <c r="J435" s="66" t="s">
        <v>17</v>
      </c>
      <c r="K435" s="61">
        <v>14</v>
      </c>
      <c r="L435" s="85" t="s">
        <v>51</v>
      </c>
      <c r="M435" s="14">
        <f>IF(L435="","",VLOOKUP(L435,Légende!A:B,2,FALSE))</f>
        <v>1</v>
      </c>
      <c r="N435" s="90" t="s">
        <v>24</v>
      </c>
      <c r="O435" s="14">
        <f>IF(N435="",0,VLOOKUP(N435,Légende!D:E,2,FALSE))</f>
        <v>1</v>
      </c>
      <c r="P435" s="15">
        <f>IF(Q435="","",VLOOKUP(Q435,'[1]Données GS'!V:W,2,FALSE))</f>
        <v>50</v>
      </c>
      <c r="Q435" s="32" t="s">
        <v>67</v>
      </c>
      <c r="R435" s="107" t="s">
        <v>292</v>
      </c>
    </row>
    <row r="436" spans="1:18" ht="45" x14ac:dyDescent="0.25">
      <c r="A436" s="114" t="s">
        <v>135</v>
      </c>
      <c r="B436" s="65" t="s">
        <v>182</v>
      </c>
      <c r="C436" s="65" t="s">
        <v>53</v>
      </c>
      <c r="D436" s="65"/>
      <c r="E436" s="65" t="s">
        <v>15</v>
      </c>
      <c r="F436" s="66">
        <v>2</v>
      </c>
      <c r="G436" s="66">
        <v>1.7</v>
      </c>
      <c r="H436" s="16">
        <f t="shared" si="6"/>
        <v>6.8</v>
      </c>
      <c r="I436" s="66" t="s">
        <v>34</v>
      </c>
      <c r="J436" s="66" t="s">
        <v>17</v>
      </c>
      <c r="K436" s="61">
        <v>12</v>
      </c>
      <c r="L436" s="85" t="s">
        <v>51</v>
      </c>
      <c r="M436" s="14">
        <f>IF(L436="","",VLOOKUP(L436,Légende!A:B,2,FALSE))</f>
        <v>1</v>
      </c>
      <c r="N436" s="90" t="s">
        <v>24</v>
      </c>
      <c r="O436" s="14">
        <f>IF(N436="",0,VLOOKUP(N436,Légende!D:E,2,FALSE))</f>
        <v>1</v>
      </c>
      <c r="P436" s="15">
        <f>IF(Q436="","",VLOOKUP(Q436,'[1]Données GS'!V:W,2,FALSE))</f>
        <v>50</v>
      </c>
      <c r="Q436" s="32" t="s">
        <v>67</v>
      </c>
      <c r="R436" s="107" t="s">
        <v>292</v>
      </c>
    </row>
    <row r="437" spans="1:18" ht="45" x14ac:dyDescent="0.25">
      <c r="A437" s="114" t="s">
        <v>135</v>
      </c>
      <c r="B437" s="65" t="s">
        <v>182</v>
      </c>
      <c r="C437" s="65" t="s">
        <v>53</v>
      </c>
      <c r="D437" s="65"/>
      <c r="E437" s="65" t="s">
        <v>15</v>
      </c>
      <c r="F437" s="66">
        <v>1</v>
      </c>
      <c r="G437" s="66">
        <v>1.76</v>
      </c>
      <c r="H437" s="16">
        <f t="shared" si="6"/>
        <v>3.52</v>
      </c>
      <c r="I437" s="66" t="s">
        <v>34</v>
      </c>
      <c r="J437" s="66" t="s">
        <v>17</v>
      </c>
      <c r="K437" s="61">
        <v>13</v>
      </c>
      <c r="L437" s="85" t="s">
        <v>51</v>
      </c>
      <c r="M437" s="14">
        <f>IF(L437="","",VLOOKUP(L437,Légende!A:B,2,FALSE))</f>
        <v>1</v>
      </c>
      <c r="N437" s="90" t="s">
        <v>24</v>
      </c>
      <c r="O437" s="14">
        <f>IF(N437="",0,VLOOKUP(N437,Légende!D:E,2,FALSE))</f>
        <v>1</v>
      </c>
      <c r="P437" s="15">
        <f>IF(Q437="","",VLOOKUP(Q437,'[1]Données GS'!V:W,2,FALSE))</f>
        <v>50</v>
      </c>
      <c r="Q437" s="32" t="s">
        <v>67</v>
      </c>
      <c r="R437" s="107" t="s">
        <v>292</v>
      </c>
    </row>
    <row r="438" spans="1:18" ht="45" x14ac:dyDescent="0.25">
      <c r="A438" s="114" t="s">
        <v>135</v>
      </c>
      <c r="B438" s="65" t="s">
        <v>182</v>
      </c>
      <c r="C438" s="65" t="s">
        <v>53</v>
      </c>
      <c r="D438" s="65"/>
      <c r="E438" s="62" t="s">
        <v>2</v>
      </c>
      <c r="F438" s="66">
        <v>6</v>
      </c>
      <c r="G438" s="66">
        <v>1.26</v>
      </c>
      <c r="H438" s="16">
        <f t="shared" si="6"/>
        <v>15.120000000000001</v>
      </c>
      <c r="I438" s="66" t="s">
        <v>34</v>
      </c>
      <c r="J438" s="66" t="s">
        <v>17</v>
      </c>
      <c r="K438" s="61">
        <v>27</v>
      </c>
      <c r="L438" s="85" t="s">
        <v>51</v>
      </c>
      <c r="M438" s="14">
        <f>IF(L438="","",VLOOKUP(L438,Légende!A:B,2,FALSE))</f>
        <v>1</v>
      </c>
      <c r="N438" s="90" t="s">
        <v>24</v>
      </c>
      <c r="O438" s="14">
        <f>IF(N438="",0,VLOOKUP(N438,Légende!D:E,2,FALSE))</f>
        <v>1</v>
      </c>
      <c r="P438" s="15">
        <f>IF(Q438="","",VLOOKUP(Q438,'[1]Données GS'!V:W,2,FALSE))</f>
        <v>12</v>
      </c>
      <c r="Q438" s="67" t="s">
        <v>26</v>
      </c>
      <c r="R438" s="107" t="s">
        <v>292</v>
      </c>
    </row>
    <row r="439" spans="1:18" ht="45" x14ac:dyDescent="0.25">
      <c r="A439" s="114" t="s">
        <v>135</v>
      </c>
      <c r="B439" s="65" t="s">
        <v>182</v>
      </c>
      <c r="C439" s="65" t="s">
        <v>53</v>
      </c>
      <c r="D439" s="65"/>
      <c r="E439" s="65" t="s">
        <v>2</v>
      </c>
      <c r="F439" s="66">
        <v>5</v>
      </c>
      <c r="G439" s="66">
        <v>1.26</v>
      </c>
      <c r="H439" s="16">
        <f t="shared" si="6"/>
        <v>12.6</v>
      </c>
      <c r="I439" s="66" t="s">
        <v>34</v>
      </c>
      <c r="J439" s="66" t="s">
        <v>17</v>
      </c>
      <c r="K439" s="61">
        <v>20</v>
      </c>
      <c r="L439" s="85" t="s">
        <v>51</v>
      </c>
      <c r="M439" s="14">
        <f>IF(L439="","",VLOOKUP(L439,Légende!A:B,2,FALSE))</f>
        <v>1</v>
      </c>
      <c r="N439" s="90" t="s">
        <v>24</v>
      </c>
      <c r="O439" s="14">
        <f>IF(N439="",0,VLOOKUP(N439,Légende!D:E,2,FALSE))</f>
        <v>1</v>
      </c>
      <c r="P439" s="15">
        <f>IF(Q439="","",VLOOKUP(Q439,'[1]Données GS'!V:W,2,FALSE))</f>
        <v>12</v>
      </c>
      <c r="Q439" s="67" t="s">
        <v>26</v>
      </c>
      <c r="R439" s="118" t="s">
        <v>319</v>
      </c>
    </row>
    <row r="440" spans="1:18" ht="45" x14ac:dyDescent="0.25">
      <c r="A440" s="114" t="s">
        <v>136</v>
      </c>
      <c r="B440" s="65" t="s">
        <v>191</v>
      </c>
      <c r="C440" s="65" t="s">
        <v>53</v>
      </c>
      <c r="D440" s="65"/>
      <c r="E440" s="65" t="s">
        <v>15</v>
      </c>
      <c r="F440" s="66">
        <v>1</v>
      </c>
      <c r="G440" s="66">
        <v>1.75</v>
      </c>
      <c r="H440" s="16">
        <f t="shared" si="6"/>
        <v>3.5</v>
      </c>
      <c r="I440" s="66" t="s">
        <v>16</v>
      </c>
      <c r="J440" s="66" t="s">
        <v>17</v>
      </c>
      <c r="K440" s="61">
        <v>23</v>
      </c>
      <c r="L440" s="85" t="s">
        <v>51</v>
      </c>
      <c r="M440" s="14">
        <f>IF(L440="","",VLOOKUP(L440,Légende!A:B,2,FALSE))</f>
        <v>1</v>
      </c>
      <c r="N440" s="90" t="s">
        <v>18</v>
      </c>
      <c r="O440" s="14">
        <f>IF(N440="",0,VLOOKUP(N440,Légende!D:E,2,FALSE))</f>
        <v>1</v>
      </c>
      <c r="P440" s="15">
        <f>IF(Q440="","",VLOOKUP(Q440,'[1]Données GS'!V:W,2,FALSE))</f>
        <v>50</v>
      </c>
      <c r="Q440" s="32" t="s">
        <v>67</v>
      </c>
      <c r="R440" s="118" t="s">
        <v>292</v>
      </c>
    </row>
    <row r="441" spans="1:18" ht="45" x14ac:dyDescent="0.25">
      <c r="A441" s="114" t="s">
        <v>136</v>
      </c>
      <c r="B441" s="65" t="s">
        <v>191</v>
      </c>
      <c r="C441" s="65" t="s">
        <v>53</v>
      </c>
      <c r="D441" s="65"/>
      <c r="E441" s="65" t="s">
        <v>15</v>
      </c>
      <c r="F441" s="66">
        <v>2</v>
      </c>
      <c r="G441" s="66">
        <v>1.75</v>
      </c>
      <c r="H441" s="16">
        <f t="shared" si="6"/>
        <v>7</v>
      </c>
      <c r="I441" s="66" t="s">
        <v>16</v>
      </c>
      <c r="J441" s="66" t="s">
        <v>17</v>
      </c>
      <c r="K441" s="61">
        <v>17</v>
      </c>
      <c r="L441" s="85" t="s">
        <v>51</v>
      </c>
      <c r="M441" s="14">
        <f>IF(L441="","",VLOOKUP(L441,Légende!A:B,2,FALSE))</f>
        <v>1</v>
      </c>
      <c r="N441" s="90" t="s">
        <v>18</v>
      </c>
      <c r="O441" s="14">
        <f>IF(N441="",0,VLOOKUP(N441,Légende!D:E,2,FALSE))</f>
        <v>1</v>
      </c>
      <c r="P441" s="15">
        <f>IF(Q441="","",VLOOKUP(Q441,'[1]Données GS'!V:W,2,FALSE))</f>
        <v>50</v>
      </c>
      <c r="Q441" s="32" t="s">
        <v>67</v>
      </c>
      <c r="R441" s="107" t="s">
        <v>292</v>
      </c>
    </row>
    <row r="442" spans="1:18" ht="45" x14ac:dyDescent="0.25">
      <c r="A442" s="114" t="s">
        <v>136</v>
      </c>
      <c r="B442" s="65" t="s">
        <v>191</v>
      </c>
      <c r="C442" s="65" t="s">
        <v>53</v>
      </c>
      <c r="D442" s="65"/>
      <c r="E442" s="65" t="s">
        <v>15</v>
      </c>
      <c r="F442" s="66">
        <v>1</v>
      </c>
      <c r="G442" s="66">
        <v>1.75</v>
      </c>
      <c r="H442" s="16">
        <f t="shared" si="6"/>
        <v>3.5</v>
      </c>
      <c r="I442" s="66" t="s">
        <v>16</v>
      </c>
      <c r="J442" s="66" t="s">
        <v>17</v>
      </c>
      <c r="K442" s="61">
        <v>28</v>
      </c>
      <c r="L442" s="85" t="s">
        <v>51</v>
      </c>
      <c r="M442" s="14">
        <f>IF(L442="","",VLOOKUP(L442,Légende!A:B,2,FALSE))</f>
        <v>1</v>
      </c>
      <c r="N442" s="90" t="s">
        <v>18</v>
      </c>
      <c r="O442" s="14">
        <f>IF(N442="",0,VLOOKUP(N442,Légende!D:E,2,FALSE))</f>
        <v>1</v>
      </c>
      <c r="P442" s="15">
        <f>IF(Q442="","",VLOOKUP(Q442,'[1]Données GS'!V:W,2,FALSE))</f>
        <v>50</v>
      </c>
      <c r="Q442" s="32" t="s">
        <v>67</v>
      </c>
      <c r="R442" s="107" t="s">
        <v>292</v>
      </c>
    </row>
    <row r="443" spans="1:18" ht="45" x14ac:dyDescent="0.25">
      <c r="A443" s="114" t="s">
        <v>136</v>
      </c>
      <c r="B443" s="65" t="s">
        <v>191</v>
      </c>
      <c r="C443" s="65" t="s">
        <v>53</v>
      </c>
      <c r="D443" s="65"/>
      <c r="E443" s="65" t="s">
        <v>15</v>
      </c>
      <c r="F443" s="66">
        <v>1</v>
      </c>
      <c r="G443" s="66">
        <v>1.75</v>
      </c>
      <c r="H443" s="16">
        <f t="shared" si="6"/>
        <v>3.5</v>
      </c>
      <c r="I443" s="66" t="s">
        <v>16</v>
      </c>
      <c r="J443" s="66" t="s">
        <v>17</v>
      </c>
      <c r="K443" s="61">
        <v>19</v>
      </c>
      <c r="L443" s="85" t="s">
        <v>51</v>
      </c>
      <c r="M443" s="14">
        <f>IF(L443="","",VLOOKUP(L443,Légende!A:B,2,FALSE))</f>
        <v>1</v>
      </c>
      <c r="N443" s="90" t="s">
        <v>18</v>
      </c>
      <c r="O443" s="14">
        <f>IF(N443="",0,VLOOKUP(N443,Légende!D:E,2,FALSE))</f>
        <v>1</v>
      </c>
      <c r="P443" s="15">
        <f>IF(Q443="","",VLOOKUP(Q443,'[1]Données GS'!V:W,2,FALSE))</f>
        <v>50</v>
      </c>
      <c r="Q443" s="32" t="s">
        <v>67</v>
      </c>
      <c r="R443" s="107" t="s">
        <v>292</v>
      </c>
    </row>
    <row r="444" spans="1:18" ht="45" x14ac:dyDescent="0.25">
      <c r="A444" s="114" t="s">
        <v>136</v>
      </c>
      <c r="B444" s="65" t="s">
        <v>191</v>
      </c>
      <c r="C444" s="65" t="s">
        <v>53</v>
      </c>
      <c r="D444" s="65"/>
      <c r="E444" s="62" t="s">
        <v>2</v>
      </c>
      <c r="F444" s="66">
        <v>1</v>
      </c>
      <c r="G444" s="66">
        <v>1.75</v>
      </c>
      <c r="H444" s="16">
        <f t="shared" si="6"/>
        <v>3.5</v>
      </c>
      <c r="I444" s="66" t="s">
        <v>16</v>
      </c>
      <c r="J444" s="66" t="s">
        <v>17</v>
      </c>
      <c r="K444" s="61">
        <v>15</v>
      </c>
      <c r="L444" s="85" t="s">
        <v>51</v>
      </c>
      <c r="M444" s="14">
        <f>IF(L444="","",VLOOKUP(L444,Légende!A:B,2,FALSE))</f>
        <v>1</v>
      </c>
      <c r="N444" s="90" t="s">
        <v>18</v>
      </c>
      <c r="O444" s="14">
        <f>IF(N444="",0,VLOOKUP(N444,Légende!D:E,2,FALSE))</f>
        <v>1</v>
      </c>
      <c r="P444" s="15">
        <f>IF(Q444="","",VLOOKUP(Q444,'[1]Données GS'!V:W,2,FALSE))</f>
        <v>12</v>
      </c>
      <c r="Q444" s="67" t="s">
        <v>26</v>
      </c>
      <c r="R444" s="107" t="s">
        <v>319</v>
      </c>
    </row>
    <row r="445" spans="1:18" ht="45" x14ac:dyDescent="0.25">
      <c r="A445" s="114" t="s">
        <v>136</v>
      </c>
      <c r="B445" s="65" t="s">
        <v>191</v>
      </c>
      <c r="C445" s="65" t="s">
        <v>53</v>
      </c>
      <c r="D445" s="65"/>
      <c r="E445" s="65" t="s">
        <v>19</v>
      </c>
      <c r="F445" s="66">
        <v>3</v>
      </c>
      <c r="G445" s="66">
        <v>1.75</v>
      </c>
      <c r="H445" s="16">
        <f t="shared" si="6"/>
        <v>10.5</v>
      </c>
      <c r="I445" s="66" t="s">
        <v>16</v>
      </c>
      <c r="J445" s="66" t="s">
        <v>17</v>
      </c>
      <c r="K445" s="61">
        <v>26</v>
      </c>
      <c r="L445" s="85" t="s">
        <v>52</v>
      </c>
      <c r="M445" s="14">
        <f>IF(L445="","",VLOOKUP(L445,Légende!A:B,2,FALSE))</f>
        <v>1.2</v>
      </c>
      <c r="N445" s="90" t="s">
        <v>18</v>
      </c>
      <c r="O445" s="14">
        <f>IF(N445="",0,VLOOKUP(N445,Légende!D:E,2,FALSE))</f>
        <v>1</v>
      </c>
      <c r="P445" s="15">
        <f>IF(Q445="","",VLOOKUP(Q445,'[1]Données GS'!V:W,2,FALSE))</f>
        <v>50</v>
      </c>
      <c r="Q445" s="32" t="s">
        <v>67</v>
      </c>
      <c r="R445" s="107" t="s">
        <v>292</v>
      </c>
    </row>
    <row r="446" spans="1:18" ht="45" x14ac:dyDescent="0.25">
      <c r="A446" s="114" t="s">
        <v>136</v>
      </c>
      <c r="B446" s="65" t="s">
        <v>179</v>
      </c>
      <c r="C446" s="65" t="s">
        <v>53</v>
      </c>
      <c r="D446" s="65"/>
      <c r="E446" s="65" t="s">
        <v>15</v>
      </c>
      <c r="F446" s="66">
        <v>3</v>
      </c>
      <c r="G446" s="66">
        <v>1.75</v>
      </c>
      <c r="H446" s="16">
        <f t="shared" si="6"/>
        <v>10.5</v>
      </c>
      <c r="I446" s="66" t="s">
        <v>16</v>
      </c>
      <c r="J446" s="66" t="s">
        <v>17</v>
      </c>
      <c r="K446" s="61">
        <v>22</v>
      </c>
      <c r="L446" s="85" t="s">
        <v>51</v>
      </c>
      <c r="M446" s="14">
        <f>IF(L446="","",VLOOKUP(L446,Légende!A:B,2,FALSE))</f>
        <v>1</v>
      </c>
      <c r="N446" s="90" t="s">
        <v>18</v>
      </c>
      <c r="O446" s="14">
        <f>IF(N446="",0,VLOOKUP(N446,Légende!D:E,2,FALSE))</f>
        <v>1</v>
      </c>
      <c r="P446" s="15">
        <f>IF(Q446="","",VLOOKUP(Q446,'[1]Données GS'!V:W,2,FALSE))</f>
        <v>50</v>
      </c>
      <c r="Q446" s="32" t="s">
        <v>67</v>
      </c>
      <c r="R446" s="107" t="s">
        <v>292</v>
      </c>
    </row>
    <row r="447" spans="1:18" ht="60" x14ac:dyDescent="0.25">
      <c r="A447" s="114" t="s">
        <v>136</v>
      </c>
      <c r="B447" s="65" t="s">
        <v>179</v>
      </c>
      <c r="C447" s="65" t="s">
        <v>53</v>
      </c>
      <c r="D447" s="65"/>
      <c r="E447" s="65" t="s">
        <v>22</v>
      </c>
      <c r="F447" s="66">
        <v>1</v>
      </c>
      <c r="G447" s="66">
        <v>1.75</v>
      </c>
      <c r="H447" s="16">
        <f t="shared" si="6"/>
        <v>3.5</v>
      </c>
      <c r="I447" s="66" t="s">
        <v>16</v>
      </c>
      <c r="J447" s="66" t="s">
        <v>17</v>
      </c>
      <c r="K447" s="61">
        <v>24</v>
      </c>
      <c r="L447" s="85" t="s">
        <v>50</v>
      </c>
      <c r="M447" s="14">
        <f>IF(L447="","",VLOOKUP(L447,Légende!A:B,2,FALSE))</f>
        <v>0.8</v>
      </c>
      <c r="N447" s="90" t="s">
        <v>18</v>
      </c>
      <c r="O447" s="14">
        <f>IF(N447="",0,VLOOKUP(N447,Légende!D:E,2,FALSE))</f>
        <v>1</v>
      </c>
      <c r="P447" s="15">
        <f>IF(Q447="","",VLOOKUP(Q447,'[1]Données GS'!V:W,2,FALSE))</f>
        <v>200</v>
      </c>
      <c r="Q447" s="32" t="s">
        <v>76</v>
      </c>
      <c r="R447" s="107" t="s">
        <v>445</v>
      </c>
    </row>
    <row r="448" spans="1:18" ht="45" x14ac:dyDescent="0.25">
      <c r="A448" s="114" t="s">
        <v>136</v>
      </c>
      <c r="B448" s="65" t="s">
        <v>179</v>
      </c>
      <c r="C448" s="65" t="s">
        <v>53</v>
      </c>
      <c r="D448" s="65"/>
      <c r="E448" s="65" t="s">
        <v>2</v>
      </c>
      <c r="F448" s="66">
        <v>1</v>
      </c>
      <c r="G448" s="66">
        <v>1.75</v>
      </c>
      <c r="H448" s="16">
        <f t="shared" si="6"/>
        <v>3.5</v>
      </c>
      <c r="I448" s="66" t="s">
        <v>16</v>
      </c>
      <c r="J448" s="66" t="s">
        <v>17</v>
      </c>
      <c r="K448" s="61">
        <v>24</v>
      </c>
      <c r="L448" s="85" t="s">
        <v>52</v>
      </c>
      <c r="M448" s="14">
        <f>IF(L448="","",VLOOKUP(L448,Légende!A:B,2,FALSE))</f>
        <v>1.2</v>
      </c>
      <c r="N448" s="90" t="s">
        <v>18</v>
      </c>
      <c r="O448" s="14">
        <f>IF(N448="",0,VLOOKUP(N448,Légende!D:E,2,FALSE))</f>
        <v>1</v>
      </c>
      <c r="P448" s="15">
        <f>IF(Q448="","",VLOOKUP(Q448,'[1]Données GS'!V:W,2,FALSE))</f>
        <v>12</v>
      </c>
      <c r="Q448" s="67" t="s">
        <v>26</v>
      </c>
      <c r="R448" s="107" t="s">
        <v>319</v>
      </c>
    </row>
    <row r="449" spans="1:18" ht="45" x14ac:dyDescent="0.25">
      <c r="A449" s="114" t="s">
        <v>136</v>
      </c>
      <c r="B449" s="65" t="s">
        <v>179</v>
      </c>
      <c r="C449" s="65" t="s">
        <v>53</v>
      </c>
      <c r="D449" s="65"/>
      <c r="E449" s="65" t="s">
        <v>15</v>
      </c>
      <c r="F449" s="66">
        <v>2</v>
      </c>
      <c r="G449" s="66">
        <v>1.75</v>
      </c>
      <c r="H449" s="16">
        <f t="shared" si="6"/>
        <v>7</v>
      </c>
      <c r="I449" s="66" t="s">
        <v>16</v>
      </c>
      <c r="J449" s="66" t="s">
        <v>17</v>
      </c>
      <c r="K449" s="61">
        <v>34</v>
      </c>
      <c r="L449" s="85" t="s">
        <v>52</v>
      </c>
      <c r="M449" s="14">
        <f>IF(L449="","",VLOOKUP(L449,Légende!A:B,2,FALSE))</f>
        <v>1.2</v>
      </c>
      <c r="N449" s="90" t="s">
        <v>18</v>
      </c>
      <c r="O449" s="14">
        <f>IF(N449="",0,VLOOKUP(N449,Légende!D:E,2,FALSE))</f>
        <v>1</v>
      </c>
      <c r="P449" s="15">
        <f>IF(Q449="","",VLOOKUP(Q449,'[1]Données GS'!V:W,2,FALSE))</f>
        <v>50</v>
      </c>
      <c r="Q449" s="32" t="s">
        <v>67</v>
      </c>
      <c r="R449" s="107" t="s">
        <v>446</v>
      </c>
    </row>
    <row r="450" spans="1:18" ht="60" x14ac:dyDescent="0.25">
      <c r="A450" s="114" t="s">
        <v>137</v>
      </c>
      <c r="B450" s="65" t="s">
        <v>183</v>
      </c>
      <c r="C450" s="65" t="s">
        <v>53</v>
      </c>
      <c r="D450" s="65"/>
      <c r="E450" s="62" t="s">
        <v>2</v>
      </c>
      <c r="F450" s="66">
        <v>4</v>
      </c>
      <c r="G450" s="66">
        <v>1.2</v>
      </c>
      <c r="H450" s="16">
        <f t="shared" si="6"/>
        <v>9.6</v>
      </c>
      <c r="I450" s="66" t="s">
        <v>16</v>
      </c>
      <c r="J450" s="66" t="s">
        <v>17</v>
      </c>
      <c r="K450" s="61">
        <v>71</v>
      </c>
      <c r="L450" s="85" t="s">
        <v>51</v>
      </c>
      <c r="M450" s="14">
        <f>IF(L450="","",VLOOKUP(L450,Légende!A:B,2,FALSE))</f>
        <v>1</v>
      </c>
      <c r="N450" s="90" t="s">
        <v>18</v>
      </c>
      <c r="O450" s="14">
        <f>IF(N450="",0,VLOOKUP(N450,Légende!D:E,2,FALSE))</f>
        <v>1</v>
      </c>
      <c r="P450" s="15">
        <f>IF(Q450="","",VLOOKUP(Q450,'[1]Données GS'!V:W,2,FALSE))</f>
        <v>0</v>
      </c>
      <c r="Q450" s="96" t="s">
        <v>94</v>
      </c>
      <c r="R450" s="107" t="s">
        <v>447</v>
      </c>
    </row>
    <row r="451" spans="1:18" ht="45" x14ac:dyDescent="0.25">
      <c r="A451" s="114" t="s">
        <v>137</v>
      </c>
      <c r="B451" s="65" t="s">
        <v>183</v>
      </c>
      <c r="C451" s="65" t="s">
        <v>53</v>
      </c>
      <c r="D451" s="65"/>
      <c r="E451" s="62" t="s">
        <v>22</v>
      </c>
      <c r="F451" s="66">
        <v>1</v>
      </c>
      <c r="G451" s="66">
        <v>0.5</v>
      </c>
      <c r="H451" s="16">
        <f t="shared" si="6"/>
        <v>1</v>
      </c>
      <c r="I451" s="66" t="s">
        <v>16</v>
      </c>
      <c r="J451" s="66" t="s">
        <v>17</v>
      </c>
      <c r="K451" s="61">
        <v>6</v>
      </c>
      <c r="L451" s="85" t="s">
        <v>50</v>
      </c>
      <c r="M451" s="14">
        <f>IF(L451="","",VLOOKUP(L451,Légende!A:B,2,FALSE))</f>
        <v>0.8</v>
      </c>
      <c r="N451" s="90" t="s">
        <v>18</v>
      </c>
      <c r="O451" s="14">
        <f>IF(N451="",0,VLOOKUP(N451,Légende!D:E,2,FALSE))</f>
        <v>1</v>
      </c>
      <c r="P451" s="15">
        <f>IF(Q451="","",VLOOKUP(Q451,'[1]Données GS'!V:W,2,FALSE))</f>
        <v>50</v>
      </c>
      <c r="Q451" s="32" t="s">
        <v>67</v>
      </c>
      <c r="R451" s="107" t="s">
        <v>344</v>
      </c>
    </row>
    <row r="452" spans="1:18" ht="60" x14ac:dyDescent="0.25">
      <c r="A452" s="114" t="s">
        <v>137</v>
      </c>
      <c r="B452" s="65" t="s">
        <v>183</v>
      </c>
      <c r="C452" s="65" t="s">
        <v>53</v>
      </c>
      <c r="D452" s="65"/>
      <c r="E452" s="62" t="s">
        <v>19</v>
      </c>
      <c r="F452" s="66">
        <v>2</v>
      </c>
      <c r="G452" s="66">
        <v>1.2</v>
      </c>
      <c r="H452" s="16">
        <f t="shared" si="6"/>
        <v>4.8</v>
      </c>
      <c r="I452" s="66" t="s">
        <v>16</v>
      </c>
      <c r="J452" s="66" t="s">
        <v>17</v>
      </c>
      <c r="K452" s="61">
        <v>21</v>
      </c>
      <c r="L452" s="85" t="s">
        <v>50</v>
      </c>
      <c r="M452" s="14">
        <f>IF(L452="","",VLOOKUP(L452,Légende!A:B,2,FALSE))</f>
        <v>0.8</v>
      </c>
      <c r="N452" s="90" t="s">
        <v>18</v>
      </c>
      <c r="O452" s="14">
        <f>IF(N452="",0,VLOOKUP(N452,Légende!D:E,2,FALSE))</f>
        <v>1</v>
      </c>
      <c r="P452" s="15">
        <f>IF(Q452="","",VLOOKUP(Q452,'[1]Données GS'!V:W,2,FALSE))</f>
        <v>0</v>
      </c>
      <c r="Q452" s="96" t="s">
        <v>94</v>
      </c>
      <c r="R452" s="107" t="s">
        <v>447</v>
      </c>
    </row>
    <row r="453" spans="1:18" ht="45" x14ac:dyDescent="0.25">
      <c r="A453" s="114" t="s">
        <v>138</v>
      </c>
      <c r="B453" s="65" t="s">
        <v>176</v>
      </c>
      <c r="C453" s="65" t="s">
        <v>53</v>
      </c>
      <c r="D453" s="65"/>
      <c r="E453" s="65" t="s">
        <v>19</v>
      </c>
      <c r="F453" s="66">
        <v>0</v>
      </c>
      <c r="G453" s="66">
        <v>0</v>
      </c>
      <c r="H453" s="16">
        <f t="shared" si="6"/>
        <v>0</v>
      </c>
      <c r="I453" s="61" t="s">
        <v>16</v>
      </c>
      <c r="J453" s="61" t="s">
        <v>17</v>
      </c>
      <c r="K453" s="61">
        <v>69</v>
      </c>
      <c r="L453" s="85" t="s">
        <v>50</v>
      </c>
      <c r="M453" s="14">
        <f>IF(L453="","",VLOOKUP(L453,Légende!A:B,2,FALSE))</f>
        <v>0.8</v>
      </c>
      <c r="N453" s="90" t="s">
        <v>18</v>
      </c>
      <c r="O453" s="14">
        <f>IF(N453="",0,VLOOKUP(N453,Légende!D:E,2,FALSE))</f>
        <v>1</v>
      </c>
      <c r="P453" s="15">
        <f>IF(Q453="","",VLOOKUP(Q453,'[1]Données GS'!V:W,2,FALSE))</f>
        <v>50</v>
      </c>
      <c r="Q453" s="32" t="s">
        <v>67</v>
      </c>
      <c r="R453" s="107" t="s">
        <v>292</v>
      </c>
    </row>
    <row r="454" spans="1:18" ht="45" x14ac:dyDescent="0.25">
      <c r="A454" s="106" t="s">
        <v>138</v>
      </c>
      <c r="B454" s="62" t="s">
        <v>176</v>
      </c>
      <c r="C454" s="62" t="s">
        <v>53</v>
      </c>
      <c r="D454" s="62"/>
      <c r="E454" s="62" t="s">
        <v>19</v>
      </c>
      <c r="F454" s="61">
        <v>0</v>
      </c>
      <c r="G454" s="61">
        <v>0</v>
      </c>
      <c r="H454" s="16">
        <f t="shared" si="6"/>
        <v>0</v>
      </c>
      <c r="I454" s="61" t="s">
        <v>16</v>
      </c>
      <c r="J454" s="61" t="s">
        <v>17</v>
      </c>
      <c r="K454" s="61">
        <v>22</v>
      </c>
      <c r="L454" s="85" t="s">
        <v>50</v>
      </c>
      <c r="M454" s="14">
        <f>IF(L454="","",VLOOKUP(L454,Légende!A:B,2,FALSE))</f>
        <v>0.8</v>
      </c>
      <c r="N454" s="90" t="s">
        <v>18</v>
      </c>
      <c r="O454" s="14">
        <f>IF(N454="",0,VLOOKUP(N454,Légende!D:E,2,FALSE))</f>
        <v>1</v>
      </c>
      <c r="P454" s="15">
        <f>IF(Q454="","",VLOOKUP(Q454,'[1]Données GS'!V:W,2,FALSE))</f>
        <v>50</v>
      </c>
      <c r="Q454" s="32" t="s">
        <v>67</v>
      </c>
      <c r="R454" s="107" t="s">
        <v>448</v>
      </c>
    </row>
    <row r="455" spans="1:18" ht="45" x14ac:dyDescent="0.25">
      <c r="A455" s="114" t="s">
        <v>138</v>
      </c>
      <c r="B455" s="65" t="s">
        <v>176</v>
      </c>
      <c r="C455" s="65" t="s">
        <v>53</v>
      </c>
      <c r="D455" s="65" t="s">
        <v>175</v>
      </c>
      <c r="E455" s="65" t="s">
        <v>15</v>
      </c>
      <c r="F455" s="66">
        <v>1</v>
      </c>
      <c r="G455" s="66">
        <v>2.2000000000000002</v>
      </c>
      <c r="H455" s="16">
        <f t="shared" si="6"/>
        <v>4.4000000000000004</v>
      </c>
      <c r="I455" s="61" t="s">
        <v>16</v>
      </c>
      <c r="J455" s="61" t="s">
        <v>17</v>
      </c>
      <c r="K455" s="61">
        <v>21</v>
      </c>
      <c r="L455" s="85" t="s">
        <v>51</v>
      </c>
      <c r="M455" s="14">
        <f>IF(L455="","",VLOOKUP(L455,Légende!A:B,2,FALSE))</f>
        <v>1</v>
      </c>
      <c r="N455" s="90" t="s">
        <v>18</v>
      </c>
      <c r="O455" s="14">
        <f>IF(N455="",0,VLOOKUP(N455,Légende!D:E,2,FALSE))</f>
        <v>1</v>
      </c>
      <c r="P455" s="15">
        <f>IF(Q455="","",VLOOKUP(Q455,'[1]Données GS'!V:W,2,FALSE))</f>
        <v>50</v>
      </c>
      <c r="Q455" s="32" t="s">
        <v>67</v>
      </c>
      <c r="R455" s="107" t="s">
        <v>292</v>
      </c>
    </row>
    <row r="456" spans="1:18" ht="45" x14ac:dyDescent="0.25">
      <c r="A456" s="114" t="s">
        <v>138</v>
      </c>
      <c r="B456" s="65" t="s">
        <v>176</v>
      </c>
      <c r="C456" s="65" t="s">
        <v>53</v>
      </c>
      <c r="D456" s="65" t="s">
        <v>190</v>
      </c>
      <c r="E456" s="65" t="s">
        <v>15</v>
      </c>
      <c r="F456" s="66">
        <v>1</v>
      </c>
      <c r="G456" s="66">
        <v>2.2000000000000002</v>
      </c>
      <c r="H456" s="16">
        <f t="shared" si="6"/>
        <v>4.4000000000000004</v>
      </c>
      <c r="I456" s="61" t="s">
        <v>16</v>
      </c>
      <c r="J456" s="61" t="s">
        <v>17</v>
      </c>
      <c r="K456" s="61">
        <v>21</v>
      </c>
      <c r="L456" s="85" t="s">
        <v>51</v>
      </c>
      <c r="M456" s="14">
        <f>IF(L456="","",VLOOKUP(L456,Légende!A:B,2,FALSE))</f>
        <v>1</v>
      </c>
      <c r="N456" s="90" t="s">
        <v>18</v>
      </c>
      <c r="O456" s="14">
        <f>IF(N456="",0,VLOOKUP(N456,Légende!D:E,2,FALSE))</f>
        <v>1</v>
      </c>
      <c r="P456" s="15">
        <f>IF(Q456="","",VLOOKUP(Q456,'[1]Données GS'!V:W,2,FALSE))</f>
        <v>50</v>
      </c>
      <c r="Q456" s="32" t="s">
        <v>67</v>
      </c>
      <c r="R456" s="107" t="s">
        <v>292</v>
      </c>
    </row>
    <row r="457" spans="1:18" ht="45" x14ac:dyDescent="0.25">
      <c r="A457" s="114" t="s">
        <v>138</v>
      </c>
      <c r="B457" s="65" t="s">
        <v>176</v>
      </c>
      <c r="C457" s="65" t="s">
        <v>53</v>
      </c>
      <c r="D457" s="65" t="s">
        <v>191</v>
      </c>
      <c r="E457" s="65" t="s">
        <v>15</v>
      </c>
      <c r="F457" s="66">
        <v>2</v>
      </c>
      <c r="G457" s="66">
        <v>2.2000000000000002</v>
      </c>
      <c r="H457" s="16">
        <f t="shared" si="6"/>
        <v>8.8000000000000007</v>
      </c>
      <c r="I457" s="61" t="s">
        <v>16</v>
      </c>
      <c r="J457" s="61" t="s">
        <v>17</v>
      </c>
      <c r="K457" s="61">
        <v>44</v>
      </c>
      <c r="L457" s="85" t="s">
        <v>51</v>
      </c>
      <c r="M457" s="14">
        <f>IF(L457="","",VLOOKUP(L457,Légende!A:B,2,FALSE))</f>
        <v>1</v>
      </c>
      <c r="N457" s="90" t="s">
        <v>18</v>
      </c>
      <c r="O457" s="14">
        <f>IF(N457="",0,VLOOKUP(N457,Légende!D:E,2,FALSE))</f>
        <v>1</v>
      </c>
      <c r="P457" s="15">
        <f>IF(Q457="","",VLOOKUP(Q457,'[1]Données GS'!V:W,2,FALSE))</f>
        <v>50</v>
      </c>
      <c r="Q457" s="32" t="s">
        <v>67</v>
      </c>
      <c r="R457" s="107" t="s">
        <v>292</v>
      </c>
    </row>
    <row r="458" spans="1:18" ht="45" x14ac:dyDescent="0.25">
      <c r="A458" s="114" t="s">
        <v>138</v>
      </c>
      <c r="B458" s="65" t="s">
        <v>176</v>
      </c>
      <c r="C458" s="65" t="s">
        <v>53</v>
      </c>
      <c r="D458" s="65" t="s">
        <v>179</v>
      </c>
      <c r="E458" s="65" t="s">
        <v>15</v>
      </c>
      <c r="F458" s="66">
        <v>1</v>
      </c>
      <c r="G458" s="66">
        <v>2.2000000000000002</v>
      </c>
      <c r="H458" s="16">
        <f t="shared" si="6"/>
        <v>4.4000000000000004</v>
      </c>
      <c r="I458" s="61" t="s">
        <v>16</v>
      </c>
      <c r="J458" s="61" t="s">
        <v>17</v>
      </c>
      <c r="K458" s="61">
        <v>21</v>
      </c>
      <c r="L458" s="85" t="s">
        <v>51</v>
      </c>
      <c r="M458" s="14">
        <f>IF(L458="","",VLOOKUP(L458,Légende!A:B,2,FALSE))</f>
        <v>1</v>
      </c>
      <c r="N458" s="90" t="s">
        <v>18</v>
      </c>
      <c r="O458" s="14">
        <f>IF(N458="",0,VLOOKUP(N458,Légende!D:E,2,FALSE))</f>
        <v>1</v>
      </c>
      <c r="P458" s="15">
        <f>IF(Q458="","",VLOOKUP(Q458,'[1]Données GS'!V:W,2,FALSE))</f>
        <v>50</v>
      </c>
      <c r="Q458" s="32" t="s">
        <v>67</v>
      </c>
      <c r="R458" s="107" t="s">
        <v>292</v>
      </c>
    </row>
    <row r="459" spans="1:18" ht="45" x14ac:dyDescent="0.25">
      <c r="A459" s="114" t="s">
        <v>138</v>
      </c>
      <c r="B459" s="65" t="s">
        <v>176</v>
      </c>
      <c r="C459" s="65" t="s">
        <v>53</v>
      </c>
      <c r="D459" s="65" t="s">
        <v>172</v>
      </c>
      <c r="E459" s="65" t="s">
        <v>15</v>
      </c>
      <c r="F459" s="66">
        <v>1</v>
      </c>
      <c r="G459" s="66">
        <v>2.2000000000000002</v>
      </c>
      <c r="H459" s="16">
        <f t="shared" ref="H459:H522" si="7">F459*G459*2</f>
        <v>4.4000000000000004</v>
      </c>
      <c r="I459" s="61" t="s">
        <v>16</v>
      </c>
      <c r="J459" s="61" t="s">
        <v>17</v>
      </c>
      <c r="K459" s="61">
        <v>22</v>
      </c>
      <c r="L459" s="85" t="s">
        <v>51</v>
      </c>
      <c r="M459" s="14">
        <f>IF(L459="","",VLOOKUP(L459,Légende!A:B,2,FALSE))</f>
        <v>1</v>
      </c>
      <c r="N459" s="90" t="s">
        <v>18</v>
      </c>
      <c r="O459" s="14">
        <f>IF(N459="",0,VLOOKUP(N459,Légende!D:E,2,FALSE))</f>
        <v>1</v>
      </c>
      <c r="P459" s="15">
        <f>IF(Q459="","",VLOOKUP(Q459,'[1]Données GS'!V:W,2,FALSE))</f>
        <v>50</v>
      </c>
      <c r="Q459" s="32" t="s">
        <v>67</v>
      </c>
      <c r="R459" s="107" t="s">
        <v>292</v>
      </c>
    </row>
    <row r="460" spans="1:18" ht="45" x14ac:dyDescent="0.25">
      <c r="A460" s="114" t="s">
        <v>138</v>
      </c>
      <c r="B460" s="65" t="s">
        <v>176</v>
      </c>
      <c r="C460" s="65" t="s">
        <v>53</v>
      </c>
      <c r="D460" s="65" t="s">
        <v>180</v>
      </c>
      <c r="E460" s="65" t="s">
        <v>15</v>
      </c>
      <c r="F460" s="66">
        <v>1</v>
      </c>
      <c r="G460" s="66">
        <v>2.2000000000000002</v>
      </c>
      <c r="H460" s="16">
        <f t="shared" si="7"/>
        <v>4.4000000000000004</v>
      </c>
      <c r="I460" s="61" t="s">
        <v>16</v>
      </c>
      <c r="J460" s="61" t="s">
        <v>17</v>
      </c>
      <c r="K460" s="61">
        <v>21</v>
      </c>
      <c r="L460" s="85" t="s">
        <v>51</v>
      </c>
      <c r="M460" s="14">
        <f>IF(L460="","",VLOOKUP(L460,Légende!A:B,2,FALSE))</f>
        <v>1</v>
      </c>
      <c r="N460" s="90" t="s">
        <v>18</v>
      </c>
      <c r="O460" s="14">
        <f>IF(N460="",0,VLOOKUP(N460,Légende!D:E,2,FALSE))</f>
        <v>1</v>
      </c>
      <c r="P460" s="15">
        <f>IF(Q460="","",VLOOKUP(Q460,'[1]Données GS'!V:W,2,FALSE))</f>
        <v>50</v>
      </c>
      <c r="Q460" s="32" t="s">
        <v>67</v>
      </c>
      <c r="R460" s="107" t="s">
        <v>292</v>
      </c>
    </row>
    <row r="461" spans="1:18" ht="45" x14ac:dyDescent="0.25">
      <c r="A461" s="114" t="s">
        <v>138</v>
      </c>
      <c r="B461" s="65" t="s">
        <v>176</v>
      </c>
      <c r="C461" s="65" t="s">
        <v>53</v>
      </c>
      <c r="D461" s="65" t="s">
        <v>181</v>
      </c>
      <c r="E461" s="65" t="s">
        <v>15</v>
      </c>
      <c r="F461" s="66">
        <v>1</v>
      </c>
      <c r="G461" s="66">
        <v>2.2000000000000002</v>
      </c>
      <c r="H461" s="16">
        <f t="shared" si="7"/>
        <v>4.4000000000000004</v>
      </c>
      <c r="I461" s="61" t="s">
        <v>16</v>
      </c>
      <c r="J461" s="61" t="s">
        <v>17</v>
      </c>
      <c r="K461" s="61">
        <v>22</v>
      </c>
      <c r="L461" s="85" t="s">
        <v>51</v>
      </c>
      <c r="M461" s="14">
        <f>IF(L461="","",VLOOKUP(L461,Légende!A:B,2,FALSE))</f>
        <v>1</v>
      </c>
      <c r="N461" s="90" t="s">
        <v>18</v>
      </c>
      <c r="O461" s="14">
        <f>IF(N461="",0,VLOOKUP(N461,Légende!D:E,2,FALSE))</f>
        <v>1</v>
      </c>
      <c r="P461" s="15">
        <f>IF(Q461="","",VLOOKUP(Q461,'[1]Données GS'!V:W,2,FALSE))</f>
        <v>50</v>
      </c>
      <c r="Q461" s="32" t="s">
        <v>67</v>
      </c>
      <c r="R461" s="107" t="s">
        <v>292</v>
      </c>
    </row>
    <row r="462" spans="1:18" ht="45" x14ac:dyDescent="0.25">
      <c r="A462" s="114" t="s">
        <v>138</v>
      </c>
      <c r="B462" s="65" t="s">
        <v>176</v>
      </c>
      <c r="C462" s="65" t="s">
        <v>53</v>
      </c>
      <c r="D462" s="65" t="s">
        <v>182</v>
      </c>
      <c r="E462" s="65" t="s">
        <v>15</v>
      </c>
      <c r="F462" s="66">
        <v>1</v>
      </c>
      <c r="G462" s="66">
        <v>2.2000000000000002</v>
      </c>
      <c r="H462" s="16">
        <f t="shared" si="7"/>
        <v>4.4000000000000004</v>
      </c>
      <c r="I462" s="61" t="s">
        <v>16</v>
      </c>
      <c r="J462" s="61" t="s">
        <v>17</v>
      </c>
      <c r="K462" s="61">
        <v>16</v>
      </c>
      <c r="L462" s="85" t="s">
        <v>51</v>
      </c>
      <c r="M462" s="14">
        <f>IF(L462="","",VLOOKUP(L462,Légende!A:B,2,FALSE))</f>
        <v>1</v>
      </c>
      <c r="N462" s="90" t="s">
        <v>18</v>
      </c>
      <c r="O462" s="14">
        <f>IF(N462="",0,VLOOKUP(N462,Légende!D:E,2,FALSE))</f>
        <v>1</v>
      </c>
      <c r="P462" s="15">
        <f>IF(Q462="","",VLOOKUP(Q462,'[1]Données GS'!V:W,2,FALSE))</f>
        <v>50</v>
      </c>
      <c r="Q462" s="32" t="s">
        <v>67</v>
      </c>
      <c r="R462" s="107" t="s">
        <v>449</v>
      </c>
    </row>
    <row r="463" spans="1:18" ht="45" x14ac:dyDescent="0.25">
      <c r="A463" s="114" t="s">
        <v>138</v>
      </c>
      <c r="B463" s="65" t="s">
        <v>176</v>
      </c>
      <c r="C463" s="65" t="s">
        <v>53</v>
      </c>
      <c r="D463" s="65" t="s">
        <v>183</v>
      </c>
      <c r="E463" s="65" t="s">
        <v>15</v>
      </c>
      <c r="F463" s="66">
        <v>1</v>
      </c>
      <c r="G463" s="66">
        <v>2.2000000000000002</v>
      </c>
      <c r="H463" s="16">
        <f t="shared" si="7"/>
        <v>4.4000000000000004</v>
      </c>
      <c r="I463" s="61" t="s">
        <v>16</v>
      </c>
      <c r="J463" s="61" t="s">
        <v>17</v>
      </c>
      <c r="K463" s="61">
        <v>16</v>
      </c>
      <c r="L463" s="85" t="s">
        <v>51</v>
      </c>
      <c r="M463" s="14">
        <f>IF(L463="","",VLOOKUP(L463,Légende!A:B,2,FALSE))</f>
        <v>1</v>
      </c>
      <c r="N463" s="90" t="s">
        <v>18</v>
      </c>
      <c r="O463" s="14">
        <f>IF(N463="",0,VLOOKUP(N463,Légende!D:E,2,FALSE))</f>
        <v>1</v>
      </c>
      <c r="P463" s="15">
        <f>IF(Q463="","",VLOOKUP(Q463,'[1]Données GS'!V:W,2,FALSE))</f>
        <v>50</v>
      </c>
      <c r="Q463" s="32" t="s">
        <v>67</v>
      </c>
      <c r="R463" s="107" t="s">
        <v>450</v>
      </c>
    </row>
    <row r="464" spans="1:18" ht="75" x14ac:dyDescent="0.25">
      <c r="A464" s="114" t="s">
        <v>138</v>
      </c>
      <c r="B464" s="65" t="s">
        <v>176</v>
      </c>
      <c r="C464" s="65" t="s">
        <v>53</v>
      </c>
      <c r="D464" s="65" t="s">
        <v>192</v>
      </c>
      <c r="E464" s="65" t="s">
        <v>22</v>
      </c>
      <c r="F464" s="66">
        <v>2</v>
      </c>
      <c r="G464" s="66">
        <v>2.2000000000000002</v>
      </c>
      <c r="H464" s="16">
        <f t="shared" si="7"/>
        <v>8.8000000000000007</v>
      </c>
      <c r="I464" s="61" t="s">
        <v>16</v>
      </c>
      <c r="J464" s="61" t="s">
        <v>17</v>
      </c>
      <c r="K464" s="61">
        <v>44</v>
      </c>
      <c r="L464" s="85" t="s">
        <v>50</v>
      </c>
      <c r="M464" s="14">
        <f>IF(L464="","",VLOOKUP(L464,Légende!A:B,2,FALSE))</f>
        <v>0.8</v>
      </c>
      <c r="N464" s="90" t="s">
        <v>18</v>
      </c>
      <c r="O464" s="14">
        <f>IF(N464="",0,VLOOKUP(N464,Légende!D:E,2,FALSE))</f>
        <v>1</v>
      </c>
      <c r="P464" s="15">
        <f>IF(Q464="","",VLOOKUP(Q464,'[1]Données GS'!V:W,2,FALSE))</f>
        <v>200</v>
      </c>
      <c r="Q464" s="32" t="s">
        <v>76</v>
      </c>
      <c r="R464" s="107" t="s">
        <v>451</v>
      </c>
    </row>
    <row r="465" spans="1:18" ht="45" x14ac:dyDescent="0.25">
      <c r="A465" s="114" t="s">
        <v>138</v>
      </c>
      <c r="B465" s="65" t="s">
        <v>176</v>
      </c>
      <c r="C465" s="65" t="s">
        <v>53</v>
      </c>
      <c r="D465" s="65" t="s">
        <v>187</v>
      </c>
      <c r="E465" s="65" t="s">
        <v>15</v>
      </c>
      <c r="F465" s="66">
        <v>2</v>
      </c>
      <c r="G465" s="66">
        <v>2.2000000000000002</v>
      </c>
      <c r="H465" s="16">
        <f t="shared" si="7"/>
        <v>8.8000000000000007</v>
      </c>
      <c r="I465" s="61" t="s">
        <v>16</v>
      </c>
      <c r="J465" s="61" t="s">
        <v>17</v>
      </c>
      <c r="K465" s="61">
        <v>45</v>
      </c>
      <c r="L465" s="85" t="s">
        <v>50</v>
      </c>
      <c r="M465" s="14">
        <f>IF(L465="","",VLOOKUP(L465,Légende!A:B,2,FALSE))</f>
        <v>0.8</v>
      </c>
      <c r="N465" s="90" t="s">
        <v>18</v>
      </c>
      <c r="O465" s="14">
        <f>IF(N465="",0,VLOOKUP(N465,Légende!D:E,2,FALSE))</f>
        <v>1</v>
      </c>
      <c r="P465" s="15">
        <f>IF(Q465="","",VLOOKUP(Q465,'[1]Données GS'!V:W,2,FALSE))</f>
        <v>50</v>
      </c>
      <c r="Q465" s="32" t="s">
        <v>67</v>
      </c>
      <c r="R465" s="107" t="s">
        <v>452</v>
      </c>
    </row>
    <row r="466" spans="1:18" ht="45" x14ac:dyDescent="0.25">
      <c r="A466" s="114" t="s">
        <v>138</v>
      </c>
      <c r="B466" s="65" t="s">
        <v>176</v>
      </c>
      <c r="C466" s="65" t="s">
        <v>53</v>
      </c>
      <c r="D466" s="65" t="s">
        <v>252</v>
      </c>
      <c r="E466" s="65" t="s">
        <v>15</v>
      </c>
      <c r="F466" s="66">
        <v>2</v>
      </c>
      <c r="G466" s="66">
        <v>2.2000000000000002</v>
      </c>
      <c r="H466" s="16">
        <f t="shared" si="7"/>
        <v>8.8000000000000007</v>
      </c>
      <c r="I466" s="61" t="s">
        <v>16</v>
      </c>
      <c r="J466" s="61" t="s">
        <v>17</v>
      </c>
      <c r="K466" s="61">
        <v>43</v>
      </c>
      <c r="L466" s="85" t="s">
        <v>51</v>
      </c>
      <c r="M466" s="14">
        <f>IF(L466="","",VLOOKUP(L466,Légende!A:B,2,FALSE))</f>
        <v>1</v>
      </c>
      <c r="N466" s="90" t="s">
        <v>18</v>
      </c>
      <c r="O466" s="14">
        <f>IF(N466="",0,VLOOKUP(N466,Légende!D:E,2,FALSE))</f>
        <v>1</v>
      </c>
      <c r="P466" s="15">
        <f>IF(Q466="","",VLOOKUP(Q466,'[1]Données GS'!V:W,2,FALSE))</f>
        <v>50</v>
      </c>
      <c r="Q466" s="32" t="s">
        <v>67</v>
      </c>
      <c r="R466" s="107" t="s">
        <v>453</v>
      </c>
    </row>
    <row r="467" spans="1:18" ht="45" x14ac:dyDescent="0.25">
      <c r="A467" s="106" t="s">
        <v>138</v>
      </c>
      <c r="B467" s="62" t="s">
        <v>176</v>
      </c>
      <c r="C467" s="62" t="s">
        <v>53</v>
      </c>
      <c r="D467" s="62" t="s">
        <v>226</v>
      </c>
      <c r="E467" s="62" t="s">
        <v>15</v>
      </c>
      <c r="F467" s="66">
        <v>1</v>
      </c>
      <c r="G467" s="66">
        <v>2.2000000000000002</v>
      </c>
      <c r="H467" s="16">
        <f t="shared" si="7"/>
        <v>4.4000000000000004</v>
      </c>
      <c r="I467" s="61" t="s">
        <v>16</v>
      </c>
      <c r="J467" s="61" t="s">
        <v>17</v>
      </c>
      <c r="K467" s="61">
        <v>26</v>
      </c>
      <c r="L467" s="85" t="s">
        <v>51</v>
      </c>
      <c r="M467" s="14">
        <f>IF(L467="","",VLOOKUP(L467,Légende!A:B,2,FALSE))</f>
        <v>1</v>
      </c>
      <c r="N467" s="90" t="s">
        <v>18</v>
      </c>
      <c r="O467" s="14">
        <f>IF(N467="",0,VLOOKUP(N467,Légende!D:E,2,FALSE))</f>
        <v>1</v>
      </c>
      <c r="P467" s="15">
        <f>IF(Q467="","",VLOOKUP(Q467,'[1]Données GS'!V:W,2,FALSE))</f>
        <v>50</v>
      </c>
      <c r="Q467" s="32" t="s">
        <v>67</v>
      </c>
      <c r="R467" s="107" t="s">
        <v>454</v>
      </c>
    </row>
    <row r="468" spans="1:18" ht="45" x14ac:dyDescent="0.25">
      <c r="A468" s="106" t="s">
        <v>138</v>
      </c>
      <c r="B468" s="62" t="s">
        <v>176</v>
      </c>
      <c r="C468" s="62" t="s">
        <v>53</v>
      </c>
      <c r="D468" s="62" t="s">
        <v>253</v>
      </c>
      <c r="E468" s="62" t="s">
        <v>15</v>
      </c>
      <c r="F468" s="66">
        <v>1</v>
      </c>
      <c r="G468" s="66">
        <v>2.2000000000000002</v>
      </c>
      <c r="H468" s="16">
        <f t="shared" si="7"/>
        <v>4.4000000000000004</v>
      </c>
      <c r="I468" s="61" t="s">
        <v>16</v>
      </c>
      <c r="J468" s="61" t="s">
        <v>17</v>
      </c>
      <c r="K468" s="61">
        <v>21</v>
      </c>
      <c r="L468" s="85" t="s">
        <v>51</v>
      </c>
      <c r="M468" s="14">
        <f>IF(L468="","",VLOOKUP(L468,Légende!A:B,2,FALSE))</f>
        <v>1</v>
      </c>
      <c r="N468" s="90" t="s">
        <v>18</v>
      </c>
      <c r="O468" s="14">
        <f>IF(N468="",0,VLOOKUP(N468,Légende!D:E,2,FALSE))</f>
        <v>1</v>
      </c>
      <c r="P468" s="15">
        <f>IF(Q468="","",VLOOKUP(Q468,'[1]Données GS'!V:W,2,FALSE))</f>
        <v>50</v>
      </c>
      <c r="Q468" s="32" t="s">
        <v>67</v>
      </c>
      <c r="R468" s="107" t="s">
        <v>455</v>
      </c>
    </row>
    <row r="469" spans="1:18" ht="45" x14ac:dyDescent="0.25">
      <c r="A469" s="106" t="s">
        <v>138</v>
      </c>
      <c r="B469" s="62" t="s">
        <v>176</v>
      </c>
      <c r="C469" s="62" t="s">
        <v>53</v>
      </c>
      <c r="D469" s="62" t="s">
        <v>249</v>
      </c>
      <c r="E469" s="62" t="s">
        <v>15</v>
      </c>
      <c r="F469" s="66">
        <v>2</v>
      </c>
      <c r="G469" s="66">
        <v>2.2000000000000002</v>
      </c>
      <c r="H469" s="16">
        <f t="shared" si="7"/>
        <v>8.8000000000000007</v>
      </c>
      <c r="I469" s="61" t="s">
        <v>16</v>
      </c>
      <c r="J469" s="61" t="s">
        <v>17</v>
      </c>
      <c r="K469" s="61">
        <v>44</v>
      </c>
      <c r="L469" s="85" t="s">
        <v>51</v>
      </c>
      <c r="M469" s="14">
        <f>IF(L469="","",VLOOKUP(L469,Légende!A:B,2,FALSE))</f>
        <v>1</v>
      </c>
      <c r="N469" s="90" t="s">
        <v>18</v>
      </c>
      <c r="O469" s="14">
        <f>IF(N469="",0,VLOOKUP(N469,Légende!D:E,2,FALSE))</f>
        <v>1</v>
      </c>
      <c r="P469" s="15">
        <f>IF(Q469="","",VLOOKUP(Q469,'[1]Données GS'!V:W,2,FALSE))</f>
        <v>50</v>
      </c>
      <c r="Q469" s="32" t="s">
        <v>67</v>
      </c>
      <c r="R469" s="107" t="s">
        <v>292</v>
      </c>
    </row>
    <row r="470" spans="1:18" ht="45" x14ac:dyDescent="0.25">
      <c r="A470" s="106" t="s">
        <v>139</v>
      </c>
      <c r="B470" s="32" t="s">
        <v>180</v>
      </c>
      <c r="C470" s="60" t="s">
        <v>53</v>
      </c>
      <c r="D470" s="60">
        <v>7</v>
      </c>
      <c r="E470" s="60" t="s">
        <v>15</v>
      </c>
      <c r="F470" s="66">
        <v>12</v>
      </c>
      <c r="G470" s="66">
        <v>10</v>
      </c>
      <c r="H470" s="16">
        <f t="shared" si="7"/>
        <v>240</v>
      </c>
      <c r="I470" s="61" t="s">
        <v>16</v>
      </c>
      <c r="J470" s="61" t="s">
        <v>17</v>
      </c>
      <c r="K470" s="60">
        <v>25</v>
      </c>
      <c r="L470" s="85" t="s">
        <v>52</v>
      </c>
      <c r="M470" s="14">
        <f>IF(L470="","",VLOOKUP(L470,Légende!A:B,2,FALSE))</f>
        <v>1.2</v>
      </c>
      <c r="N470" s="90" t="s">
        <v>18</v>
      </c>
      <c r="O470" s="14">
        <f>IF(N470="",0,VLOOKUP(N470,Légende!D:E,2,FALSE))</f>
        <v>1</v>
      </c>
      <c r="P470" s="15">
        <f>IF(Q470="","",VLOOKUP(Q470,'[1]Données GS'!V:W,2,FALSE))</f>
        <v>50</v>
      </c>
      <c r="Q470" s="32" t="s">
        <v>67</v>
      </c>
      <c r="R470" s="107" t="s">
        <v>292</v>
      </c>
    </row>
    <row r="471" spans="1:18" ht="60" x14ac:dyDescent="0.25">
      <c r="A471" s="106" t="s">
        <v>139</v>
      </c>
      <c r="B471" s="32" t="s">
        <v>180</v>
      </c>
      <c r="C471" s="60" t="s">
        <v>53</v>
      </c>
      <c r="D471" s="60">
        <v>20</v>
      </c>
      <c r="E471" s="60" t="s">
        <v>22</v>
      </c>
      <c r="F471" s="66">
        <v>0</v>
      </c>
      <c r="G471" s="66">
        <v>0</v>
      </c>
      <c r="H471" s="16">
        <f t="shared" si="7"/>
        <v>0</v>
      </c>
      <c r="I471" s="61" t="s">
        <v>16</v>
      </c>
      <c r="J471" s="61" t="s">
        <v>17</v>
      </c>
      <c r="K471" s="60">
        <v>12</v>
      </c>
      <c r="L471" s="85" t="s">
        <v>50</v>
      </c>
      <c r="M471" s="14">
        <f>IF(L471="","",VLOOKUP(L471,Légende!A:B,2,FALSE))</f>
        <v>0.8</v>
      </c>
      <c r="N471" s="90" t="s">
        <v>18</v>
      </c>
      <c r="O471" s="14">
        <f>IF(N471="",0,VLOOKUP(N471,Légende!D:E,2,FALSE))</f>
        <v>1</v>
      </c>
      <c r="P471" s="15">
        <f>IF(Q471="","",VLOOKUP(Q471,'[1]Données GS'!V:W,2,FALSE))</f>
        <v>200</v>
      </c>
      <c r="Q471" s="32" t="s">
        <v>76</v>
      </c>
      <c r="R471" s="107" t="s">
        <v>456</v>
      </c>
    </row>
    <row r="472" spans="1:18" ht="60" x14ac:dyDescent="0.25">
      <c r="A472" s="106" t="s">
        <v>139</v>
      </c>
      <c r="B472" s="32" t="s">
        <v>180</v>
      </c>
      <c r="C472" s="60" t="s">
        <v>53</v>
      </c>
      <c r="D472" s="60">
        <v>21</v>
      </c>
      <c r="E472" s="60" t="s">
        <v>22</v>
      </c>
      <c r="F472" s="66">
        <v>3</v>
      </c>
      <c r="G472" s="66">
        <v>7</v>
      </c>
      <c r="H472" s="16">
        <f t="shared" si="7"/>
        <v>42</v>
      </c>
      <c r="I472" s="61" t="s">
        <v>16</v>
      </c>
      <c r="J472" s="61" t="s">
        <v>17</v>
      </c>
      <c r="K472" s="60">
        <v>13</v>
      </c>
      <c r="L472" s="85" t="s">
        <v>50</v>
      </c>
      <c r="M472" s="14">
        <f>IF(L472="","",VLOOKUP(L472,Légende!A:B,2,FALSE))</f>
        <v>0.8</v>
      </c>
      <c r="N472" s="90" t="s">
        <v>18</v>
      </c>
      <c r="O472" s="14">
        <f>IF(N472="",0,VLOOKUP(N472,Légende!D:E,2,FALSE))</f>
        <v>1</v>
      </c>
      <c r="P472" s="15">
        <f>IF(Q472="","",VLOOKUP(Q472,'[1]Données GS'!V:W,2,FALSE))</f>
        <v>200</v>
      </c>
      <c r="Q472" s="32" t="s">
        <v>76</v>
      </c>
      <c r="R472" s="107" t="s">
        <v>457</v>
      </c>
    </row>
    <row r="473" spans="1:18" ht="45" x14ac:dyDescent="0.25">
      <c r="A473" s="106" t="s">
        <v>139</v>
      </c>
      <c r="B473" s="32" t="s">
        <v>180</v>
      </c>
      <c r="C473" s="60" t="s">
        <v>53</v>
      </c>
      <c r="D473" s="60">
        <v>22</v>
      </c>
      <c r="E473" s="60" t="s">
        <v>22</v>
      </c>
      <c r="F473" s="66">
        <v>1</v>
      </c>
      <c r="G473" s="66">
        <v>5</v>
      </c>
      <c r="H473" s="16">
        <f t="shared" si="7"/>
        <v>10</v>
      </c>
      <c r="I473" s="61" t="s">
        <v>16</v>
      </c>
      <c r="J473" s="61" t="s">
        <v>17</v>
      </c>
      <c r="K473" s="60">
        <v>12</v>
      </c>
      <c r="L473" s="85" t="s">
        <v>50</v>
      </c>
      <c r="M473" s="14">
        <f>IF(L473="","",VLOOKUP(L473,Légende!A:B,2,FALSE))</f>
        <v>0.8</v>
      </c>
      <c r="N473" s="90" t="s">
        <v>18</v>
      </c>
      <c r="O473" s="14">
        <f>IF(N473="",0,VLOOKUP(N473,Légende!D:E,2,FALSE))</f>
        <v>1</v>
      </c>
      <c r="P473" s="15">
        <f>IF(Q473="","",VLOOKUP(Q473,'[1]Données GS'!V:W,2,FALSE))</f>
        <v>200</v>
      </c>
      <c r="Q473" s="32" t="s">
        <v>76</v>
      </c>
      <c r="R473" s="107" t="s">
        <v>458</v>
      </c>
    </row>
    <row r="474" spans="1:18" ht="45" x14ac:dyDescent="0.25">
      <c r="A474" s="106" t="s">
        <v>139</v>
      </c>
      <c r="B474" s="32" t="s">
        <v>180</v>
      </c>
      <c r="C474" s="60" t="s">
        <v>254</v>
      </c>
      <c r="D474" s="60">
        <v>102</v>
      </c>
      <c r="E474" s="60" t="s">
        <v>19</v>
      </c>
      <c r="F474" s="66">
        <v>30</v>
      </c>
      <c r="G474" s="66">
        <v>25</v>
      </c>
      <c r="H474" s="16">
        <f t="shared" si="7"/>
        <v>1500</v>
      </c>
      <c r="I474" s="61" t="s">
        <v>16</v>
      </c>
      <c r="J474" s="88" t="s">
        <v>37</v>
      </c>
      <c r="K474" s="60">
        <v>92</v>
      </c>
      <c r="L474" s="85" t="s">
        <v>50</v>
      </c>
      <c r="M474" s="14">
        <f>IF(L474="","",VLOOKUP(L474,Légende!A:B,2,FALSE))</f>
        <v>0.8</v>
      </c>
      <c r="N474" s="90" t="s">
        <v>18</v>
      </c>
      <c r="O474" s="14">
        <f>IF(N474="",0,VLOOKUP(N474,Légende!D:E,2,FALSE))</f>
        <v>1</v>
      </c>
      <c r="P474" s="15">
        <f>IF(Q474="","",VLOOKUP(Q474,'[1]Données GS'!V:W,2,FALSE))</f>
        <v>50</v>
      </c>
      <c r="Q474" s="32" t="s">
        <v>67</v>
      </c>
      <c r="R474" s="107" t="s">
        <v>292</v>
      </c>
    </row>
    <row r="475" spans="1:18" ht="45" x14ac:dyDescent="0.25">
      <c r="A475" s="106" t="s">
        <v>139</v>
      </c>
      <c r="B475" s="32" t="s">
        <v>180</v>
      </c>
      <c r="C475" s="60">
        <v>1</v>
      </c>
      <c r="D475" s="60">
        <v>103</v>
      </c>
      <c r="E475" s="60" t="s">
        <v>15</v>
      </c>
      <c r="F475" s="66">
        <v>6</v>
      </c>
      <c r="G475" s="66">
        <v>5</v>
      </c>
      <c r="H475" s="16">
        <f t="shared" si="7"/>
        <v>60</v>
      </c>
      <c r="I475" s="61" t="s">
        <v>16</v>
      </c>
      <c r="J475" s="88" t="s">
        <v>17</v>
      </c>
      <c r="K475" s="60">
        <v>18</v>
      </c>
      <c r="L475" s="85" t="s">
        <v>51</v>
      </c>
      <c r="M475" s="14">
        <f>IF(L475="","",VLOOKUP(L475,Légende!A:B,2,FALSE))</f>
        <v>1</v>
      </c>
      <c r="N475" s="90" t="s">
        <v>18</v>
      </c>
      <c r="O475" s="14">
        <f>IF(N475="",0,VLOOKUP(N475,Légende!D:E,2,FALSE))</f>
        <v>1</v>
      </c>
      <c r="P475" s="15">
        <f>IF(Q475="","",VLOOKUP(Q475,'[1]Données GS'!V:W,2,FALSE))</f>
        <v>50</v>
      </c>
      <c r="Q475" s="32" t="s">
        <v>67</v>
      </c>
      <c r="R475" s="107" t="s">
        <v>292</v>
      </c>
    </row>
    <row r="476" spans="1:18" ht="45" x14ac:dyDescent="0.25">
      <c r="A476" s="106" t="s">
        <v>139</v>
      </c>
      <c r="B476" s="32" t="s">
        <v>180</v>
      </c>
      <c r="C476" s="60">
        <v>1</v>
      </c>
      <c r="D476" s="60">
        <v>104</v>
      </c>
      <c r="E476" s="60" t="s">
        <v>15</v>
      </c>
      <c r="F476" s="66">
        <v>6</v>
      </c>
      <c r="G476" s="66">
        <v>5</v>
      </c>
      <c r="H476" s="16">
        <f t="shared" si="7"/>
        <v>60</v>
      </c>
      <c r="I476" s="61" t="s">
        <v>16</v>
      </c>
      <c r="J476" s="88" t="s">
        <v>17</v>
      </c>
      <c r="K476" s="60">
        <v>18</v>
      </c>
      <c r="L476" s="85" t="s">
        <v>51</v>
      </c>
      <c r="M476" s="14">
        <f>IF(L476="","",VLOOKUP(L476,Légende!A:B,2,FALSE))</f>
        <v>1</v>
      </c>
      <c r="N476" s="90" t="s">
        <v>18</v>
      </c>
      <c r="O476" s="14">
        <f>IF(N476="",0,VLOOKUP(N476,Légende!D:E,2,FALSE))</f>
        <v>1</v>
      </c>
      <c r="P476" s="15">
        <f>IF(Q476="","",VLOOKUP(Q476,'[1]Données GS'!V:W,2,FALSE))</f>
        <v>50</v>
      </c>
      <c r="Q476" s="32" t="s">
        <v>67</v>
      </c>
      <c r="R476" s="107" t="s">
        <v>292</v>
      </c>
    </row>
    <row r="477" spans="1:18" ht="45" x14ac:dyDescent="0.25">
      <c r="A477" s="106" t="s">
        <v>139</v>
      </c>
      <c r="B477" s="32" t="s">
        <v>180</v>
      </c>
      <c r="C477" s="60">
        <v>1</v>
      </c>
      <c r="D477" s="60">
        <v>105</v>
      </c>
      <c r="E477" s="60" t="s">
        <v>15</v>
      </c>
      <c r="F477" s="66">
        <v>6</v>
      </c>
      <c r="G477" s="66">
        <v>5</v>
      </c>
      <c r="H477" s="16">
        <f t="shared" si="7"/>
        <v>60</v>
      </c>
      <c r="I477" s="61" t="s">
        <v>16</v>
      </c>
      <c r="J477" s="88" t="s">
        <v>17</v>
      </c>
      <c r="K477" s="60">
        <v>18</v>
      </c>
      <c r="L477" s="85" t="s">
        <v>51</v>
      </c>
      <c r="M477" s="14">
        <f>IF(L477="","",VLOOKUP(L477,Légende!A:B,2,FALSE))</f>
        <v>1</v>
      </c>
      <c r="N477" s="90" t="s">
        <v>18</v>
      </c>
      <c r="O477" s="14">
        <f>IF(N477="",0,VLOOKUP(N477,Légende!D:E,2,FALSE))</f>
        <v>1</v>
      </c>
      <c r="P477" s="15">
        <f>IF(Q477="","",VLOOKUP(Q477,'[1]Données GS'!V:W,2,FALSE))</f>
        <v>50</v>
      </c>
      <c r="Q477" s="32" t="s">
        <v>67</v>
      </c>
      <c r="R477" s="107" t="s">
        <v>292</v>
      </c>
    </row>
    <row r="478" spans="1:18" ht="45" x14ac:dyDescent="0.25">
      <c r="A478" s="106" t="s">
        <v>139</v>
      </c>
      <c r="B478" s="32" t="s">
        <v>180</v>
      </c>
      <c r="C478" s="60">
        <v>1</v>
      </c>
      <c r="D478" s="60">
        <v>106</v>
      </c>
      <c r="E478" s="60" t="s">
        <v>15</v>
      </c>
      <c r="F478" s="66">
        <v>6</v>
      </c>
      <c r="G478" s="66">
        <v>5</v>
      </c>
      <c r="H478" s="16">
        <f t="shared" si="7"/>
        <v>60</v>
      </c>
      <c r="I478" s="61" t="s">
        <v>16</v>
      </c>
      <c r="J478" s="88" t="s">
        <v>17</v>
      </c>
      <c r="K478" s="60">
        <v>18</v>
      </c>
      <c r="L478" s="85" t="s">
        <v>51</v>
      </c>
      <c r="M478" s="14">
        <f>IF(L478="","",VLOOKUP(L478,Légende!A:B,2,FALSE))</f>
        <v>1</v>
      </c>
      <c r="N478" s="90" t="s">
        <v>18</v>
      </c>
      <c r="O478" s="14">
        <f>IF(N478="",0,VLOOKUP(N478,Légende!D:E,2,FALSE))</f>
        <v>1</v>
      </c>
      <c r="P478" s="15">
        <f>IF(Q478="","",VLOOKUP(Q478,'[1]Données GS'!V:W,2,FALSE))</f>
        <v>50</v>
      </c>
      <c r="Q478" s="32" t="s">
        <v>67</v>
      </c>
      <c r="R478" s="107" t="s">
        <v>292</v>
      </c>
    </row>
    <row r="479" spans="1:18" ht="45" x14ac:dyDescent="0.25">
      <c r="A479" s="106" t="s">
        <v>139</v>
      </c>
      <c r="B479" s="32" t="s">
        <v>180</v>
      </c>
      <c r="C479" s="60">
        <v>1</v>
      </c>
      <c r="D479" s="60">
        <v>109</v>
      </c>
      <c r="E479" s="60" t="s">
        <v>2</v>
      </c>
      <c r="F479" s="66">
        <v>5</v>
      </c>
      <c r="G479" s="66">
        <v>7</v>
      </c>
      <c r="H479" s="16">
        <f t="shared" si="7"/>
        <v>70</v>
      </c>
      <c r="I479" s="61" t="s">
        <v>16</v>
      </c>
      <c r="J479" s="88" t="s">
        <v>17</v>
      </c>
      <c r="K479" s="60">
        <v>38</v>
      </c>
      <c r="L479" s="85" t="s">
        <v>51</v>
      </c>
      <c r="M479" s="14">
        <f>IF(L479="","",VLOOKUP(L479,Légende!A:B,2,FALSE))</f>
        <v>1</v>
      </c>
      <c r="N479" s="90" t="s">
        <v>18</v>
      </c>
      <c r="O479" s="14">
        <f>IF(N479="",0,VLOOKUP(N479,Légende!D:E,2,FALSE))</f>
        <v>1</v>
      </c>
      <c r="P479" s="15">
        <f>IF(Q479="","",VLOOKUP(Q479,'[1]Données GS'!V:W,2,FALSE))</f>
        <v>12</v>
      </c>
      <c r="Q479" s="67" t="s">
        <v>26</v>
      </c>
      <c r="R479" s="107" t="s">
        <v>292</v>
      </c>
    </row>
    <row r="480" spans="1:18" ht="45" x14ac:dyDescent="0.25">
      <c r="A480" s="106" t="s">
        <v>511</v>
      </c>
      <c r="B480" s="62" t="s">
        <v>185</v>
      </c>
      <c r="C480" s="62" t="s">
        <v>53</v>
      </c>
      <c r="D480" s="62"/>
      <c r="E480" s="62" t="s">
        <v>20</v>
      </c>
      <c r="F480" s="61">
        <v>13</v>
      </c>
      <c r="G480" s="61">
        <v>3.04</v>
      </c>
      <c r="H480" s="16">
        <f t="shared" si="7"/>
        <v>79.040000000000006</v>
      </c>
      <c r="I480" s="61" t="s">
        <v>44</v>
      </c>
      <c r="J480" s="88" t="s">
        <v>17</v>
      </c>
      <c r="K480" s="60">
        <v>280</v>
      </c>
      <c r="L480" s="85" t="s">
        <v>51</v>
      </c>
      <c r="M480" s="14">
        <f>IF(L480="","",VLOOKUP(L480,Légende!A:B,2,FALSE))</f>
        <v>1</v>
      </c>
      <c r="N480" s="90" t="s">
        <v>24</v>
      </c>
      <c r="O480" s="14">
        <f>IF(N480="",0,VLOOKUP(N480,Légende!D:E,2,FALSE))</f>
        <v>1</v>
      </c>
      <c r="P480" s="15">
        <f>IF(Q480="","",VLOOKUP(Q480,'[1]Données GS'!V:W,2,FALSE))</f>
        <v>200</v>
      </c>
      <c r="Q480" s="32" t="s">
        <v>76</v>
      </c>
      <c r="R480" s="107" t="s">
        <v>459</v>
      </c>
    </row>
    <row r="481" spans="1:18" ht="75" x14ac:dyDescent="0.25">
      <c r="A481" s="106" t="s">
        <v>511</v>
      </c>
      <c r="B481" s="62" t="s">
        <v>185</v>
      </c>
      <c r="C481" s="62" t="s">
        <v>53</v>
      </c>
      <c r="D481" s="62"/>
      <c r="E481" s="62" t="s">
        <v>255</v>
      </c>
      <c r="F481" s="61">
        <v>3</v>
      </c>
      <c r="G481" s="61">
        <v>11.3</v>
      </c>
      <c r="H481" s="16">
        <f t="shared" si="7"/>
        <v>67.800000000000011</v>
      </c>
      <c r="I481" s="61"/>
      <c r="J481" s="61"/>
      <c r="K481" s="60"/>
      <c r="L481" s="60"/>
      <c r="M481" s="14" t="str">
        <f>IF(L481="","",VLOOKUP(L481,Légende!A:B,2,FALSE))</f>
        <v/>
      </c>
      <c r="N481" s="75"/>
      <c r="O481" s="14">
        <f>IF(N481="",0,VLOOKUP(N481,Légende!D:E,2,FALSE))</f>
        <v>0</v>
      </c>
      <c r="P481" s="15">
        <f>IF(Q481="","",VLOOKUP(Q481,'[1]Données GS'!V:W,2,FALSE))</f>
        <v>0</v>
      </c>
      <c r="Q481" s="67" t="s">
        <v>94</v>
      </c>
      <c r="R481" s="107" t="s">
        <v>498</v>
      </c>
    </row>
    <row r="482" spans="1:18" ht="60" x14ac:dyDescent="0.25">
      <c r="A482" s="106" t="s">
        <v>511</v>
      </c>
      <c r="B482" s="62" t="s">
        <v>185</v>
      </c>
      <c r="C482" s="62" t="s">
        <v>53</v>
      </c>
      <c r="D482" s="62"/>
      <c r="E482" s="62" t="s">
        <v>22</v>
      </c>
      <c r="F482" s="61">
        <v>2</v>
      </c>
      <c r="G482" s="61">
        <v>0.5</v>
      </c>
      <c r="H482" s="16">
        <f t="shared" si="7"/>
        <v>2</v>
      </c>
      <c r="I482" s="61" t="s">
        <v>16</v>
      </c>
      <c r="J482" s="88" t="s">
        <v>17</v>
      </c>
      <c r="K482" s="60">
        <v>16</v>
      </c>
      <c r="L482" s="85" t="s">
        <v>51</v>
      </c>
      <c r="M482" s="14">
        <f>IF(L482="","",VLOOKUP(L482,Légende!A:B,2,FALSE))</f>
        <v>1</v>
      </c>
      <c r="N482" s="90" t="s">
        <v>18</v>
      </c>
      <c r="O482" s="14">
        <f>IF(N482="",0,VLOOKUP(N482,Légende!D:E,2,FALSE))</f>
        <v>1</v>
      </c>
      <c r="P482" s="15">
        <f>IF(Q482="","",VLOOKUP(Q482,'[1]Données GS'!V:W,2,FALSE))</f>
        <v>200</v>
      </c>
      <c r="Q482" s="32" t="s">
        <v>76</v>
      </c>
      <c r="R482" s="107" t="s">
        <v>460</v>
      </c>
    </row>
    <row r="483" spans="1:18" ht="45" x14ac:dyDescent="0.25">
      <c r="A483" s="106" t="s">
        <v>511</v>
      </c>
      <c r="B483" s="62" t="s">
        <v>185</v>
      </c>
      <c r="C483" s="62" t="s">
        <v>53</v>
      </c>
      <c r="D483" s="62"/>
      <c r="E483" s="62" t="s">
        <v>15</v>
      </c>
      <c r="F483" s="61">
        <v>2</v>
      </c>
      <c r="G483" s="61">
        <v>2.4</v>
      </c>
      <c r="H483" s="16">
        <f t="shared" si="7"/>
        <v>9.6</v>
      </c>
      <c r="I483" s="61" t="s">
        <v>16</v>
      </c>
      <c r="J483" s="88" t="s">
        <v>17</v>
      </c>
      <c r="K483" s="60">
        <v>22.5</v>
      </c>
      <c r="L483" s="85" t="s">
        <v>51</v>
      </c>
      <c r="M483" s="14">
        <f>IF(L483="","",VLOOKUP(L483,Légende!A:B,2,FALSE))</f>
        <v>1</v>
      </c>
      <c r="N483" s="90" t="s">
        <v>18</v>
      </c>
      <c r="O483" s="14">
        <f>IF(N483="",0,VLOOKUP(N483,Légende!D:E,2,FALSE))</f>
        <v>1</v>
      </c>
      <c r="P483" s="15">
        <f>IF(Q483="","",VLOOKUP(Q483,'[1]Données GS'!V:W,2,FALSE))</f>
        <v>50</v>
      </c>
      <c r="Q483" s="32" t="s">
        <v>67</v>
      </c>
      <c r="R483" s="107" t="s">
        <v>461</v>
      </c>
    </row>
    <row r="484" spans="1:18" ht="60" x14ac:dyDescent="0.25">
      <c r="A484" s="106" t="s">
        <v>512</v>
      </c>
      <c r="B484" s="62" t="s">
        <v>185</v>
      </c>
      <c r="C484" s="62" t="s">
        <v>53</v>
      </c>
      <c r="D484" s="62"/>
      <c r="E484" s="62" t="s">
        <v>22</v>
      </c>
      <c r="F484" s="61">
        <v>3</v>
      </c>
      <c r="G484" s="61">
        <v>0.9</v>
      </c>
      <c r="H484" s="16">
        <f t="shared" si="7"/>
        <v>5.4</v>
      </c>
      <c r="I484" s="61" t="s">
        <v>16</v>
      </c>
      <c r="J484" s="88" t="s">
        <v>17</v>
      </c>
      <c r="K484" s="60">
        <v>14</v>
      </c>
      <c r="L484" s="85" t="s">
        <v>51</v>
      </c>
      <c r="M484" s="14">
        <f>IF(L484="","",VLOOKUP(L484,Légende!A:B,2,FALSE))</f>
        <v>1</v>
      </c>
      <c r="N484" s="90" t="s">
        <v>18</v>
      </c>
      <c r="O484" s="14">
        <f>IF(N484="",0,VLOOKUP(N484,Légende!D:E,2,FALSE))</f>
        <v>1</v>
      </c>
      <c r="P484" s="15">
        <f>IF(Q484="","",VLOOKUP(Q484,'[1]Données GS'!V:W,2,FALSE))</f>
        <v>200</v>
      </c>
      <c r="Q484" s="32" t="s">
        <v>76</v>
      </c>
      <c r="R484" s="107" t="s">
        <v>462</v>
      </c>
    </row>
    <row r="485" spans="1:18" ht="45" x14ac:dyDescent="0.25">
      <c r="A485" s="106" t="s">
        <v>512</v>
      </c>
      <c r="B485" s="62" t="s">
        <v>185</v>
      </c>
      <c r="C485" s="62" t="s">
        <v>53</v>
      </c>
      <c r="D485" s="62"/>
      <c r="E485" s="62" t="s">
        <v>15</v>
      </c>
      <c r="F485" s="61">
        <v>1</v>
      </c>
      <c r="G485" s="61">
        <v>2.4</v>
      </c>
      <c r="H485" s="16">
        <f t="shared" si="7"/>
        <v>4.8</v>
      </c>
      <c r="I485" s="61" t="s">
        <v>16</v>
      </c>
      <c r="J485" s="88" t="s">
        <v>17</v>
      </c>
      <c r="K485" s="60">
        <v>11</v>
      </c>
      <c r="L485" s="85" t="s">
        <v>51</v>
      </c>
      <c r="M485" s="14">
        <f>IF(L485="","",VLOOKUP(L485,Légende!A:B,2,FALSE))</f>
        <v>1</v>
      </c>
      <c r="N485" s="90" t="s">
        <v>18</v>
      </c>
      <c r="O485" s="14">
        <f>IF(N485="",0,VLOOKUP(N485,Légende!D:E,2,FALSE))</f>
        <v>1</v>
      </c>
      <c r="P485" s="15">
        <f>IF(Q485="","",VLOOKUP(Q485,'[1]Données GS'!V:W,2,FALSE))</f>
        <v>50</v>
      </c>
      <c r="Q485" s="32" t="s">
        <v>67</v>
      </c>
      <c r="R485" s="107" t="s">
        <v>292</v>
      </c>
    </row>
    <row r="486" spans="1:18" ht="45" x14ac:dyDescent="0.25">
      <c r="A486" s="106" t="s">
        <v>512</v>
      </c>
      <c r="B486" s="62" t="s">
        <v>185</v>
      </c>
      <c r="C486" s="62" t="s">
        <v>53</v>
      </c>
      <c r="D486" s="62"/>
      <c r="E486" s="62" t="s">
        <v>15</v>
      </c>
      <c r="F486" s="61">
        <v>1</v>
      </c>
      <c r="G486" s="61">
        <v>2.4</v>
      </c>
      <c r="H486" s="16">
        <f t="shared" si="7"/>
        <v>4.8</v>
      </c>
      <c r="I486" s="61" t="s">
        <v>16</v>
      </c>
      <c r="J486" s="88" t="s">
        <v>17</v>
      </c>
      <c r="K486" s="60">
        <v>11</v>
      </c>
      <c r="L486" s="85" t="s">
        <v>51</v>
      </c>
      <c r="M486" s="14">
        <f>IF(L486="","",VLOOKUP(L486,Légende!A:B,2,FALSE))</f>
        <v>1</v>
      </c>
      <c r="N486" s="90" t="s">
        <v>18</v>
      </c>
      <c r="O486" s="14">
        <f>IF(N486="",0,VLOOKUP(N486,Légende!D:E,2,FALSE))</f>
        <v>1</v>
      </c>
      <c r="P486" s="15">
        <f>IF(Q486="","",VLOOKUP(Q486,'[1]Données GS'!V:W,2,FALSE))</f>
        <v>50</v>
      </c>
      <c r="Q486" s="32" t="s">
        <v>67</v>
      </c>
      <c r="R486" s="107" t="s">
        <v>463</v>
      </c>
    </row>
    <row r="487" spans="1:18" ht="90" x14ac:dyDescent="0.25">
      <c r="A487" s="106" t="s">
        <v>512</v>
      </c>
      <c r="B487" s="62" t="s">
        <v>185</v>
      </c>
      <c r="C487" s="62" t="s">
        <v>53</v>
      </c>
      <c r="D487" s="62"/>
      <c r="E487" s="62" t="s">
        <v>19</v>
      </c>
      <c r="F487" s="61">
        <v>1</v>
      </c>
      <c r="G487" s="61">
        <v>3.25</v>
      </c>
      <c r="H487" s="16">
        <f t="shared" si="7"/>
        <v>6.5</v>
      </c>
      <c r="I487" s="61" t="s">
        <v>16</v>
      </c>
      <c r="J487" s="88" t="s">
        <v>17</v>
      </c>
      <c r="K487" s="60">
        <v>19.32</v>
      </c>
      <c r="L487" s="85" t="s">
        <v>50</v>
      </c>
      <c r="M487" s="14">
        <f>IF(L487="","",VLOOKUP(L487,Légende!A:B,2,FALSE))</f>
        <v>0.8</v>
      </c>
      <c r="N487" s="90" t="s">
        <v>18</v>
      </c>
      <c r="O487" s="14">
        <f>IF(N487="",0,VLOOKUP(N487,Légende!D:E,2,FALSE))</f>
        <v>1</v>
      </c>
      <c r="P487" s="15">
        <f>IF(Q487="","",VLOOKUP(Q487,'[1]Données GS'!V:W,2,FALSE))</f>
        <v>200</v>
      </c>
      <c r="Q487" s="32" t="s">
        <v>76</v>
      </c>
      <c r="R487" s="107" t="s">
        <v>464</v>
      </c>
    </row>
    <row r="488" spans="1:18" ht="45" x14ac:dyDescent="0.25">
      <c r="A488" s="106" t="s">
        <v>512</v>
      </c>
      <c r="B488" s="62" t="s">
        <v>185</v>
      </c>
      <c r="C488" s="62" t="s">
        <v>53</v>
      </c>
      <c r="D488" s="62"/>
      <c r="E488" s="62" t="s">
        <v>15</v>
      </c>
      <c r="F488" s="61">
        <v>1</v>
      </c>
      <c r="G488" s="61">
        <v>3.04</v>
      </c>
      <c r="H488" s="16">
        <f t="shared" si="7"/>
        <v>6.08</v>
      </c>
      <c r="I488" s="61" t="s">
        <v>16</v>
      </c>
      <c r="J488" s="88" t="s">
        <v>17</v>
      </c>
      <c r="K488" s="60">
        <v>8</v>
      </c>
      <c r="L488" s="85" t="s">
        <v>51</v>
      </c>
      <c r="M488" s="14">
        <f>IF(L488="","",VLOOKUP(L488,Légende!A:B,2,FALSE))</f>
        <v>1</v>
      </c>
      <c r="N488" s="90" t="s">
        <v>18</v>
      </c>
      <c r="O488" s="14">
        <f>IF(N488="",0,VLOOKUP(N488,Légende!D:E,2,FALSE))</f>
        <v>1</v>
      </c>
      <c r="P488" s="15">
        <f>IF(Q488="","",VLOOKUP(Q488,'[1]Données GS'!V:W,2,FALSE))</f>
        <v>50</v>
      </c>
      <c r="Q488" s="32" t="s">
        <v>67</v>
      </c>
      <c r="R488" s="107" t="s">
        <v>465</v>
      </c>
    </row>
    <row r="489" spans="1:18" ht="45" x14ac:dyDescent="0.25">
      <c r="A489" s="106" t="s">
        <v>512</v>
      </c>
      <c r="B489" s="62" t="s">
        <v>185</v>
      </c>
      <c r="C489" s="62" t="s">
        <v>53</v>
      </c>
      <c r="D489" s="62"/>
      <c r="E489" s="62" t="s">
        <v>15</v>
      </c>
      <c r="F489" s="61">
        <v>1</v>
      </c>
      <c r="G489" s="61">
        <v>3.04</v>
      </c>
      <c r="H489" s="16">
        <f t="shared" si="7"/>
        <v>6.08</v>
      </c>
      <c r="I489" s="61" t="s">
        <v>16</v>
      </c>
      <c r="J489" s="88" t="s">
        <v>17</v>
      </c>
      <c r="K489" s="60">
        <v>8</v>
      </c>
      <c r="L489" s="85" t="s">
        <v>51</v>
      </c>
      <c r="M489" s="14">
        <f>IF(L489="","",VLOOKUP(L489,Légende!A:B,2,FALSE))</f>
        <v>1</v>
      </c>
      <c r="N489" s="90" t="s">
        <v>18</v>
      </c>
      <c r="O489" s="14">
        <f>IF(N489="",0,VLOOKUP(N489,Légende!D:E,2,FALSE))</f>
        <v>1</v>
      </c>
      <c r="P489" s="15">
        <f>IF(Q489="","",VLOOKUP(Q489,'[1]Données GS'!V:W,2,FALSE))</f>
        <v>50</v>
      </c>
      <c r="Q489" s="32" t="s">
        <v>67</v>
      </c>
      <c r="R489" s="107" t="s">
        <v>466</v>
      </c>
    </row>
    <row r="490" spans="1:18" ht="60" x14ac:dyDescent="0.25">
      <c r="A490" s="106" t="s">
        <v>512</v>
      </c>
      <c r="B490" s="62" t="s">
        <v>185</v>
      </c>
      <c r="C490" s="62" t="s">
        <v>53</v>
      </c>
      <c r="D490" s="62"/>
      <c r="E490" s="62" t="s">
        <v>15</v>
      </c>
      <c r="F490" s="61">
        <v>5</v>
      </c>
      <c r="G490" s="61">
        <v>3.71</v>
      </c>
      <c r="H490" s="16">
        <f t="shared" si="7"/>
        <v>37.1</v>
      </c>
      <c r="I490" s="61" t="s">
        <v>16</v>
      </c>
      <c r="J490" s="88" t="s">
        <v>17</v>
      </c>
      <c r="K490" s="60">
        <v>130</v>
      </c>
      <c r="L490" s="85" t="s">
        <v>51</v>
      </c>
      <c r="M490" s="14">
        <f>IF(L490="","",VLOOKUP(L490,Légende!A:B,2,FALSE))</f>
        <v>1</v>
      </c>
      <c r="N490" s="90" t="s">
        <v>18</v>
      </c>
      <c r="O490" s="14">
        <f>IF(N490="",0,VLOOKUP(N490,Légende!D:E,2,FALSE))</f>
        <v>1</v>
      </c>
      <c r="P490" s="15">
        <f>IF(Q490="","",VLOOKUP(Q490,'[1]Données GS'!V:W,2,FALSE))</f>
        <v>200</v>
      </c>
      <c r="Q490" s="32" t="s">
        <v>76</v>
      </c>
      <c r="R490" s="107" t="s">
        <v>467</v>
      </c>
    </row>
    <row r="491" spans="1:18" ht="60" x14ac:dyDescent="0.25">
      <c r="A491" s="106" t="s">
        <v>512</v>
      </c>
      <c r="B491" s="62" t="s">
        <v>185</v>
      </c>
      <c r="C491" s="62" t="s">
        <v>53</v>
      </c>
      <c r="D491" s="62"/>
      <c r="E491" s="62" t="s">
        <v>19</v>
      </c>
      <c r="F491" s="61">
        <v>0</v>
      </c>
      <c r="G491" s="61">
        <v>0</v>
      </c>
      <c r="H491" s="16">
        <f t="shared" si="7"/>
        <v>0</v>
      </c>
      <c r="I491" s="61" t="s">
        <v>16</v>
      </c>
      <c r="J491" s="88" t="s">
        <v>17</v>
      </c>
      <c r="K491" s="60">
        <v>76</v>
      </c>
      <c r="L491" s="85" t="s">
        <v>50</v>
      </c>
      <c r="M491" s="14">
        <f>IF(L491="","",VLOOKUP(L491,Légende!A:B,2,FALSE))</f>
        <v>0.8</v>
      </c>
      <c r="N491" s="90" t="s">
        <v>18</v>
      </c>
      <c r="O491" s="14">
        <f>IF(N491="",0,VLOOKUP(N491,Légende!D:E,2,FALSE))</f>
        <v>1</v>
      </c>
      <c r="P491" s="15">
        <f>IF(Q491="","",VLOOKUP(Q491,'[1]Données GS'!V:W,2,FALSE))</f>
        <v>50</v>
      </c>
      <c r="Q491" s="32" t="s">
        <v>67</v>
      </c>
      <c r="R491" s="107" t="s">
        <v>468</v>
      </c>
    </row>
    <row r="492" spans="1:18" ht="60" x14ac:dyDescent="0.25">
      <c r="A492" s="119" t="s">
        <v>513</v>
      </c>
      <c r="B492" s="68" t="s">
        <v>162</v>
      </c>
      <c r="C492" s="68" t="s">
        <v>53</v>
      </c>
      <c r="D492" s="73" t="s">
        <v>176</v>
      </c>
      <c r="E492" s="62" t="s">
        <v>15</v>
      </c>
      <c r="F492" s="74">
        <v>13</v>
      </c>
      <c r="G492" s="69">
        <v>5.45</v>
      </c>
      <c r="H492" s="16">
        <f t="shared" si="7"/>
        <v>141.70000000000002</v>
      </c>
      <c r="I492" s="69" t="s">
        <v>16</v>
      </c>
      <c r="J492" s="69" t="s">
        <v>17</v>
      </c>
      <c r="K492" s="69">
        <v>358.41</v>
      </c>
      <c r="L492" s="75" t="s">
        <v>50</v>
      </c>
      <c r="M492" s="14">
        <f>IF(L492="","",VLOOKUP(L492,Légende!A:B,2,FALSE))</f>
        <v>0.8</v>
      </c>
      <c r="N492" s="90" t="s">
        <v>18</v>
      </c>
      <c r="O492" s="14">
        <f>IF(N492="",0,VLOOKUP(N492,Légende!D:E,2,FALSE))</f>
        <v>1</v>
      </c>
      <c r="P492" s="15">
        <f>IF(Q492="","",VLOOKUP(Q492,'[1]Données GS'!V:W,2,FALSE))</f>
        <v>50</v>
      </c>
      <c r="Q492" s="32" t="s">
        <v>67</v>
      </c>
      <c r="R492" s="107" t="s">
        <v>469</v>
      </c>
    </row>
    <row r="493" spans="1:18" ht="45" x14ac:dyDescent="0.25">
      <c r="A493" s="119" t="s">
        <v>513</v>
      </c>
      <c r="B493" s="68" t="s">
        <v>162</v>
      </c>
      <c r="C493" s="68" t="s">
        <v>53</v>
      </c>
      <c r="D493" s="73" t="s">
        <v>175</v>
      </c>
      <c r="E493" s="75" t="s">
        <v>2</v>
      </c>
      <c r="F493" s="74">
        <v>0</v>
      </c>
      <c r="G493" s="69">
        <v>0</v>
      </c>
      <c r="H493" s="16">
        <f t="shared" si="7"/>
        <v>0</v>
      </c>
      <c r="I493" s="69" t="s">
        <v>16</v>
      </c>
      <c r="J493" s="69" t="s">
        <v>17</v>
      </c>
      <c r="K493" s="69">
        <v>50</v>
      </c>
      <c r="L493" s="75" t="s">
        <v>51</v>
      </c>
      <c r="M493" s="14">
        <f>IF(L493="","",VLOOKUP(L493,Légende!A:B,2,FALSE))</f>
        <v>1</v>
      </c>
      <c r="N493" s="90" t="s">
        <v>18</v>
      </c>
      <c r="O493" s="14">
        <f>IF(N493="",0,VLOOKUP(N493,Légende!D:E,2,FALSE))</f>
        <v>1</v>
      </c>
      <c r="P493" s="15">
        <f>IF(Q493="","",VLOOKUP(Q493,'[1]Données GS'!V:W,2,FALSE))</f>
        <v>12</v>
      </c>
      <c r="Q493" s="67" t="s">
        <v>26</v>
      </c>
      <c r="R493" s="107" t="s">
        <v>292</v>
      </c>
    </row>
    <row r="494" spans="1:18" ht="45" x14ac:dyDescent="0.25">
      <c r="A494" s="119" t="s">
        <v>513</v>
      </c>
      <c r="B494" s="68" t="s">
        <v>162</v>
      </c>
      <c r="C494" s="68" t="s">
        <v>53</v>
      </c>
      <c r="D494" s="68" t="s">
        <v>191</v>
      </c>
      <c r="E494" s="68" t="s">
        <v>15</v>
      </c>
      <c r="F494" s="69">
        <v>1</v>
      </c>
      <c r="G494" s="69">
        <v>7.05</v>
      </c>
      <c r="H494" s="16">
        <f t="shared" si="7"/>
        <v>14.1</v>
      </c>
      <c r="I494" s="69" t="s">
        <v>16</v>
      </c>
      <c r="J494" s="69" t="s">
        <v>17</v>
      </c>
      <c r="K494" s="89">
        <v>22.3</v>
      </c>
      <c r="L494" s="75" t="s">
        <v>51</v>
      </c>
      <c r="M494" s="14">
        <f>IF(L494="","",VLOOKUP(L494,Légende!A:B,2,FALSE))</f>
        <v>1</v>
      </c>
      <c r="N494" s="90" t="s">
        <v>18</v>
      </c>
      <c r="O494" s="14">
        <f>IF(N494="",0,VLOOKUP(N494,Légende!D:E,2,FALSE))</f>
        <v>1</v>
      </c>
      <c r="P494" s="15">
        <f>IF(Q494="","",VLOOKUP(Q494,'[1]Données GS'!V:W,2,FALSE))</f>
        <v>50</v>
      </c>
      <c r="Q494" s="32" t="s">
        <v>67</v>
      </c>
      <c r="R494" s="107" t="s">
        <v>470</v>
      </c>
    </row>
    <row r="495" spans="1:18" ht="45" x14ac:dyDescent="0.25">
      <c r="A495" s="119" t="s">
        <v>513</v>
      </c>
      <c r="B495" s="68" t="s">
        <v>162</v>
      </c>
      <c r="C495" s="68" t="s">
        <v>53</v>
      </c>
      <c r="D495" s="68" t="s">
        <v>179</v>
      </c>
      <c r="E495" s="68" t="s">
        <v>15</v>
      </c>
      <c r="F495" s="69">
        <v>1</v>
      </c>
      <c r="G495" s="69">
        <v>7.05</v>
      </c>
      <c r="H495" s="16">
        <f t="shared" si="7"/>
        <v>14.1</v>
      </c>
      <c r="I495" s="69" t="s">
        <v>16</v>
      </c>
      <c r="J495" s="69" t="s">
        <v>17</v>
      </c>
      <c r="K495" s="89">
        <v>15.3</v>
      </c>
      <c r="L495" s="75" t="s">
        <v>51</v>
      </c>
      <c r="M495" s="14">
        <f>IF(L495="","",VLOOKUP(L495,Légende!A:B,2,FALSE))</f>
        <v>1</v>
      </c>
      <c r="N495" s="90" t="s">
        <v>18</v>
      </c>
      <c r="O495" s="14">
        <f>IF(N495="",0,VLOOKUP(N495,Légende!D:E,2,FALSE))</f>
        <v>1</v>
      </c>
      <c r="P495" s="15">
        <f>IF(Q495="","",VLOOKUP(Q495,'[1]Données GS'!V:W,2,FALSE))</f>
        <v>50</v>
      </c>
      <c r="Q495" s="32" t="s">
        <v>67</v>
      </c>
      <c r="R495" s="107" t="s">
        <v>471</v>
      </c>
    </row>
    <row r="496" spans="1:18" ht="45" x14ac:dyDescent="0.25">
      <c r="A496" s="119" t="s">
        <v>513</v>
      </c>
      <c r="B496" s="68" t="s">
        <v>162</v>
      </c>
      <c r="C496" s="68" t="s">
        <v>53</v>
      </c>
      <c r="D496" s="68" t="s">
        <v>179</v>
      </c>
      <c r="E496" s="68" t="s">
        <v>15</v>
      </c>
      <c r="F496" s="69">
        <v>1</v>
      </c>
      <c r="G496" s="69">
        <v>7.05</v>
      </c>
      <c r="H496" s="16">
        <f t="shared" si="7"/>
        <v>14.1</v>
      </c>
      <c r="I496" s="69" t="s">
        <v>16</v>
      </c>
      <c r="J496" s="69" t="s">
        <v>17</v>
      </c>
      <c r="K496" s="89">
        <v>26</v>
      </c>
      <c r="L496" s="75" t="s">
        <v>51</v>
      </c>
      <c r="M496" s="14">
        <f>IF(L496="","",VLOOKUP(L496,Légende!A:B,2,FALSE))</f>
        <v>1</v>
      </c>
      <c r="N496" s="90" t="s">
        <v>18</v>
      </c>
      <c r="O496" s="14">
        <f>IF(N496="",0,VLOOKUP(N496,Légende!D:E,2,FALSE))</f>
        <v>1</v>
      </c>
      <c r="P496" s="15">
        <f>IF(Q496="","",VLOOKUP(Q496,'[1]Données GS'!V:W,2,FALSE))</f>
        <v>50</v>
      </c>
      <c r="Q496" s="32" t="s">
        <v>67</v>
      </c>
      <c r="R496" s="107" t="s">
        <v>472</v>
      </c>
    </row>
    <row r="497" spans="1:18" ht="45" x14ac:dyDescent="0.25">
      <c r="A497" s="119" t="s">
        <v>513</v>
      </c>
      <c r="B497" s="68" t="s">
        <v>162</v>
      </c>
      <c r="C497" s="68" t="s">
        <v>53</v>
      </c>
      <c r="D497" s="68" t="s">
        <v>172</v>
      </c>
      <c r="E497" s="68" t="s">
        <v>2</v>
      </c>
      <c r="F497" s="69">
        <v>2</v>
      </c>
      <c r="G497" s="69">
        <v>7.05</v>
      </c>
      <c r="H497" s="16">
        <f t="shared" si="7"/>
        <v>28.2</v>
      </c>
      <c r="I497" s="69" t="s">
        <v>16</v>
      </c>
      <c r="J497" s="69" t="s">
        <v>17</v>
      </c>
      <c r="K497" s="89">
        <v>53</v>
      </c>
      <c r="L497" s="75" t="s">
        <v>51</v>
      </c>
      <c r="M497" s="14">
        <f>IF(L497="","",VLOOKUP(L497,Légende!A:B,2,FALSE))</f>
        <v>1</v>
      </c>
      <c r="N497" s="90" t="s">
        <v>18</v>
      </c>
      <c r="O497" s="14">
        <f>IF(N497="",0,VLOOKUP(N497,Légende!D:E,2,FALSE))</f>
        <v>1</v>
      </c>
      <c r="P497" s="15">
        <f>IF(Q497="","",VLOOKUP(Q497,'[1]Données GS'!V:W,2,FALSE))</f>
        <v>12</v>
      </c>
      <c r="Q497" s="67" t="s">
        <v>26</v>
      </c>
      <c r="R497" s="107" t="s">
        <v>319</v>
      </c>
    </row>
    <row r="498" spans="1:18" ht="45" x14ac:dyDescent="0.25">
      <c r="A498" s="119" t="s">
        <v>513</v>
      </c>
      <c r="B498" s="68" t="s">
        <v>162</v>
      </c>
      <c r="C498" s="68" t="s">
        <v>53</v>
      </c>
      <c r="D498" s="68"/>
      <c r="E498" s="68" t="s">
        <v>15</v>
      </c>
      <c r="F498" s="69">
        <v>1</v>
      </c>
      <c r="G498" s="69">
        <v>7.05</v>
      </c>
      <c r="H498" s="16">
        <f t="shared" si="7"/>
        <v>14.1</v>
      </c>
      <c r="I498" s="69" t="s">
        <v>16</v>
      </c>
      <c r="J498" s="69" t="s">
        <v>17</v>
      </c>
      <c r="K498" s="89">
        <v>20.95</v>
      </c>
      <c r="L498" s="75" t="s">
        <v>52</v>
      </c>
      <c r="M498" s="14">
        <f>IF(L498="","",VLOOKUP(L498,Légende!A:B,2,FALSE))</f>
        <v>1.2</v>
      </c>
      <c r="N498" s="90" t="s">
        <v>18</v>
      </c>
      <c r="O498" s="14">
        <f>IF(N498="",0,VLOOKUP(N498,Légende!D:E,2,FALSE))</f>
        <v>1</v>
      </c>
      <c r="P498" s="15">
        <f>IF(Q498="","",VLOOKUP(Q498,'[1]Données GS'!V:W,2,FALSE))</f>
        <v>50</v>
      </c>
      <c r="Q498" s="32" t="s">
        <v>67</v>
      </c>
      <c r="R498" s="107" t="s">
        <v>473</v>
      </c>
    </row>
    <row r="499" spans="1:18" ht="45" x14ac:dyDescent="0.25">
      <c r="A499" s="119" t="s">
        <v>513</v>
      </c>
      <c r="B499" s="68" t="s">
        <v>162</v>
      </c>
      <c r="C499" s="68" t="s">
        <v>53</v>
      </c>
      <c r="D499" s="68" t="s">
        <v>180</v>
      </c>
      <c r="E499" s="68" t="s">
        <v>15</v>
      </c>
      <c r="F499" s="69">
        <v>0</v>
      </c>
      <c r="G499" s="69">
        <v>0</v>
      </c>
      <c r="H499" s="16">
        <f t="shared" si="7"/>
        <v>0</v>
      </c>
      <c r="I499" s="69" t="s">
        <v>16</v>
      </c>
      <c r="J499" s="69" t="s">
        <v>17</v>
      </c>
      <c r="K499" s="89">
        <v>9.5</v>
      </c>
      <c r="L499" s="75" t="s">
        <v>52</v>
      </c>
      <c r="M499" s="14">
        <f>IF(L499="","",VLOOKUP(L499,Légende!A:B,2,FALSE))</f>
        <v>1.2</v>
      </c>
      <c r="N499" s="90" t="s">
        <v>18</v>
      </c>
      <c r="O499" s="14">
        <f>IF(N499="",0,VLOOKUP(N499,Légende!D:E,2,FALSE))</f>
        <v>1</v>
      </c>
      <c r="P499" s="15">
        <f>IF(Q499="","",VLOOKUP(Q499,'[1]Données GS'!V:W,2,FALSE))</f>
        <v>50</v>
      </c>
      <c r="Q499" s="32" t="s">
        <v>67</v>
      </c>
      <c r="R499" s="107" t="s">
        <v>474</v>
      </c>
    </row>
    <row r="500" spans="1:18" ht="45" x14ac:dyDescent="0.25">
      <c r="A500" s="119" t="s">
        <v>513</v>
      </c>
      <c r="B500" s="68" t="s">
        <v>162</v>
      </c>
      <c r="C500" s="68" t="s">
        <v>53</v>
      </c>
      <c r="D500" s="68" t="s">
        <v>181</v>
      </c>
      <c r="E500" s="68" t="s">
        <v>15</v>
      </c>
      <c r="F500" s="69">
        <v>3</v>
      </c>
      <c r="G500" s="69">
        <v>17.8</v>
      </c>
      <c r="H500" s="16">
        <f t="shared" si="7"/>
        <v>106.80000000000001</v>
      </c>
      <c r="I500" s="69" t="s">
        <v>16</v>
      </c>
      <c r="J500" s="69" t="s">
        <v>17</v>
      </c>
      <c r="K500" s="89">
        <v>55.43</v>
      </c>
      <c r="L500" s="75" t="s">
        <v>51</v>
      </c>
      <c r="M500" s="14">
        <f>IF(L500="","",VLOOKUP(L500,Légende!A:B,2,FALSE))</f>
        <v>1</v>
      </c>
      <c r="N500" s="90" t="s">
        <v>18</v>
      </c>
      <c r="O500" s="14">
        <f>IF(N500="",0,VLOOKUP(N500,Légende!D:E,2,FALSE))</f>
        <v>1</v>
      </c>
      <c r="P500" s="15">
        <f>IF(Q500="","",VLOOKUP(Q500,'[1]Données GS'!V:W,2,FALSE))</f>
        <v>50</v>
      </c>
      <c r="Q500" s="32" t="s">
        <v>67</v>
      </c>
      <c r="R500" s="107" t="s">
        <v>475</v>
      </c>
    </row>
    <row r="501" spans="1:18" ht="45" x14ac:dyDescent="0.25">
      <c r="A501" s="119" t="s">
        <v>513</v>
      </c>
      <c r="B501" s="68" t="s">
        <v>162</v>
      </c>
      <c r="C501" s="68" t="s">
        <v>53</v>
      </c>
      <c r="D501" s="68" t="s">
        <v>183</v>
      </c>
      <c r="E501" s="68" t="s">
        <v>15</v>
      </c>
      <c r="F501" s="69">
        <v>2</v>
      </c>
      <c r="G501" s="69">
        <v>5.0999999999999996</v>
      </c>
      <c r="H501" s="16">
        <f t="shared" si="7"/>
        <v>20.399999999999999</v>
      </c>
      <c r="I501" s="69" t="s">
        <v>34</v>
      </c>
      <c r="J501" s="69" t="s">
        <v>17</v>
      </c>
      <c r="K501" s="89">
        <v>39.1</v>
      </c>
      <c r="L501" s="75" t="s">
        <v>51</v>
      </c>
      <c r="M501" s="14">
        <f>IF(L501="","",VLOOKUP(L501,Légende!A:B,2,FALSE))</f>
        <v>1</v>
      </c>
      <c r="N501" s="90" t="s">
        <v>18</v>
      </c>
      <c r="O501" s="14">
        <f>IF(N501="",0,VLOOKUP(N501,Légende!D:E,2,FALSE))</f>
        <v>1</v>
      </c>
      <c r="P501" s="15">
        <f>IF(Q501="","",VLOOKUP(Q501,'[1]Données GS'!V:W,2,FALSE))</f>
        <v>50</v>
      </c>
      <c r="Q501" s="32" t="s">
        <v>67</v>
      </c>
      <c r="R501" s="107" t="s">
        <v>476</v>
      </c>
    </row>
    <row r="502" spans="1:18" ht="75" x14ac:dyDescent="0.25">
      <c r="A502" s="119" t="s">
        <v>513</v>
      </c>
      <c r="B502" s="68" t="s">
        <v>162</v>
      </c>
      <c r="C502" s="68" t="s">
        <v>53</v>
      </c>
      <c r="D502" s="68" t="s">
        <v>256</v>
      </c>
      <c r="E502" s="68" t="s">
        <v>22</v>
      </c>
      <c r="F502" s="69">
        <v>0</v>
      </c>
      <c r="G502" s="69">
        <v>0</v>
      </c>
      <c r="H502" s="16">
        <f t="shared" si="7"/>
        <v>0</v>
      </c>
      <c r="I502" s="69" t="s">
        <v>16</v>
      </c>
      <c r="J502" s="69" t="s">
        <v>17</v>
      </c>
      <c r="K502" s="89">
        <v>17</v>
      </c>
      <c r="L502" s="75" t="s">
        <v>51</v>
      </c>
      <c r="M502" s="14">
        <f>IF(L502="","",VLOOKUP(L502,Légende!A:B,2,FALSE))</f>
        <v>1</v>
      </c>
      <c r="N502" s="90" t="s">
        <v>18</v>
      </c>
      <c r="O502" s="14">
        <f>IF(N502="",0,VLOOKUP(N502,Légende!D:E,2,FALSE))</f>
        <v>1</v>
      </c>
      <c r="P502" s="15">
        <f>IF(Q502="","",VLOOKUP(Q502,'[1]Données GS'!V:W,2,FALSE))</f>
        <v>200</v>
      </c>
      <c r="Q502" s="32" t="s">
        <v>76</v>
      </c>
      <c r="R502" s="107" t="s">
        <v>477</v>
      </c>
    </row>
    <row r="503" spans="1:18" ht="60" x14ac:dyDescent="0.25">
      <c r="A503" s="119" t="s">
        <v>513</v>
      </c>
      <c r="B503" s="68" t="s">
        <v>162</v>
      </c>
      <c r="C503" s="68" t="s">
        <v>53</v>
      </c>
      <c r="D503" s="68" t="s">
        <v>192</v>
      </c>
      <c r="E503" s="68" t="s">
        <v>22</v>
      </c>
      <c r="F503" s="69">
        <v>0</v>
      </c>
      <c r="G503" s="69">
        <v>0</v>
      </c>
      <c r="H503" s="16">
        <f t="shared" si="7"/>
        <v>0</v>
      </c>
      <c r="I503" s="69" t="s">
        <v>16</v>
      </c>
      <c r="J503" s="69" t="s">
        <v>17</v>
      </c>
      <c r="K503" s="89">
        <v>16</v>
      </c>
      <c r="L503" s="75" t="s">
        <v>51</v>
      </c>
      <c r="M503" s="14">
        <f>IF(L503="","",VLOOKUP(L503,Légende!A:B,2,FALSE))</f>
        <v>1</v>
      </c>
      <c r="N503" s="90" t="s">
        <v>18</v>
      </c>
      <c r="O503" s="14">
        <f>IF(N503="",0,VLOOKUP(N503,Légende!D:E,2,FALSE))</f>
        <v>1</v>
      </c>
      <c r="P503" s="15">
        <f>IF(Q503="","",VLOOKUP(Q503,'[1]Données GS'!V:W,2,FALSE))</f>
        <v>200</v>
      </c>
      <c r="Q503" s="32" t="s">
        <v>76</v>
      </c>
      <c r="R503" s="107" t="s">
        <v>478</v>
      </c>
    </row>
    <row r="504" spans="1:18" ht="45" x14ac:dyDescent="0.25">
      <c r="A504" s="119" t="s">
        <v>513</v>
      </c>
      <c r="B504" s="68" t="s">
        <v>162</v>
      </c>
      <c r="C504" s="68" t="s">
        <v>53</v>
      </c>
      <c r="D504" s="68" t="s">
        <v>186</v>
      </c>
      <c r="E504" s="68" t="s">
        <v>15</v>
      </c>
      <c r="F504" s="69">
        <v>0</v>
      </c>
      <c r="G504" s="69">
        <v>0</v>
      </c>
      <c r="H504" s="16">
        <f t="shared" si="7"/>
        <v>0</v>
      </c>
      <c r="I504" s="69" t="s">
        <v>16</v>
      </c>
      <c r="J504" s="69" t="s">
        <v>17</v>
      </c>
      <c r="K504" s="89">
        <v>9</v>
      </c>
      <c r="L504" s="75" t="s">
        <v>51</v>
      </c>
      <c r="M504" s="14">
        <f>IF(L504="","",VLOOKUP(L504,Légende!A:B,2,FALSE))</f>
        <v>1</v>
      </c>
      <c r="N504" s="90" t="s">
        <v>18</v>
      </c>
      <c r="O504" s="14">
        <f>IF(N504="",0,VLOOKUP(N504,Légende!D:E,2,FALSE))</f>
        <v>1</v>
      </c>
      <c r="P504" s="15">
        <f>IF(Q504="","",VLOOKUP(Q504,'[1]Données GS'!V:W,2,FALSE))</f>
        <v>50</v>
      </c>
      <c r="Q504" s="32" t="s">
        <v>67</v>
      </c>
      <c r="R504" s="107" t="s">
        <v>332</v>
      </c>
    </row>
    <row r="505" spans="1:18" ht="60" x14ac:dyDescent="0.25">
      <c r="A505" s="119" t="s">
        <v>513</v>
      </c>
      <c r="B505" s="68" t="s">
        <v>162</v>
      </c>
      <c r="C505" s="68" t="s">
        <v>53</v>
      </c>
      <c r="D505" s="68" t="s">
        <v>187</v>
      </c>
      <c r="E505" s="68" t="s">
        <v>15</v>
      </c>
      <c r="F505" s="69">
        <v>0</v>
      </c>
      <c r="G505" s="69">
        <v>0</v>
      </c>
      <c r="H505" s="16">
        <f t="shared" si="7"/>
        <v>0</v>
      </c>
      <c r="I505" s="69" t="s">
        <v>16</v>
      </c>
      <c r="J505" s="69" t="s">
        <v>17</v>
      </c>
      <c r="K505" s="89">
        <v>18</v>
      </c>
      <c r="L505" s="75" t="s">
        <v>51</v>
      </c>
      <c r="M505" s="14">
        <f>IF(L505="","",VLOOKUP(L505,Légende!A:B,2,FALSE))</f>
        <v>1</v>
      </c>
      <c r="N505" s="90" t="s">
        <v>18</v>
      </c>
      <c r="O505" s="14">
        <f>IF(N505="",0,VLOOKUP(N505,Légende!D:E,2,FALSE))</f>
        <v>1</v>
      </c>
      <c r="P505" s="15">
        <f>IF(Q505="","",VLOOKUP(Q505,'[1]Données GS'!V:W,2,FALSE))</f>
        <v>50</v>
      </c>
      <c r="Q505" s="32" t="s">
        <v>67</v>
      </c>
      <c r="R505" s="107" t="s">
        <v>479</v>
      </c>
    </row>
    <row r="506" spans="1:18" ht="60" x14ac:dyDescent="0.25">
      <c r="A506" s="119" t="s">
        <v>513</v>
      </c>
      <c r="B506" s="68" t="s">
        <v>162</v>
      </c>
      <c r="C506" s="68" t="s">
        <v>53</v>
      </c>
      <c r="D506" s="68" t="s">
        <v>188</v>
      </c>
      <c r="E506" s="68" t="s">
        <v>15</v>
      </c>
      <c r="F506" s="69">
        <v>0</v>
      </c>
      <c r="G506" s="69">
        <v>0</v>
      </c>
      <c r="H506" s="16">
        <f t="shared" si="7"/>
        <v>0</v>
      </c>
      <c r="I506" s="69" t="s">
        <v>16</v>
      </c>
      <c r="J506" s="69" t="s">
        <v>17</v>
      </c>
      <c r="K506" s="89">
        <v>20.3</v>
      </c>
      <c r="L506" s="75" t="s">
        <v>52</v>
      </c>
      <c r="M506" s="14">
        <f>IF(L506="","",VLOOKUP(L506,Légende!A:B,2,FALSE))</f>
        <v>1.2</v>
      </c>
      <c r="N506" s="90" t="s">
        <v>18</v>
      </c>
      <c r="O506" s="14">
        <f>IF(N506="",0,VLOOKUP(N506,Légende!D:E,2,FALSE))</f>
        <v>1</v>
      </c>
      <c r="P506" s="15">
        <f>IF(Q506="","",VLOOKUP(Q506,'[1]Données GS'!V:W,2,FALSE))</f>
        <v>50</v>
      </c>
      <c r="Q506" s="32" t="s">
        <v>67</v>
      </c>
      <c r="R506" s="107" t="s">
        <v>480</v>
      </c>
    </row>
    <row r="507" spans="1:18" ht="75" x14ac:dyDescent="0.25">
      <c r="A507" s="119" t="s">
        <v>513</v>
      </c>
      <c r="B507" s="68" t="s">
        <v>162</v>
      </c>
      <c r="C507" s="68" t="s">
        <v>53</v>
      </c>
      <c r="D507" s="68" t="s">
        <v>189</v>
      </c>
      <c r="E507" s="68" t="s">
        <v>22</v>
      </c>
      <c r="F507" s="69">
        <v>0</v>
      </c>
      <c r="G507" s="69">
        <v>0</v>
      </c>
      <c r="H507" s="16">
        <f t="shared" si="7"/>
        <v>0</v>
      </c>
      <c r="I507" s="69" t="s">
        <v>16</v>
      </c>
      <c r="J507" s="69" t="s">
        <v>17</v>
      </c>
      <c r="K507" s="89">
        <v>26</v>
      </c>
      <c r="L507" s="75" t="s">
        <v>51</v>
      </c>
      <c r="M507" s="14">
        <f>IF(L507="","",VLOOKUP(L507,Légende!A:B,2,FALSE))</f>
        <v>1</v>
      </c>
      <c r="N507" s="90" t="s">
        <v>18</v>
      </c>
      <c r="O507" s="14">
        <f>IF(N507="",0,VLOOKUP(N507,Légende!D:E,2,FALSE))</f>
        <v>1</v>
      </c>
      <c r="P507" s="15">
        <f>IF(Q507="","",VLOOKUP(Q507,'[1]Données GS'!V:W,2,FALSE))</f>
        <v>200</v>
      </c>
      <c r="Q507" s="32" t="s">
        <v>76</v>
      </c>
      <c r="R507" s="107" t="s">
        <v>481</v>
      </c>
    </row>
    <row r="508" spans="1:18" ht="45" x14ac:dyDescent="0.25">
      <c r="A508" s="119" t="s">
        <v>513</v>
      </c>
      <c r="B508" s="68" t="s">
        <v>162</v>
      </c>
      <c r="C508" s="68" t="s">
        <v>53</v>
      </c>
      <c r="D508" s="68" t="s">
        <v>257</v>
      </c>
      <c r="E508" s="68" t="s">
        <v>15</v>
      </c>
      <c r="F508" s="69">
        <v>1</v>
      </c>
      <c r="G508" s="69">
        <v>2.5499999999999998</v>
      </c>
      <c r="H508" s="16">
        <f t="shared" si="7"/>
        <v>5.0999999999999996</v>
      </c>
      <c r="I508" s="69" t="s">
        <v>16</v>
      </c>
      <c r="J508" s="69" t="s">
        <v>17</v>
      </c>
      <c r="K508" s="89">
        <v>24</v>
      </c>
      <c r="L508" s="75" t="s">
        <v>51</v>
      </c>
      <c r="M508" s="14">
        <f>IF(L508="","",VLOOKUP(L508,Légende!A:B,2,FALSE))</f>
        <v>1</v>
      </c>
      <c r="N508" s="90" t="s">
        <v>18</v>
      </c>
      <c r="O508" s="14">
        <f>IF(N508="",0,VLOOKUP(N508,Légende!D:E,2,FALSE))</f>
        <v>1</v>
      </c>
      <c r="P508" s="15">
        <f>IF(Q508="","",VLOOKUP(Q508,'[1]Données GS'!V:W,2,FALSE))</f>
        <v>50</v>
      </c>
      <c r="Q508" s="32" t="s">
        <v>67</v>
      </c>
      <c r="R508" s="107" t="s">
        <v>482</v>
      </c>
    </row>
    <row r="509" spans="1:18" ht="45" x14ac:dyDescent="0.25">
      <c r="A509" s="119" t="s">
        <v>513</v>
      </c>
      <c r="B509" s="68" t="s">
        <v>162</v>
      </c>
      <c r="C509" s="68" t="s">
        <v>53</v>
      </c>
      <c r="D509" s="68" t="s">
        <v>216</v>
      </c>
      <c r="E509" s="68" t="s">
        <v>15</v>
      </c>
      <c r="F509" s="69">
        <v>1</v>
      </c>
      <c r="G509" s="69">
        <v>2.5499999999999998</v>
      </c>
      <c r="H509" s="16">
        <f t="shared" si="7"/>
        <v>5.0999999999999996</v>
      </c>
      <c r="I509" s="69" t="s">
        <v>16</v>
      </c>
      <c r="J509" s="69" t="s">
        <v>17</v>
      </c>
      <c r="K509" s="89">
        <v>11.43</v>
      </c>
      <c r="L509" s="75" t="s">
        <v>51</v>
      </c>
      <c r="M509" s="14">
        <f>IF(L509="","",VLOOKUP(L509,Légende!A:B,2,FALSE))</f>
        <v>1</v>
      </c>
      <c r="N509" s="90" t="s">
        <v>18</v>
      </c>
      <c r="O509" s="14">
        <f>IF(N509="",0,VLOOKUP(N509,Légende!D:E,2,FALSE))</f>
        <v>1</v>
      </c>
      <c r="P509" s="15">
        <f>IF(Q509="","",VLOOKUP(Q509,'[1]Données GS'!V:W,2,FALSE))</f>
        <v>50</v>
      </c>
      <c r="Q509" s="32" t="s">
        <v>67</v>
      </c>
      <c r="R509" s="107" t="s">
        <v>483</v>
      </c>
    </row>
    <row r="510" spans="1:18" ht="45" x14ac:dyDescent="0.25">
      <c r="A510" s="119" t="s">
        <v>513</v>
      </c>
      <c r="B510" s="68" t="s">
        <v>162</v>
      </c>
      <c r="C510" s="68" t="s">
        <v>53</v>
      </c>
      <c r="D510" s="68" t="s">
        <v>177</v>
      </c>
      <c r="E510" s="68" t="s">
        <v>15</v>
      </c>
      <c r="F510" s="69">
        <v>1</v>
      </c>
      <c r="G510" s="69">
        <v>2.5499999999999998</v>
      </c>
      <c r="H510" s="16">
        <f t="shared" si="7"/>
        <v>5.0999999999999996</v>
      </c>
      <c r="I510" s="69" t="s">
        <v>16</v>
      </c>
      <c r="J510" s="69" t="s">
        <v>17</v>
      </c>
      <c r="K510" s="89">
        <v>11.5</v>
      </c>
      <c r="L510" s="75" t="s">
        <v>51</v>
      </c>
      <c r="M510" s="14">
        <f>IF(L510="","",VLOOKUP(L510,Légende!A:B,2,FALSE))</f>
        <v>1</v>
      </c>
      <c r="N510" s="90" t="s">
        <v>18</v>
      </c>
      <c r="O510" s="14">
        <f>IF(N510="",0,VLOOKUP(N510,Légende!D:E,2,FALSE))</f>
        <v>1</v>
      </c>
      <c r="P510" s="15">
        <f>IF(Q510="","",VLOOKUP(Q510,'[1]Données GS'!V:W,2,FALSE))</f>
        <v>50</v>
      </c>
      <c r="Q510" s="32" t="s">
        <v>67</v>
      </c>
      <c r="R510" s="107" t="s">
        <v>484</v>
      </c>
    </row>
    <row r="511" spans="1:18" ht="45" x14ac:dyDescent="0.25">
      <c r="A511" s="119" t="s">
        <v>513</v>
      </c>
      <c r="B511" s="68" t="s">
        <v>162</v>
      </c>
      <c r="C511" s="68" t="s">
        <v>53</v>
      </c>
      <c r="D511" s="68" t="s">
        <v>178</v>
      </c>
      <c r="E511" s="68" t="s">
        <v>15</v>
      </c>
      <c r="F511" s="69">
        <v>4</v>
      </c>
      <c r="G511" s="69">
        <v>10.199999999999999</v>
      </c>
      <c r="H511" s="16">
        <f t="shared" si="7"/>
        <v>81.599999999999994</v>
      </c>
      <c r="I511" s="69" t="s">
        <v>16</v>
      </c>
      <c r="J511" s="69" t="s">
        <v>17</v>
      </c>
      <c r="K511" s="89">
        <v>30.5</v>
      </c>
      <c r="L511" s="75" t="s">
        <v>51</v>
      </c>
      <c r="M511" s="14">
        <f>IF(L511="","",VLOOKUP(L511,Légende!A:B,2,FALSE))</f>
        <v>1</v>
      </c>
      <c r="N511" s="90" t="s">
        <v>18</v>
      </c>
      <c r="O511" s="14">
        <f>IF(N511="",0,VLOOKUP(N511,Légende!D:E,2,FALSE))</f>
        <v>1</v>
      </c>
      <c r="P511" s="15">
        <f>IF(Q511="","",VLOOKUP(Q511,'[1]Données GS'!V:W,2,FALSE))</f>
        <v>50</v>
      </c>
      <c r="Q511" s="32" t="s">
        <v>67</v>
      </c>
      <c r="R511" s="107" t="s">
        <v>485</v>
      </c>
    </row>
    <row r="512" spans="1:18" ht="45" x14ac:dyDescent="0.25">
      <c r="A512" s="119" t="s">
        <v>513</v>
      </c>
      <c r="B512" s="68" t="s">
        <v>162</v>
      </c>
      <c r="C512" s="68" t="s">
        <v>53</v>
      </c>
      <c r="D512" s="68"/>
      <c r="E512" s="68" t="s">
        <v>19</v>
      </c>
      <c r="F512" s="69">
        <v>2</v>
      </c>
      <c r="G512" s="69">
        <v>12.32</v>
      </c>
      <c r="H512" s="16">
        <f t="shared" si="7"/>
        <v>49.28</v>
      </c>
      <c r="I512" s="69" t="s">
        <v>34</v>
      </c>
      <c r="J512" s="69" t="s">
        <v>17</v>
      </c>
      <c r="K512" s="89">
        <v>134.69999999999999</v>
      </c>
      <c r="L512" s="75" t="s">
        <v>50</v>
      </c>
      <c r="M512" s="14">
        <f>IF(L512="","",VLOOKUP(L512,Légende!A:B,2,FALSE))</f>
        <v>0.8</v>
      </c>
      <c r="N512" s="90" t="s">
        <v>18</v>
      </c>
      <c r="O512" s="14">
        <f>IF(N512="",0,VLOOKUP(N512,Légende!D:E,2,FALSE))</f>
        <v>1</v>
      </c>
      <c r="P512" s="15">
        <f>IF(Q512="","",VLOOKUP(Q512,'[1]Données GS'!V:W,2,FALSE))</f>
        <v>50</v>
      </c>
      <c r="Q512" s="32" t="s">
        <v>67</v>
      </c>
      <c r="R512" s="107" t="s">
        <v>292</v>
      </c>
    </row>
    <row r="513" spans="1:18" ht="45" x14ac:dyDescent="0.25">
      <c r="A513" s="106" t="s">
        <v>514</v>
      </c>
      <c r="B513" s="68" t="s">
        <v>171</v>
      </c>
      <c r="C513" s="68" t="s">
        <v>53</v>
      </c>
      <c r="D513" s="68"/>
      <c r="E513" s="68" t="s">
        <v>2</v>
      </c>
      <c r="F513" s="69">
        <v>1</v>
      </c>
      <c r="G513" s="69">
        <v>1.9</v>
      </c>
      <c r="H513" s="16">
        <f t="shared" si="7"/>
        <v>3.8</v>
      </c>
      <c r="I513" s="74" t="s">
        <v>16</v>
      </c>
      <c r="J513" s="69" t="s">
        <v>17</v>
      </c>
      <c r="K513" s="69">
        <v>20</v>
      </c>
      <c r="L513" s="85" t="s">
        <v>51</v>
      </c>
      <c r="M513" s="14">
        <f>IF(L513="","",VLOOKUP(L513,Légende!A:B,2,FALSE))</f>
        <v>1</v>
      </c>
      <c r="N513" s="90" t="s">
        <v>18</v>
      </c>
      <c r="O513" s="14">
        <f>IF(N513="",0,VLOOKUP(N513,Légende!D:E,2,FALSE))</f>
        <v>1</v>
      </c>
      <c r="P513" s="15">
        <f>IF(Q513="","",VLOOKUP(Q513,'[1]Données GS'!V:W,2,FALSE))</f>
        <v>12</v>
      </c>
      <c r="Q513" s="67" t="s">
        <v>26</v>
      </c>
      <c r="R513" s="107" t="s">
        <v>428</v>
      </c>
    </row>
    <row r="514" spans="1:18" ht="60" x14ac:dyDescent="0.25">
      <c r="A514" s="106" t="s">
        <v>514</v>
      </c>
      <c r="B514" s="68" t="s">
        <v>171</v>
      </c>
      <c r="C514" s="68" t="s">
        <v>53</v>
      </c>
      <c r="D514" s="68"/>
      <c r="E514" s="68" t="s">
        <v>22</v>
      </c>
      <c r="F514" s="69">
        <v>2</v>
      </c>
      <c r="G514" s="69">
        <v>1</v>
      </c>
      <c r="H514" s="16">
        <f t="shared" si="7"/>
        <v>4</v>
      </c>
      <c r="I514" s="74" t="s">
        <v>16</v>
      </c>
      <c r="J514" s="69" t="s">
        <v>17</v>
      </c>
      <c r="K514" s="69">
        <v>15</v>
      </c>
      <c r="L514" s="75" t="s">
        <v>50</v>
      </c>
      <c r="M514" s="14">
        <f>IF(L514="","",VLOOKUP(L514,Légende!A:B,2,FALSE))</f>
        <v>0.8</v>
      </c>
      <c r="N514" s="90" t="s">
        <v>18</v>
      </c>
      <c r="O514" s="14">
        <f>IF(N514="",0,VLOOKUP(N514,Légende!D:E,2,FALSE))</f>
        <v>1</v>
      </c>
      <c r="P514" s="15">
        <f>IF(Q514="","",VLOOKUP(Q514,'[1]Données GS'!V:W,2,FALSE))</f>
        <v>200</v>
      </c>
      <c r="Q514" s="32" t="s">
        <v>76</v>
      </c>
      <c r="R514" s="107" t="s">
        <v>486</v>
      </c>
    </row>
    <row r="515" spans="1:18" ht="45" x14ac:dyDescent="0.25">
      <c r="A515" s="106" t="s">
        <v>514</v>
      </c>
      <c r="B515" s="68" t="s">
        <v>171</v>
      </c>
      <c r="C515" s="68" t="s">
        <v>53</v>
      </c>
      <c r="D515" s="68"/>
      <c r="E515" s="68" t="s">
        <v>22</v>
      </c>
      <c r="F515" s="69">
        <v>1</v>
      </c>
      <c r="G515" s="69">
        <v>1.9</v>
      </c>
      <c r="H515" s="16">
        <f t="shared" si="7"/>
        <v>3.8</v>
      </c>
      <c r="I515" s="74" t="s">
        <v>16</v>
      </c>
      <c r="J515" s="69" t="s">
        <v>17</v>
      </c>
      <c r="K515" s="69">
        <v>10</v>
      </c>
      <c r="L515" s="75" t="s">
        <v>50</v>
      </c>
      <c r="M515" s="14">
        <f>IF(L515="","",VLOOKUP(L515,Légende!A:B,2,FALSE))</f>
        <v>0.8</v>
      </c>
      <c r="N515" s="90" t="s">
        <v>18</v>
      </c>
      <c r="O515" s="14">
        <f>IF(N515="",0,VLOOKUP(N515,Légende!D:E,2,FALSE))</f>
        <v>1</v>
      </c>
      <c r="P515" s="15">
        <f>IF(Q515="","",VLOOKUP(Q515,'[1]Données GS'!V:W,2,FALSE))</f>
        <v>200</v>
      </c>
      <c r="Q515" s="32" t="s">
        <v>76</v>
      </c>
      <c r="R515" s="107" t="s">
        <v>487</v>
      </c>
    </row>
    <row r="516" spans="1:18" ht="45" x14ac:dyDescent="0.25">
      <c r="A516" s="106" t="s">
        <v>514</v>
      </c>
      <c r="B516" s="68" t="s">
        <v>171</v>
      </c>
      <c r="C516" s="68" t="s">
        <v>53</v>
      </c>
      <c r="D516" s="68"/>
      <c r="E516" s="68" t="s">
        <v>19</v>
      </c>
      <c r="F516" s="69">
        <v>4</v>
      </c>
      <c r="G516" s="69">
        <v>2.5</v>
      </c>
      <c r="H516" s="16">
        <f t="shared" si="7"/>
        <v>20</v>
      </c>
      <c r="I516" s="74" t="s">
        <v>16</v>
      </c>
      <c r="J516" s="69" t="s">
        <v>17</v>
      </c>
      <c r="K516" s="69">
        <v>95</v>
      </c>
      <c r="L516" s="75" t="s">
        <v>51</v>
      </c>
      <c r="M516" s="14">
        <f>IF(L516="","",VLOOKUP(L516,Légende!A:B,2,FALSE))</f>
        <v>1</v>
      </c>
      <c r="N516" s="90" t="s">
        <v>18</v>
      </c>
      <c r="O516" s="14">
        <f>IF(N516="",0,VLOOKUP(N516,Légende!D:E,2,FALSE))</f>
        <v>1</v>
      </c>
      <c r="P516" s="15">
        <f>IF(Q516="","",VLOOKUP(Q516,'[1]Données GS'!V:W,2,FALSE))</f>
        <v>50</v>
      </c>
      <c r="Q516" s="32" t="s">
        <v>67</v>
      </c>
      <c r="R516" s="107" t="s">
        <v>292</v>
      </c>
    </row>
    <row r="517" spans="1:18" ht="45" x14ac:dyDescent="0.25">
      <c r="A517" s="106" t="s">
        <v>514</v>
      </c>
      <c r="B517" s="68" t="s">
        <v>171</v>
      </c>
      <c r="C517" s="68" t="s">
        <v>53</v>
      </c>
      <c r="D517" s="68"/>
      <c r="E517" s="68" t="s">
        <v>22</v>
      </c>
      <c r="F517" s="69">
        <v>0</v>
      </c>
      <c r="G517" s="69">
        <v>0</v>
      </c>
      <c r="H517" s="16">
        <f t="shared" si="7"/>
        <v>0</v>
      </c>
      <c r="I517" s="74" t="s">
        <v>16</v>
      </c>
      <c r="J517" s="69" t="s">
        <v>17</v>
      </c>
      <c r="K517" s="69">
        <v>1.35</v>
      </c>
      <c r="L517" s="75" t="s">
        <v>50</v>
      </c>
      <c r="M517" s="14">
        <f>IF(L517="","",VLOOKUP(L517,Légende!A:B,2,FALSE))</f>
        <v>0.8</v>
      </c>
      <c r="N517" s="90" t="s">
        <v>18</v>
      </c>
      <c r="O517" s="14">
        <f>IF(N517="",0,VLOOKUP(N517,Légende!D:E,2,FALSE))</f>
        <v>1</v>
      </c>
      <c r="P517" s="15">
        <f>IF(Q517="","",VLOOKUP(Q517,'[1]Données GS'!V:W,2,FALSE))</f>
        <v>200</v>
      </c>
      <c r="Q517" s="32" t="s">
        <v>76</v>
      </c>
      <c r="R517" s="107" t="s">
        <v>488</v>
      </c>
    </row>
    <row r="518" spans="1:18" ht="45" x14ac:dyDescent="0.25">
      <c r="A518" s="106" t="s">
        <v>514</v>
      </c>
      <c r="B518" s="68" t="s">
        <v>171</v>
      </c>
      <c r="C518" s="68" t="s">
        <v>53</v>
      </c>
      <c r="D518" s="68"/>
      <c r="E518" s="68" t="s">
        <v>22</v>
      </c>
      <c r="F518" s="69">
        <v>0</v>
      </c>
      <c r="G518" s="69">
        <v>0</v>
      </c>
      <c r="H518" s="16">
        <f t="shared" si="7"/>
        <v>0</v>
      </c>
      <c r="I518" s="74" t="s">
        <v>16</v>
      </c>
      <c r="J518" s="69" t="s">
        <v>17</v>
      </c>
      <c r="K518" s="69">
        <v>1.35</v>
      </c>
      <c r="L518" s="75" t="s">
        <v>50</v>
      </c>
      <c r="M518" s="14">
        <f>IF(L518="","",VLOOKUP(L518,Légende!A:B,2,FALSE))</f>
        <v>0.8</v>
      </c>
      <c r="N518" s="90" t="s">
        <v>18</v>
      </c>
      <c r="O518" s="14">
        <f>IF(N518="",0,VLOOKUP(N518,Légende!D:E,2,FALSE))</f>
        <v>1</v>
      </c>
      <c r="P518" s="15">
        <f>IF(Q518="","",VLOOKUP(Q518,'[1]Données GS'!V:W,2,FALSE))</f>
        <v>200</v>
      </c>
      <c r="Q518" s="32" t="s">
        <v>76</v>
      </c>
      <c r="R518" s="107" t="s">
        <v>488</v>
      </c>
    </row>
    <row r="519" spans="1:18" ht="45" x14ac:dyDescent="0.25">
      <c r="A519" s="106" t="s">
        <v>514</v>
      </c>
      <c r="B519" s="60">
        <v>1</v>
      </c>
      <c r="C519" s="60" t="s">
        <v>53</v>
      </c>
      <c r="D519" s="60"/>
      <c r="E519" s="60" t="s">
        <v>22</v>
      </c>
      <c r="F519" s="76">
        <v>0</v>
      </c>
      <c r="G519" s="76">
        <v>0</v>
      </c>
      <c r="H519" s="16">
        <f t="shared" si="7"/>
        <v>0</v>
      </c>
      <c r="I519" s="88" t="s">
        <v>35</v>
      </c>
      <c r="J519" s="88" t="s">
        <v>17</v>
      </c>
      <c r="K519" s="60">
        <v>1.4</v>
      </c>
      <c r="L519" s="85" t="s">
        <v>50</v>
      </c>
      <c r="M519" s="14">
        <f>IF(L519="","",VLOOKUP(L519,Légende!A:B,2,FALSE))</f>
        <v>0.8</v>
      </c>
      <c r="N519" s="90" t="s">
        <v>18</v>
      </c>
      <c r="O519" s="14">
        <f>IF(N519="",0,VLOOKUP(N519,Légende!D:E,2,FALSE))</f>
        <v>1</v>
      </c>
      <c r="P519" s="15">
        <f>IF(Q519="","",VLOOKUP(Q519,'[1]Données GS'!V:W,2,FALSE))</f>
        <v>200</v>
      </c>
      <c r="Q519" s="32" t="s">
        <v>76</v>
      </c>
      <c r="R519" s="107" t="s">
        <v>489</v>
      </c>
    </row>
    <row r="520" spans="1:18" ht="45" x14ac:dyDescent="0.25">
      <c r="A520" s="120" t="s">
        <v>140</v>
      </c>
      <c r="B520" s="77" t="s">
        <v>184</v>
      </c>
      <c r="C520" s="78" t="s">
        <v>258</v>
      </c>
      <c r="D520" s="78">
        <v>101</v>
      </c>
      <c r="E520" s="59" t="s">
        <v>25</v>
      </c>
      <c r="F520" s="76"/>
      <c r="G520" s="76"/>
      <c r="H520" s="16">
        <f t="shared" si="7"/>
        <v>0</v>
      </c>
      <c r="I520" s="88" t="s">
        <v>16</v>
      </c>
      <c r="J520" s="88" t="s">
        <v>17</v>
      </c>
      <c r="K520" s="78">
        <v>15</v>
      </c>
      <c r="L520" s="85" t="s">
        <v>50</v>
      </c>
      <c r="M520" s="14">
        <f>IF(L520="","",VLOOKUP(L520,Légende!A:B,2,FALSE))</f>
        <v>0.8</v>
      </c>
      <c r="N520" s="90" t="s">
        <v>18</v>
      </c>
      <c r="O520" s="14">
        <f>IF(N520="",0,VLOOKUP(N520,Légende!D:E,2,FALSE))</f>
        <v>1</v>
      </c>
      <c r="P520" s="15">
        <f>IF(Q520="","",VLOOKUP(Q520,'[1]Données GS'!V:W,2,FALSE))</f>
        <v>0</v>
      </c>
      <c r="Q520" s="96" t="s">
        <v>94</v>
      </c>
      <c r="R520" s="107" t="s">
        <v>292</v>
      </c>
    </row>
    <row r="521" spans="1:18" ht="45" x14ac:dyDescent="0.25">
      <c r="A521" s="120" t="s">
        <v>140</v>
      </c>
      <c r="B521" s="77" t="s">
        <v>184</v>
      </c>
      <c r="C521" s="78" t="s">
        <v>258</v>
      </c>
      <c r="D521" s="79" t="s">
        <v>248</v>
      </c>
      <c r="E521" s="59" t="s">
        <v>25</v>
      </c>
      <c r="F521" s="76"/>
      <c r="G521" s="76"/>
      <c r="H521" s="16">
        <f t="shared" si="7"/>
        <v>0</v>
      </c>
      <c r="I521" s="88" t="s">
        <v>16</v>
      </c>
      <c r="J521" s="88" t="s">
        <v>17</v>
      </c>
      <c r="K521" s="78">
        <v>15</v>
      </c>
      <c r="L521" s="85" t="s">
        <v>50</v>
      </c>
      <c r="M521" s="14">
        <f>IF(L521="","",VLOOKUP(L521,Légende!A:B,2,FALSE))</f>
        <v>0.8</v>
      </c>
      <c r="N521" s="90" t="s">
        <v>18</v>
      </c>
      <c r="O521" s="14">
        <f>IF(N521="",0,VLOOKUP(N521,Légende!D:E,2,FALSE))</f>
        <v>1</v>
      </c>
      <c r="P521" s="15">
        <f>IF(Q521="","",VLOOKUP(Q521,'[1]Données GS'!V:W,2,FALSE))</f>
        <v>0</v>
      </c>
      <c r="Q521" s="96" t="s">
        <v>94</v>
      </c>
      <c r="R521" s="107" t="s">
        <v>292</v>
      </c>
    </row>
    <row r="522" spans="1:18" ht="45" x14ac:dyDescent="0.25">
      <c r="A522" s="120" t="s">
        <v>140</v>
      </c>
      <c r="B522" s="77" t="s">
        <v>184</v>
      </c>
      <c r="C522" s="78" t="s">
        <v>258</v>
      </c>
      <c r="D522" s="77"/>
      <c r="E522" s="58" t="s">
        <v>19</v>
      </c>
      <c r="F522" s="76"/>
      <c r="G522" s="76"/>
      <c r="H522" s="16">
        <f t="shared" si="7"/>
        <v>0</v>
      </c>
      <c r="I522" s="88" t="s">
        <v>16</v>
      </c>
      <c r="J522" s="88" t="s">
        <v>17</v>
      </c>
      <c r="K522" s="78">
        <v>85</v>
      </c>
      <c r="L522" s="85" t="s">
        <v>50</v>
      </c>
      <c r="M522" s="14">
        <f>IF(L522="","",VLOOKUP(L522,Légende!A:B,2,FALSE))</f>
        <v>0.8</v>
      </c>
      <c r="N522" s="90" t="s">
        <v>18</v>
      </c>
      <c r="O522" s="14">
        <f>IF(N522="",0,VLOOKUP(N522,Légende!D:E,2,FALSE))</f>
        <v>1</v>
      </c>
      <c r="P522" s="15">
        <f>IF(Q522="","",VLOOKUP(Q522,'[1]Données GS'!V:W,2,FALSE))</f>
        <v>0</v>
      </c>
      <c r="Q522" s="96" t="s">
        <v>94</v>
      </c>
      <c r="R522" s="107" t="s">
        <v>292</v>
      </c>
    </row>
    <row r="523" spans="1:18" ht="45" x14ac:dyDescent="0.25">
      <c r="A523" s="120" t="s">
        <v>140</v>
      </c>
      <c r="B523" s="77" t="s">
        <v>184</v>
      </c>
      <c r="C523" s="78" t="s">
        <v>258</v>
      </c>
      <c r="D523" s="77" t="s">
        <v>259</v>
      </c>
      <c r="E523" s="58" t="s">
        <v>22</v>
      </c>
      <c r="F523" s="76"/>
      <c r="G523" s="76"/>
      <c r="H523" s="16">
        <f t="shared" ref="H523:H586" si="8">F523*G523*2</f>
        <v>0</v>
      </c>
      <c r="I523" s="88" t="s">
        <v>16</v>
      </c>
      <c r="J523" s="88" t="s">
        <v>17</v>
      </c>
      <c r="K523" s="78">
        <f>23+24</f>
        <v>47</v>
      </c>
      <c r="L523" s="85" t="s">
        <v>50</v>
      </c>
      <c r="M523" s="14">
        <f>IF(L523="","",VLOOKUP(L523,Légende!A:B,2,FALSE))</f>
        <v>0.8</v>
      </c>
      <c r="N523" s="90" t="s">
        <v>18</v>
      </c>
      <c r="O523" s="14">
        <f>IF(N523="",0,VLOOKUP(N523,Légende!D:E,2,FALSE))</f>
        <v>1</v>
      </c>
      <c r="P523" s="15">
        <f>IF(Q523="","",VLOOKUP(Q523,'[1]Données GS'!V:W,2,FALSE))</f>
        <v>0</v>
      </c>
      <c r="Q523" s="96" t="s">
        <v>94</v>
      </c>
      <c r="R523" s="107" t="s">
        <v>490</v>
      </c>
    </row>
    <row r="524" spans="1:18" ht="45" x14ac:dyDescent="0.25">
      <c r="A524" s="120" t="s">
        <v>140</v>
      </c>
      <c r="B524" s="77" t="s">
        <v>184</v>
      </c>
      <c r="C524" s="78" t="s">
        <v>258</v>
      </c>
      <c r="D524" s="77" t="s">
        <v>247</v>
      </c>
      <c r="E524" s="59" t="s">
        <v>25</v>
      </c>
      <c r="F524" s="76"/>
      <c r="G524" s="76"/>
      <c r="H524" s="16">
        <f t="shared" si="8"/>
        <v>0</v>
      </c>
      <c r="I524" s="88" t="s">
        <v>16</v>
      </c>
      <c r="J524" s="88" t="s">
        <v>17</v>
      </c>
      <c r="K524" s="78">
        <v>46</v>
      </c>
      <c r="L524" s="85" t="s">
        <v>50</v>
      </c>
      <c r="M524" s="14">
        <f>IF(L524="","",VLOOKUP(L524,Légende!A:B,2,FALSE))</f>
        <v>0.8</v>
      </c>
      <c r="N524" s="90" t="s">
        <v>18</v>
      </c>
      <c r="O524" s="14">
        <f>IF(N524="",0,VLOOKUP(N524,Légende!D:E,2,FALSE))</f>
        <v>1</v>
      </c>
      <c r="P524" s="15">
        <f>IF(Q524="","",VLOOKUP(Q524,'[1]Données GS'!V:W,2,FALSE))</f>
        <v>0</v>
      </c>
      <c r="Q524" s="96" t="s">
        <v>94</v>
      </c>
      <c r="R524" s="107" t="s">
        <v>292</v>
      </c>
    </row>
    <row r="525" spans="1:18" ht="45" x14ac:dyDescent="0.25">
      <c r="A525" s="120" t="s">
        <v>140</v>
      </c>
      <c r="B525" s="77" t="s">
        <v>184</v>
      </c>
      <c r="C525" s="78" t="s">
        <v>258</v>
      </c>
      <c r="D525" s="77" t="s">
        <v>170</v>
      </c>
      <c r="E525" s="59" t="s">
        <v>25</v>
      </c>
      <c r="F525" s="76"/>
      <c r="G525" s="76"/>
      <c r="H525" s="16">
        <f t="shared" si="8"/>
        <v>0</v>
      </c>
      <c r="I525" s="88" t="s">
        <v>16</v>
      </c>
      <c r="J525" s="88" t="s">
        <v>17</v>
      </c>
      <c r="K525" s="78">
        <v>46</v>
      </c>
      <c r="L525" s="85" t="s">
        <v>50</v>
      </c>
      <c r="M525" s="14">
        <f>IF(L525="","",VLOOKUP(L525,Légende!A:B,2,FALSE))</f>
        <v>0.8</v>
      </c>
      <c r="N525" s="90" t="s">
        <v>18</v>
      </c>
      <c r="O525" s="14">
        <f>IF(N525="",0,VLOOKUP(N525,Légende!D:E,2,FALSE))</f>
        <v>1</v>
      </c>
      <c r="P525" s="15">
        <f>IF(Q525="","",VLOOKUP(Q525,'[1]Données GS'!V:W,2,FALSE))</f>
        <v>0</v>
      </c>
      <c r="Q525" s="96" t="s">
        <v>94</v>
      </c>
      <c r="R525" s="107" t="s">
        <v>292</v>
      </c>
    </row>
    <row r="526" spans="1:18" ht="45" x14ac:dyDescent="0.25">
      <c r="A526" s="120" t="s">
        <v>140</v>
      </c>
      <c r="B526" s="77" t="s">
        <v>184</v>
      </c>
      <c r="C526" s="78" t="s">
        <v>258</v>
      </c>
      <c r="D526" s="77" t="s">
        <v>260</v>
      </c>
      <c r="E526" s="59" t="s">
        <v>25</v>
      </c>
      <c r="F526" s="76"/>
      <c r="G526" s="76"/>
      <c r="H526" s="16">
        <f t="shared" si="8"/>
        <v>0</v>
      </c>
      <c r="I526" s="88" t="s">
        <v>16</v>
      </c>
      <c r="J526" s="88" t="s">
        <v>17</v>
      </c>
      <c r="K526" s="78">
        <v>46</v>
      </c>
      <c r="L526" s="85" t="s">
        <v>50</v>
      </c>
      <c r="M526" s="14">
        <f>IF(L526="","",VLOOKUP(L526,Légende!A:B,2,FALSE))</f>
        <v>0.8</v>
      </c>
      <c r="N526" s="90" t="s">
        <v>18</v>
      </c>
      <c r="O526" s="14">
        <f>IF(N526="",0,VLOOKUP(N526,Légende!D:E,2,FALSE))</f>
        <v>1</v>
      </c>
      <c r="P526" s="15">
        <f>IF(Q526="","",VLOOKUP(Q526,'[1]Données GS'!V:W,2,FALSE))</f>
        <v>0</v>
      </c>
      <c r="Q526" s="96" t="s">
        <v>94</v>
      </c>
      <c r="R526" s="107" t="s">
        <v>292</v>
      </c>
    </row>
    <row r="527" spans="1:18" ht="45" x14ac:dyDescent="0.25">
      <c r="A527" s="120" t="s">
        <v>140</v>
      </c>
      <c r="B527" s="77" t="s">
        <v>184</v>
      </c>
      <c r="C527" s="78" t="s">
        <v>258</v>
      </c>
      <c r="D527" s="77" t="s">
        <v>261</v>
      </c>
      <c r="E527" s="59" t="s">
        <v>25</v>
      </c>
      <c r="F527" s="76"/>
      <c r="G527" s="76"/>
      <c r="H527" s="16">
        <f t="shared" si="8"/>
        <v>0</v>
      </c>
      <c r="I527" s="88" t="s">
        <v>16</v>
      </c>
      <c r="J527" s="88" t="s">
        <v>17</v>
      </c>
      <c r="K527" s="78">
        <v>46</v>
      </c>
      <c r="L527" s="85" t="s">
        <v>50</v>
      </c>
      <c r="M527" s="14">
        <f>IF(L527="","",VLOOKUP(L527,Légende!A:B,2,FALSE))</f>
        <v>0.8</v>
      </c>
      <c r="N527" s="90" t="s">
        <v>18</v>
      </c>
      <c r="O527" s="14">
        <f>IF(N527="",0,VLOOKUP(N527,Légende!D:E,2,FALSE))</f>
        <v>1</v>
      </c>
      <c r="P527" s="15">
        <f>IF(Q527="","",VLOOKUP(Q527,'[1]Données GS'!V:W,2,FALSE))</f>
        <v>0</v>
      </c>
      <c r="Q527" s="96" t="s">
        <v>94</v>
      </c>
      <c r="R527" s="107" t="s">
        <v>292</v>
      </c>
    </row>
    <row r="528" spans="1:18" ht="45" x14ac:dyDescent="0.25">
      <c r="A528" s="120" t="s">
        <v>140</v>
      </c>
      <c r="B528" s="77" t="s">
        <v>184</v>
      </c>
      <c r="C528" s="78" t="s">
        <v>258</v>
      </c>
      <c r="D528" s="77" t="s">
        <v>262</v>
      </c>
      <c r="E528" s="59" t="s">
        <v>25</v>
      </c>
      <c r="F528" s="76"/>
      <c r="G528" s="76"/>
      <c r="H528" s="16">
        <f t="shared" si="8"/>
        <v>0</v>
      </c>
      <c r="I528" s="88" t="s">
        <v>16</v>
      </c>
      <c r="J528" s="88" t="s">
        <v>17</v>
      </c>
      <c r="K528" s="78">
        <v>46</v>
      </c>
      <c r="L528" s="85" t="s">
        <v>50</v>
      </c>
      <c r="M528" s="14">
        <f>IF(L528="","",VLOOKUP(L528,Légende!A:B,2,FALSE))</f>
        <v>0.8</v>
      </c>
      <c r="N528" s="90" t="s">
        <v>18</v>
      </c>
      <c r="O528" s="14">
        <f>IF(N528="",0,VLOOKUP(N528,Légende!D:E,2,FALSE))</f>
        <v>1</v>
      </c>
      <c r="P528" s="15">
        <f>IF(Q528="","",VLOOKUP(Q528,'[1]Données GS'!V:W,2,FALSE))</f>
        <v>0</v>
      </c>
      <c r="Q528" s="96" t="s">
        <v>94</v>
      </c>
      <c r="R528" s="107" t="s">
        <v>292</v>
      </c>
    </row>
    <row r="529" spans="1:18" ht="45" x14ac:dyDescent="0.25">
      <c r="A529" s="120" t="s">
        <v>140</v>
      </c>
      <c r="B529" s="77" t="s">
        <v>184</v>
      </c>
      <c r="C529" s="78" t="s">
        <v>258</v>
      </c>
      <c r="D529" s="77" t="s">
        <v>263</v>
      </c>
      <c r="E529" s="59" t="s">
        <v>25</v>
      </c>
      <c r="F529" s="76"/>
      <c r="G529" s="76"/>
      <c r="H529" s="16">
        <f t="shared" si="8"/>
        <v>0</v>
      </c>
      <c r="I529" s="88" t="s">
        <v>16</v>
      </c>
      <c r="J529" s="88" t="s">
        <v>17</v>
      </c>
      <c r="K529" s="78">
        <v>46</v>
      </c>
      <c r="L529" s="85" t="s">
        <v>50</v>
      </c>
      <c r="M529" s="14">
        <f>IF(L529="","",VLOOKUP(L529,Légende!A:B,2,FALSE))</f>
        <v>0.8</v>
      </c>
      <c r="N529" s="90" t="s">
        <v>18</v>
      </c>
      <c r="O529" s="14">
        <f>IF(N529="",0,VLOOKUP(N529,Légende!D:E,2,FALSE))</f>
        <v>1</v>
      </c>
      <c r="P529" s="15">
        <f>IF(Q529="","",VLOOKUP(Q529,'[1]Données GS'!V:W,2,FALSE))</f>
        <v>0</v>
      </c>
      <c r="Q529" s="96" t="s">
        <v>94</v>
      </c>
      <c r="R529" s="107" t="s">
        <v>292</v>
      </c>
    </row>
    <row r="530" spans="1:18" ht="45" x14ac:dyDescent="0.25">
      <c r="A530" s="120" t="s">
        <v>140</v>
      </c>
      <c r="B530" s="77" t="s">
        <v>184</v>
      </c>
      <c r="C530" s="78" t="s">
        <v>258</v>
      </c>
      <c r="D530" s="77" t="s">
        <v>264</v>
      </c>
      <c r="E530" s="59" t="s">
        <v>25</v>
      </c>
      <c r="F530" s="76"/>
      <c r="G530" s="76"/>
      <c r="H530" s="16">
        <f t="shared" si="8"/>
        <v>0</v>
      </c>
      <c r="I530" s="88" t="s">
        <v>16</v>
      </c>
      <c r="J530" s="88" t="s">
        <v>17</v>
      </c>
      <c r="K530" s="78">
        <v>46</v>
      </c>
      <c r="L530" s="85" t="s">
        <v>50</v>
      </c>
      <c r="M530" s="14">
        <f>IF(L530="","",VLOOKUP(L530,Légende!A:B,2,FALSE))</f>
        <v>0.8</v>
      </c>
      <c r="N530" s="90" t="s">
        <v>18</v>
      </c>
      <c r="O530" s="14">
        <f>IF(N530="",0,VLOOKUP(N530,Légende!D:E,2,FALSE))</f>
        <v>1</v>
      </c>
      <c r="P530" s="15">
        <f>IF(Q530="","",VLOOKUP(Q530,'[1]Données GS'!V:W,2,FALSE))</f>
        <v>0</v>
      </c>
      <c r="Q530" s="96" t="s">
        <v>94</v>
      </c>
      <c r="R530" s="107" t="s">
        <v>292</v>
      </c>
    </row>
    <row r="531" spans="1:18" ht="45" x14ac:dyDescent="0.25">
      <c r="A531" s="120" t="s">
        <v>140</v>
      </c>
      <c r="B531" s="77" t="s">
        <v>184</v>
      </c>
      <c r="C531" s="78" t="s">
        <v>258</v>
      </c>
      <c r="D531" s="77" t="s">
        <v>265</v>
      </c>
      <c r="E531" s="59" t="s">
        <v>25</v>
      </c>
      <c r="F531" s="76"/>
      <c r="G531" s="76"/>
      <c r="H531" s="16">
        <f t="shared" si="8"/>
        <v>0</v>
      </c>
      <c r="I531" s="88" t="s">
        <v>16</v>
      </c>
      <c r="J531" s="88" t="s">
        <v>17</v>
      </c>
      <c r="K531" s="78">
        <v>46</v>
      </c>
      <c r="L531" s="85" t="s">
        <v>50</v>
      </c>
      <c r="M531" s="14">
        <f>IF(L531="","",VLOOKUP(L531,Légende!A:B,2,FALSE))</f>
        <v>0.8</v>
      </c>
      <c r="N531" s="90" t="s">
        <v>18</v>
      </c>
      <c r="O531" s="14">
        <f>IF(N531="",0,VLOOKUP(N531,Légende!D:E,2,FALSE))</f>
        <v>1</v>
      </c>
      <c r="P531" s="15">
        <f>IF(Q531="","",VLOOKUP(Q531,'[1]Données GS'!V:W,2,FALSE))</f>
        <v>0</v>
      </c>
      <c r="Q531" s="96" t="s">
        <v>94</v>
      </c>
      <c r="R531" s="107" t="s">
        <v>292</v>
      </c>
    </row>
    <row r="532" spans="1:18" ht="45" x14ac:dyDescent="0.25">
      <c r="A532" s="120" t="s">
        <v>140</v>
      </c>
      <c r="B532" s="77" t="s">
        <v>184</v>
      </c>
      <c r="C532" s="78" t="s">
        <v>258</v>
      </c>
      <c r="D532" s="77" t="s">
        <v>266</v>
      </c>
      <c r="E532" s="59" t="s">
        <v>25</v>
      </c>
      <c r="F532" s="76"/>
      <c r="G532" s="76"/>
      <c r="H532" s="16">
        <f t="shared" si="8"/>
        <v>0</v>
      </c>
      <c r="I532" s="88" t="s">
        <v>16</v>
      </c>
      <c r="J532" s="88" t="s">
        <v>17</v>
      </c>
      <c r="K532" s="78">
        <v>46</v>
      </c>
      <c r="L532" s="85" t="s">
        <v>50</v>
      </c>
      <c r="M532" s="14">
        <f>IF(L532="","",VLOOKUP(L532,Légende!A:B,2,FALSE))</f>
        <v>0.8</v>
      </c>
      <c r="N532" s="90" t="s">
        <v>18</v>
      </c>
      <c r="O532" s="14">
        <f>IF(N532="",0,VLOOKUP(N532,Légende!D:E,2,FALSE))</f>
        <v>1</v>
      </c>
      <c r="P532" s="15">
        <f>IF(Q532="","",VLOOKUP(Q532,'[1]Données GS'!V:W,2,FALSE))</f>
        <v>0</v>
      </c>
      <c r="Q532" s="96" t="s">
        <v>94</v>
      </c>
      <c r="R532" s="107" t="s">
        <v>292</v>
      </c>
    </row>
    <row r="533" spans="1:18" ht="45" x14ac:dyDescent="0.25">
      <c r="A533" s="120" t="s">
        <v>140</v>
      </c>
      <c r="B533" s="77" t="s">
        <v>184</v>
      </c>
      <c r="C533" s="78" t="s">
        <v>258</v>
      </c>
      <c r="D533" s="77" t="s">
        <v>267</v>
      </c>
      <c r="E533" s="59" t="s">
        <v>25</v>
      </c>
      <c r="F533" s="76"/>
      <c r="G533" s="76"/>
      <c r="H533" s="16">
        <f t="shared" si="8"/>
        <v>0</v>
      </c>
      <c r="I533" s="88" t="s">
        <v>16</v>
      </c>
      <c r="J533" s="88" t="s">
        <v>17</v>
      </c>
      <c r="K533" s="78">
        <v>46</v>
      </c>
      <c r="L533" s="85" t="s">
        <v>50</v>
      </c>
      <c r="M533" s="14">
        <f>IF(L533="","",VLOOKUP(L533,Légende!A:B,2,FALSE))</f>
        <v>0.8</v>
      </c>
      <c r="N533" s="90" t="s">
        <v>18</v>
      </c>
      <c r="O533" s="14">
        <f>IF(N533="",0,VLOOKUP(N533,Légende!D:E,2,FALSE))</f>
        <v>1</v>
      </c>
      <c r="P533" s="15">
        <f>IF(Q533="","",VLOOKUP(Q533,'[1]Données GS'!V:W,2,FALSE))</f>
        <v>0</v>
      </c>
      <c r="Q533" s="96" t="s">
        <v>94</v>
      </c>
      <c r="R533" s="107" t="s">
        <v>292</v>
      </c>
    </row>
    <row r="534" spans="1:18" ht="45" x14ac:dyDescent="0.25">
      <c r="A534" s="120" t="s">
        <v>140</v>
      </c>
      <c r="B534" s="77" t="s">
        <v>184</v>
      </c>
      <c r="C534" s="78" t="s">
        <v>268</v>
      </c>
      <c r="D534" s="77"/>
      <c r="E534" s="58" t="s">
        <v>19</v>
      </c>
      <c r="F534" s="76"/>
      <c r="G534" s="76"/>
      <c r="H534" s="16">
        <f t="shared" si="8"/>
        <v>0</v>
      </c>
      <c r="I534" s="88" t="s">
        <v>16</v>
      </c>
      <c r="J534" s="88" t="s">
        <v>17</v>
      </c>
      <c r="K534" s="78">
        <v>85</v>
      </c>
      <c r="L534" s="85" t="s">
        <v>50</v>
      </c>
      <c r="M534" s="14">
        <f>IF(L534="","",VLOOKUP(L534,Légende!A:B,2,FALSE))</f>
        <v>0.8</v>
      </c>
      <c r="N534" s="90" t="s">
        <v>18</v>
      </c>
      <c r="O534" s="14">
        <f>IF(N534="",0,VLOOKUP(N534,Légende!D:E,2,FALSE))</f>
        <v>1</v>
      </c>
      <c r="P534" s="15">
        <f>IF(Q534="","",VLOOKUP(Q534,'[1]Données GS'!V:W,2,FALSE))</f>
        <v>0</v>
      </c>
      <c r="Q534" s="96" t="s">
        <v>94</v>
      </c>
      <c r="R534" s="107" t="s">
        <v>292</v>
      </c>
    </row>
    <row r="535" spans="1:18" ht="45" x14ac:dyDescent="0.25">
      <c r="A535" s="120" t="s">
        <v>140</v>
      </c>
      <c r="B535" s="77" t="s">
        <v>184</v>
      </c>
      <c r="C535" s="78" t="s">
        <v>268</v>
      </c>
      <c r="D535" s="77" t="s">
        <v>269</v>
      </c>
      <c r="E535" s="58" t="s">
        <v>22</v>
      </c>
      <c r="F535" s="76"/>
      <c r="G535" s="76"/>
      <c r="H535" s="16">
        <f t="shared" si="8"/>
        <v>0</v>
      </c>
      <c r="I535" s="88" t="s">
        <v>16</v>
      </c>
      <c r="J535" s="88" t="s">
        <v>17</v>
      </c>
      <c r="K535" s="78">
        <f>23+24</f>
        <v>47</v>
      </c>
      <c r="L535" s="85" t="s">
        <v>50</v>
      </c>
      <c r="M535" s="14">
        <f>IF(L535="","",VLOOKUP(L535,Légende!A:B,2,FALSE))</f>
        <v>0.8</v>
      </c>
      <c r="N535" s="90" t="s">
        <v>18</v>
      </c>
      <c r="O535" s="14">
        <f>IF(N535="",0,VLOOKUP(N535,Légende!D:E,2,FALSE))</f>
        <v>1</v>
      </c>
      <c r="P535" s="15">
        <f>IF(Q535="","",VLOOKUP(Q535,'[1]Données GS'!V:W,2,FALSE))</f>
        <v>0</v>
      </c>
      <c r="Q535" s="96" t="s">
        <v>94</v>
      </c>
      <c r="R535" s="107" t="s">
        <v>490</v>
      </c>
    </row>
    <row r="536" spans="1:18" ht="45" x14ac:dyDescent="0.25">
      <c r="A536" s="120" t="s">
        <v>140</v>
      </c>
      <c r="B536" s="77" t="s">
        <v>184</v>
      </c>
      <c r="C536" s="78" t="s">
        <v>268</v>
      </c>
      <c r="D536" s="77" t="s">
        <v>270</v>
      </c>
      <c r="E536" s="59" t="s">
        <v>25</v>
      </c>
      <c r="F536" s="76"/>
      <c r="G536" s="76"/>
      <c r="H536" s="16">
        <f t="shared" si="8"/>
        <v>0</v>
      </c>
      <c r="I536" s="88" t="s">
        <v>16</v>
      </c>
      <c r="J536" s="88" t="s">
        <v>17</v>
      </c>
      <c r="K536" s="78">
        <v>15</v>
      </c>
      <c r="L536" s="85" t="s">
        <v>50</v>
      </c>
      <c r="M536" s="14">
        <f>IF(L536="","",VLOOKUP(L536,Légende!A:B,2,FALSE))</f>
        <v>0.8</v>
      </c>
      <c r="N536" s="90" t="s">
        <v>18</v>
      </c>
      <c r="O536" s="14">
        <f>IF(N536="",0,VLOOKUP(N536,Légende!D:E,2,FALSE))</f>
        <v>1</v>
      </c>
      <c r="P536" s="15">
        <f>IF(Q536="","",VLOOKUP(Q536,'[1]Données GS'!V:W,2,FALSE))</f>
        <v>0</v>
      </c>
      <c r="Q536" s="96" t="s">
        <v>94</v>
      </c>
      <c r="R536" s="107" t="s">
        <v>292</v>
      </c>
    </row>
    <row r="537" spans="1:18" ht="45" x14ac:dyDescent="0.25">
      <c r="A537" s="120" t="s">
        <v>140</v>
      </c>
      <c r="B537" s="77" t="s">
        <v>184</v>
      </c>
      <c r="C537" s="78" t="s">
        <v>268</v>
      </c>
      <c r="D537" s="77" t="s">
        <v>271</v>
      </c>
      <c r="E537" s="59" t="s">
        <v>25</v>
      </c>
      <c r="F537" s="76"/>
      <c r="G537" s="76"/>
      <c r="H537" s="16">
        <f t="shared" si="8"/>
        <v>0</v>
      </c>
      <c r="I537" s="88" t="s">
        <v>16</v>
      </c>
      <c r="J537" s="88" t="s">
        <v>17</v>
      </c>
      <c r="K537" s="78">
        <v>15</v>
      </c>
      <c r="L537" s="85" t="s">
        <v>50</v>
      </c>
      <c r="M537" s="14">
        <f>IF(L537="","",VLOOKUP(L537,Légende!A:B,2,FALSE))</f>
        <v>0.8</v>
      </c>
      <c r="N537" s="90" t="s">
        <v>18</v>
      </c>
      <c r="O537" s="14">
        <f>IF(N537="",0,VLOOKUP(N537,Légende!D:E,2,FALSE))</f>
        <v>1</v>
      </c>
      <c r="P537" s="15">
        <f>IF(Q537="","",VLOOKUP(Q537,'[1]Données GS'!V:W,2,FALSE))</f>
        <v>0</v>
      </c>
      <c r="Q537" s="96" t="s">
        <v>94</v>
      </c>
      <c r="R537" s="107" t="s">
        <v>292</v>
      </c>
    </row>
    <row r="538" spans="1:18" ht="45" x14ac:dyDescent="0.25">
      <c r="A538" s="120" t="s">
        <v>140</v>
      </c>
      <c r="B538" s="77" t="s">
        <v>184</v>
      </c>
      <c r="C538" s="78" t="s">
        <v>268</v>
      </c>
      <c r="D538" s="77" t="s">
        <v>272</v>
      </c>
      <c r="E538" s="59" t="s">
        <v>25</v>
      </c>
      <c r="F538" s="76"/>
      <c r="G538" s="76"/>
      <c r="H538" s="16">
        <f t="shared" si="8"/>
        <v>0</v>
      </c>
      <c r="I538" s="88" t="s">
        <v>16</v>
      </c>
      <c r="J538" s="88" t="s">
        <v>17</v>
      </c>
      <c r="K538" s="78">
        <v>46</v>
      </c>
      <c r="L538" s="85" t="s">
        <v>50</v>
      </c>
      <c r="M538" s="14">
        <f>IF(L538="","",VLOOKUP(L538,Légende!A:B,2,FALSE))</f>
        <v>0.8</v>
      </c>
      <c r="N538" s="90" t="s">
        <v>18</v>
      </c>
      <c r="O538" s="14">
        <f>IF(N538="",0,VLOOKUP(N538,Légende!D:E,2,FALSE))</f>
        <v>1</v>
      </c>
      <c r="P538" s="15">
        <f>IF(Q538="","",VLOOKUP(Q538,'[1]Données GS'!V:W,2,FALSE))</f>
        <v>0</v>
      </c>
      <c r="Q538" s="96" t="s">
        <v>94</v>
      </c>
      <c r="R538" s="107" t="s">
        <v>292</v>
      </c>
    </row>
    <row r="539" spans="1:18" ht="45" x14ac:dyDescent="0.25">
      <c r="A539" s="120" t="s">
        <v>140</v>
      </c>
      <c r="B539" s="77" t="s">
        <v>184</v>
      </c>
      <c r="C539" s="78" t="s">
        <v>268</v>
      </c>
      <c r="D539" s="77" t="s">
        <v>273</v>
      </c>
      <c r="E539" s="59" t="s">
        <v>25</v>
      </c>
      <c r="F539" s="76"/>
      <c r="G539" s="76"/>
      <c r="H539" s="16">
        <f t="shared" si="8"/>
        <v>0</v>
      </c>
      <c r="I539" s="88" t="s">
        <v>16</v>
      </c>
      <c r="J539" s="88" t="s">
        <v>17</v>
      </c>
      <c r="K539" s="78">
        <v>46</v>
      </c>
      <c r="L539" s="85" t="s">
        <v>50</v>
      </c>
      <c r="M539" s="14">
        <f>IF(L539="","",VLOOKUP(L539,Légende!A:B,2,FALSE))</f>
        <v>0.8</v>
      </c>
      <c r="N539" s="90" t="s">
        <v>18</v>
      </c>
      <c r="O539" s="14">
        <f>IF(N539="",0,VLOOKUP(N539,Légende!D:E,2,FALSE))</f>
        <v>1</v>
      </c>
      <c r="P539" s="15">
        <f>IF(Q539="","",VLOOKUP(Q539,'[1]Données GS'!V:W,2,FALSE))</f>
        <v>0</v>
      </c>
      <c r="Q539" s="96" t="s">
        <v>94</v>
      </c>
      <c r="R539" s="107" t="s">
        <v>292</v>
      </c>
    </row>
    <row r="540" spans="1:18" ht="45" x14ac:dyDescent="0.25">
      <c r="A540" s="120" t="s">
        <v>140</v>
      </c>
      <c r="B540" s="77" t="s">
        <v>184</v>
      </c>
      <c r="C540" s="78" t="s">
        <v>268</v>
      </c>
      <c r="D540" s="77" t="s">
        <v>274</v>
      </c>
      <c r="E540" s="59" t="s">
        <v>25</v>
      </c>
      <c r="F540" s="76"/>
      <c r="G540" s="76"/>
      <c r="H540" s="16">
        <f t="shared" si="8"/>
        <v>0</v>
      </c>
      <c r="I540" s="88" t="s">
        <v>16</v>
      </c>
      <c r="J540" s="88" t="s">
        <v>17</v>
      </c>
      <c r="K540" s="78">
        <v>46</v>
      </c>
      <c r="L540" s="85" t="s">
        <v>50</v>
      </c>
      <c r="M540" s="14">
        <f>IF(L540="","",VLOOKUP(L540,Légende!A:B,2,FALSE))</f>
        <v>0.8</v>
      </c>
      <c r="N540" s="90" t="s">
        <v>18</v>
      </c>
      <c r="O540" s="14">
        <f>IF(N540="",0,VLOOKUP(N540,Légende!D:E,2,FALSE))</f>
        <v>1</v>
      </c>
      <c r="P540" s="15">
        <f>IF(Q540="","",VLOOKUP(Q540,'[1]Données GS'!V:W,2,FALSE))</f>
        <v>0</v>
      </c>
      <c r="Q540" s="96" t="s">
        <v>94</v>
      </c>
      <c r="R540" s="107" t="s">
        <v>292</v>
      </c>
    </row>
    <row r="541" spans="1:18" ht="45" x14ac:dyDescent="0.25">
      <c r="A541" s="120" t="s">
        <v>140</v>
      </c>
      <c r="B541" s="77" t="s">
        <v>184</v>
      </c>
      <c r="C541" s="78" t="s">
        <v>268</v>
      </c>
      <c r="D541" s="77" t="s">
        <v>275</v>
      </c>
      <c r="E541" s="59" t="s">
        <v>25</v>
      </c>
      <c r="F541" s="76"/>
      <c r="G541" s="76"/>
      <c r="H541" s="16">
        <f t="shared" si="8"/>
        <v>0</v>
      </c>
      <c r="I541" s="88" t="s">
        <v>16</v>
      </c>
      <c r="J541" s="88" t="s">
        <v>17</v>
      </c>
      <c r="K541" s="78">
        <v>46</v>
      </c>
      <c r="L541" s="85" t="s">
        <v>50</v>
      </c>
      <c r="M541" s="14">
        <f>IF(L541="","",VLOOKUP(L541,Légende!A:B,2,FALSE))</f>
        <v>0.8</v>
      </c>
      <c r="N541" s="90" t="s">
        <v>18</v>
      </c>
      <c r="O541" s="14">
        <f>IF(N541="",0,VLOOKUP(N541,Légende!D:E,2,FALSE))</f>
        <v>1</v>
      </c>
      <c r="P541" s="15">
        <f>IF(Q541="","",VLOOKUP(Q541,'[1]Données GS'!V:W,2,FALSE))</f>
        <v>0</v>
      </c>
      <c r="Q541" s="96" t="s">
        <v>94</v>
      </c>
      <c r="R541" s="107" t="s">
        <v>292</v>
      </c>
    </row>
    <row r="542" spans="1:18" ht="45" x14ac:dyDescent="0.25">
      <c r="A542" s="120" t="s">
        <v>140</v>
      </c>
      <c r="B542" s="77" t="s">
        <v>184</v>
      </c>
      <c r="C542" s="78" t="s">
        <v>268</v>
      </c>
      <c r="D542" s="77" t="s">
        <v>276</v>
      </c>
      <c r="E542" s="59" t="s">
        <v>25</v>
      </c>
      <c r="F542" s="76"/>
      <c r="G542" s="76"/>
      <c r="H542" s="16">
        <f t="shared" si="8"/>
        <v>0</v>
      </c>
      <c r="I542" s="88" t="s">
        <v>16</v>
      </c>
      <c r="J542" s="88" t="s">
        <v>17</v>
      </c>
      <c r="K542" s="78">
        <v>46</v>
      </c>
      <c r="L542" s="85" t="s">
        <v>50</v>
      </c>
      <c r="M542" s="14">
        <f>IF(L542="","",VLOOKUP(L542,Légende!A:B,2,FALSE))</f>
        <v>0.8</v>
      </c>
      <c r="N542" s="90" t="s">
        <v>18</v>
      </c>
      <c r="O542" s="14">
        <f>IF(N542="",0,VLOOKUP(N542,Légende!D:E,2,FALSE))</f>
        <v>1</v>
      </c>
      <c r="P542" s="15">
        <f>IF(Q542="","",VLOOKUP(Q542,'[1]Données GS'!V:W,2,FALSE))</f>
        <v>0</v>
      </c>
      <c r="Q542" s="96" t="s">
        <v>94</v>
      </c>
      <c r="R542" s="107" t="s">
        <v>292</v>
      </c>
    </row>
    <row r="543" spans="1:18" ht="45" x14ac:dyDescent="0.25">
      <c r="A543" s="120" t="s">
        <v>140</v>
      </c>
      <c r="B543" s="77" t="s">
        <v>184</v>
      </c>
      <c r="C543" s="78" t="s">
        <v>268</v>
      </c>
      <c r="D543" s="77" t="s">
        <v>277</v>
      </c>
      <c r="E543" s="59" t="s">
        <v>25</v>
      </c>
      <c r="F543" s="76"/>
      <c r="G543" s="76"/>
      <c r="H543" s="16">
        <f t="shared" si="8"/>
        <v>0</v>
      </c>
      <c r="I543" s="88" t="s">
        <v>16</v>
      </c>
      <c r="J543" s="88" t="s">
        <v>17</v>
      </c>
      <c r="K543" s="78">
        <v>46</v>
      </c>
      <c r="L543" s="85" t="s">
        <v>50</v>
      </c>
      <c r="M543" s="14">
        <f>IF(L543="","",VLOOKUP(L543,Légende!A:B,2,FALSE))</f>
        <v>0.8</v>
      </c>
      <c r="N543" s="90" t="s">
        <v>18</v>
      </c>
      <c r="O543" s="14">
        <f>IF(N543="",0,VLOOKUP(N543,Légende!D:E,2,FALSE))</f>
        <v>1</v>
      </c>
      <c r="P543" s="15">
        <f>IF(Q543="","",VLOOKUP(Q543,'[1]Données GS'!V:W,2,FALSE))</f>
        <v>0</v>
      </c>
      <c r="Q543" s="96" t="s">
        <v>94</v>
      </c>
      <c r="R543" s="107" t="s">
        <v>292</v>
      </c>
    </row>
    <row r="544" spans="1:18" ht="45" x14ac:dyDescent="0.25">
      <c r="A544" s="120" t="s">
        <v>140</v>
      </c>
      <c r="B544" s="77" t="s">
        <v>184</v>
      </c>
      <c r="C544" s="78" t="s">
        <v>268</v>
      </c>
      <c r="D544" s="77" t="s">
        <v>278</v>
      </c>
      <c r="E544" s="59" t="s">
        <v>25</v>
      </c>
      <c r="F544" s="76"/>
      <c r="G544" s="76"/>
      <c r="H544" s="16">
        <f t="shared" si="8"/>
        <v>0</v>
      </c>
      <c r="I544" s="88" t="s">
        <v>16</v>
      </c>
      <c r="J544" s="88" t="s">
        <v>17</v>
      </c>
      <c r="K544" s="78">
        <v>46</v>
      </c>
      <c r="L544" s="85" t="s">
        <v>50</v>
      </c>
      <c r="M544" s="14">
        <f>IF(L544="","",VLOOKUP(L544,Légende!A:B,2,FALSE))</f>
        <v>0.8</v>
      </c>
      <c r="N544" s="90" t="s">
        <v>18</v>
      </c>
      <c r="O544" s="14">
        <f>IF(N544="",0,VLOOKUP(N544,Légende!D:E,2,FALSE))</f>
        <v>1</v>
      </c>
      <c r="P544" s="15">
        <f>IF(Q544="","",VLOOKUP(Q544,'[1]Données GS'!V:W,2,FALSE))</f>
        <v>0</v>
      </c>
      <c r="Q544" s="96" t="s">
        <v>94</v>
      </c>
      <c r="R544" s="107" t="s">
        <v>292</v>
      </c>
    </row>
    <row r="545" spans="1:18" ht="45" x14ac:dyDescent="0.25">
      <c r="A545" s="120" t="s">
        <v>140</v>
      </c>
      <c r="B545" s="77" t="s">
        <v>184</v>
      </c>
      <c r="C545" s="78" t="s">
        <v>268</v>
      </c>
      <c r="D545" s="77" t="s">
        <v>279</v>
      </c>
      <c r="E545" s="59" t="s">
        <v>25</v>
      </c>
      <c r="F545" s="76"/>
      <c r="G545" s="76"/>
      <c r="H545" s="16">
        <f t="shared" si="8"/>
        <v>0</v>
      </c>
      <c r="I545" s="88" t="s">
        <v>16</v>
      </c>
      <c r="J545" s="88" t="s">
        <v>17</v>
      </c>
      <c r="K545" s="78">
        <v>46</v>
      </c>
      <c r="L545" s="85" t="s">
        <v>50</v>
      </c>
      <c r="M545" s="14">
        <f>IF(L545="","",VLOOKUP(L545,Légende!A:B,2,FALSE))</f>
        <v>0.8</v>
      </c>
      <c r="N545" s="90" t="s">
        <v>18</v>
      </c>
      <c r="O545" s="14">
        <f>IF(N545="",0,VLOOKUP(N545,Légende!D:E,2,FALSE))</f>
        <v>1</v>
      </c>
      <c r="P545" s="15">
        <f>IF(Q545="","",VLOOKUP(Q545,'[1]Données GS'!V:W,2,FALSE))</f>
        <v>0</v>
      </c>
      <c r="Q545" s="96" t="s">
        <v>94</v>
      </c>
      <c r="R545" s="107" t="s">
        <v>292</v>
      </c>
    </row>
    <row r="546" spans="1:18" ht="45" x14ac:dyDescent="0.25">
      <c r="A546" s="120" t="s">
        <v>140</v>
      </c>
      <c r="B546" s="77" t="s">
        <v>184</v>
      </c>
      <c r="C546" s="78" t="s">
        <v>268</v>
      </c>
      <c r="D546" s="77" t="s">
        <v>280</v>
      </c>
      <c r="E546" s="59" t="s">
        <v>25</v>
      </c>
      <c r="F546" s="76"/>
      <c r="G546" s="76"/>
      <c r="H546" s="16">
        <f t="shared" si="8"/>
        <v>0</v>
      </c>
      <c r="I546" s="88" t="s">
        <v>16</v>
      </c>
      <c r="J546" s="88" t="s">
        <v>17</v>
      </c>
      <c r="K546" s="78">
        <v>46</v>
      </c>
      <c r="L546" s="85" t="s">
        <v>50</v>
      </c>
      <c r="M546" s="14">
        <f>IF(L546="","",VLOOKUP(L546,Légende!A:B,2,FALSE))</f>
        <v>0.8</v>
      </c>
      <c r="N546" s="90" t="s">
        <v>18</v>
      </c>
      <c r="O546" s="14">
        <f>IF(N546="",0,VLOOKUP(N546,Légende!D:E,2,FALSE))</f>
        <v>1</v>
      </c>
      <c r="P546" s="15">
        <f>IF(Q546="","",VLOOKUP(Q546,'[1]Données GS'!V:W,2,FALSE))</f>
        <v>0</v>
      </c>
      <c r="Q546" s="96" t="s">
        <v>94</v>
      </c>
      <c r="R546" s="107" t="s">
        <v>292</v>
      </c>
    </row>
    <row r="547" spans="1:18" ht="45" x14ac:dyDescent="0.25">
      <c r="A547" s="120" t="s">
        <v>140</v>
      </c>
      <c r="B547" s="77" t="s">
        <v>184</v>
      </c>
      <c r="C547" s="78" t="s">
        <v>268</v>
      </c>
      <c r="D547" s="77" t="s">
        <v>281</v>
      </c>
      <c r="E547" s="59" t="s">
        <v>25</v>
      </c>
      <c r="F547" s="76"/>
      <c r="G547" s="76"/>
      <c r="H547" s="16">
        <f t="shared" si="8"/>
        <v>0</v>
      </c>
      <c r="I547" s="88" t="s">
        <v>16</v>
      </c>
      <c r="J547" s="88" t="s">
        <v>17</v>
      </c>
      <c r="K547" s="78">
        <v>46</v>
      </c>
      <c r="L547" s="85" t="s">
        <v>50</v>
      </c>
      <c r="M547" s="14">
        <f>IF(L547="","",VLOOKUP(L547,Légende!A:B,2,FALSE))</f>
        <v>0.8</v>
      </c>
      <c r="N547" s="90" t="s">
        <v>18</v>
      </c>
      <c r="O547" s="14">
        <f>IF(N547="",0,VLOOKUP(N547,Légende!D:E,2,FALSE))</f>
        <v>1</v>
      </c>
      <c r="P547" s="15">
        <f>IF(Q547="","",VLOOKUP(Q547,'[1]Données GS'!V:W,2,FALSE))</f>
        <v>0</v>
      </c>
      <c r="Q547" s="96" t="s">
        <v>94</v>
      </c>
      <c r="R547" s="107" t="s">
        <v>292</v>
      </c>
    </row>
    <row r="548" spans="1:18" ht="45" x14ac:dyDescent="0.25">
      <c r="A548" s="120" t="s">
        <v>140</v>
      </c>
      <c r="B548" s="80" t="s">
        <v>174</v>
      </c>
      <c r="C548" s="78" t="s">
        <v>53</v>
      </c>
      <c r="D548" s="81" t="s">
        <v>174</v>
      </c>
      <c r="E548" s="59" t="s">
        <v>2</v>
      </c>
      <c r="F548" s="76"/>
      <c r="G548" s="76"/>
      <c r="H548" s="16">
        <f t="shared" si="8"/>
        <v>0</v>
      </c>
      <c r="I548" s="88" t="s">
        <v>16</v>
      </c>
      <c r="J548" s="88" t="s">
        <v>17</v>
      </c>
      <c r="K548" s="78">
        <v>45.75</v>
      </c>
      <c r="L548" s="85" t="s">
        <v>50</v>
      </c>
      <c r="M548" s="14">
        <f>IF(L548="","",VLOOKUP(L548,Légende!A:B,2,FALSE))</f>
        <v>0.8</v>
      </c>
      <c r="N548" s="90" t="s">
        <v>18</v>
      </c>
      <c r="O548" s="14">
        <f>IF(N548="",0,VLOOKUP(N548,Légende!D:E,2,FALSE))</f>
        <v>1</v>
      </c>
      <c r="P548" s="15">
        <f>IF(Q548="","",VLOOKUP(Q548,'[1]Données GS'!V:W,2,FALSE))</f>
        <v>0</v>
      </c>
      <c r="Q548" s="96" t="s">
        <v>94</v>
      </c>
      <c r="R548" s="107" t="s">
        <v>292</v>
      </c>
    </row>
    <row r="549" spans="1:18" ht="45" x14ac:dyDescent="0.25">
      <c r="A549" s="120" t="s">
        <v>140</v>
      </c>
      <c r="B549" s="80" t="s">
        <v>174</v>
      </c>
      <c r="C549" s="78" t="s">
        <v>53</v>
      </c>
      <c r="D549" s="79" t="s">
        <v>175</v>
      </c>
      <c r="E549" s="59" t="s">
        <v>2</v>
      </c>
      <c r="F549" s="76"/>
      <c r="G549" s="76"/>
      <c r="H549" s="16">
        <f t="shared" si="8"/>
        <v>0</v>
      </c>
      <c r="I549" s="88" t="s">
        <v>16</v>
      </c>
      <c r="J549" s="88" t="s">
        <v>17</v>
      </c>
      <c r="K549" s="78">
        <v>70.150000000000006</v>
      </c>
      <c r="L549" s="85" t="s">
        <v>50</v>
      </c>
      <c r="M549" s="14">
        <f>IF(L549="","",VLOOKUP(L549,Légende!A:B,2,FALSE))</f>
        <v>0.8</v>
      </c>
      <c r="N549" s="90" t="s">
        <v>18</v>
      </c>
      <c r="O549" s="14">
        <f>IF(N549="",0,VLOOKUP(N549,Légende!D:E,2,FALSE))</f>
        <v>1</v>
      </c>
      <c r="P549" s="15">
        <f>IF(Q549="","",VLOOKUP(Q549,'[1]Données GS'!V:W,2,FALSE))</f>
        <v>0</v>
      </c>
      <c r="Q549" s="96" t="s">
        <v>94</v>
      </c>
      <c r="R549" s="107" t="s">
        <v>292</v>
      </c>
    </row>
    <row r="550" spans="1:18" ht="45" x14ac:dyDescent="0.25">
      <c r="A550" s="120" t="s">
        <v>140</v>
      </c>
      <c r="B550" s="80" t="s">
        <v>174</v>
      </c>
      <c r="C550" s="78" t="s">
        <v>53</v>
      </c>
      <c r="D550" s="77"/>
      <c r="E550" s="58" t="s">
        <v>19</v>
      </c>
      <c r="F550" s="76"/>
      <c r="G550" s="76"/>
      <c r="H550" s="16">
        <f t="shared" si="8"/>
        <v>0</v>
      </c>
      <c r="I550" s="88" t="s">
        <v>16</v>
      </c>
      <c r="J550" s="88" t="s">
        <v>17</v>
      </c>
      <c r="K550" s="78">
        <v>459.59</v>
      </c>
      <c r="L550" s="85" t="s">
        <v>50</v>
      </c>
      <c r="M550" s="14">
        <f>IF(L550="","",VLOOKUP(L550,Légende!A:B,2,FALSE))</f>
        <v>0.8</v>
      </c>
      <c r="N550" s="90" t="s">
        <v>18</v>
      </c>
      <c r="O550" s="14">
        <f>IF(N550="",0,VLOOKUP(N550,Légende!D:E,2,FALSE))</f>
        <v>1</v>
      </c>
      <c r="P550" s="15">
        <f>IF(Q550="","",VLOOKUP(Q550,'[1]Données GS'!V:W,2,FALSE))</f>
        <v>0</v>
      </c>
      <c r="Q550" s="96" t="s">
        <v>94</v>
      </c>
      <c r="R550" s="107" t="s">
        <v>292</v>
      </c>
    </row>
    <row r="551" spans="1:18" ht="45" x14ac:dyDescent="0.25">
      <c r="A551" s="120" t="s">
        <v>140</v>
      </c>
      <c r="B551" s="80" t="s">
        <v>174</v>
      </c>
      <c r="C551" s="78" t="s">
        <v>53</v>
      </c>
      <c r="D551" s="80" t="s">
        <v>191</v>
      </c>
      <c r="E551" s="59" t="s">
        <v>15</v>
      </c>
      <c r="F551" s="76"/>
      <c r="G551" s="76"/>
      <c r="H551" s="16">
        <f t="shared" si="8"/>
        <v>0</v>
      </c>
      <c r="I551" s="88" t="s">
        <v>16</v>
      </c>
      <c r="J551" s="88" t="s">
        <v>17</v>
      </c>
      <c r="K551" s="78">
        <v>34.94</v>
      </c>
      <c r="L551" s="85" t="s">
        <v>50</v>
      </c>
      <c r="M551" s="14">
        <f>IF(L551="","",VLOOKUP(L551,Légende!A:B,2,FALSE))</f>
        <v>0.8</v>
      </c>
      <c r="N551" s="90" t="s">
        <v>18</v>
      </c>
      <c r="O551" s="14">
        <f>IF(N551="",0,VLOOKUP(N551,Légende!D:E,2,FALSE))</f>
        <v>1</v>
      </c>
      <c r="P551" s="15">
        <f>IF(Q551="","",VLOOKUP(Q551,'[1]Données GS'!V:W,2,FALSE))</f>
        <v>0</v>
      </c>
      <c r="Q551" s="96" t="s">
        <v>94</v>
      </c>
      <c r="R551" s="107" t="s">
        <v>292</v>
      </c>
    </row>
    <row r="552" spans="1:18" ht="45" x14ac:dyDescent="0.25">
      <c r="A552" s="120" t="s">
        <v>140</v>
      </c>
      <c r="B552" s="80" t="s">
        <v>174</v>
      </c>
      <c r="C552" s="78" t="s">
        <v>53</v>
      </c>
      <c r="D552" s="80" t="s">
        <v>179</v>
      </c>
      <c r="E552" s="59" t="s">
        <v>15</v>
      </c>
      <c r="F552" s="76"/>
      <c r="G552" s="76"/>
      <c r="H552" s="16">
        <f t="shared" si="8"/>
        <v>0</v>
      </c>
      <c r="I552" s="88" t="s">
        <v>16</v>
      </c>
      <c r="J552" s="88" t="s">
        <v>17</v>
      </c>
      <c r="K552" s="78">
        <v>34.94</v>
      </c>
      <c r="L552" s="85" t="s">
        <v>50</v>
      </c>
      <c r="M552" s="14">
        <f>IF(L552="","",VLOOKUP(L552,Légende!A:B,2,FALSE))</f>
        <v>0.8</v>
      </c>
      <c r="N552" s="90" t="s">
        <v>18</v>
      </c>
      <c r="O552" s="14">
        <f>IF(N552="",0,VLOOKUP(N552,Légende!D:E,2,FALSE))</f>
        <v>1</v>
      </c>
      <c r="P552" s="15">
        <f>IF(Q552="","",VLOOKUP(Q552,'[1]Données GS'!V:W,2,FALSE))</f>
        <v>0</v>
      </c>
      <c r="Q552" s="96" t="s">
        <v>94</v>
      </c>
      <c r="R552" s="107" t="s">
        <v>292</v>
      </c>
    </row>
    <row r="553" spans="1:18" ht="45" x14ac:dyDescent="0.25">
      <c r="A553" s="120" t="s">
        <v>140</v>
      </c>
      <c r="B553" s="80" t="s">
        <v>174</v>
      </c>
      <c r="C553" s="78" t="s">
        <v>53</v>
      </c>
      <c r="D553" s="80" t="s">
        <v>180</v>
      </c>
      <c r="E553" s="59" t="s">
        <v>15</v>
      </c>
      <c r="F553" s="76"/>
      <c r="G553" s="76"/>
      <c r="H553" s="16">
        <f t="shared" si="8"/>
        <v>0</v>
      </c>
      <c r="I553" s="88" t="s">
        <v>16</v>
      </c>
      <c r="J553" s="88" t="s">
        <v>17</v>
      </c>
      <c r="K553" s="78">
        <v>25.62</v>
      </c>
      <c r="L553" s="85" t="s">
        <v>50</v>
      </c>
      <c r="M553" s="14">
        <f>IF(L553="","",VLOOKUP(L553,Légende!A:B,2,FALSE))</f>
        <v>0.8</v>
      </c>
      <c r="N553" s="90" t="s">
        <v>18</v>
      </c>
      <c r="O553" s="14">
        <f>IF(N553="",0,VLOOKUP(N553,Légende!D:E,2,FALSE))</f>
        <v>1</v>
      </c>
      <c r="P553" s="15">
        <f>IF(Q553="","",VLOOKUP(Q553,'[1]Données GS'!V:W,2,FALSE))</f>
        <v>0</v>
      </c>
      <c r="Q553" s="96" t="s">
        <v>94</v>
      </c>
      <c r="R553" s="107" t="s">
        <v>292</v>
      </c>
    </row>
    <row r="554" spans="1:18" ht="45" x14ac:dyDescent="0.25">
      <c r="A554" s="120" t="s">
        <v>140</v>
      </c>
      <c r="B554" s="80" t="s">
        <v>174</v>
      </c>
      <c r="C554" s="78" t="s">
        <v>53</v>
      </c>
      <c r="D554" s="80" t="s">
        <v>181</v>
      </c>
      <c r="E554" s="59" t="s">
        <v>15</v>
      </c>
      <c r="F554" s="76"/>
      <c r="G554" s="76"/>
      <c r="H554" s="16">
        <f t="shared" si="8"/>
        <v>0</v>
      </c>
      <c r="I554" s="88" t="s">
        <v>16</v>
      </c>
      <c r="J554" s="88" t="s">
        <v>17</v>
      </c>
      <c r="K554" s="78">
        <v>25.62</v>
      </c>
      <c r="L554" s="85" t="s">
        <v>50</v>
      </c>
      <c r="M554" s="14">
        <f>IF(L554="","",VLOOKUP(L554,Légende!A:B,2,FALSE))</f>
        <v>0.8</v>
      </c>
      <c r="N554" s="90" t="s">
        <v>18</v>
      </c>
      <c r="O554" s="14">
        <f>IF(N554="",0,VLOOKUP(N554,Légende!D:E,2,FALSE))</f>
        <v>1</v>
      </c>
      <c r="P554" s="15">
        <f>IF(Q554="","",VLOOKUP(Q554,'[1]Données GS'!V:W,2,FALSE))</f>
        <v>0</v>
      </c>
      <c r="Q554" s="96" t="s">
        <v>94</v>
      </c>
      <c r="R554" s="107" t="s">
        <v>292</v>
      </c>
    </row>
    <row r="555" spans="1:18" ht="45" x14ac:dyDescent="0.25">
      <c r="A555" s="120" t="s">
        <v>140</v>
      </c>
      <c r="B555" s="80" t="s">
        <v>174</v>
      </c>
      <c r="C555" s="78" t="s">
        <v>53</v>
      </c>
      <c r="D555" s="77" t="s">
        <v>182</v>
      </c>
      <c r="E555" s="59" t="s">
        <v>15</v>
      </c>
      <c r="F555" s="76"/>
      <c r="G555" s="76"/>
      <c r="H555" s="16">
        <f t="shared" si="8"/>
        <v>0</v>
      </c>
      <c r="I555" s="88" t="s">
        <v>16</v>
      </c>
      <c r="J555" s="88" t="s">
        <v>17</v>
      </c>
      <c r="K555" s="78">
        <v>20</v>
      </c>
      <c r="L555" s="85" t="s">
        <v>50</v>
      </c>
      <c r="M555" s="14">
        <f>IF(L555="","",VLOOKUP(L555,Légende!A:B,2,FALSE))</f>
        <v>0.8</v>
      </c>
      <c r="N555" s="90" t="s">
        <v>18</v>
      </c>
      <c r="O555" s="14">
        <f>IF(N555="",0,VLOOKUP(N555,Légende!D:E,2,FALSE))</f>
        <v>1</v>
      </c>
      <c r="P555" s="15">
        <f>IF(Q555="","",VLOOKUP(Q555,'[1]Données GS'!V:W,2,FALSE))</f>
        <v>0</v>
      </c>
      <c r="Q555" s="96" t="s">
        <v>94</v>
      </c>
      <c r="R555" s="107" t="s">
        <v>292</v>
      </c>
    </row>
    <row r="556" spans="1:18" ht="45" x14ac:dyDescent="0.25">
      <c r="A556" s="120" t="s">
        <v>140</v>
      </c>
      <c r="B556" s="80" t="s">
        <v>174</v>
      </c>
      <c r="C556" s="78" t="s">
        <v>53</v>
      </c>
      <c r="D556" s="77" t="s">
        <v>282</v>
      </c>
      <c r="E556" s="58" t="s">
        <v>22</v>
      </c>
      <c r="F556" s="76"/>
      <c r="G556" s="76"/>
      <c r="H556" s="16">
        <f t="shared" si="8"/>
        <v>0</v>
      </c>
      <c r="I556" s="88" t="s">
        <v>16</v>
      </c>
      <c r="J556" s="88" t="s">
        <v>17</v>
      </c>
      <c r="K556" s="78">
        <f>14+36+12</f>
        <v>62</v>
      </c>
      <c r="L556" s="85" t="s">
        <v>50</v>
      </c>
      <c r="M556" s="14">
        <f>IF(L556="","",VLOOKUP(L556,Légende!A:B,2,FALSE))</f>
        <v>0.8</v>
      </c>
      <c r="N556" s="90" t="s">
        <v>18</v>
      </c>
      <c r="O556" s="14">
        <f>IF(N556="",0,VLOOKUP(N556,Légende!D:E,2,FALSE))</f>
        <v>1</v>
      </c>
      <c r="P556" s="15">
        <f>IF(Q556="","",VLOOKUP(Q556,'[1]Données GS'!V:W,2,FALSE))</f>
        <v>0</v>
      </c>
      <c r="Q556" s="96" t="s">
        <v>94</v>
      </c>
      <c r="R556" s="107" t="s">
        <v>491</v>
      </c>
    </row>
    <row r="557" spans="1:18" ht="45" x14ac:dyDescent="0.25">
      <c r="A557" s="120" t="s">
        <v>140</v>
      </c>
      <c r="B557" s="80" t="s">
        <v>174</v>
      </c>
      <c r="C557" s="78" t="s">
        <v>53</v>
      </c>
      <c r="D557" s="77" t="s">
        <v>187</v>
      </c>
      <c r="E557" s="59" t="s">
        <v>2</v>
      </c>
      <c r="F557" s="76"/>
      <c r="G557" s="76"/>
      <c r="H557" s="16">
        <f t="shared" si="8"/>
        <v>0</v>
      </c>
      <c r="I557" s="88" t="s">
        <v>16</v>
      </c>
      <c r="J557" s="88" t="s">
        <v>17</v>
      </c>
      <c r="K557" s="78">
        <v>36.6</v>
      </c>
      <c r="L557" s="85" t="s">
        <v>50</v>
      </c>
      <c r="M557" s="14">
        <f>IF(L557="","",VLOOKUP(L557,Légende!A:B,2,FALSE))</f>
        <v>0.8</v>
      </c>
      <c r="N557" s="90" t="s">
        <v>18</v>
      </c>
      <c r="O557" s="14">
        <f>IF(N557="",0,VLOOKUP(N557,Légende!D:E,2,FALSE))</f>
        <v>1</v>
      </c>
      <c r="P557" s="15">
        <f>IF(Q557="","",VLOOKUP(Q557,'[1]Données GS'!V:W,2,FALSE))</f>
        <v>0</v>
      </c>
      <c r="Q557" s="96" t="s">
        <v>94</v>
      </c>
      <c r="R557" s="107" t="s">
        <v>292</v>
      </c>
    </row>
    <row r="558" spans="1:18" ht="45" x14ac:dyDescent="0.25">
      <c r="A558" s="120" t="s">
        <v>140</v>
      </c>
      <c r="B558" s="80" t="s">
        <v>174</v>
      </c>
      <c r="C558" s="78" t="s">
        <v>258</v>
      </c>
      <c r="D558" s="77"/>
      <c r="E558" s="58" t="s">
        <v>19</v>
      </c>
      <c r="F558" s="76"/>
      <c r="G558" s="76"/>
      <c r="H558" s="16">
        <f t="shared" si="8"/>
        <v>0</v>
      </c>
      <c r="I558" s="88" t="s">
        <v>16</v>
      </c>
      <c r="J558" s="88" t="s">
        <v>17</v>
      </c>
      <c r="K558" s="78">
        <v>386</v>
      </c>
      <c r="L558" s="85" t="s">
        <v>50</v>
      </c>
      <c r="M558" s="14">
        <f>IF(L558="","",VLOOKUP(L558,Légende!A:B,2,FALSE))</f>
        <v>0.8</v>
      </c>
      <c r="N558" s="90" t="s">
        <v>18</v>
      </c>
      <c r="O558" s="14">
        <f>IF(N558="",0,VLOOKUP(N558,Légende!D:E,2,FALSE))</f>
        <v>1</v>
      </c>
      <c r="P558" s="15">
        <f>IF(Q558="","",VLOOKUP(Q558,'[1]Données GS'!V:W,2,FALSE))</f>
        <v>0</v>
      </c>
      <c r="Q558" s="96" t="s">
        <v>94</v>
      </c>
      <c r="R558" s="107" t="s">
        <v>292</v>
      </c>
    </row>
    <row r="559" spans="1:18" ht="45" x14ac:dyDescent="0.25">
      <c r="A559" s="120" t="s">
        <v>140</v>
      </c>
      <c r="B559" s="80" t="s">
        <v>174</v>
      </c>
      <c r="C559" s="78" t="s">
        <v>258</v>
      </c>
      <c r="D559" s="77" t="s">
        <v>247</v>
      </c>
      <c r="E559" s="59" t="s">
        <v>25</v>
      </c>
      <c r="F559" s="76"/>
      <c r="G559" s="76"/>
      <c r="H559" s="16">
        <f t="shared" si="8"/>
        <v>0</v>
      </c>
      <c r="I559" s="88" t="s">
        <v>16</v>
      </c>
      <c r="J559" s="88" t="s">
        <v>17</v>
      </c>
      <c r="K559" s="78">
        <v>45.75</v>
      </c>
      <c r="L559" s="85" t="s">
        <v>50</v>
      </c>
      <c r="M559" s="14">
        <f>IF(L559="","",VLOOKUP(L559,Légende!A:B,2,FALSE))</f>
        <v>0.8</v>
      </c>
      <c r="N559" s="90" t="s">
        <v>18</v>
      </c>
      <c r="O559" s="14">
        <f>IF(N559="",0,VLOOKUP(N559,Légende!D:E,2,FALSE))</f>
        <v>1</v>
      </c>
      <c r="P559" s="15">
        <f>IF(Q559="","",VLOOKUP(Q559,'[1]Données GS'!V:W,2,FALSE))</f>
        <v>0</v>
      </c>
      <c r="Q559" s="96" t="s">
        <v>94</v>
      </c>
      <c r="R559" s="107" t="s">
        <v>292</v>
      </c>
    </row>
    <row r="560" spans="1:18" ht="45" x14ac:dyDescent="0.25">
      <c r="A560" s="120" t="s">
        <v>140</v>
      </c>
      <c r="B560" s="80" t="s">
        <v>174</v>
      </c>
      <c r="C560" s="78" t="s">
        <v>258</v>
      </c>
      <c r="D560" s="77" t="s">
        <v>170</v>
      </c>
      <c r="E560" s="59" t="s">
        <v>25</v>
      </c>
      <c r="F560" s="76"/>
      <c r="G560" s="76"/>
      <c r="H560" s="16">
        <f t="shared" si="8"/>
        <v>0</v>
      </c>
      <c r="I560" s="88" t="s">
        <v>16</v>
      </c>
      <c r="J560" s="88" t="s">
        <v>17</v>
      </c>
      <c r="K560" s="78">
        <v>45.75</v>
      </c>
      <c r="L560" s="85" t="s">
        <v>50</v>
      </c>
      <c r="M560" s="14">
        <f>IF(L560="","",VLOOKUP(L560,Légende!A:B,2,FALSE))</f>
        <v>0.8</v>
      </c>
      <c r="N560" s="90" t="s">
        <v>18</v>
      </c>
      <c r="O560" s="14">
        <f>IF(N560="",0,VLOOKUP(N560,Légende!D:E,2,FALSE))</f>
        <v>1</v>
      </c>
      <c r="P560" s="15">
        <f>IF(Q560="","",VLOOKUP(Q560,'[1]Données GS'!V:W,2,FALSE))</f>
        <v>0</v>
      </c>
      <c r="Q560" s="96" t="s">
        <v>94</v>
      </c>
      <c r="R560" s="107" t="s">
        <v>292</v>
      </c>
    </row>
    <row r="561" spans="1:18" ht="47.25" x14ac:dyDescent="0.25">
      <c r="A561" s="120" t="s">
        <v>140</v>
      </c>
      <c r="B561" s="80" t="s">
        <v>174</v>
      </c>
      <c r="C561" s="78" t="s">
        <v>258</v>
      </c>
      <c r="D561" s="77" t="s">
        <v>283</v>
      </c>
      <c r="E561" s="58" t="s">
        <v>22</v>
      </c>
      <c r="F561" s="76"/>
      <c r="G561" s="76"/>
      <c r="H561" s="16">
        <f t="shared" si="8"/>
        <v>0</v>
      </c>
      <c r="I561" s="88" t="s">
        <v>16</v>
      </c>
      <c r="J561" s="88" t="s">
        <v>17</v>
      </c>
      <c r="K561" s="78">
        <f>19+16+17</f>
        <v>52</v>
      </c>
      <c r="L561" s="85" t="s">
        <v>50</v>
      </c>
      <c r="M561" s="14">
        <f>IF(L561="","",VLOOKUP(L561,Légende!A:B,2,FALSE))</f>
        <v>0.8</v>
      </c>
      <c r="N561" s="90" t="s">
        <v>18</v>
      </c>
      <c r="O561" s="14">
        <f>IF(N561="",0,VLOOKUP(N561,Légende!D:E,2,FALSE))</f>
        <v>1</v>
      </c>
      <c r="P561" s="15">
        <f>IF(Q561="","",VLOOKUP(Q561,'[1]Données GS'!V:W,2,FALSE))</f>
        <v>0</v>
      </c>
      <c r="Q561" s="96" t="s">
        <v>94</v>
      </c>
      <c r="R561" s="107" t="s">
        <v>491</v>
      </c>
    </row>
    <row r="562" spans="1:18" ht="45" x14ac:dyDescent="0.25">
      <c r="A562" s="120" t="s">
        <v>140</v>
      </c>
      <c r="B562" s="80" t="s">
        <v>174</v>
      </c>
      <c r="C562" s="78" t="s">
        <v>268</v>
      </c>
      <c r="D562" s="77" t="s">
        <v>263</v>
      </c>
      <c r="E562" s="59" t="s">
        <v>25</v>
      </c>
      <c r="F562" s="76"/>
      <c r="G562" s="76"/>
      <c r="H562" s="16">
        <f t="shared" si="8"/>
        <v>0</v>
      </c>
      <c r="I562" s="88" t="s">
        <v>16</v>
      </c>
      <c r="J562" s="88" t="s">
        <v>17</v>
      </c>
      <c r="K562" s="78">
        <v>33.549999999999997</v>
      </c>
      <c r="L562" s="85" t="s">
        <v>50</v>
      </c>
      <c r="M562" s="14">
        <f>IF(L562="","",VLOOKUP(L562,Légende!A:B,2,FALSE))</f>
        <v>0.8</v>
      </c>
      <c r="N562" s="90" t="s">
        <v>18</v>
      </c>
      <c r="O562" s="14">
        <f>IF(N562="",0,VLOOKUP(N562,Légende!D:E,2,FALSE))</f>
        <v>1</v>
      </c>
      <c r="P562" s="15">
        <f>IF(Q562="","",VLOOKUP(Q562,'[1]Données GS'!V:W,2,FALSE))</f>
        <v>0</v>
      </c>
      <c r="Q562" s="96" t="s">
        <v>94</v>
      </c>
      <c r="R562" s="107" t="s">
        <v>292</v>
      </c>
    </row>
    <row r="563" spans="1:18" ht="45" x14ac:dyDescent="0.25">
      <c r="A563" s="120" t="s">
        <v>140</v>
      </c>
      <c r="B563" s="80" t="s">
        <v>174</v>
      </c>
      <c r="C563" s="78" t="s">
        <v>268</v>
      </c>
      <c r="D563" s="77" t="s">
        <v>284</v>
      </c>
      <c r="E563" s="59" t="s">
        <v>25</v>
      </c>
      <c r="F563" s="76"/>
      <c r="G563" s="76"/>
      <c r="H563" s="16">
        <f t="shared" si="8"/>
        <v>0</v>
      </c>
      <c r="I563" s="88" t="s">
        <v>16</v>
      </c>
      <c r="J563" s="88" t="s">
        <v>17</v>
      </c>
      <c r="K563" s="78">
        <v>17.05</v>
      </c>
      <c r="L563" s="85" t="s">
        <v>50</v>
      </c>
      <c r="M563" s="14">
        <f>IF(L563="","",VLOOKUP(L563,Légende!A:B,2,FALSE))</f>
        <v>0.8</v>
      </c>
      <c r="N563" s="90" t="s">
        <v>18</v>
      </c>
      <c r="O563" s="14">
        <f>IF(N563="",0,VLOOKUP(N563,Légende!D:E,2,FALSE))</f>
        <v>1</v>
      </c>
      <c r="P563" s="15">
        <f>IF(Q563="","",VLOOKUP(Q563,'[1]Données GS'!V:W,2,FALSE))</f>
        <v>0</v>
      </c>
      <c r="Q563" s="96" t="s">
        <v>94</v>
      </c>
      <c r="R563" s="107" t="s">
        <v>292</v>
      </c>
    </row>
    <row r="564" spans="1:18" ht="45" x14ac:dyDescent="0.25">
      <c r="A564" s="120" t="s">
        <v>140</v>
      </c>
      <c r="B564" s="80" t="s">
        <v>174</v>
      </c>
      <c r="C564" s="78" t="s">
        <v>268</v>
      </c>
      <c r="D564" s="77" t="s">
        <v>285</v>
      </c>
      <c r="E564" s="59" t="s">
        <v>25</v>
      </c>
      <c r="F564" s="76"/>
      <c r="G564" s="76"/>
      <c r="H564" s="16">
        <f t="shared" si="8"/>
        <v>0</v>
      </c>
      <c r="I564" s="88" t="s">
        <v>16</v>
      </c>
      <c r="J564" s="88" t="s">
        <v>17</v>
      </c>
      <c r="K564" s="78">
        <v>33.549999999999997</v>
      </c>
      <c r="L564" s="85" t="s">
        <v>50</v>
      </c>
      <c r="M564" s="14">
        <f>IF(L564="","",VLOOKUP(L564,Légende!A:B,2,FALSE))</f>
        <v>0.8</v>
      </c>
      <c r="N564" s="90" t="s">
        <v>18</v>
      </c>
      <c r="O564" s="14">
        <f>IF(N564="",0,VLOOKUP(N564,Légende!D:E,2,FALSE))</f>
        <v>1</v>
      </c>
      <c r="P564" s="15">
        <f>IF(Q564="","",VLOOKUP(Q564,'[1]Données GS'!V:W,2,FALSE))</f>
        <v>0</v>
      </c>
      <c r="Q564" s="96" t="s">
        <v>94</v>
      </c>
      <c r="R564" s="107" t="s">
        <v>292</v>
      </c>
    </row>
    <row r="565" spans="1:18" ht="45" x14ac:dyDescent="0.25">
      <c r="A565" s="120" t="s">
        <v>140</v>
      </c>
      <c r="B565" s="80" t="s">
        <v>174</v>
      </c>
      <c r="C565" s="78" t="s">
        <v>268</v>
      </c>
      <c r="D565" s="77" t="s">
        <v>264</v>
      </c>
      <c r="E565" s="59" t="s">
        <v>25</v>
      </c>
      <c r="F565" s="76"/>
      <c r="G565" s="76"/>
      <c r="H565" s="16">
        <f t="shared" si="8"/>
        <v>0</v>
      </c>
      <c r="I565" s="88" t="s">
        <v>16</v>
      </c>
      <c r="J565" s="88" t="s">
        <v>17</v>
      </c>
      <c r="K565" s="78">
        <v>56.73</v>
      </c>
      <c r="L565" s="85" t="s">
        <v>50</v>
      </c>
      <c r="M565" s="14">
        <f>IF(L565="","",VLOOKUP(L565,Légende!A:B,2,FALSE))</f>
        <v>0.8</v>
      </c>
      <c r="N565" s="90" t="s">
        <v>18</v>
      </c>
      <c r="O565" s="14">
        <f>IF(N565="",0,VLOOKUP(N565,Légende!D:E,2,FALSE))</f>
        <v>1</v>
      </c>
      <c r="P565" s="15">
        <f>IF(Q565="","",VLOOKUP(Q565,'[1]Données GS'!V:W,2,FALSE))</f>
        <v>0</v>
      </c>
      <c r="Q565" s="96" t="s">
        <v>94</v>
      </c>
      <c r="R565" s="107" t="s">
        <v>292</v>
      </c>
    </row>
    <row r="566" spans="1:18" ht="45" x14ac:dyDescent="0.25">
      <c r="A566" s="120" t="s">
        <v>140</v>
      </c>
      <c r="B566" s="80" t="s">
        <v>174</v>
      </c>
      <c r="C566" s="78" t="s">
        <v>268</v>
      </c>
      <c r="D566" s="77" t="s">
        <v>266</v>
      </c>
      <c r="E566" s="59" t="s">
        <v>25</v>
      </c>
      <c r="F566" s="76"/>
      <c r="G566" s="76"/>
      <c r="H566" s="16">
        <f t="shared" si="8"/>
        <v>0</v>
      </c>
      <c r="I566" s="88" t="s">
        <v>16</v>
      </c>
      <c r="J566" s="88" t="s">
        <v>17</v>
      </c>
      <c r="K566" s="78">
        <v>45.75</v>
      </c>
      <c r="L566" s="85" t="s">
        <v>50</v>
      </c>
      <c r="M566" s="14">
        <f>IF(L566="","",VLOOKUP(L566,Légende!A:B,2,FALSE))</f>
        <v>0.8</v>
      </c>
      <c r="N566" s="90" t="s">
        <v>18</v>
      </c>
      <c r="O566" s="14">
        <f>IF(N566="",0,VLOOKUP(N566,Légende!D:E,2,FALSE))</f>
        <v>1</v>
      </c>
      <c r="P566" s="15">
        <f>IF(Q566="","",VLOOKUP(Q566,'[1]Données GS'!V:W,2,FALSE))</f>
        <v>0</v>
      </c>
      <c r="Q566" s="96" t="s">
        <v>94</v>
      </c>
      <c r="R566" s="107" t="s">
        <v>292</v>
      </c>
    </row>
    <row r="567" spans="1:18" ht="45" x14ac:dyDescent="0.25">
      <c r="A567" s="120" t="s">
        <v>140</v>
      </c>
      <c r="B567" s="80" t="s">
        <v>174</v>
      </c>
      <c r="C567" s="78" t="s">
        <v>268</v>
      </c>
      <c r="D567" s="77" t="s">
        <v>267</v>
      </c>
      <c r="E567" s="59" t="s">
        <v>25</v>
      </c>
      <c r="F567" s="76"/>
      <c r="G567" s="76"/>
      <c r="H567" s="16">
        <f t="shared" si="8"/>
        <v>0</v>
      </c>
      <c r="I567" s="88" t="s">
        <v>16</v>
      </c>
      <c r="J567" s="88" t="s">
        <v>17</v>
      </c>
      <c r="K567" s="78">
        <v>45.75</v>
      </c>
      <c r="L567" s="85" t="s">
        <v>50</v>
      </c>
      <c r="M567" s="14">
        <f>IF(L567="","",VLOOKUP(L567,Légende!A:B,2,FALSE))</f>
        <v>0.8</v>
      </c>
      <c r="N567" s="90" t="s">
        <v>18</v>
      </c>
      <c r="O567" s="14">
        <f>IF(N567="",0,VLOOKUP(N567,Légende!D:E,2,FALSE))</f>
        <v>1</v>
      </c>
      <c r="P567" s="15">
        <f>IF(Q567="","",VLOOKUP(Q567,'[1]Données GS'!V:W,2,FALSE))</f>
        <v>0</v>
      </c>
      <c r="Q567" s="96" t="s">
        <v>94</v>
      </c>
      <c r="R567" s="107" t="s">
        <v>292</v>
      </c>
    </row>
    <row r="568" spans="1:18" ht="45" x14ac:dyDescent="0.25">
      <c r="A568" s="120" t="s">
        <v>141</v>
      </c>
      <c r="B568" s="77" t="s">
        <v>180</v>
      </c>
      <c r="C568" s="82" t="s">
        <v>53</v>
      </c>
      <c r="D568" s="83"/>
      <c r="E568" s="58" t="s">
        <v>19</v>
      </c>
      <c r="F568" s="76"/>
      <c r="G568" s="76"/>
      <c r="H568" s="16">
        <f t="shared" si="8"/>
        <v>0</v>
      </c>
      <c r="I568" s="88" t="s">
        <v>16</v>
      </c>
      <c r="J568" s="88" t="s">
        <v>17</v>
      </c>
      <c r="K568" s="78">
        <v>56</v>
      </c>
      <c r="L568" s="85" t="s">
        <v>50</v>
      </c>
      <c r="M568" s="14">
        <f>IF(L568="","",VLOOKUP(L568,Légende!A:B,2,FALSE))</f>
        <v>0.8</v>
      </c>
      <c r="N568" s="90" t="s">
        <v>18</v>
      </c>
      <c r="O568" s="14">
        <f>IF(N568="",0,VLOOKUP(N568,Légende!D:E,2,FALSE))</f>
        <v>1</v>
      </c>
      <c r="P568" s="15">
        <f>IF(Q568="","",VLOOKUP(Q568,'[1]Données GS'!V:W,2,FALSE))</f>
        <v>0</v>
      </c>
      <c r="Q568" s="96" t="s">
        <v>94</v>
      </c>
      <c r="R568" s="107" t="s">
        <v>292</v>
      </c>
    </row>
    <row r="569" spans="1:18" ht="45" x14ac:dyDescent="0.25">
      <c r="A569" s="120" t="s">
        <v>141</v>
      </c>
      <c r="B569" s="77" t="s">
        <v>180</v>
      </c>
      <c r="C569" s="78" t="s">
        <v>53</v>
      </c>
      <c r="D569" s="83" t="s">
        <v>176</v>
      </c>
      <c r="E569" s="59" t="s">
        <v>25</v>
      </c>
      <c r="F569" s="76"/>
      <c r="G569" s="76"/>
      <c r="H569" s="16">
        <f t="shared" si="8"/>
        <v>0</v>
      </c>
      <c r="I569" s="88" t="s">
        <v>16</v>
      </c>
      <c r="J569" s="88" t="s">
        <v>17</v>
      </c>
      <c r="K569" s="78">
        <v>16</v>
      </c>
      <c r="L569" s="85" t="s">
        <v>50</v>
      </c>
      <c r="M569" s="14">
        <f>IF(L569="","",VLOOKUP(L569,Légende!A:B,2,FALSE))</f>
        <v>0.8</v>
      </c>
      <c r="N569" s="90" t="s">
        <v>18</v>
      </c>
      <c r="O569" s="14">
        <f>IF(N569="",0,VLOOKUP(N569,Légende!D:E,2,FALSE))</f>
        <v>1</v>
      </c>
      <c r="P569" s="15">
        <f>IF(Q569="","",VLOOKUP(Q569,'[1]Données GS'!V:W,2,FALSE))</f>
        <v>0</v>
      </c>
      <c r="Q569" s="96" t="s">
        <v>94</v>
      </c>
      <c r="R569" s="107" t="s">
        <v>292</v>
      </c>
    </row>
    <row r="570" spans="1:18" ht="45" x14ac:dyDescent="0.25">
      <c r="A570" s="120" t="s">
        <v>141</v>
      </c>
      <c r="B570" s="77" t="s">
        <v>180</v>
      </c>
      <c r="C570" s="78" t="s">
        <v>53</v>
      </c>
      <c r="D570" s="83" t="s">
        <v>174</v>
      </c>
      <c r="E570" s="59" t="s">
        <v>25</v>
      </c>
      <c r="F570" s="76"/>
      <c r="G570" s="76"/>
      <c r="H570" s="16">
        <f t="shared" si="8"/>
        <v>0</v>
      </c>
      <c r="I570" s="88" t="s">
        <v>16</v>
      </c>
      <c r="J570" s="88" t="s">
        <v>17</v>
      </c>
      <c r="K570" s="78">
        <v>11</v>
      </c>
      <c r="L570" s="85" t="s">
        <v>50</v>
      </c>
      <c r="M570" s="14">
        <f>IF(L570="","",VLOOKUP(L570,Légende!A:B,2,FALSE))</f>
        <v>0.8</v>
      </c>
      <c r="N570" s="90" t="s">
        <v>18</v>
      </c>
      <c r="O570" s="14">
        <f>IF(N570="",0,VLOOKUP(N570,Légende!D:E,2,FALSE))</f>
        <v>1</v>
      </c>
      <c r="P570" s="15">
        <f>IF(Q570="","",VLOOKUP(Q570,'[1]Données GS'!V:W,2,FALSE))</f>
        <v>0</v>
      </c>
      <c r="Q570" s="96" t="s">
        <v>94</v>
      </c>
      <c r="R570" s="107" t="s">
        <v>292</v>
      </c>
    </row>
    <row r="571" spans="1:18" ht="45" x14ac:dyDescent="0.25">
      <c r="A571" s="120" t="s">
        <v>141</v>
      </c>
      <c r="B571" s="77" t="s">
        <v>180</v>
      </c>
      <c r="C571" s="78" t="s">
        <v>53</v>
      </c>
      <c r="D571" s="83" t="s">
        <v>175</v>
      </c>
      <c r="E571" s="59" t="s">
        <v>25</v>
      </c>
      <c r="F571" s="76"/>
      <c r="G571" s="76"/>
      <c r="H571" s="16">
        <f t="shared" si="8"/>
        <v>0</v>
      </c>
      <c r="I571" s="88" t="s">
        <v>16</v>
      </c>
      <c r="J571" s="88" t="s">
        <v>17</v>
      </c>
      <c r="K571" s="78">
        <v>11</v>
      </c>
      <c r="L571" s="85" t="s">
        <v>50</v>
      </c>
      <c r="M571" s="14">
        <f>IF(L571="","",VLOOKUP(L571,Légende!A:B,2,FALSE))</f>
        <v>0.8</v>
      </c>
      <c r="N571" s="90" t="s">
        <v>18</v>
      </c>
      <c r="O571" s="14">
        <f>IF(N571="",0,VLOOKUP(N571,Légende!D:E,2,FALSE))</f>
        <v>1</v>
      </c>
      <c r="P571" s="15">
        <f>IF(Q571="","",VLOOKUP(Q571,'[1]Données GS'!V:W,2,FALSE))</f>
        <v>0</v>
      </c>
      <c r="Q571" s="96" t="s">
        <v>94</v>
      </c>
      <c r="R571" s="107" t="s">
        <v>292</v>
      </c>
    </row>
    <row r="572" spans="1:18" ht="45" x14ac:dyDescent="0.25">
      <c r="A572" s="120" t="s">
        <v>141</v>
      </c>
      <c r="B572" s="77" t="s">
        <v>180</v>
      </c>
      <c r="C572" s="78" t="s">
        <v>53</v>
      </c>
      <c r="D572" s="83" t="s">
        <v>190</v>
      </c>
      <c r="E572" s="59" t="s">
        <v>25</v>
      </c>
      <c r="F572" s="76"/>
      <c r="G572" s="76"/>
      <c r="H572" s="16">
        <f t="shared" si="8"/>
        <v>0</v>
      </c>
      <c r="I572" s="88" t="s">
        <v>16</v>
      </c>
      <c r="J572" s="88" t="s">
        <v>17</v>
      </c>
      <c r="K572" s="78">
        <v>16</v>
      </c>
      <c r="L572" s="85" t="s">
        <v>50</v>
      </c>
      <c r="M572" s="14">
        <f>IF(L572="","",VLOOKUP(L572,Légende!A:B,2,FALSE))</f>
        <v>0.8</v>
      </c>
      <c r="N572" s="90" t="s">
        <v>18</v>
      </c>
      <c r="O572" s="14">
        <f>IF(N572="",0,VLOOKUP(N572,Légende!D:E,2,FALSE))</f>
        <v>1</v>
      </c>
      <c r="P572" s="15">
        <f>IF(Q572="","",VLOOKUP(Q572,'[1]Données GS'!V:W,2,FALSE))</f>
        <v>0</v>
      </c>
      <c r="Q572" s="96" t="s">
        <v>94</v>
      </c>
      <c r="R572" s="110" t="s">
        <v>292</v>
      </c>
    </row>
    <row r="573" spans="1:18" ht="45" x14ac:dyDescent="0.25">
      <c r="A573" s="120" t="s">
        <v>141</v>
      </c>
      <c r="B573" s="77" t="s">
        <v>180</v>
      </c>
      <c r="C573" s="78" t="s">
        <v>53</v>
      </c>
      <c r="D573" s="83" t="s">
        <v>191</v>
      </c>
      <c r="E573" s="59" t="s">
        <v>25</v>
      </c>
      <c r="F573" s="76"/>
      <c r="G573" s="76"/>
      <c r="H573" s="16">
        <f t="shared" si="8"/>
        <v>0</v>
      </c>
      <c r="I573" s="88" t="s">
        <v>16</v>
      </c>
      <c r="J573" s="88" t="s">
        <v>17</v>
      </c>
      <c r="K573" s="78">
        <v>16</v>
      </c>
      <c r="L573" s="85" t="s">
        <v>50</v>
      </c>
      <c r="M573" s="14">
        <f>IF(L573="","",VLOOKUP(L573,Légende!A:B,2,FALSE))</f>
        <v>0.8</v>
      </c>
      <c r="N573" s="90" t="s">
        <v>18</v>
      </c>
      <c r="O573" s="14">
        <f>IF(N573="",0,VLOOKUP(N573,Légende!D:E,2,FALSE))</f>
        <v>1</v>
      </c>
      <c r="P573" s="15">
        <f>IF(Q573="","",VLOOKUP(Q573,'[1]Données GS'!V:W,2,FALSE))</f>
        <v>0</v>
      </c>
      <c r="Q573" s="96" t="s">
        <v>94</v>
      </c>
      <c r="R573" s="107" t="s">
        <v>292</v>
      </c>
    </row>
    <row r="574" spans="1:18" ht="45" x14ac:dyDescent="0.25">
      <c r="A574" s="120" t="s">
        <v>141</v>
      </c>
      <c r="B574" s="77" t="s">
        <v>180</v>
      </c>
      <c r="C574" s="78" t="s">
        <v>53</v>
      </c>
      <c r="D574" s="83" t="s">
        <v>286</v>
      </c>
      <c r="E574" s="59" t="s">
        <v>25</v>
      </c>
      <c r="F574" s="76"/>
      <c r="G574" s="76"/>
      <c r="H574" s="16">
        <f t="shared" si="8"/>
        <v>0</v>
      </c>
      <c r="I574" s="88" t="s">
        <v>16</v>
      </c>
      <c r="J574" s="88" t="s">
        <v>17</v>
      </c>
      <c r="K574" s="78">
        <v>11</v>
      </c>
      <c r="L574" s="85" t="s">
        <v>50</v>
      </c>
      <c r="M574" s="14">
        <f>IF(L574="","",VLOOKUP(L574,Légende!A:B,2,FALSE))</f>
        <v>0.8</v>
      </c>
      <c r="N574" s="90" t="s">
        <v>18</v>
      </c>
      <c r="O574" s="14">
        <f>IF(N574="",0,VLOOKUP(N574,Légende!D:E,2,FALSE))</f>
        <v>1</v>
      </c>
      <c r="P574" s="15">
        <f>IF(Q574="","",VLOOKUP(Q574,'[1]Données GS'!V:W,2,FALSE))</f>
        <v>0</v>
      </c>
      <c r="Q574" s="96" t="s">
        <v>94</v>
      </c>
      <c r="R574" s="113" t="s">
        <v>292</v>
      </c>
    </row>
    <row r="575" spans="1:18" ht="45" x14ac:dyDescent="0.25">
      <c r="A575" s="120" t="s">
        <v>141</v>
      </c>
      <c r="B575" s="77" t="s">
        <v>180</v>
      </c>
      <c r="C575" s="78" t="s">
        <v>53</v>
      </c>
      <c r="D575" s="83" t="s">
        <v>172</v>
      </c>
      <c r="E575" s="59" t="s">
        <v>25</v>
      </c>
      <c r="F575" s="76"/>
      <c r="G575" s="76"/>
      <c r="H575" s="16">
        <f t="shared" si="8"/>
        <v>0</v>
      </c>
      <c r="I575" s="88" t="s">
        <v>16</v>
      </c>
      <c r="J575" s="88" t="s">
        <v>17</v>
      </c>
      <c r="K575" s="78">
        <v>16</v>
      </c>
      <c r="L575" s="85" t="s">
        <v>50</v>
      </c>
      <c r="M575" s="14">
        <f>IF(L575="","",VLOOKUP(L575,Légende!A:B,2,FALSE))</f>
        <v>0.8</v>
      </c>
      <c r="N575" s="90" t="s">
        <v>18</v>
      </c>
      <c r="O575" s="14">
        <f>IF(N575="",0,VLOOKUP(N575,Légende!D:E,2,FALSE))</f>
        <v>1</v>
      </c>
      <c r="P575" s="15">
        <f>IF(Q575="","",VLOOKUP(Q575,'[1]Données GS'!V:W,2,FALSE))</f>
        <v>0</v>
      </c>
      <c r="Q575" s="96" t="s">
        <v>94</v>
      </c>
      <c r="R575" s="107" t="s">
        <v>292</v>
      </c>
    </row>
    <row r="576" spans="1:18" ht="45" x14ac:dyDescent="0.25">
      <c r="A576" s="120" t="s">
        <v>141</v>
      </c>
      <c r="B576" s="77" t="s">
        <v>180</v>
      </c>
      <c r="C576" s="78" t="s">
        <v>53</v>
      </c>
      <c r="D576" s="83" t="s">
        <v>287</v>
      </c>
      <c r="E576" s="59" t="s">
        <v>25</v>
      </c>
      <c r="F576" s="76"/>
      <c r="G576" s="76"/>
      <c r="H576" s="16">
        <f t="shared" si="8"/>
        <v>0</v>
      </c>
      <c r="I576" s="88" t="s">
        <v>16</v>
      </c>
      <c r="J576" s="88" t="s">
        <v>17</v>
      </c>
      <c r="K576" s="78">
        <v>16</v>
      </c>
      <c r="L576" s="85" t="s">
        <v>50</v>
      </c>
      <c r="M576" s="14">
        <f>IF(L576="","",VLOOKUP(L576,Légende!A:B,2,FALSE))</f>
        <v>0.8</v>
      </c>
      <c r="N576" s="90" t="s">
        <v>18</v>
      </c>
      <c r="O576" s="14">
        <f>IF(N576="",0,VLOOKUP(N576,Légende!D:E,2,FALSE))</f>
        <v>1</v>
      </c>
      <c r="P576" s="15">
        <f>IF(Q576="","",VLOOKUP(Q576,'[1]Données GS'!V:W,2,FALSE))</f>
        <v>0</v>
      </c>
      <c r="Q576" s="96" t="s">
        <v>94</v>
      </c>
      <c r="R576" s="107" t="s">
        <v>292</v>
      </c>
    </row>
    <row r="577" spans="1:18" ht="45" x14ac:dyDescent="0.25">
      <c r="A577" s="120" t="s">
        <v>141</v>
      </c>
      <c r="B577" s="77" t="s">
        <v>180</v>
      </c>
      <c r="C577" s="78" t="s">
        <v>53</v>
      </c>
      <c r="D577" s="83" t="s">
        <v>182</v>
      </c>
      <c r="E577" s="59" t="s">
        <v>25</v>
      </c>
      <c r="F577" s="76"/>
      <c r="G577" s="76"/>
      <c r="H577" s="16">
        <f t="shared" si="8"/>
        <v>0</v>
      </c>
      <c r="I577" s="88" t="s">
        <v>16</v>
      </c>
      <c r="J577" s="88" t="s">
        <v>17</v>
      </c>
      <c r="K577" s="78">
        <v>16</v>
      </c>
      <c r="L577" s="85" t="s">
        <v>50</v>
      </c>
      <c r="M577" s="14">
        <f>IF(L577="","",VLOOKUP(L577,Légende!A:B,2,FALSE))</f>
        <v>0.8</v>
      </c>
      <c r="N577" s="90" t="s">
        <v>18</v>
      </c>
      <c r="O577" s="14">
        <f>IF(N577="",0,VLOOKUP(N577,Légende!D:E,2,FALSE))</f>
        <v>1</v>
      </c>
      <c r="P577" s="15">
        <f>IF(Q577="","",VLOOKUP(Q577,'[1]Données GS'!V:W,2,FALSE))</f>
        <v>0</v>
      </c>
      <c r="Q577" s="96" t="s">
        <v>94</v>
      </c>
      <c r="R577" s="107" t="s">
        <v>292</v>
      </c>
    </row>
    <row r="578" spans="1:18" ht="45" x14ac:dyDescent="0.25">
      <c r="A578" s="120" t="s">
        <v>141</v>
      </c>
      <c r="B578" s="77" t="s">
        <v>180</v>
      </c>
      <c r="C578" s="78" t="s">
        <v>53</v>
      </c>
      <c r="D578" s="83" t="s">
        <v>183</v>
      </c>
      <c r="E578" s="59" t="s">
        <v>25</v>
      </c>
      <c r="F578" s="76"/>
      <c r="G578" s="76"/>
      <c r="H578" s="16">
        <f t="shared" si="8"/>
        <v>0</v>
      </c>
      <c r="I578" s="88" t="s">
        <v>16</v>
      </c>
      <c r="J578" s="88" t="s">
        <v>17</v>
      </c>
      <c r="K578" s="78">
        <v>11</v>
      </c>
      <c r="L578" s="85" t="s">
        <v>50</v>
      </c>
      <c r="M578" s="14">
        <f>IF(L578="","",VLOOKUP(L578,Légende!A:B,2,FALSE))</f>
        <v>0.8</v>
      </c>
      <c r="N578" s="90" t="s">
        <v>18</v>
      </c>
      <c r="O578" s="14">
        <f>IF(N578="",0,VLOOKUP(N578,Légende!D:E,2,FALSE))</f>
        <v>1</v>
      </c>
      <c r="P578" s="15">
        <f>IF(Q578="","",VLOOKUP(Q578,'[1]Données GS'!V:W,2,FALSE))</f>
        <v>0</v>
      </c>
      <c r="Q578" s="96" t="s">
        <v>94</v>
      </c>
      <c r="R578" s="110" t="s">
        <v>292</v>
      </c>
    </row>
    <row r="579" spans="1:18" ht="45" x14ac:dyDescent="0.25">
      <c r="A579" s="120" t="s">
        <v>141</v>
      </c>
      <c r="B579" s="77" t="s">
        <v>180</v>
      </c>
      <c r="C579" s="78" t="s">
        <v>53</v>
      </c>
      <c r="D579" s="83" t="s">
        <v>185</v>
      </c>
      <c r="E579" s="59" t="s">
        <v>25</v>
      </c>
      <c r="F579" s="76"/>
      <c r="G579" s="76"/>
      <c r="H579" s="16">
        <f t="shared" si="8"/>
        <v>0</v>
      </c>
      <c r="I579" s="88" t="s">
        <v>16</v>
      </c>
      <c r="J579" s="88" t="s">
        <v>17</v>
      </c>
      <c r="K579" s="78">
        <v>16</v>
      </c>
      <c r="L579" s="85" t="s">
        <v>50</v>
      </c>
      <c r="M579" s="14">
        <f>IF(L579="","",VLOOKUP(L579,Légende!A:B,2,FALSE))</f>
        <v>0.8</v>
      </c>
      <c r="N579" s="90" t="s">
        <v>18</v>
      </c>
      <c r="O579" s="14">
        <f>IF(N579="",0,VLOOKUP(N579,Légende!D:E,2,FALSE))</f>
        <v>1</v>
      </c>
      <c r="P579" s="15">
        <f>IF(Q579="","",VLOOKUP(Q579,'[1]Données GS'!V:W,2,FALSE))</f>
        <v>0</v>
      </c>
      <c r="Q579" s="96" t="s">
        <v>94</v>
      </c>
      <c r="R579" s="107" t="s">
        <v>292</v>
      </c>
    </row>
    <row r="580" spans="1:18" ht="45" x14ac:dyDescent="0.25">
      <c r="A580" s="120" t="s">
        <v>141</v>
      </c>
      <c r="B580" s="77" t="s">
        <v>180</v>
      </c>
      <c r="C580" s="78" t="s">
        <v>53</v>
      </c>
      <c r="D580" s="82">
        <v>14</v>
      </c>
      <c r="E580" s="59" t="s">
        <v>25</v>
      </c>
      <c r="F580" s="76"/>
      <c r="G580" s="76"/>
      <c r="H580" s="16">
        <f t="shared" si="8"/>
        <v>0</v>
      </c>
      <c r="I580" s="88" t="s">
        <v>16</v>
      </c>
      <c r="J580" s="88" t="s">
        <v>17</v>
      </c>
      <c r="K580" s="78">
        <v>16</v>
      </c>
      <c r="L580" s="85" t="s">
        <v>50</v>
      </c>
      <c r="M580" s="14">
        <f>IF(L580="","",VLOOKUP(L580,Légende!A:B,2,FALSE))</f>
        <v>0.8</v>
      </c>
      <c r="N580" s="90" t="s">
        <v>18</v>
      </c>
      <c r="O580" s="14">
        <f>IF(N580="",0,VLOOKUP(N580,Légende!D:E,2,FALSE))</f>
        <v>1</v>
      </c>
      <c r="P580" s="15">
        <f>IF(Q580="","",VLOOKUP(Q580,'[1]Données GS'!V:W,2,FALSE))</f>
        <v>0</v>
      </c>
      <c r="Q580" s="96" t="s">
        <v>94</v>
      </c>
      <c r="R580" s="113" t="s">
        <v>292</v>
      </c>
    </row>
    <row r="581" spans="1:18" ht="45" x14ac:dyDescent="0.25">
      <c r="A581" s="120" t="s">
        <v>141</v>
      </c>
      <c r="B581" s="77" t="s">
        <v>180</v>
      </c>
      <c r="C581" s="78" t="s">
        <v>53</v>
      </c>
      <c r="D581" s="82">
        <v>15</v>
      </c>
      <c r="E581" s="59" t="s">
        <v>25</v>
      </c>
      <c r="F581" s="76"/>
      <c r="G581" s="76"/>
      <c r="H581" s="16">
        <f t="shared" si="8"/>
        <v>0</v>
      </c>
      <c r="I581" s="88" t="s">
        <v>16</v>
      </c>
      <c r="J581" s="88" t="s">
        <v>17</v>
      </c>
      <c r="K581" s="78">
        <v>11</v>
      </c>
      <c r="L581" s="85" t="s">
        <v>50</v>
      </c>
      <c r="M581" s="14">
        <f>IF(L581="","",VLOOKUP(L581,Légende!A:B,2,FALSE))</f>
        <v>0.8</v>
      </c>
      <c r="N581" s="90" t="s">
        <v>18</v>
      </c>
      <c r="O581" s="14">
        <f>IF(N581="",0,VLOOKUP(N581,Légende!D:E,2,FALSE))</f>
        <v>1</v>
      </c>
      <c r="P581" s="15">
        <f>IF(Q581="","",VLOOKUP(Q581,'[1]Données GS'!V:W,2,FALSE))</f>
        <v>0</v>
      </c>
      <c r="Q581" s="96" t="s">
        <v>94</v>
      </c>
      <c r="R581" s="107" t="s">
        <v>292</v>
      </c>
    </row>
    <row r="582" spans="1:18" ht="45" x14ac:dyDescent="0.25">
      <c r="A582" s="120" t="s">
        <v>141</v>
      </c>
      <c r="B582" s="77" t="s">
        <v>180</v>
      </c>
      <c r="C582" s="78" t="s">
        <v>53</v>
      </c>
      <c r="D582" s="82">
        <v>16</v>
      </c>
      <c r="E582" s="59" t="s">
        <v>25</v>
      </c>
      <c r="F582" s="76"/>
      <c r="G582" s="76"/>
      <c r="H582" s="16">
        <f t="shared" si="8"/>
        <v>0</v>
      </c>
      <c r="I582" s="88" t="s">
        <v>16</v>
      </c>
      <c r="J582" s="88" t="s">
        <v>17</v>
      </c>
      <c r="K582" s="78">
        <v>11</v>
      </c>
      <c r="L582" s="85" t="s">
        <v>50</v>
      </c>
      <c r="M582" s="14">
        <f>IF(L582="","",VLOOKUP(L582,Légende!A:B,2,FALSE))</f>
        <v>0.8</v>
      </c>
      <c r="N582" s="90" t="s">
        <v>18</v>
      </c>
      <c r="O582" s="14">
        <f>IF(N582="",0,VLOOKUP(N582,Légende!D:E,2,FALSE))</f>
        <v>1</v>
      </c>
      <c r="P582" s="15">
        <f>IF(Q582="","",VLOOKUP(Q582,'[1]Données GS'!V:W,2,FALSE))</f>
        <v>0</v>
      </c>
      <c r="Q582" s="96" t="s">
        <v>94</v>
      </c>
      <c r="R582" s="107" t="s">
        <v>292</v>
      </c>
    </row>
    <row r="583" spans="1:18" ht="45" x14ac:dyDescent="0.25">
      <c r="A583" s="120" t="s">
        <v>141</v>
      </c>
      <c r="B583" s="77" t="s">
        <v>180</v>
      </c>
      <c r="C583" s="78" t="s">
        <v>53</v>
      </c>
      <c r="D583" s="78">
        <v>17</v>
      </c>
      <c r="E583" s="59" t="s">
        <v>25</v>
      </c>
      <c r="F583" s="76"/>
      <c r="G583" s="76"/>
      <c r="H583" s="16">
        <f t="shared" si="8"/>
        <v>0</v>
      </c>
      <c r="I583" s="88" t="s">
        <v>16</v>
      </c>
      <c r="J583" s="88" t="s">
        <v>17</v>
      </c>
      <c r="K583" s="78">
        <v>16</v>
      </c>
      <c r="L583" s="85" t="s">
        <v>50</v>
      </c>
      <c r="M583" s="14">
        <f>IF(L583="","",VLOOKUP(L583,Légende!A:B,2,FALSE))</f>
        <v>0.8</v>
      </c>
      <c r="N583" s="90" t="s">
        <v>18</v>
      </c>
      <c r="O583" s="14">
        <f>IF(N583="",0,VLOOKUP(N583,Légende!D:E,2,FALSE))</f>
        <v>1</v>
      </c>
      <c r="P583" s="15">
        <f>IF(Q583="","",VLOOKUP(Q583,'[1]Données GS'!V:W,2,FALSE))</f>
        <v>0</v>
      </c>
      <c r="Q583" s="96" t="s">
        <v>94</v>
      </c>
      <c r="R583" s="107" t="s">
        <v>292</v>
      </c>
    </row>
    <row r="584" spans="1:18" ht="45" x14ac:dyDescent="0.25">
      <c r="A584" s="120" t="s">
        <v>141</v>
      </c>
      <c r="B584" s="77" t="s">
        <v>180</v>
      </c>
      <c r="C584" s="78" t="s">
        <v>53</v>
      </c>
      <c r="D584" s="84" t="s">
        <v>288</v>
      </c>
      <c r="E584" s="58" t="s">
        <v>22</v>
      </c>
      <c r="F584" s="76"/>
      <c r="G584" s="76"/>
      <c r="H584" s="16">
        <f t="shared" si="8"/>
        <v>0</v>
      </c>
      <c r="I584" s="88" t="s">
        <v>16</v>
      </c>
      <c r="J584" s="88" t="s">
        <v>17</v>
      </c>
      <c r="K584" s="78">
        <v>20</v>
      </c>
      <c r="L584" s="85" t="s">
        <v>50</v>
      </c>
      <c r="M584" s="14">
        <f>IF(L584="","",VLOOKUP(L584,Légende!A:B,2,FALSE))</f>
        <v>0.8</v>
      </c>
      <c r="N584" s="90" t="s">
        <v>18</v>
      </c>
      <c r="O584" s="14">
        <f>IF(N584="",0,VLOOKUP(N584,Légende!D:E,2,FALSE))</f>
        <v>1</v>
      </c>
      <c r="P584" s="15">
        <f>IF(Q584="","",VLOOKUP(Q584,'[1]Données GS'!V:W,2,FALSE))</f>
        <v>0</v>
      </c>
      <c r="Q584" s="96" t="s">
        <v>94</v>
      </c>
      <c r="R584" s="110" t="s">
        <v>492</v>
      </c>
    </row>
    <row r="585" spans="1:18" ht="45" x14ac:dyDescent="0.25">
      <c r="A585" s="120" t="s">
        <v>141</v>
      </c>
      <c r="B585" s="77" t="s">
        <v>180</v>
      </c>
      <c r="C585" s="82" t="s">
        <v>258</v>
      </c>
      <c r="D585" s="83"/>
      <c r="E585" s="58" t="s">
        <v>19</v>
      </c>
      <c r="F585" s="76"/>
      <c r="G585" s="76"/>
      <c r="H585" s="16">
        <f t="shared" si="8"/>
        <v>0</v>
      </c>
      <c r="I585" s="88" t="s">
        <v>16</v>
      </c>
      <c r="J585" s="88" t="s">
        <v>17</v>
      </c>
      <c r="K585" s="78">
        <v>40</v>
      </c>
      <c r="L585" s="85" t="s">
        <v>50</v>
      </c>
      <c r="M585" s="14">
        <f>IF(L585="","",VLOOKUP(L585,Légende!A:B,2,FALSE))</f>
        <v>0.8</v>
      </c>
      <c r="N585" s="90" t="s">
        <v>18</v>
      </c>
      <c r="O585" s="14">
        <f>IF(N585="",0,VLOOKUP(N585,Légende!D:E,2,FALSE))</f>
        <v>1</v>
      </c>
      <c r="P585" s="15">
        <f>IF(Q585="","",VLOOKUP(Q585,'[1]Données GS'!V:W,2,FALSE))</f>
        <v>0</v>
      </c>
      <c r="Q585" s="96" t="s">
        <v>94</v>
      </c>
      <c r="R585" s="107" t="s">
        <v>292</v>
      </c>
    </row>
    <row r="586" spans="1:18" ht="45" x14ac:dyDescent="0.25">
      <c r="A586" s="120" t="s">
        <v>141</v>
      </c>
      <c r="B586" s="77" t="s">
        <v>180</v>
      </c>
      <c r="C586" s="82" t="s">
        <v>258</v>
      </c>
      <c r="D586" s="82">
        <v>101</v>
      </c>
      <c r="E586" s="59" t="s">
        <v>25</v>
      </c>
      <c r="F586" s="76"/>
      <c r="G586" s="76"/>
      <c r="H586" s="16">
        <f t="shared" si="8"/>
        <v>0</v>
      </c>
      <c r="I586" s="88" t="s">
        <v>16</v>
      </c>
      <c r="J586" s="88" t="s">
        <v>17</v>
      </c>
      <c r="K586" s="78">
        <v>16</v>
      </c>
      <c r="L586" s="85" t="s">
        <v>50</v>
      </c>
      <c r="M586" s="14">
        <f>IF(L586="","",VLOOKUP(L586,Légende!A:B,2,FALSE))</f>
        <v>0.8</v>
      </c>
      <c r="N586" s="90" t="s">
        <v>18</v>
      </c>
      <c r="O586" s="14">
        <f>IF(N586="",0,VLOOKUP(N586,Légende!D:E,2,FALSE))</f>
        <v>1</v>
      </c>
      <c r="P586" s="15">
        <f>IF(Q586="","",VLOOKUP(Q586,'[1]Données GS'!V:W,2,FALSE))</f>
        <v>0</v>
      </c>
      <c r="Q586" s="96" t="s">
        <v>94</v>
      </c>
      <c r="R586" s="113" t="s">
        <v>292</v>
      </c>
    </row>
    <row r="587" spans="1:18" ht="45" x14ac:dyDescent="0.25">
      <c r="A587" s="120" t="s">
        <v>141</v>
      </c>
      <c r="B587" s="77" t="s">
        <v>180</v>
      </c>
      <c r="C587" s="82" t="s">
        <v>258</v>
      </c>
      <c r="D587" s="82">
        <v>102</v>
      </c>
      <c r="E587" s="59" t="s">
        <v>25</v>
      </c>
      <c r="F587" s="76"/>
      <c r="G587" s="76"/>
      <c r="H587" s="16">
        <f t="shared" ref="H587:H650" si="9">F587*G587*2</f>
        <v>0</v>
      </c>
      <c r="I587" s="88" t="s">
        <v>16</v>
      </c>
      <c r="J587" s="88" t="s">
        <v>17</v>
      </c>
      <c r="K587" s="78">
        <v>11</v>
      </c>
      <c r="L587" s="85" t="s">
        <v>50</v>
      </c>
      <c r="M587" s="14">
        <f>IF(L587="","",VLOOKUP(L587,Légende!A:B,2,FALSE))</f>
        <v>0.8</v>
      </c>
      <c r="N587" s="90" t="s">
        <v>18</v>
      </c>
      <c r="O587" s="14">
        <f>IF(N587="",0,VLOOKUP(N587,Légende!D:E,2,FALSE))</f>
        <v>1</v>
      </c>
      <c r="P587" s="15">
        <f>IF(Q587="","",VLOOKUP(Q587,'[1]Données GS'!V:W,2,FALSE))</f>
        <v>0</v>
      </c>
      <c r="Q587" s="96" t="s">
        <v>94</v>
      </c>
      <c r="R587" s="107" t="s">
        <v>292</v>
      </c>
    </row>
    <row r="588" spans="1:18" ht="45" x14ac:dyDescent="0.25">
      <c r="A588" s="120" t="s">
        <v>141</v>
      </c>
      <c r="B588" s="77" t="s">
        <v>180</v>
      </c>
      <c r="C588" s="82" t="s">
        <v>258</v>
      </c>
      <c r="D588" s="82">
        <v>103</v>
      </c>
      <c r="E588" s="59" t="s">
        <v>25</v>
      </c>
      <c r="F588" s="76"/>
      <c r="G588" s="76"/>
      <c r="H588" s="16">
        <f t="shared" si="9"/>
        <v>0</v>
      </c>
      <c r="I588" s="88" t="s">
        <v>16</v>
      </c>
      <c r="J588" s="88" t="s">
        <v>17</v>
      </c>
      <c r="K588" s="78">
        <v>11</v>
      </c>
      <c r="L588" s="85" t="s">
        <v>50</v>
      </c>
      <c r="M588" s="14">
        <f>IF(L588="","",VLOOKUP(L588,Légende!A:B,2,FALSE))</f>
        <v>0.8</v>
      </c>
      <c r="N588" s="90" t="s">
        <v>18</v>
      </c>
      <c r="O588" s="14">
        <f>IF(N588="",0,VLOOKUP(N588,Légende!D:E,2,FALSE))</f>
        <v>1</v>
      </c>
      <c r="P588" s="15">
        <f>IF(Q588="","",VLOOKUP(Q588,'[1]Données GS'!V:W,2,FALSE))</f>
        <v>0</v>
      </c>
      <c r="Q588" s="96" t="s">
        <v>94</v>
      </c>
      <c r="R588" s="107" t="s">
        <v>292</v>
      </c>
    </row>
    <row r="589" spans="1:18" ht="45" x14ac:dyDescent="0.25">
      <c r="A589" s="120" t="s">
        <v>141</v>
      </c>
      <c r="B589" s="77" t="s">
        <v>180</v>
      </c>
      <c r="C589" s="82" t="s">
        <v>258</v>
      </c>
      <c r="D589" s="82">
        <v>104</v>
      </c>
      <c r="E589" s="59" t="s">
        <v>25</v>
      </c>
      <c r="F589" s="76"/>
      <c r="G589" s="76"/>
      <c r="H589" s="16">
        <f t="shared" si="9"/>
        <v>0</v>
      </c>
      <c r="I589" s="88" t="s">
        <v>16</v>
      </c>
      <c r="J589" s="88" t="s">
        <v>17</v>
      </c>
      <c r="K589" s="78">
        <v>16</v>
      </c>
      <c r="L589" s="85" t="s">
        <v>50</v>
      </c>
      <c r="M589" s="14">
        <f>IF(L589="","",VLOOKUP(L589,Légende!A:B,2,FALSE))</f>
        <v>0.8</v>
      </c>
      <c r="N589" s="90" t="s">
        <v>18</v>
      </c>
      <c r="O589" s="14">
        <f>IF(N589="",0,VLOOKUP(N589,Légende!D:E,2,FALSE))</f>
        <v>1</v>
      </c>
      <c r="P589" s="15">
        <f>IF(Q589="","",VLOOKUP(Q589,'[1]Données GS'!V:W,2,FALSE))</f>
        <v>0</v>
      </c>
      <c r="Q589" s="96" t="s">
        <v>94</v>
      </c>
      <c r="R589" s="107" t="s">
        <v>292</v>
      </c>
    </row>
    <row r="590" spans="1:18" ht="45" x14ac:dyDescent="0.25">
      <c r="A590" s="120" t="s">
        <v>141</v>
      </c>
      <c r="B590" s="77" t="s">
        <v>180</v>
      </c>
      <c r="C590" s="82" t="s">
        <v>258</v>
      </c>
      <c r="D590" s="82">
        <v>105</v>
      </c>
      <c r="E590" s="59" t="s">
        <v>25</v>
      </c>
      <c r="F590" s="76"/>
      <c r="G590" s="76"/>
      <c r="H590" s="16">
        <f t="shared" si="9"/>
        <v>0</v>
      </c>
      <c r="I590" s="88" t="s">
        <v>16</v>
      </c>
      <c r="J590" s="88" t="s">
        <v>17</v>
      </c>
      <c r="K590" s="78">
        <v>16</v>
      </c>
      <c r="L590" s="85" t="s">
        <v>50</v>
      </c>
      <c r="M590" s="14">
        <f>IF(L590="","",VLOOKUP(L590,Légende!A:B,2,FALSE))</f>
        <v>0.8</v>
      </c>
      <c r="N590" s="90" t="s">
        <v>18</v>
      </c>
      <c r="O590" s="14">
        <f>IF(N590="",0,VLOOKUP(N590,Légende!D:E,2,FALSE))</f>
        <v>1</v>
      </c>
      <c r="P590" s="15">
        <f>IF(Q590="","",VLOOKUP(Q590,'[1]Données GS'!V:W,2,FALSE))</f>
        <v>0</v>
      </c>
      <c r="Q590" s="96" t="s">
        <v>94</v>
      </c>
      <c r="R590" s="107" t="s">
        <v>292</v>
      </c>
    </row>
    <row r="591" spans="1:18" ht="45" x14ac:dyDescent="0.25">
      <c r="A591" s="120" t="s">
        <v>141</v>
      </c>
      <c r="B591" s="77" t="s">
        <v>180</v>
      </c>
      <c r="C591" s="82" t="s">
        <v>258</v>
      </c>
      <c r="D591" s="82">
        <v>106</v>
      </c>
      <c r="E591" s="59" t="s">
        <v>25</v>
      </c>
      <c r="F591" s="76"/>
      <c r="G591" s="76"/>
      <c r="H591" s="16">
        <f t="shared" si="9"/>
        <v>0</v>
      </c>
      <c r="I591" s="88" t="s">
        <v>16</v>
      </c>
      <c r="J591" s="88" t="s">
        <v>17</v>
      </c>
      <c r="K591" s="78">
        <v>11</v>
      </c>
      <c r="L591" s="85" t="s">
        <v>50</v>
      </c>
      <c r="M591" s="14">
        <f>IF(L591="","",VLOOKUP(L591,Légende!A:B,2,FALSE))</f>
        <v>0.8</v>
      </c>
      <c r="N591" s="90" t="s">
        <v>18</v>
      </c>
      <c r="O591" s="14">
        <f>IF(N591="",0,VLOOKUP(N591,Légende!D:E,2,FALSE))</f>
        <v>1</v>
      </c>
      <c r="P591" s="15">
        <f>IF(Q591="","",VLOOKUP(Q591,'[1]Données GS'!V:W,2,FALSE))</f>
        <v>0</v>
      </c>
      <c r="Q591" s="96" t="s">
        <v>94</v>
      </c>
      <c r="R591" s="107" t="s">
        <v>292</v>
      </c>
    </row>
    <row r="592" spans="1:18" ht="45" x14ac:dyDescent="0.25">
      <c r="A592" s="120" t="s">
        <v>141</v>
      </c>
      <c r="B592" s="77" t="s">
        <v>180</v>
      </c>
      <c r="C592" s="82" t="s">
        <v>258</v>
      </c>
      <c r="D592" s="82">
        <v>107</v>
      </c>
      <c r="E592" s="59" t="s">
        <v>25</v>
      </c>
      <c r="F592" s="76"/>
      <c r="G592" s="76"/>
      <c r="H592" s="16">
        <f t="shared" si="9"/>
        <v>0</v>
      </c>
      <c r="I592" s="88" t="s">
        <v>16</v>
      </c>
      <c r="J592" s="88" t="s">
        <v>17</v>
      </c>
      <c r="K592" s="78">
        <v>11</v>
      </c>
      <c r="L592" s="85" t="s">
        <v>50</v>
      </c>
      <c r="M592" s="14">
        <f>IF(L592="","",VLOOKUP(L592,Légende!A:B,2,FALSE))</f>
        <v>0.8</v>
      </c>
      <c r="N592" s="90" t="s">
        <v>18</v>
      </c>
      <c r="O592" s="14">
        <f>IF(N592="",0,VLOOKUP(N592,Légende!D:E,2,FALSE))</f>
        <v>1</v>
      </c>
      <c r="P592" s="15">
        <f>IF(Q592="","",VLOOKUP(Q592,'[1]Données GS'!V:W,2,FALSE))</f>
        <v>0</v>
      </c>
      <c r="Q592" s="96" t="s">
        <v>94</v>
      </c>
      <c r="R592" s="107" t="s">
        <v>292</v>
      </c>
    </row>
    <row r="593" spans="1:18" ht="45" x14ac:dyDescent="0.25">
      <c r="A593" s="120" t="s">
        <v>141</v>
      </c>
      <c r="B593" s="77" t="s">
        <v>180</v>
      </c>
      <c r="C593" s="82" t="s">
        <v>258</v>
      </c>
      <c r="D593" s="82">
        <v>108</v>
      </c>
      <c r="E593" s="59" t="s">
        <v>25</v>
      </c>
      <c r="F593" s="76"/>
      <c r="G593" s="76"/>
      <c r="H593" s="16">
        <f t="shared" si="9"/>
        <v>0</v>
      </c>
      <c r="I593" s="88" t="s">
        <v>16</v>
      </c>
      <c r="J593" s="88" t="s">
        <v>17</v>
      </c>
      <c r="K593" s="78">
        <v>16</v>
      </c>
      <c r="L593" s="85" t="s">
        <v>50</v>
      </c>
      <c r="M593" s="14">
        <f>IF(L593="","",VLOOKUP(L593,Légende!A:B,2,FALSE))</f>
        <v>0.8</v>
      </c>
      <c r="N593" s="90" t="s">
        <v>18</v>
      </c>
      <c r="O593" s="14">
        <f>IF(N593="",0,VLOOKUP(N593,Légende!D:E,2,FALSE))</f>
        <v>1</v>
      </c>
      <c r="P593" s="15">
        <f>IF(Q593="","",VLOOKUP(Q593,'[1]Données GS'!V:W,2,FALSE))</f>
        <v>0</v>
      </c>
      <c r="Q593" s="96" t="s">
        <v>94</v>
      </c>
      <c r="R593" s="107" t="s">
        <v>292</v>
      </c>
    </row>
    <row r="594" spans="1:18" ht="45" x14ac:dyDescent="0.25">
      <c r="A594" s="120" t="s">
        <v>141</v>
      </c>
      <c r="B594" s="77" t="s">
        <v>180</v>
      </c>
      <c r="C594" s="82" t="s">
        <v>258</v>
      </c>
      <c r="D594" s="82">
        <v>110</v>
      </c>
      <c r="E594" s="59" t="s">
        <v>25</v>
      </c>
      <c r="F594" s="76"/>
      <c r="G594" s="76"/>
      <c r="H594" s="16">
        <f t="shared" si="9"/>
        <v>0</v>
      </c>
      <c r="I594" s="88" t="s">
        <v>16</v>
      </c>
      <c r="J594" s="88" t="s">
        <v>17</v>
      </c>
      <c r="K594" s="78">
        <v>16</v>
      </c>
      <c r="L594" s="85" t="s">
        <v>50</v>
      </c>
      <c r="M594" s="14">
        <f>IF(L594="","",VLOOKUP(L594,Légende!A:B,2,FALSE))</f>
        <v>0.8</v>
      </c>
      <c r="N594" s="90" t="s">
        <v>18</v>
      </c>
      <c r="O594" s="14">
        <f>IF(N594="",0,VLOOKUP(N594,Légende!D:E,2,FALSE))</f>
        <v>1</v>
      </c>
      <c r="P594" s="15">
        <f>IF(Q594="","",VLOOKUP(Q594,'[1]Données GS'!V:W,2,FALSE))</f>
        <v>0</v>
      </c>
      <c r="Q594" s="96" t="s">
        <v>94</v>
      </c>
      <c r="R594" s="107" t="s">
        <v>292</v>
      </c>
    </row>
    <row r="595" spans="1:18" ht="45" x14ac:dyDescent="0.25">
      <c r="A595" s="120" t="s">
        <v>141</v>
      </c>
      <c r="B595" s="77" t="s">
        <v>180</v>
      </c>
      <c r="C595" s="82" t="s">
        <v>258</v>
      </c>
      <c r="D595" s="82">
        <v>11</v>
      </c>
      <c r="E595" s="59" t="s">
        <v>25</v>
      </c>
      <c r="F595" s="76"/>
      <c r="G595" s="76"/>
      <c r="H595" s="16">
        <f t="shared" si="9"/>
        <v>0</v>
      </c>
      <c r="I595" s="88" t="s">
        <v>16</v>
      </c>
      <c r="J595" s="88" t="s">
        <v>17</v>
      </c>
      <c r="K595" s="78">
        <v>11</v>
      </c>
      <c r="L595" s="85" t="s">
        <v>50</v>
      </c>
      <c r="M595" s="14">
        <f>IF(L595="","",VLOOKUP(L595,Légende!A:B,2,FALSE))</f>
        <v>0.8</v>
      </c>
      <c r="N595" s="90" t="s">
        <v>18</v>
      </c>
      <c r="O595" s="14">
        <f>IF(N595="",0,VLOOKUP(N595,Légende!D:E,2,FALSE))</f>
        <v>1</v>
      </c>
      <c r="P595" s="15">
        <f>IF(Q595="","",VLOOKUP(Q595,'[1]Données GS'!V:W,2,FALSE))</f>
        <v>0</v>
      </c>
      <c r="Q595" s="96" t="s">
        <v>94</v>
      </c>
      <c r="R595" s="107" t="s">
        <v>292</v>
      </c>
    </row>
    <row r="596" spans="1:18" ht="45" x14ac:dyDescent="0.25">
      <c r="A596" s="120" t="s">
        <v>141</v>
      </c>
      <c r="B596" s="77" t="s">
        <v>180</v>
      </c>
      <c r="C596" s="82" t="s">
        <v>258</v>
      </c>
      <c r="D596" s="82">
        <v>113</v>
      </c>
      <c r="E596" s="59" t="s">
        <v>25</v>
      </c>
      <c r="F596" s="76"/>
      <c r="G596" s="76"/>
      <c r="H596" s="16">
        <f t="shared" si="9"/>
        <v>0</v>
      </c>
      <c r="I596" s="88" t="s">
        <v>16</v>
      </c>
      <c r="J596" s="88" t="s">
        <v>17</v>
      </c>
      <c r="K596" s="78">
        <v>16</v>
      </c>
      <c r="L596" s="85" t="s">
        <v>50</v>
      </c>
      <c r="M596" s="14">
        <f>IF(L596="","",VLOOKUP(L596,Légende!A:B,2,FALSE))</f>
        <v>0.8</v>
      </c>
      <c r="N596" s="90" t="s">
        <v>18</v>
      </c>
      <c r="O596" s="14">
        <f>IF(N596="",0,VLOOKUP(N596,Légende!D:E,2,FALSE))</f>
        <v>1</v>
      </c>
      <c r="P596" s="15">
        <f>IF(Q596="","",VLOOKUP(Q596,'[1]Données GS'!V:W,2,FALSE))</f>
        <v>0</v>
      </c>
      <c r="Q596" s="96" t="s">
        <v>94</v>
      </c>
      <c r="R596" s="107" t="s">
        <v>292</v>
      </c>
    </row>
    <row r="597" spans="1:18" ht="45" x14ac:dyDescent="0.25">
      <c r="A597" s="120" t="s">
        <v>141</v>
      </c>
      <c r="B597" s="77" t="s">
        <v>180</v>
      </c>
      <c r="C597" s="82" t="s">
        <v>258</v>
      </c>
      <c r="D597" s="82">
        <v>114</v>
      </c>
      <c r="E597" s="59" t="s">
        <v>25</v>
      </c>
      <c r="F597" s="76"/>
      <c r="G597" s="76"/>
      <c r="H597" s="16">
        <f t="shared" si="9"/>
        <v>0</v>
      </c>
      <c r="I597" s="88" t="s">
        <v>16</v>
      </c>
      <c r="J597" s="88" t="s">
        <v>17</v>
      </c>
      <c r="K597" s="78">
        <v>16</v>
      </c>
      <c r="L597" s="85" t="s">
        <v>50</v>
      </c>
      <c r="M597" s="14">
        <f>IF(L597="","",VLOOKUP(L597,Légende!A:B,2,FALSE))</f>
        <v>0.8</v>
      </c>
      <c r="N597" s="90" t="s">
        <v>18</v>
      </c>
      <c r="O597" s="14">
        <f>IF(N597="",0,VLOOKUP(N597,Légende!D:E,2,FALSE))</f>
        <v>1</v>
      </c>
      <c r="P597" s="15">
        <f>IF(Q597="","",VLOOKUP(Q597,'[1]Données GS'!V:W,2,FALSE))</f>
        <v>0</v>
      </c>
      <c r="Q597" s="96" t="s">
        <v>94</v>
      </c>
      <c r="R597" s="107" t="s">
        <v>292</v>
      </c>
    </row>
    <row r="598" spans="1:18" ht="45" x14ac:dyDescent="0.25">
      <c r="A598" s="120" t="s">
        <v>141</v>
      </c>
      <c r="B598" s="77" t="s">
        <v>180</v>
      </c>
      <c r="C598" s="82" t="s">
        <v>258</v>
      </c>
      <c r="D598" s="82">
        <v>115</v>
      </c>
      <c r="E598" s="59" t="s">
        <v>25</v>
      </c>
      <c r="F598" s="76"/>
      <c r="G598" s="76"/>
      <c r="H598" s="16">
        <f t="shared" si="9"/>
        <v>0</v>
      </c>
      <c r="I598" s="88" t="s">
        <v>16</v>
      </c>
      <c r="J598" s="88" t="s">
        <v>17</v>
      </c>
      <c r="K598" s="78">
        <v>11</v>
      </c>
      <c r="L598" s="85" t="s">
        <v>50</v>
      </c>
      <c r="M598" s="14">
        <f>IF(L598="","",VLOOKUP(L598,Légende!A:B,2,FALSE))</f>
        <v>0.8</v>
      </c>
      <c r="N598" s="90" t="s">
        <v>18</v>
      </c>
      <c r="O598" s="14">
        <f>IF(N598="",0,VLOOKUP(N598,Légende!D:E,2,FALSE))</f>
        <v>1</v>
      </c>
      <c r="P598" s="15">
        <f>IF(Q598="","",VLOOKUP(Q598,'[1]Données GS'!V:W,2,FALSE))</f>
        <v>0</v>
      </c>
      <c r="Q598" s="96" t="s">
        <v>94</v>
      </c>
      <c r="R598" s="107" t="s">
        <v>292</v>
      </c>
    </row>
    <row r="599" spans="1:18" ht="45" x14ac:dyDescent="0.25">
      <c r="A599" s="120" t="s">
        <v>141</v>
      </c>
      <c r="B599" s="77" t="s">
        <v>180</v>
      </c>
      <c r="C599" s="82" t="s">
        <v>258</v>
      </c>
      <c r="D599" s="82">
        <v>116</v>
      </c>
      <c r="E599" s="59" t="s">
        <v>25</v>
      </c>
      <c r="F599" s="76"/>
      <c r="G599" s="76"/>
      <c r="H599" s="16">
        <f t="shared" si="9"/>
        <v>0</v>
      </c>
      <c r="I599" s="88" t="s">
        <v>16</v>
      </c>
      <c r="J599" s="88" t="s">
        <v>17</v>
      </c>
      <c r="K599" s="78">
        <v>11</v>
      </c>
      <c r="L599" s="85" t="s">
        <v>50</v>
      </c>
      <c r="M599" s="14">
        <f>IF(L599="","",VLOOKUP(L599,Légende!A:B,2,FALSE))</f>
        <v>0.8</v>
      </c>
      <c r="N599" s="90" t="s">
        <v>18</v>
      </c>
      <c r="O599" s="14">
        <f>IF(N599="",0,VLOOKUP(N599,Légende!D:E,2,FALSE))</f>
        <v>1</v>
      </c>
      <c r="P599" s="15">
        <f>IF(Q599="","",VLOOKUP(Q599,'[1]Données GS'!V:W,2,FALSE))</f>
        <v>0</v>
      </c>
      <c r="Q599" s="96" t="s">
        <v>94</v>
      </c>
      <c r="R599" s="107" t="s">
        <v>292</v>
      </c>
    </row>
    <row r="600" spans="1:18" ht="45" x14ac:dyDescent="0.25">
      <c r="A600" s="120" t="s">
        <v>141</v>
      </c>
      <c r="B600" s="77" t="s">
        <v>180</v>
      </c>
      <c r="C600" s="82" t="s">
        <v>258</v>
      </c>
      <c r="D600" s="82">
        <v>117</v>
      </c>
      <c r="E600" s="59" t="s">
        <v>25</v>
      </c>
      <c r="F600" s="76"/>
      <c r="G600" s="76"/>
      <c r="H600" s="16">
        <f t="shared" si="9"/>
        <v>0</v>
      </c>
      <c r="I600" s="88" t="s">
        <v>16</v>
      </c>
      <c r="J600" s="88" t="s">
        <v>17</v>
      </c>
      <c r="K600" s="78">
        <v>16</v>
      </c>
      <c r="L600" s="85" t="s">
        <v>50</v>
      </c>
      <c r="M600" s="14">
        <f>IF(L600="","",VLOOKUP(L600,Légende!A:B,2,FALSE))</f>
        <v>0.8</v>
      </c>
      <c r="N600" s="90" t="s">
        <v>18</v>
      </c>
      <c r="O600" s="14">
        <f>IF(N600="",0,VLOOKUP(N600,Légende!D:E,2,FALSE))</f>
        <v>1</v>
      </c>
      <c r="P600" s="15">
        <f>IF(Q600="","",VLOOKUP(Q600,'[1]Données GS'!V:W,2,FALSE))</f>
        <v>0</v>
      </c>
      <c r="Q600" s="96" t="s">
        <v>94</v>
      </c>
      <c r="R600" s="107" t="s">
        <v>292</v>
      </c>
    </row>
    <row r="601" spans="1:18" ht="45" x14ac:dyDescent="0.25">
      <c r="A601" s="120" t="s">
        <v>141</v>
      </c>
      <c r="B601" s="77" t="s">
        <v>180</v>
      </c>
      <c r="C601" s="82" t="s">
        <v>258</v>
      </c>
      <c r="D601" s="82"/>
      <c r="E601" s="58" t="s">
        <v>22</v>
      </c>
      <c r="F601" s="76"/>
      <c r="G601" s="76"/>
      <c r="H601" s="16">
        <f t="shared" si="9"/>
        <v>0</v>
      </c>
      <c r="I601" s="88" t="s">
        <v>16</v>
      </c>
      <c r="J601" s="88" t="s">
        <v>17</v>
      </c>
      <c r="K601" s="78">
        <v>20</v>
      </c>
      <c r="L601" s="85" t="s">
        <v>50</v>
      </c>
      <c r="M601" s="14">
        <f>IF(L601="","",VLOOKUP(L601,Légende!A:B,2,FALSE))</f>
        <v>0.8</v>
      </c>
      <c r="N601" s="90" t="s">
        <v>18</v>
      </c>
      <c r="O601" s="14">
        <f>IF(N601="",0,VLOOKUP(N601,Légende!D:E,2,FALSE))</f>
        <v>1</v>
      </c>
      <c r="P601" s="15">
        <f>IF(Q601="","",VLOOKUP(Q601,'[1]Données GS'!V:W,2,FALSE))</f>
        <v>0</v>
      </c>
      <c r="Q601" s="96" t="s">
        <v>94</v>
      </c>
      <c r="R601" s="107" t="s">
        <v>492</v>
      </c>
    </row>
    <row r="602" spans="1:18" ht="45" x14ac:dyDescent="0.25">
      <c r="A602" s="120" t="s">
        <v>141</v>
      </c>
      <c r="B602" s="77" t="s">
        <v>181</v>
      </c>
      <c r="C602" s="82" t="s">
        <v>53</v>
      </c>
      <c r="D602" s="83"/>
      <c r="E602" s="58" t="s">
        <v>19</v>
      </c>
      <c r="F602" s="76"/>
      <c r="G602" s="76"/>
      <c r="H602" s="16">
        <f t="shared" si="9"/>
        <v>0</v>
      </c>
      <c r="I602" s="88" t="s">
        <v>16</v>
      </c>
      <c r="J602" s="88" t="s">
        <v>17</v>
      </c>
      <c r="K602" s="78">
        <v>56</v>
      </c>
      <c r="L602" s="85" t="s">
        <v>50</v>
      </c>
      <c r="M602" s="14">
        <f>IF(L602="","",VLOOKUP(L602,Légende!A:B,2,FALSE))</f>
        <v>0.8</v>
      </c>
      <c r="N602" s="90" t="s">
        <v>18</v>
      </c>
      <c r="O602" s="14">
        <f>IF(N602="",0,VLOOKUP(N602,Légende!D:E,2,FALSE))</f>
        <v>1</v>
      </c>
      <c r="P602" s="15">
        <f>IF(Q602="","",VLOOKUP(Q602,'[1]Données GS'!V:W,2,FALSE))</f>
        <v>0</v>
      </c>
      <c r="Q602" s="96" t="s">
        <v>94</v>
      </c>
      <c r="R602" s="107" t="s">
        <v>292</v>
      </c>
    </row>
    <row r="603" spans="1:18" ht="45" x14ac:dyDescent="0.25">
      <c r="A603" s="120" t="s">
        <v>141</v>
      </c>
      <c r="B603" s="77" t="s">
        <v>181</v>
      </c>
      <c r="C603" s="78" t="s">
        <v>53</v>
      </c>
      <c r="D603" s="83" t="s">
        <v>176</v>
      </c>
      <c r="E603" s="59" t="s">
        <v>25</v>
      </c>
      <c r="F603" s="76"/>
      <c r="G603" s="76"/>
      <c r="H603" s="16">
        <f t="shared" si="9"/>
        <v>0</v>
      </c>
      <c r="I603" s="88" t="s">
        <v>16</v>
      </c>
      <c r="J603" s="88" t="s">
        <v>17</v>
      </c>
      <c r="K603" s="78">
        <v>16</v>
      </c>
      <c r="L603" s="85" t="s">
        <v>50</v>
      </c>
      <c r="M603" s="14">
        <f>IF(L603="","",VLOOKUP(L603,Légende!A:B,2,FALSE))</f>
        <v>0.8</v>
      </c>
      <c r="N603" s="90" t="s">
        <v>18</v>
      </c>
      <c r="O603" s="14">
        <f>IF(N603="",0,VLOOKUP(N603,Légende!D:E,2,FALSE))</f>
        <v>1</v>
      </c>
      <c r="P603" s="15">
        <f>IF(Q603="","",VLOOKUP(Q603,'[1]Données GS'!V:W,2,FALSE))</f>
        <v>0</v>
      </c>
      <c r="Q603" s="96" t="s">
        <v>94</v>
      </c>
      <c r="R603" s="107" t="s">
        <v>292</v>
      </c>
    </row>
    <row r="604" spans="1:18" ht="45" x14ac:dyDescent="0.25">
      <c r="A604" s="120" t="s">
        <v>141</v>
      </c>
      <c r="B604" s="77" t="s">
        <v>181</v>
      </c>
      <c r="C604" s="78" t="s">
        <v>53</v>
      </c>
      <c r="D604" s="83" t="s">
        <v>174</v>
      </c>
      <c r="E604" s="59" t="s">
        <v>25</v>
      </c>
      <c r="F604" s="76"/>
      <c r="G604" s="76"/>
      <c r="H604" s="16">
        <f t="shared" si="9"/>
        <v>0</v>
      </c>
      <c r="I604" s="88" t="s">
        <v>16</v>
      </c>
      <c r="J604" s="88" t="s">
        <v>17</v>
      </c>
      <c r="K604" s="78">
        <v>11</v>
      </c>
      <c r="L604" s="85" t="s">
        <v>50</v>
      </c>
      <c r="M604" s="14">
        <f>IF(L604="","",VLOOKUP(L604,Légende!A:B,2,FALSE))</f>
        <v>0.8</v>
      </c>
      <c r="N604" s="90" t="s">
        <v>18</v>
      </c>
      <c r="O604" s="14">
        <f>IF(N604="",0,VLOOKUP(N604,Légende!D:E,2,FALSE))</f>
        <v>1</v>
      </c>
      <c r="P604" s="15">
        <f>IF(Q604="","",VLOOKUP(Q604,'[1]Données GS'!V:W,2,FALSE))</f>
        <v>0</v>
      </c>
      <c r="Q604" s="96" t="s">
        <v>94</v>
      </c>
      <c r="R604" s="107" t="s">
        <v>292</v>
      </c>
    </row>
    <row r="605" spans="1:18" ht="45" x14ac:dyDescent="0.25">
      <c r="A605" s="120" t="s">
        <v>141</v>
      </c>
      <c r="B605" s="77" t="s">
        <v>181</v>
      </c>
      <c r="C605" s="78" t="s">
        <v>53</v>
      </c>
      <c r="D605" s="83" t="s">
        <v>175</v>
      </c>
      <c r="E605" s="59" t="s">
        <v>25</v>
      </c>
      <c r="F605" s="76"/>
      <c r="G605" s="76"/>
      <c r="H605" s="16">
        <f t="shared" si="9"/>
        <v>0</v>
      </c>
      <c r="I605" s="88" t="s">
        <v>16</v>
      </c>
      <c r="J605" s="88" t="s">
        <v>17</v>
      </c>
      <c r="K605" s="78">
        <v>11</v>
      </c>
      <c r="L605" s="85" t="s">
        <v>50</v>
      </c>
      <c r="M605" s="14">
        <f>IF(L605="","",VLOOKUP(L605,Légende!A:B,2,FALSE))</f>
        <v>0.8</v>
      </c>
      <c r="N605" s="90" t="s">
        <v>18</v>
      </c>
      <c r="O605" s="14">
        <f>IF(N605="",0,VLOOKUP(N605,Légende!D:E,2,FALSE))</f>
        <v>1</v>
      </c>
      <c r="P605" s="15">
        <f>IF(Q605="","",VLOOKUP(Q605,'[1]Données GS'!V:W,2,FALSE))</f>
        <v>0</v>
      </c>
      <c r="Q605" s="96" t="s">
        <v>94</v>
      </c>
      <c r="R605" s="107" t="s">
        <v>292</v>
      </c>
    </row>
    <row r="606" spans="1:18" ht="45" x14ac:dyDescent="0.25">
      <c r="A606" s="120" t="s">
        <v>141</v>
      </c>
      <c r="B606" s="77" t="s">
        <v>181</v>
      </c>
      <c r="C606" s="78" t="s">
        <v>53</v>
      </c>
      <c r="D606" s="83" t="s">
        <v>190</v>
      </c>
      <c r="E606" s="59" t="s">
        <v>25</v>
      </c>
      <c r="F606" s="76"/>
      <c r="G606" s="76"/>
      <c r="H606" s="16">
        <f t="shared" si="9"/>
        <v>0</v>
      </c>
      <c r="I606" s="88" t="s">
        <v>16</v>
      </c>
      <c r="J606" s="88" t="s">
        <v>17</v>
      </c>
      <c r="K606" s="78">
        <v>16</v>
      </c>
      <c r="L606" s="85" t="s">
        <v>50</v>
      </c>
      <c r="M606" s="14">
        <f>IF(L606="","",VLOOKUP(L606,Légende!A:B,2,FALSE))</f>
        <v>0.8</v>
      </c>
      <c r="N606" s="90" t="s">
        <v>18</v>
      </c>
      <c r="O606" s="14">
        <f>IF(N606="",0,VLOOKUP(N606,Légende!D:E,2,FALSE))</f>
        <v>1</v>
      </c>
      <c r="P606" s="15">
        <f>IF(Q606="","",VLOOKUP(Q606,'[1]Données GS'!V:W,2,FALSE))</f>
        <v>0</v>
      </c>
      <c r="Q606" s="96" t="s">
        <v>94</v>
      </c>
      <c r="R606" s="107" t="s">
        <v>292</v>
      </c>
    </row>
    <row r="607" spans="1:18" ht="45" x14ac:dyDescent="0.25">
      <c r="A607" s="120" t="s">
        <v>141</v>
      </c>
      <c r="B607" s="77" t="s">
        <v>181</v>
      </c>
      <c r="C607" s="78" t="s">
        <v>53</v>
      </c>
      <c r="D607" s="83" t="s">
        <v>191</v>
      </c>
      <c r="E607" s="59" t="s">
        <v>25</v>
      </c>
      <c r="F607" s="76"/>
      <c r="G607" s="76"/>
      <c r="H607" s="16">
        <f t="shared" si="9"/>
        <v>0</v>
      </c>
      <c r="I607" s="88" t="s">
        <v>16</v>
      </c>
      <c r="J607" s="88" t="s">
        <v>17</v>
      </c>
      <c r="K607" s="78">
        <v>16</v>
      </c>
      <c r="L607" s="85" t="s">
        <v>50</v>
      </c>
      <c r="M607" s="14">
        <f>IF(L607="","",VLOOKUP(L607,Légende!A:B,2,FALSE))</f>
        <v>0.8</v>
      </c>
      <c r="N607" s="90" t="s">
        <v>18</v>
      </c>
      <c r="O607" s="14">
        <f>IF(N607="",0,VLOOKUP(N607,Légende!D:E,2,FALSE))</f>
        <v>1</v>
      </c>
      <c r="P607" s="15">
        <f>IF(Q607="","",VLOOKUP(Q607,'[1]Données GS'!V:W,2,FALSE))</f>
        <v>0</v>
      </c>
      <c r="Q607" s="96" t="s">
        <v>94</v>
      </c>
      <c r="R607" s="107" t="s">
        <v>292</v>
      </c>
    </row>
    <row r="608" spans="1:18" ht="45" x14ac:dyDescent="0.25">
      <c r="A608" s="120" t="s">
        <v>141</v>
      </c>
      <c r="B608" s="77" t="s">
        <v>181</v>
      </c>
      <c r="C608" s="78" t="s">
        <v>53</v>
      </c>
      <c r="D608" s="83" t="s">
        <v>286</v>
      </c>
      <c r="E608" s="59" t="s">
        <v>25</v>
      </c>
      <c r="F608" s="76"/>
      <c r="G608" s="76"/>
      <c r="H608" s="16">
        <f t="shared" si="9"/>
        <v>0</v>
      </c>
      <c r="I608" s="88" t="s">
        <v>16</v>
      </c>
      <c r="J608" s="88" t="s">
        <v>17</v>
      </c>
      <c r="K608" s="78">
        <v>11</v>
      </c>
      <c r="L608" s="85" t="s">
        <v>50</v>
      </c>
      <c r="M608" s="14">
        <f>IF(L608="","",VLOOKUP(L608,Légende!A:B,2,FALSE))</f>
        <v>0.8</v>
      </c>
      <c r="N608" s="90" t="s">
        <v>18</v>
      </c>
      <c r="O608" s="14">
        <f>IF(N608="",0,VLOOKUP(N608,Légende!D:E,2,FALSE))</f>
        <v>1</v>
      </c>
      <c r="P608" s="15">
        <f>IF(Q608="","",VLOOKUP(Q608,'[1]Données GS'!V:W,2,FALSE))</f>
        <v>0</v>
      </c>
      <c r="Q608" s="96" t="s">
        <v>94</v>
      </c>
      <c r="R608" s="107" t="s">
        <v>292</v>
      </c>
    </row>
    <row r="609" spans="1:18" ht="45" x14ac:dyDescent="0.25">
      <c r="A609" s="120" t="s">
        <v>141</v>
      </c>
      <c r="B609" s="77" t="s">
        <v>181</v>
      </c>
      <c r="C609" s="78" t="s">
        <v>53</v>
      </c>
      <c r="D609" s="83" t="s">
        <v>172</v>
      </c>
      <c r="E609" s="59" t="s">
        <v>25</v>
      </c>
      <c r="F609" s="76"/>
      <c r="G609" s="76"/>
      <c r="H609" s="16">
        <f t="shared" si="9"/>
        <v>0</v>
      </c>
      <c r="I609" s="88" t="s">
        <v>16</v>
      </c>
      <c r="J609" s="88" t="s">
        <v>17</v>
      </c>
      <c r="K609" s="78">
        <v>16</v>
      </c>
      <c r="L609" s="85" t="s">
        <v>50</v>
      </c>
      <c r="M609" s="14">
        <f>IF(L609="","",VLOOKUP(L609,Légende!A:B,2,FALSE))</f>
        <v>0.8</v>
      </c>
      <c r="N609" s="90" t="s">
        <v>18</v>
      </c>
      <c r="O609" s="14">
        <f>IF(N609="",0,VLOOKUP(N609,Légende!D:E,2,FALSE))</f>
        <v>1</v>
      </c>
      <c r="P609" s="15">
        <f>IF(Q609="","",VLOOKUP(Q609,'[1]Données GS'!V:W,2,FALSE))</f>
        <v>0</v>
      </c>
      <c r="Q609" s="96" t="s">
        <v>94</v>
      </c>
      <c r="R609" s="107" t="s">
        <v>292</v>
      </c>
    </row>
    <row r="610" spans="1:18" ht="45" x14ac:dyDescent="0.25">
      <c r="A610" s="120" t="s">
        <v>141</v>
      </c>
      <c r="B610" s="77" t="s">
        <v>181</v>
      </c>
      <c r="C610" s="78" t="s">
        <v>53</v>
      </c>
      <c r="D610" s="83" t="s">
        <v>287</v>
      </c>
      <c r="E610" s="59" t="s">
        <v>25</v>
      </c>
      <c r="F610" s="76"/>
      <c r="G610" s="76"/>
      <c r="H610" s="16">
        <f t="shared" si="9"/>
        <v>0</v>
      </c>
      <c r="I610" s="88" t="s">
        <v>16</v>
      </c>
      <c r="J610" s="88" t="s">
        <v>17</v>
      </c>
      <c r="K610" s="78">
        <v>16</v>
      </c>
      <c r="L610" s="85" t="s">
        <v>50</v>
      </c>
      <c r="M610" s="14">
        <f>IF(L610="","",VLOOKUP(L610,Légende!A:B,2,FALSE))</f>
        <v>0.8</v>
      </c>
      <c r="N610" s="90" t="s">
        <v>18</v>
      </c>
      <c r="O610" s="14">
        <f>IF(N610="",0,VLOOKUP(N610,Légende!D:E,2,FALSE))</f>
        <v>1</v>
      </c>
      <c r="P610" s="15">
        <f>IF(Q610="","",VLOOKUP(Q610,'[1]Données GS'!V:W,2,FALSE))</f>
        <v>0</v>
      </c>
      <c r="Q610" s="96" t="s">
        <v>94</v>
      </c>
      <c r="R610" s="107" t="s">
        <v>292</v>
      </c>
    </row>
    <row r="611" spans="1:18" ht="45" x14ac:dyDescent="0.25">
      <c r="A611" s="120" t="s">
        <v>141</v>
      </c>
      <c r="B611" s="77" t="s">
        <v>181</v>
      </c>
      <c r="C611" s="78" t="s">
        <v>53</v>
      </c>
      <c r="D611" s="83" t="s">
        <v>182</v>
      </c>
      <c r="E611" s="59" t="s">
        <v>25</v>
      </c>
      <c r="F611" s="76"/>
      <c r="G611" s="76"/>
      <c r="H611" s="16">
        <f t="shared" si="9"/>
        <v>0</v>
      </c>
      <c r="I611" s="88" t="s">
        <v>16</v>
      </c>
      <c r="J611" s="88" t="s">
        <v>17</v>
      </c>
      <c r="K611" s="78">
        <v>16</v>
      </c>
      <c r="L611" s="85" t="s">
        <v>50</v>
      </c>
      <c r="M611" s="14">
        <f>IF(L611="","",VLOOKUP(L611,Légende!A:B,2,FALSE))</f>
        <v>0.8</v>
      </c>
      <c r="N611" s="90" t="s">
        <v>18</v>
      </c>
      <c r="O611" s="14">
        <f>IF(N611="",0,VLOOKUP(N611,Légende!D:E,2,FALSE))</f>
        <v>1</v>
      </c>
      <c r="P611" s="15">
        <f>IF(Q611="","",VLOOKUP(Q611,'[1]Données GS'!V:W,2,FALSE))</f>
        <v>0</v>
      </c>
      <c r="Q611" s="96" t="s">
        <v>94</v>
      </c>
      <c r="R611" s="107" t="s">
        <v>292</v>
      </c>
    </row>
    <row r="612" spans="1:18" ht="45" x14ac:dyDescent="0.25">
      <c r="A612" s="120" t="s">
        <v>141</v>
      </c>
      <c r="B612" s="77" t="s">
        <v>181</v>
      </c>
      <c r="C612" s="78" t="s">
        <v>53</v>
      </c>
      <c r="D612" s="83" t="s">
        <v>183</v>
      </c>
      <c r="E612" s="59" t="s">
        <v>25</v>
      </c>
      <c r="F612" s="76"/>
      <c r="G612" s="76"/>
      <c r="H612" s="16">
        <f t="shared" si="9"/>
        <v>0</v>
      </c>
      <c r="I612" s="88" t="s">
        <v>16</v>
      </c>
      <c r="J612" s="88" t="s">
        <v>17</v>
      </c>
      <c r="K612" s="78">
        <v>11</v>
      </c>
      <c r="L612" s="85" t="s">
        <v>50</v>
      </c>
      <c r="M612" s="14">
        <f>IF(L612="","",VLOOKUP(L612,Légende!A:B,2,FALSE))</f>
        <v>0.8</v>
      </c>
      <c r="N612" s="90" t="s">
        <v>18</v>
      </c>
      <c r="O612" s="14">
        <f>IF(N612="",0,VLOOKUP(N612,Légende!D:E,2,FALSE))</f>
        <v>1</v>
      </c>
      <c r="P612" s="15">
        <f>IF(Q612="","",VLOOKUP(Q612,'[1]Données GS'!V:W,2,FALSE))</f>
        <v>0</v>
      </c>
      <c r="Q612" s="96" t="s">
        <v>94</v>
      </c>
      <c r="R612" s="107" t="s">
        <v>292</v>
      </c>
    </row>
    <row r="613" spans="1:18" ht="45" x14ac:dyDescent="0.25">
      <c r="A613" s="120" t="s">
        <v>141</v>
      </c>
      <c r="B613" s="77" t="s">
        <v>181</v>
      </c>
      <c r="C613" s="78" t="s">
        <v>53</v>
      </c>
      <c r="D613" s="83" t="s">
        <v>185</v>
      </c>
      <c r="E613" s="59" t="s">
        <v>25</v>
      </c>
      <c r="F613" s="76"/>
      <c r="G613" s="76"/>
      <c r="H613" s="16">
        <f t="shared" si="9"/>
        <v>0</v>
      </c>
      <c r="I613" s="88" t="s">
        <v>16</v>
      </c>
      <c r="J613" s="88" t="s">
        <v>17</v>
      </c>
      <c r="K613" s="78">
        <v>16</v>
      </c>
      <c r="L613" s="85" t="s">
        <v>50</v>
      </c>
      <c r="M613" s="14">
        <f>IF(L613="","",VLOOKUP(L613,Légende!A:B,2,FALSE))</f>
        <v>0.8</v>
      </c>
      <c r="N613" s="90" t="s">
        <v>18</v>
      </c>
      <c r="O613" s="14">
        <f>IF(N613="",0,VLOOKUP(N613,Légende!D:E,2,FALSE))</f>
        <v>1</v>
      </c>
      <c r="P613" s="15">
        <f>IF(Q613="","",VLOOKUP(Q613,'[1]Données GS'!V:W,2,FALSE))</f>
        <v>0</v>
      </c>
      <c r="Q613" s="96" t="s">
        <v>94</v>
      </c>
      <c r="R613" s="107" t="s">
        <v>292</v>
      </c>
    </row>
    <row r="614" spans="1:18" ht="45" x14ac:dyDescent="0.25">
      <c r="A614" s="120" t="s">
        <v>141</v>
      </c>
      <c r="B614" s="77" t="s">
        <v>181</v>
      </c>
      <c r="C614" s="78" t="s">
        <v>53</v>
      </c>
      <c r="D614" s="82">
        <v>14</v>
      </c>
      <c r="E614" s="59" t="s">
        <v>25</v>
      </c>
      <c r="F614" s="76"/>
      <c r="G614" s="76"/>
      <c r="H614" s="16">
        <f t="shared" si="9"/>
        <v>0</v>
      </c>
      <c r="I614" s="88" t="s">
        <v>16</v>
      </c>
      <c r="J614" s="88" t="s">
        <v>17</v>
      </c>
      <c r="K614" s="78">
        <v>16</v>
      </c>
      <c r="L614" s="85" t="s">
        <v>50</v>
      </c>
      <c r="M614" s="14">
        <f>IF(L614="","",VLOOKUP(L614,Légende!A:B,2,FALSE))</f>
        <v>0.8</v>
      </c>
      <c r="N614" s="90" t="s">
        <v>18</v>
      </c>
      <c r="O614" s="14">
        <f>IF(N614="",0,VLOOKUP(N614,Légende!D:E,2,FALSE))</f>
        <v>1</v>
      </c>
      <c r="P614" s="15">
        <f>IF(Q614="","",VLOOKUP(Q614,'[1]Données GS'!V:W,2,FALSE))</f>
        <v>0</v>
      </c>
      <c r="Q614" s="96" t="s">
        <v>94</v>
      </c>
      <c r="R614" s="107" t="s">
        <v>292</v>
      </c>
    </row>
    <row r="615" spans="1:18" ht="45" x14ac:dyDescent="0.25">
      <c r="A615" s="120" t="s">
        <v>141</v>
      </c>
      <c r="B615" s="77" t="s">
        <v>181</v>
      </c>
      <c r="C615" s="78" t="s">
        <v>53</v>
      </c>
      <c r="D615" s="82">
        <v>15</v>
      </c>
      <c r="E615" s="59" t="s">
        <v>25</v>
      </c>
      <c r="F615" s="76"/>
      <c r="G615" s="76"/>
      <c r="H615" s="16">
        <f t="shared" si="9"/>
        <v>0</v>
      </c>
      <c r="I615" s="88" t="s">
        <v>16</v>
      </c>
      <c r="J615" s="88" t="s">
        <v>17</v>
      </c>
      <c r="K615" s="78">
        <v>11</v>
      </c>
      <c r="L615" s="85" t="s">
        <v>50</v>
      </c>
      <c r="M615" s="14">
        <f>IF(L615="","",VLOOKUP(L615,Légende!A:B,2,FALSE))</f>
        <v>0.8</v>
      </c>
      <c r="N615" s="90" t="s">
        <v>18</v>
      </c>
      <c r="O615" s="14">
        <f>IF(N615="",0,VLOOKUP(N615,Légende!D:E,2,FALSE))</f>
        <v>1</v>
      </c>
      <c r="P615" s="15">
        <f>IF(Q615="","",VLOOKUP(Q615,'[1]Données GS'!V:W,2,FALSE))</f>
        <v>0</v>
      </c>
      <c r="Q615" s="96" t="s">
        <v>94</v>
      </c>
      <c r="R615" s="107" t="s">
        <v>292</v>
      </c>
    </row>
    <row r="616" spans="1:18" ht="45" x14ac:dyDescent="0.25">
      <c r="A616" s="120" t="s">
        <v>141</v>
      </c>
      <c r="B616" s="77" t="s">
        <v>181</v>
      </c>
      <c r="C616" s="78" t="s">
        <v>53</v>
      </c>
      <c r="D616" s="82">
        <v>16</v>
      </c>
      <c r="E616" s="59" t="s">
        <v>25</v>
      </c>
      <c r="F616" s="76"/>
      <c r="G616" s="76"/>
      <c r="H616" s="16">
        <f t="shared" si="9"/>
        <v>0</v>
      </c>
      <c r="I616" s="88" t="s">
        <v>16</v>
      </c>
      <c r="J616" s="88" t="s">
        <v>17</v>
      </c>
      <c r="K616" s="78">
        <v>11</v>
      </c>
      <c r="L616" s="85" t="s">
        <v>50</v>
      </c>
      <c r="M616" s="14">
        <f>IF(L616="","",VLOOKUP(L616,Légende!A:B,2,FALSE))</f>
        <v>0.8</v>
      </c>
      <c r="N616" s="90" t="s">
        <v>18</v>
      </c>
      <c r="O616" s="14">
        <f>IF(N616="",0,VLOOKUP(N616,Légende!D:E,2,FALSE))</f>
        <v>1</v>
      </c>
      <c r="P616" s="15">
        <f>IF(Q616="","",VLOOKUP(Q616,'[1]Données GS'!V:W,2,FALSE))</f>
        <v>0</v>
      </c>
      <c r="Q616" s="96" t="s">
        <v>94</v>
      </c>
      <c r="R616" s="107" t="s">
        <v>292</v>
      </c>
    </row>
    <row r="617" spans="1:18" ht="45" x14ac:dyDescent="0.25">
      <c r="A617" s="120" t="s">
        <v>141</v>
      </c>
      <c r="B617" s="77" t="s">
        <v>181</v>
      </c>
      <c r="C617" s="78" t="s">
        <v>53</v>
      </c>
      <c r="D617" s="78">
        <v>17</v>
      </c>
      <c r="E617" s="59" t="s">
        <v>25</v>
      </c>
      <c r="F617" s="76"/>
      <c r="G617" s="76"/>
      <c r="H617" s="16">
        <f t="shared" si="9"/>
        <v>0</v>
      </c>
      <c r="I617" s="88" t="s">
        <v>16</v>
      </c>
      <c r="J617" s="88" t="s">
        <v>17</v>
      </c>
      <c r="K617" s="78">
        <v>16</v>
      </c>
      <c r="L617" s="85" t="s">
        <v>50</v>
      </c>
      <c r="M617" s="14">
        <f>IF(L617="","",VLOOKUP(L617,Légende!A:B,2,FALSE))</f>
        <v>0.8</v>
      </c>
      <c r="N617" s="90" t="s">
        <v>18</v>
      </c>
      <c r="O617" s="14">
        <f>IF(N617="",0,VLOOKUP(N617,Légende!D:E,2,FALSE))</f>
        <v>1</v>
      </c>
      <c r="P617" s="15">
        <f>IF(Q617="","",VLOOKUP(Q617,'[1]Données GS'!V:W,2,FALSE))</f>
        <v>0</v>
      </c>
      <c r="Q617" s="96" t="s">
        <v>94</v>
      </c>
      <c r="R617" s="107" t="s">
        <v>292</v>
      </c>
    </row>
    <row r="618" spans="1:18" ht="45" x14ac:dyDescent="0.25">
      <c r="A618" s="120" t="s">
        <v>141</v>
      </c>
      <c r="B618" s="77" t="s">
        <v>181</v>
      </c>
      <c r="C618" s="78" t="s">
        <v>53</v>
      </c>
      <c r="D618" s="84" t="s">
        <v>288</v>
      </c>
      <c r="E618" s="58" t="s">
        <v>22</v>
      </c>
      <c r="F618" s="76"/>
      <c r="G618" s="76"/>
      <c r="H618" s="16">
        <f t="shared" si="9"/>
        <v>0</v>
      </c>
      <c r="I618" s="88" t="s">
        <v>16</v>
      </c>
      <c r="J618" s="88" t="s">
        <v>17</v>
      </c>
      <c r="K618" s="78">
        <v>20</v>
      </c>
      <c r="L618" s="85" t="s">
        <v>50</v>
      </c>
      <c r="M618" s="14">
        <f>IF(L618="","",VLOOKUP(L618,Légende!A:B,2,FALSE))</f>
        <v>0.8</v>
      </c>
      <c r="N618" s="90" t="s">
        <v>18</v>
      </c>
      <c r="O618" s="14">
        <f>IF(N618="",0,VLOOKUP(N618,Légende!D:E,2,FALSE))</f>
        <v>1</v>
      </c>
      <c r="P618" s="15">
        <f>IF(Q618="","",VLOOKUP(Q618,'[1]Données GS'!V:W,2,FALSE))</f>
        <v>0</v>
      </c>
      <c r="Q618" s="96" t="s">
        <v>94</v>
      </c>
      <c r="R618" s="107" t="s">
        <v>492</v>
      </c>
    </row>
    <row r="619" spans="1:18" ht="45" x14ac:dyDescent="0.25">
      <c r="A619" s="120" t="s">
        <v>141</v>
      </c>
      <c r="B619" s="77" t="s">
        <v>181</v>
      </c>
      <c r="C619" s="82" t="s">
        <v>258</v>
      </c>
      <c r="D619" s="83"/>
      <c r="E619" s="58" t="s">
        <v>19</v>
      </c>
      <c r="F619" s="76"/>
      <c r="G619" s="76"/>
      <c r="H619" s="16">
        <f t="shared" si="9"/>
        <v>0</v>
      </c>
      <c r="I619" s="88" t="s">
        <v>16</v>
      </c>
      <c r="J619" s="88" t="s">
        <v>17</v>
      </c>
      <c r="K619" s="78">
        <v>40</v>
      </c>
      <c r="L619" s="85" t="s">
        <v>50</v>
      </c>
      <c r="M619" s="14">
        <f>IF(L619="","",VLOOKUP(L619,Légende!A:B,2,FALSE))</f>
        <v>0.8</v>
      </c>
      <c r="N619" s="90" t="s">
        <v>18</v>
      </c>
      <c r="O619" s="14">
        <f>IF(N619="",0,VLOOKUP(N619,Légende!D:E,2,FALSE))</f>
        <v>1</v>
      </c>
      <c r="P619" s="15">
        <f>IF(Q619="","",VLOOKUP(Q619,'[1]Données GS'!V:W,2,FALSE))</f>
        <v>0</v>
      </c>
      <c r="Q619" s="96" t="s">
        <v>94</v>
      </c>
      <c r="R619" s="107" t="s">
        <v>292</v>
      </c>
    </row>
    <row r="620" spans="1:18" ht="45" x14ac:dyDescent="0.25">
      <c r="A620" s="120" t="s">
        <v>141</v>
      </c>
      <c r="B620" s="77" t="s">
        <v>181</v>
      </c>
      <c r="C620" s="82" t="s">
        <v>258</v>
      </c>
      <c r="D620" s="82">
        <v>101</v>
      </c>
      <c r="E620" s="59" t="s">
        <v>25</v>
      </c>
      <c r="F620" s="76"/>
      <c r="G620" s="76"/>
      <c r="H620" s="16">
        <f t="shared" si="9"/>
        <v>0</v>
      </c>
      <c r="I620" s="88" t="s">
        <v>16</v>
      </c>
      <c r="J620" s="88" t="s">
        <v>17</v>
      </c>
      <c r="K620" s="78">
        <v>16</v>
      </c>
      <c r="L620" s="85" t="s">
        <v>50</v>
      </c>
      <c r="M620" s="14">
        <f>IF(L620="","",VLOOKUP(L620,Légende!A:B,2,FALSE))</f>
        <v>0.8</v>
      </c>
      <c r="N620" s="90" t="s">
        <v>18</v>
      </c>
      <c r="O620" s="14">
        <f>IF(N620="",0,VLOOKUP(N620,Légende!D:E,2,FALSE))</f>
        <v>1</v>
      </c>
      <c r="P620" s="15">
        <f>IF(Q620="","",VLOOKUP(Q620,'[1]Données GS'!V:W,2,FALSE))</f>
        <v>0</v>
      </c>
      <c r="Q620" s="96" t="s">
        <v>94</v>
      </c>
      <c r="R620" s="107" t="s">
        <v>292</v>
      </c>
    </row>
    <row r="621" spans="1:18" ht="45" x14ac:dyDescent="0.25">
      <c r="A621" s="120" t="s">
        <v>141</v>
      </c>
      <c r="B621" s="77" t="s">
        <v>181</v>
      </c>
      <c r="C621" s="82" t="s">
        <v>258</v>
      </c>
      <c r="D621" s="82">
        <v>102</v>
      </c>
      <c r="E621" s="59" t="s">
        <v>25</v>
      </c>
      <c r="F621" s="76"/>
      <c r="G621" s="76"/>
      <c r="H621" s="16">
        <f t="shared" si="9"/>
        <v>0</v>
      </c>
      <c r="I621" s="88" t="s">
        <v>16</v>
      </c>
      <c r="J621" s="88" t="s">
        <v>17</v>
      </c>
      <c r="K621" s="78">
        <v>11</v>
      </c>
      <c r="L621" s="85" t="s">
        <v>50</v>
      </c>
      <c r="M621" s="14">
        <f>IF(L621="","",VLOOKUP(L621,Légende!A:B,2,FALSE))</f>
        <v>0.8</v>
      </c>
      <c r="N621" s="90" t="s">
        <v>18</v>
      </c>
      <c r="O621" s="14">
        <f>IF(N621="",0,VLOOKUP(N621,Légende!D:E,2,FALSE))</f>
        <v>1</v>
      </c>
      <c r="P621" s="15">
        <f>IF(Q621="","",VLOOKUP(Q621,'[1]Données GS'!V:W,2,FALSE))</f>
        <v>0</v>
      </c>
      <c r="Q621" s="96" t="s">
        <v>94</v>
      </c>
      <c r="R621" s="107" t="s">
        <v>292</v>
      </c>
    </row>
    <row r="622" spans="1:18" ht="45" x14ac:dyDescent="0.25">
      <c r="A622" s="120" t="s">
        <v>141</v>
      </c>
      <c r="B622" s="77" t="s">
        <v>181</v>
      </c>
      <c r="C622" s="82" t="s">
        <v>258</v>
      </c>
      <c r="D622" s="82">
        <v>103</v>
      </c>
      <c r="E622" s="59" t="s">
        <v>25</v>
      </c>
      <c r="F622" s="76"/>
      <c r="G622" s="76"/>
      <c r="H622" s="16">
        <f t="shared" si="9"/>
        <v>0</v>
      </c>
      <c r="I622" s="88" t="s">
        <v>16</v>
      </c>
      <c r="J622" s="88" t="s">
        <v>17</v>
      </c>
      <c r="K622" s="78">
        <v>11</v>
      </c>
      <c r="L622" s="85" t="s">
        <v>50</v>
      </c>
      <c r="M622" s="14">
        <f>IF(L622="","",VLOOKUP(L622,Légende!A:B,2,FALSE))</f>
        <v>0.8</v>
      </c>
      <c r="N622" s="90" t="s">
        <v>18</v>
      </c>
      <c r="O622" s="14">
        <f>IF(N622="",0,VLOOKUP(N622,Légende!D:E,2,FALSE))</f>
        <v>1</v>
      </c>
      <c r="P622" s="15">
        <f>IF(Q622="","",VLOOKUP(Q622,'[1]Données GS'!V:W,2,FALSE))</f>
        <v>0</v>
      </c>
      <c r="Q622" s="96" t="s">
        <v>94</v>
      </c>
      <c r="R622" s="107" t="s">
        <v>292</v>
      </c>
    </row>
    <row r="623" spans="1:18" ht="45" x14ac:dyDescent="0.25">
      <c r="A623" s="120" t="s">
        <v>141</v>
      </c>
      <c r="B623" s="77" t="s">
        <v>181</v>
      </c>
      <c r="C623" s="82" t="s">
        <v>258</v>
      </c>
      <c r="D623" s="82">
        <v>104</v>
      </c>
      <c r="E623" s="59" t="s">
        <v>25</v>
      </c>
      <c r="F623" s="76"/>
      <c r="G623" s="76"/>
      <c r="H623" s="16">
        <f t="shared" si="9"/>
        <v>0</v>
      </c>
      <c r="I623" s="88" t="s">
        <v>16</v>
      </c>
      <c r="J623" s="88" t="s">
        <v>17</v>
      </c>
      <c r="K623" s="78">
        <v>16</v>
      </c>
      <c r="L623" s="85" t="s">
        <v>50</v>
      </c>
      <c r="M623" s="14">
        <f>IF(L623="","",VLOOKUP(L623,Légende!A:B,2,FALSE))</f>
        <v>0.8</v>
      </c>
      <c r="N623" s="90" t="s">
        <v>18</v>
      </c>
      <c r="O623" s="14">
        <f>IF(N623="",0,VLOOKUP(N623,Légende!D:E,2,FALSE))</f>
        <v>1</v>
      </c>
      <c r="P623" s="15">
        <f>IF(Q623="","",VLOOKUP(Q623,'[1]Données GS'!V:W,2,FALSE))</f>
        <v>0</v>
      </c>
      <c r="Q623" s="96" t="s">
        <v>94</v>
      </c>
      <c r="R623" s="107" t="s">
        <v>292</v>
      </c>
    </row>
    <row r="624" spans="1:18" ht="45" x14ac:dyDescent="0.25">
      <c r="A624" s="120" t="s">
        <v>141</v>
      </c>
      <c r="B624" s="77" t="s">
        <v>181</v>
      </c>
      <c r="C624" s="82" t="s">
        <v>258</v>
      </c>
      <c r="D624" s="82">
        <v>105</v>
      </c>
      <c r="E624" s="59" t="s">
        <v>25</v>
      </c>
      <c r="F624" s="76"/>
      <c r="G624" s="76"/>
      <c r="H624" s="16">
        <f t="shared" si="9"/>
        <v>0</v>
      </c>
      <c r="I624" s="88" t="s">
        <v>16</v>
      </c>
      <c r="J624" s="88" t="s">
        <v>17</v>
      </c>
      <c r="K624" s="78">
        <v>16</v>
      </c>
      <c r="L624" s="85" t="s">
        <v>50</v>
      </c>
      <c r="M624" s="14">
        <f>IF(L624="","",VLOOKUP(L624,Légende!A:B,2,FALSE))</f>
        <v>0.8</v>
      </c>
      <c r="N624" s="90" t="s">
        <v>18</v>
      </c>
      <c r="O624" s="14">
        <f>IF(N624="",0,VLOOKUP(N624,Légende!D:E,2,FALSE))</f>
        <v>1</v>
      </c>
      <c r="P624" s="15">
        <f>IF(Q624="","",VLOOKUP(Q624,'[1]Données GS'!V:W,2,FALSE))</f>
        <v>0</v>
      </c>
      <c r="Q624" s="96" t="s">
        <v>94</v>
      </c>
      <c r="R624" s="107" t="s">
        <v>292</v>
      </c>
    </row>
    <row r="625" spans="1:18" ht="45" x14ac:dyDescent="0.25">
      <c r="A625" s="120" t="s">
        <v>141</v>
      </c>
      <c r="B625" s="77" t="s">
        <v>181</v>
      </c>
      <c r="C625" s="82" t="s">
        <v>258</v>
      </c>
      <c r="D625" s="82">
        <v>106</v>
      </c>
      <c r="E625" s="59" t="s">
        <v>25</v>
      </c>
      <c r="F625" s="76"/>
      <c r="G625" s="76"/>
      <c r="H625" s="16">
        <f t="shared" si="9"/>
        <v>0</v>
      </c>
      <c r="I625" s="88" t="s">
        <v>16</v>
      </c>
      <c r="J625" s="88" t="s">
        <v>17</v>
      </c>
      <c r="K625" s="78">
        <v>11</v>
      </c>
      <c r="L625" s="85" t="s">
        <v>50</v>
      </c>
      <c r="M625" s="14">
        <f>IF(L625="","",VLOOKUP(L625,Légende!A:B,2,FALSE))</f>
        <v>0.8</v>
      </c>
      <c r="N625" s="90" t="s">
        <v>18</v>
      </c>
      <c r="O625" s="14">
        <f>IF(N625="",0,VLOOKUP(N625,Légende!D:E,2,FALSE))</f>
        <v>1</v>
      </c>
      <c r="P625" s="15">
        <f>IF(Q625="","",VLOOKUP(Q625,'[1]Données GS'!V:W,2,FALSE))</f>
        <v>0</v>
      </c>
      <c r="Q625" s="96" t="s">
        <v>94</v>
      </c>
      <c r="R625" s="107" t="s">
        <v>292</v>
      </c>
    </row>
    <row r="626" spans="1:18" ht="45" x14ac:dyDescent="0.25">
      <c r="A626" s="120" t="s">
        <v>141</v>
      </c>
      <c r="B626" s="77" t="s">
        <v>181</v>
      </c>
      <c r="C626" s="82" t="s">
        <v>258</v>
      </c>
      <c r="D626" s="82">
        <v>107</v>
      </c>
      <c r="E626" s="59" t="s">
        <v>25</v>
      </c>
      <c r="F626" s="76"/>
      <c r="G626" s="76"/>
      <c r="H626" s="16">
        <f t="shared" si="9"/>
        <v>0</v>
      </c>
      <c r="I626" s="88" t="s">
        <v>16</v>
      </c>
      <c r="J626" s="88" t="s">
        <v>17</v>
      </c>
      <c r="K626" s="78">
        <v>11</v>
      </c>
      <c r="L626" s="85" t="s">
        <v>50</v>
      </c>
      <c r="M626" s="14">
        <f>IF(L626="","",VLOOKUP(L626,Légende!A:B,2,FALSE))</f>
        <v>0.8</v>
      </c>
      <c r="N626" s="90" t="s">
        <v>18</v>
      </c>
      <c r="O626" s="14">
        <f>IF(N626="",0,VLOOKUP(N626,Légende!D:E,2,FALSE))</f>
        <v>1</v>
      </c>
      <c r="P626" s="15">
        <f>IF(Q626="","",VLOOKUP(Q626,'[1]Données GS'!V:W,2,FALSE))</f>
        <v>0</v>
      </c>
      <c r="Q626" s="96" t="s">
        <v>94</v>
      </c>
      <c r="R626" s="107" t="s">
        <v>292</v>
      </c>
    </row>
    <row r="627" spans="1:18" ht="45" x14ac:dyDescent="0.25">
      <c r="A627" s="120" t="s">
        <v>141</v>
      </c>
      <c r="B627" s="77" t="s">
        <v>181</v>
      </c>
      <c r="C627" s="82" t="s">
        <v>258</v>
      </c>
      <c r="D627" s="82">
        <v>108</v>
      </c>
      <c r="E627" s="59" t="s">
        <v>25</v>
      </c>
      <c r="F627" s="76"/>
      <c r="G627" s="76"/>
      <c r="H627" s="16">
        <f t="shared" si="9"/>
        <v>0</v>
      </c>
      <c r="I627" s="88" t="s">
        <v>16</v>
      </c>
      <c r="J627" s="88" t="s">
        <v>17</v>
      </c>
      <c r="K627" s="78">
        <v>16</v>
      </c>
      <c r="L627" s="85" t="s">
        <v>50</v>
      </c>
      <c r="M627" s="14">
        <f>IF(L627="","",VLOOKUP(L627,Légende!A:B,2,FALSE))</f>
        <v>0.8</v>
      </c>
      <c r="N627" s="90" t="s">
        <v>18</v>
      </c>
      <c r="O627" s="14">
        <f>IF(N627="",0,VLOOKUP(N627,Légende!D:E,2,FALSE))</f>
        <v>1</v>
      </c>
      <c r="P627" s="15">
        <f>IF(Q627="","",VLOOKUP(Q627,'[1]Données GS'!V:W,2,FALSE))</f>
        <v>0</v>
      </c>
      <c r="Q627" s="96" t="s">
        <v>94</v>
      </c>
      <c r="R627" s="107" t="s">
        <v>292</v>
      </c>
    </row>
    <row r="628" spans="1:18" ht="45" x14ac:dyDescent="0.25">
      <c r="A628" s="120" t="s">
        <v>141</v>
      </c>
      <c r="B628" s="77" t="s">
        <v>181</v>
      </c>
      <c r="C628" s="82" t="s">
        <v>258</v>
      </c>
      <c r="D628" s="82">
        <v>110</v>
      </c>
      <c r="E628" s="59" t="s">
        <v>25</v>
      </c>
      <c r="F628" s="76"/>
      <c r="G628" s="76"/>
      <c r="H628" s="16">
        <f t="shared" si="9"/>
        <v>0</v>
      </c>
      <c r="I628" s="88" t="s">
        <v>16</v>
      </c>
      <c r="J628" s="88" t="s">
        <v>17</v>
      </c>
      <c r="K628" s="78">
        <v>16</v>
      </c>
      <c r="L628" s="85" t="s">
        <v>50</v>
      </c>
      <c r="M628" s="14">
        <f>IF(L628="","",VLOOKUP(L628,Légende!A:B,2,FALSE))</f>
        <v>0.8</v>
      </c>
      <c r="N628" s="90" t="s">
        <v>18</v>
      </c>
      <c r="O628" s="14">
        <f>IF(N628="",0,VLOOKUP(N628,Légende!D:E,2,FALSE))</f>
        <v>1</v>
      </c>
      <c r="P628" s="15">
        <f>IF(Q628="","",VLOOKUP(Q628,'[1]Données GS'!V:W,2,FALSE))</f>
        <v>0</v>
      </c>
      <c r="Q628" s="96" t="s">
        <v>94</v>
      </c>
      <c r="R628" s="107" t="s">
        <v>292</v>
      </c>
    </row>
    <row r="629" spans="1:18" ht="45" x14ac:dyDescent="0.25">
      <c r="A629" s="120" t="s">
        <v>141</v>
      </c>
      <c r="B629" s="77" t="s">
        <v>181</v>
      </c>
      <c r="C629" s="82" t="s">
        <v>258</v>
      </c>
      <c r="D629" s="82">
        <v>11</v>
      </c>
      <c r="E629" s="59" t="s">
        <v>25</v>
      </c>
      <c r="F629" s="76"/>
      <c r="G629" s="76"/>
      <c r="H629" s="16">
        <f t="shared" si="9"/>
        <v>0</v>
      </c>
      <c r="I629" s="88" t="s">
        <v>16</v>
      </c>
      <c r="J629" s="88" t="s">
        <v>17</v>
      </c>
      <c r="K629" s="78">
        <v>11</v>
      </c>
      <c r="L629" s="85" t="s">
        <v>50</v>
      </c>
      <c r="M629" s="14">
        <f>IF(L629="","",VLOOKUP(L629,Légende!A:B,2,FALSE))</f>
        <v>0.8</v>
      </c>
      <c r="N629" s="90" t="s">
        <v>18</v>
      </c>
      <c r="O629" s="14">
        <f>IF(N629="",0,VLOOKUP(N629,Légende!D:E,2,FALSE))</f>
        <v>1</v>
      </c>
      <c r="P629" s="15">
        <f>IF(Q629="","",VLOOKUP(Q629,'[1]Données GS'!V:W,2,FALSE))</f>
        <v>0</v>
      </c>
      <c r="Q629" s="96" t="s">
        <v>94</v>
      </c>
      <c r="R629" s="107" t="s">
        <v>292</v>
      </c>
    </row>
    <row r="630" spans="1:18" ht="45" x14ac:dyDescent="0.25">
      <c r="A630" s="120" t="s">
        <v>141</v>
      </c>
      <c r="B630" s="77" t="s">
        <v>181</v>
      </c>
      <c r="C630" s="82" t="s">
        <v>258</v>
      </c>
      <c r="D630" s="82">
        <v>113</v>
      </c>
      <c r="E630" s="59" t="s">
        <v>25</v>
      </c>
      <c r="F630" s="76"/>
      <c r="G630" s="76"/>
      <c r="H630" s="16">
        <f t="shared" si="9"/>
        <v>0</v>
      </c>
      <c r="I630" s="88" t="s">
        <v>16</v>
      </c>
      <c r="J630" s="88" t="s">
        <v>17</v>
      </c>
      <c r="K630" s="78">
        <v>16</v>
      </c>
      <c r="L630" s="85" t="s">
        <v>50</v>
      </c>
      <c r="M630" s="14">
        <f>IF(L630="","",VLOOKUP(L630,Légende!A:B,2,FALSE))</f>
        <v>0.8</v>
      </c>
      <c r="N630" s="90" t="s">
        <v>18</v>
      </c>
      <c r="O630" s="14">
        <f>IF(N630="",0,VLOOKUP(N630,Légende!D:E,2,FALSE))</f>
        <v>1</v>
      </c>
      <c r="P630" s="15">
        <f>IF(Q630="","",VLOOKUP(Q630,'[1]Données GS'!V:W,2,FALSE))</f>
        <v>0</v>
      </c>
      <c r="Q630" s="96" t="s">
        <v>94</v>
      </c>
      <c r="R630" s="118" t="s">
        <v>292</v>
      </c>
    </row>
    <row r="631" spans="1:18" ht="45" x14ac:dyDescent="0.25">
      <c r="A631" s="120" t="s">
        <v>141</v>
      </c>
      <c r="B631" s="77" t="s">
        <v>181</v>
      </c>
      <c r="C631" s="82" t="s">
        <v>258</v>
      </c>
      <c r="D631" s="82">
        <v>114</v>
      </c>
      <c r="E631" s="59" t="s">
        <v>25</v>
      </c>
      <c r="F631" s="76"/>
      <c r="G631" s="76"/>
      <c r="H631" s="16">
        <f t="shared" si="9"/>
        <v>0</v>
      </c>
      <c r="I631" s="88" t="s">
        <v>16</v>
      </c>
      <c r="J631" s="88" t="s">
        <v>17</v>
      </c>
      <c r="K631" s="78">
        <v>16</v>
      </c>
      <c r="L631" s="85" t="s">
        <v>50</v>
      </c>
      <c r="M631" s="14">
        <f>IF(L631="","",VLOOKUP(L631,Légende!A:B,2,FALSE))</f>
        <v>0.8</v>
      </c>
      <c r="N631" s="90" t="s">
        <v>18</v>
      </c>
      <c r="O631" s="14">
        <f>IF(N631="",0,VLOOKUP(N631,Légende!D:E,2,FALSE))</f>
        <v>1</v>
      </c>
      <c r="P631" s="15">
        <f>IF(Q631="","",VLOOKUP(Q631,'[1]Données GS'!V:W,2,FALSE))</f>
        <v>0</v>
      </c>
      <c r="Q631" s="96" t="s">
        <v>94</v>
      </c>
      <c r="R631" s="107" t="s">
        <v>292</v>
      </c>
    </row>
    <row r="632" spans="1:18" ht="45" x14ac:dyDescent="0.25">
      <c r="A632" s="120" t="s">
        <v>141</v>
      </c>
      <c r="B632" s="77" t="s">
        <v>181</v>
      </c>
      <c r="C632" s="82" t="s">
        <v>258</v>
      </c>
      <c r="D632" s="82">
        <v>115</v>
      </c>
      <c r="E632" s="59" t="s">
        <v>25</v>
      </c>
      <c r="F632" s="76"/>
      <c r="G632" s="76"/>
      <c r="H632" s="16">
        <f t="shared" si="9"/>
        <v>0</v>
      </c>
      <c r="I632" s="88" t="s">
        <v>16</v>
      </c>
      <c r="J632" s="88" t="s">
        <v>17</v>
      </c>
      <c r="K632" s="78">
        <v>11</v>
      </c>
      <c r="L632" s="85" t="s">
        <v>50</v>
      </c>
      <c r="M632" s="14">
        <f>IF(L632="","",VLOOKUP(L632,Légende!A:B,2,FALSE))</f>
        <v>0.8</v>
      </c>
      <c r="N632" s="90" t="s">
        <v>18</v>
      </c>
      <c r="O632" s="14">
        <f>IF(N632="",0,VLOOKUP(N632,Légende!D:E,2,FALSE))</f>
        <v>1</v>
      </c>
      <c r="P632" s="15">
        <f>IF(Q632="","",VLOOKUP(Q632,'[1]Données GS'!V:W,2,FALSE))</f>
        <v>0</v>
      </c>
      <c r="Q632" s="96" t="s">
        <v>94</v>
      </c>
      <c r="R632" s="107" t="s">
        <v>292</v>
      </c>
    </row>
    <row r="633" spans="1:18" ht="45" x14ac:dyDescent="0.25">
      <c r="A633" s="120" t="s">
        <v>141</v>
      </c>
      <c r="B633" s="77" t="s">
        <v>181</v>
      </c>
      <c r="C633" s="82" t="s">
        <v>258</v>
      </c>
      <c r="D633" s="82">
        <v>116</v>
      </c>
      <c r="E633" s="59" t="s">
        <v>25</v>
      </c>
      <c r="F633" s="76"/>
      <c r="G633" s="76"/>
      <c r="H633" s="16">
        <f t="shared" si="9"/>
        <v>0</v>
      </c>
      <c r="I633" s="88" t="s">
        <v>16</v>
      </c>
      <c r="J633" s="88" t="s">
        <v>17</v>
      </c>
      <c r="K633" s="78">
        <v>11</v>
      </c>
      <c r="L633" s="85" t="s">
        <v>50</v>
      </c>
      <c r="M633" s="14">
        <f>IF(L633="","",VLOOKUP(L633,Légende!A:B,2,FALSE))</f>
        <v>0.8</v>
      </c>
      <c r="N633" s="90" t="s">
        <v>18</v>
      </c>
      <c r="O633" s="14">
        <f>IF(N633="",0,VLOOKUP(N633,Légende!D:E,2,FALSE))</f>
        <v>1</v>
      </c>
      <c r="P633" s="15">
        <f>IF(Q633="","",VLOOKUP(Q633,'[1]Données GS'!V:W,2,FALSE))</f>
        <v>0</v>
      </c>
      <c r="Q633" s="96" t="s">
        <v>94</v>
      </c>
      <c r="R633" s="107" t="s">
        <v>292</v>
      </c>
    </row>
    <row r="634" spans="1:18" ht="45" x14ac:dyDescent="0.25">
      <c r="A634" s="120" t="s">
        <v>141</v>
      </c>
      <c r="B634" s="77" t="s">
        <v>181</v>
      </c>
      <c r="C634" s="82" t="s">
        <v>258</v>
      </c>
      <c r="D634" s="82">
        <v>117</v>
      </c>
      <c r="E634" s="59" t="s">
        <v>25</v>
      </c>
      <c r="F634" s="76"/>
      <c r="G634" s="76"/>
      <c r="H634" s="16">
        <f t="shared" si="9"/>
        <v>0</v>
      </c>
      <c r="I634" s="88" t="s">
        <v>16</v>
      </c>
      <c r="J634" s="88" t="s">
        <v>17</v>
      </c>
      <c r="K634" s="78">
        <v>16</v>
      </c>
      <c r="L634" s="85" t="s">
        <v>50</v>
      </c>
      <c r="M634" s="14">
        <f>IF(L634="","",VLOOKUP(L634,Légende!A:B,2,FALSE))</f>
        <v>0.8</v>
      </c>
      <c r="N634" s="90" t="s">
        <v>18</v>
      </c>
      <c r="O634" s="14">
        <f>IF(N634="",0,VLOOKUP(N634,Légende!D:E,2,FALSE))</f>
        <v>1</v>
      </c>
      <c r="P634" s="15">
        <f>IF(Q634="","",VLOOKUP(Q634,'[1]Données GS'!V:W,2,FALSE))</f>
        <v>0</v>
      </c>
      <c r="Q634" s="96" t="s">
        <v>94</v>
      </c>
      <c r="R634" s="107" t="s">
        <v>292</v>
      </c>
    </row>
    <row r="635" spans="1:18" ht="45" x14ac:dyDescent="0.25">
      <c r="A635" s="120" t="s">
        <v>141</v>
      </c>
      <c r="B635" s="77" t="s">
        <v>181</v>
      </c>
      <c r="C635" s="82" t="s">
        <v>258</v>
      </c>
      <c r="D635" s="82"/>
      <c r="E635" s="58" t="s">
        <v>22</v>
      </c>
      <c r="F635" s="76"/>
      <c r="G635" s="76"/>
      <c r="H635" s="16">
        <f t="shared" si="9"/>
        <v>0</v>
      </c>
      <c r="I635" s="88" t="s">
        <v>16</v>
      </c>
      <c r="J635" s="88" t="s">
        <v>17</v>
      </c>
      <c r="K635" s="78">
        <v>20</v>
      </c>
      <c r="L635" s="85" t="s">
        <v>50</v>
      </c>
      <c r="M635" s="14">
        <f>IF(L635="","",VLOOKUP(L635,Légende!A:B,2,FALSE))</f>
        <v>0.8</v>
      </c>
      <c r="N635" s="90" t="s">
        <v>18</v>
      </c>
      <c r="O635" s="14">
        <f>IF(N635="",0,VLOOKUP(N635,Légende!D:E,2,FALSE))</f>
        <v>1</v>
      </c>
      <c r="P635" s="15">
        <f>IF(Q635="","",VLOOKUP(Q635,'[1]Données GS'!V:W,2,FALSE))</f>
        <v>0</v>
      </c>
      <c r="Q635" s="96" t="s">
        <v>94</v>
      </c>
      <c r="R635" s="107" t="s">
        <v>492</v>
      </c>
    </row>
    <row r="636" spans="1:18" ht="45" x14ac:dyDescent="0.25">
      <c r="A636" s="121" t="s">
        <v>142</v>
      </c>
      <c r="B636" s="83" t="s">
        <v>175</v>
      </c>
      <c r="C636" s="82" t="s">
        <v>53</v>
      </c>
      <c r="D636" s="82"/>
      <c r="E636" s="58" t="s">
        <v>19</v>
      </c>
      <c r="F636" s="76"/>
      <c r="G636" s="76"/>
      <c r="H636" s="16">
        <f t="shared" si="9"/>
        <v>0</v>
      </c>
      <c r="I636" s="88" t="s">
        <v>16</v>
      </c>
      <c r="J636" s="88" t="s">
        <v>17</v>
      </c>
      <c r="K636" s="78">
        <v>144</v>
      </c>
      <c r="L636" s="85" t="s">
        <v>50</v>
      </c>
      <c r="M636" s="14">
        <f>IF(L636="","",VLOOKUP(L636,Légende!A:B,2,FALSE))</f>
        <v>0.8</v>
      </c>
      <c r="N636" s="90" t="s">
        <v>18</v>
      </c>
      <c r="O636" s="14">
        <f>IF(N636="",0,VLOOKUP(N636,Légende!D:E,2,FALSE))</f>
        <v>1</v>
      </c>
      <c r="P636" s="15">
        <f>IF(Q636="","",VLOOKUP(Q636,'[1]Données GS'!V:W,2,FALSE))</f>
        <v>0</v>
      </c>
      <c r="Q636" s="96" t="s">
        <v>94</v>
      </c>
      <c r="R636" s="107" t="s">
        <v>292</v>
      </c>
    </row>
    <row r="637" spans="1:18" ht="60" x14ac:dyDescent="0.25">
      <c r="A637" s="121" t="s">
        <v>142</v>
      </c>
      <c r="B637" s="83" t="s">
        <v>175</v>
      </c>
      <c r="C637" s="82" t="s">
        <v>53</v>
      </c>
      <c r="D637" s="84" t="s">
        <v>289</v>
      </c>
      <c r="E637" s="58" t="s">
        <v>22</v>
      </c>
      <c r="F637" s="76"/>
      <c r="G637" s="76"/>
      <c r="H637" s="16">
        <f t="shared" si="9"/>
        <v>0</v>
      </c>
      <c r="I637" s="88" t="s">
        <v>16</v>
      </c>
      <c r="J637" s="88" t="s">
        <v>17</v>
      </c>
      <c r="K637" s="78">
        <v>60</v>
      </c>
      <c r="L637" s="85" t="s">
        <v>50</v>
      </c>
      <c r="M637" s="14">
        <f>IF(L637="","",VLOOKUP(L637,Légende!A:B,2,FALSE))</f>
        <v>0.8</v>
      </c>
      <c r="N637" s="90" t="s">
        <v>18</v>
      </c>
      <c r="O637" s="14">
        <f>IF(N637="",0,VLOOKUP(N637,Légende!D:E,2,FALSE))</f>
        <v>1</v>
      </c>
      <c r="P637" s="15">
        <f>IF(Q637="","",VLOOKUP(Q637,'[1]Données GS'!V:W,2,FALSE))</f>
        <v>0</v>
      </c>
      <c r="Q637" s="96" t="s">
        <v>94</v>
      </c>
      <c r="R637" s="107" t="s">
        <v>493</v>
      </c>
    </row>
    <row r="638" spans="1:18" ht="45" x14ac:dyDescent="0.25">
      <c r="A638" s="121" t="s">
        <v>142</v>
      </c>
      <c r="B638" s="83" t="s">
        <v>175</v>
      </c>
      <c r="C638" s="82" t="s">
        <v>53</v>
      </c>
      <c r="D638" s="82">
        <v>3</v>
      </c>
      <c r="E638" s="59" t="s">
        <v>15</v>
      </c>
      <c r="F638" s="76"/>
      <c r="G638" s="76"/>
      <c r="H638" s="16">
        <f t="shared" si="9"/>
        <v>0</v>
      </c>
      <c r="I638" s="88" t="s">
        <v>16</v>
      </c>
      <c r="J638" s="88" t="s">
        <v>17</v>
      </c>
      <c r="K638" s="78">
        <v>43</v>
      </c>
      <c r="L638" s="85" t="s">
        <v>50</v>
      </c>
      <c r="M638" s="14">
        <f>IF(L638="","",VLOOKUP(L638,Légende!A:B,2,FALSE))</f>
        <v>0.8</v>
      </c>
      <c r="N638" s="90" t="s">
        <v>18</v>
      </c>
      <c r="O638" s="14">
        <f>IF(N638="",0,VLOOKUP(N638,Légende!D:E,2,FALSE))</f>
        <v>1</v>
      </c>
      <c r="P638" s="15">
        <f>IF(Q638="","",VLOOKUP(Q638,'[1]Données GS'!V:W,2,FALSE))</f>
        <v>0</v>
      </c>
      <c r="Q638" s="96" t="s">
        <v>94</v>
      </c>
      <c r="R638" s="107" t="s">
        <v>292</v>
      </c>
    </row>
    <row r="639" spans="1:18" ht="45" x14ac:dyDescent="0.25">
      <c r="A639" s="121" t="s">
        <v>142</v>
      </c>
      <c r="B639" s="83" t="s">
        <v>175</v>
      </c>
      <c r="C639" s="82" t="s">
        <v>53</v>
      </c>
      <c r="D639" s="82">
        <v>4</v>
      </c>
      <c r="E639" s="59" t="s">
        <v>25</v>
      </c>
      <c r="F639" s="76"/>
      <c r="G639" s="76"/>
      <c r="H639" s="16">
        <f t="shared" si="9"/>
        <v>0</v>
      </c>
      <c r="I639" s="88" t="s">
        <v>16</v>
      </c>
      <c r="J639" s="88" t="s">
        <v>17</v>
      </c>
      <c r="K639" s="78">
        <v>40</v>
      </c>
      <c r="L639" s="85" t="s">
        <v>50</v>
      </c>
      <c r="M639" s="14">
        <f>IF(L639="","",VLOOKUP(L639,Légende!A:B,2,FALSE))</f>
        <v>0.8</v>
      </c>
      <c r="N639" s="90" t="s">
        <v>18</v>
      </c>
      <c r="O639" s="14">
        <f>IF(N639="",0,VLOOKUP(N639,Légende!D:E,2,FALSE))</f>
        <v>1</v>
      </c>
      <c r="P639" s="15">
        <f>IF(Q639="","",VLOOKUP(Q639,'[1]Données GS'!V:W,2,FALSE))</f>
        <v>0</v>
      </c>
      <c r="Q639" s="96" t="s">
        <v>94</v>
      </c>
      <c r="R639" s="107" t="s">
        <v>292</v>
      </c>
    </row>
    <row r="640" spans="1:18" ht="45" x14ac:dyDescent="0.25">
      <c r="A640" s="121" t="s">
        <v>142</v>
      </c>
      <c r="B640" s="83" t="s">
        <v>175</v>
      </c>
      <c r="C640" s="82" t="s">
        <v>53</v>
      </c>
      <c r="D640" s="82">
        <v>7</v>
      </c>
      <c r="E640" s="59" t="s">
        <v>25</v>
      </c>
      <c r="F640" s="76"/>
      <c r="G640" s="76"/>
      <c r="H640" s="16">
        <f t="shared" si="9"/>
        <v>0</v>
      </c>
      <c r="I640" s="88" t="s">
        <v>16</v>
      </c>
      <c r="J640" s="88" t="s">
        <v>17</v>
      </c>
      <c r="K640" s="78">
        <v>17</v>
      </c>
      <c r="L640" s="85" t="s">
        <v>50</v>
      </c>
      <c r="M640" s="14">
        <f>IF(L640="","",VLOOKUP(L640,Légende!A:B,2,FALSE))</f>
        <v>0.8</v>
      </c>
      <c r="N640" s="90" t="s">
        <v>18</v>
      </c>
      <c r="O640" s="14">
        <f>IF(N640="",0,VLOOKUP(N640,Légende!D:E,2,FALSE))</f>
        <v>1</v>
      </c>
      <c r="P640" s="15">
        <f>IF(Q640="","",VLOOKUP(Q640,'[1]Données GS'!V:W,2,FALSE))</f>
        <v>0</v>
      </c>
      <c r="Q640" s="96" t="s">
        <v>94</v>
      </c>
      <c r="R640" s="107" t="s">
        <v>292</v>
      </c>
    </row>
    <row r="641" spans="1:18" ht="45" x14ac:dyDescent="0.25">
      <c r="A641" s="121" t="s">
        <v>142</v>
      </c>
      <c r="B641" s="83" t="s">
        <v>175</v>
      </c>
      <c r="C641" s="82" t="s">
        <v>53</v>
      </c>
      <c r="D641" s="82">
        <v>12</v>
      </c>
      <c r="E641" s="59" t="s">
        <v>25</v>
      </c>
      <c r="F641" s="76"/>
      <c r="G641" s="76"/>
      <c r="H641" s="16">
        <f t="shared" si="9"/>
        <v>0</v>
      </c>
      <c r="I641" s="88" t="s">
        <v>16</v>
      </c>
      <c r="J641" s="88" t="s">
        <v>17</v>
      </c>
      <c r="K641" s="78">
        <v>13</v>
      </c>
      <c r="L641" s="85" t="s">
        <v>50</v>
      </c>
      <c r="M641" s="14">
        <f>IF(L641="","",VLOOKUP(L641,Légende!A:B,2,FALSE))</f>
        <v>0.8</v>
      </c>
      <c r="N641" s="90" t="s">
        <v>18</v>
      </c>
      <c r="O641" s="14">
        <f>IF(N641="",0,VLOOKUP(N641,Légende!D:E,2,FALSE))</f>
        <v>1</v>
      </c>
      <c r="P641" s="15">
        <f>IF(Q641="","",VLOOKUP(Q641,'[1]Données GS'!V:W,2,FALSE))</f>
        <v>0</v>
      </c>
      <c r="Q641" s="96" t="s">
        <v>94</v>
      </c>
      <c r="R641" s="107" t="s">
        <v>292</v>
      </c>
    </row>
    <row r="642" spans="1:18" ht="45" x14ac:dyDescent="0.25">
      <c r="A642" s="121" t="s">
        <v>142</v>
      </c>
      <c r="B642" s="83" t="s">
        <v>175</v>
      </c>
      <c r="C642" s="82" t="s">
        <v>53</v>
      </c>
      <c r="D642" s="82">
        <v>13</v>
      </c>
      <c r="E642" s="59" t="s">
        <v>25</v>
      </c>
      <c r="F642" s="76"/>
      <c r="G642" s="76"/>
      <c r="H642" s="16">
        <f t="shared" si="9"/>
        <v>0</v>
      </c>
      <c r="I642" s="88" t="s">
        <v>16</v>
      </c>
      <c r="J642" s="88" t="s">
        <v>17</v>
      </c>
      <c r="K642" s="78">
        <v>13</v>
      </c>
      <c r="L642" s="85" t="s">
        <v>50</v>
      </c>
      <c r="M642" s="14">
        <f>IF(L642="","",VLOOKUP(L642,Légende!A:B,2,FALSE))</f>
        <v>0.8</v>
      </c>
      <c r="N642" s="90" t="s">
        <v>18</v>
      </c>
      <c r="O642" s="14">
        <f>IF(N642="",0,VLOOKUP(N642,Légende!D:E,2,FALSE))</f>
        <v>1</v>
      </c>
      <c r="P642" s="15">
        <f>IF(Q642="","",VLOOKUP(Q642,'[1]Données GS'!V:W,2,FALSE))</f>
        <v>0</v>
      </c>
      <c r="Q642" s="96" t="s">
        <v>94</v>
      </c>
      <c r="R642" s="110" t="s">
        <v>292</v>
      </c>
    </row>
    <row r="643" spans="1:18" ht="45" x14ac:dyDescent="0.25">
      <c r="A643" s="121" t="s">
        <v>142</v>
      </c>
      <c r="B643" s="83" t="s">
        <v>175</v>
      </c>
      <c r="C643" s="82" t="s">
        <v>53</v>
      </c>
      <c r="D643" s="82">
        <v>14</v>
      </c>
      <c r="E643" s="59" t="s">
        <v>25</v>
      </c>
      <c r="F643" s="76"/>
      <c r="G643" s="76"/>
      <c r="H643" s="16">
        <f t="shared" si="9"/>
        <v>0</v>
      </c>
      <c r="I643" s="88" t="s">
        <v>16</v>
      </c>
      <c r="J643" s="88" t="s">
        <v>17</v>
      </c>
      <c r="K643" s="78">
        <v>18</v>
      </c>
      <c r="L643" s="85" t="s">
        <v>50</v>
      </c>
      <c r="M643" s="14">
        <f>IF(L643="","",VLOOKUP(L643,Légende!A:B,2,FALSE))</f>
        <v>0.8</v>
      </c>
      <c r="N643" s="90" t="s">
        <v>18</v>
      </c>
      <c r="O643" s="14">
        <f>IF(N643="",0,VLOOKUP(N643,Légende!D:E,2,FALSE))</f>
        <v>1</v>
      </c>
      <c r="P643" s="15">
        <f>IF(Q643="","",VLOOKUP(Q643,'[1]Données GS'!V:W,2,FALSE))</f>
        <v>0</v>
      </c>
      <c r="Q643" s="96" t="s">
        <v>94</v>
      </c>
      <c r="R643" s="107" t="s">
        <v>292</v>
      </c>
    </row>
    <row r="644" spans="1:18" ht="45" x14ac:dyDescent="0.25">
      <c r="A644" s="121" t="s">
        <v>142</v>
      </c>
      <c r="B644" s="83" t="s">
        <v>175</v>
      </c>
      <c r="C644" s="82" t="s">
        <v>53</v>
      </c>
      <c r="D644" s="82">
        <v>15</v>
      </c>
      <c r="E644" s="59" t="s">
        <v>25</v>
      </c>
      <c r="F644" s="76"/>
      <c r="G644" s="76"/>
      <c r="H644" s="16">
        <f t="shared" si="9"/>
        <v>0</v>
      </c>
      <c r="I644" s="88" t="s">
        <v>16</v>
      </c>
      <c r="J644" s="88" t="s">
        <v>17</v>
      </c>
      <c r="K644" s="78">
        <v>40</v>
      </c>
      <c r="L644" s="85" t="s">
        <v>50</v>
      </c>
      <c r="M644" s="14">
        <f>IF(L644="","",VLOOKUP(L644,Légende!A:B,2,FALSE))</f>
        <v>0.8</v>
      </c>
      <c r="N644" s="90" t="s">
        <v>18</v>
      </c>
      <c r="O644" s="14">
        <f>IF(N644="",0,VLOOKUP(N644,Légende!D:E,2,FALSE))</f>
        <v>1</v>
      </c>
      <c r="P644" s="15">
        <f>IF(Q644="","",VLOOKUP(Q644,'[1]Données GS'!V:W,2,FALSE))</f>
        <v>0</v>
      </c>
      <c r="Q644" s="96" t="s">
        <v>94</v>
      </c>
      <c r="R644" s="107" t="s">
        <v>292</v>
      </c>
    </row>
    <row r="645" spans="1:18" ht="45" x14ac:dyDescent="0.25">
      <c r="A645" s="121" t="s">
        <v>142</v>
      </c>
      <c r="B645" s="83" t="s">
        <v>175</v>
      </c>
      <c r="C645" s="82" t="s">
        <v>53</v>
      </c>
      <c r="D645" s="82">
        <v>16</v>
      </c>
      <c r="E645" s="59" t="s">
        <v>25</v>
      </c>
      <c r="F645" s="76"/>
      <c r="G645" s="76"/>
      <c r="H645" s="16">
        <f t="shared" si="9"/>
        <v>0</v>
      </c>
      <c r="I645" s="88" t="s">
        <v>16</v>
      </c>
      <c r="J645" s="88" t="s">
        <v>17</v>
      </c>
      <c r="K645" s="78">
        <v>16</v>
      </c>
      <c r="L645" s="85" t="s">
        <v>50</v>
      </c>
      <c r="M645" s="14">
        <f>IF(L645="","",VLOOKUP(L645,Légende!A:B,2,FALSE))</f>
        <v>0.8</v>
      </c>
      <c r="N645" s="90" t="s">
        <v>18</v>
      </c>
      <c r="O645" s="14">
        <f>IF(N645="",0,VLOOKUP(N645,Légende!D:E,2,FALSE))</f>
        <v>1</v>
      </c>
      <c r="P645" s="15">
        <f>IF(Q645="","",VLOOKUP(Q645,'[1]Données GS'!V:W,2,FALSE))</f>
        <v>0</v>
      </c>
      <c r="Q645" s="96" t="s">
        <v>94</v>
      </c>
      <c r="R645" s="107" t="s">
        <v>292</v>
      </c>
    </row>
    <row r="646" spans="1:18" ht="45" x14ac:dyDescent="0.25">
      <c r="A646" s="121" t="s">
        <v>142</v>
      </c>
      <c r="B646" s="83" t="s">
        <v>175</v>
      </c>
      <c r="C646" s="82" t="s">
        <v>53</v>
      </c>
      <c r="D646" s="82">
        <v>17</v>
      </c>
      <c r="E646" s="59" t="s">
        <v>25</v>
      </c>
      <c r="F646" s="76"/>
      <c r="G646" s="76"/>
      <c r="H646" s="16">
        <f t="shared" si="9"/>
        <v>0</v>
      </c>
      <c r="I646" s="88" t="s">
        <v>16</v>
      </c>
      <c r="J646" s="88" t="s">
        <v>17</v>
      </c>
      <c r="K646" s="78">
        <v>40</v>
      </c>
      <c r="L646" s="85" t="s">
        <v>50</v>
      </c>
      <c r="M646" s="14">
        <f>IF(L646="","",VLOOKUP(L646,Légende!A:B,2,FALSE))</f>
        <v>0.8</v>
      </c>
      <c r="N646" s="90" t="s">
        <v>18</v>
      </c>
      <c r="O646" s="14">
        <f>IF(N646="",0,VLOOKUP(N646,Légende!D:E,2,FALSE))</f>
        <v>1</v>
      </c>
      <c r="P646" s="15">
        <f>IF(Q646="","",VLOOKUP(Q646,'[1]Données GS'!V:W,2,FALSE))</f>
        <v>0</v>
      </c>
      <c r="Q646" s="96" t="s">
        <v>94</v>
      </c>
      <c r="R646" s="107" t="s">
        <v>292</v>
      </c>
    </row>
    <row r="647" spans="1:18" ht="45" x14ac:dyDescent="0.25">
      <c r="A647" s="121" t="s">
        <v>142</v>
      </c>
      <c r="B647" s="83" t="s">
        <v>175</v>
      </c>
      <c r="C647" s="82" t="s">
        <v>53</v>
      </c>
      <c r="D647" s="82">
        <v>18</v>
      </c>
      <c r="E647" s="59" t="s">
        <v>25</v>
      </c>
      <c r="F647" s="76"/>
      <c r="G647" s="76"/>
      <c r="H647" s="16">
        <f t="shared" si="9"/>
        <v>0</v>
      </c>
      <c r="I647" s="88" t="s">
        <v>16</v>
      </c>
      <c r="J647" s="88" t="s">
        <v>17</v>
      </c>
      <c r="K647" s="78">
        <v>40</v>
      </c>
      <c r="L647" s="85" t="s">
        <v>50</v>
      </c>
      <c r="M647" s="14">
        <f>IF(L647="","",VLOOKUP(L647,Légende!A:B,2,FALSE))</f>
        <v>0.8</v>
      </c>
      <c r="N647" s="90" t="s">
        <v>18</v>
      </c>
      <c r="O647" s="14">
        <f>IF(N647="",0,VLOOKUP(N647,Légende!D:E,2,FALSE))</f>
        <v>1</v>
      </c>
      <c r="P647" s="15">
        <f>IF(Q647="","",VLOOKUP(Q647,'[1]Données GS'!V:W,2,FALSE))</f>
        <v>0</v>
      </c>
      <c r="Q647" s="96" t="s">
        <v>94</v>
      </c>
      <c r="R647" s="107" t="s">
        <v>292</v>
      </c>
    </row>
    <row r="648" spans="1:18" ht="45" x14ac:dyDescent="0.25">
      <c r="A648" s="121" t="s">
        <v>142</v>
      </c>
      <c r="B648" s="83" t="s">
        <v>175</v>
      </c>
      <c r="C648" s="82" t="s">
        <v>53</v>
      </c>
      <c r="D648" s="82">
        <v>19</v>
      </c>
      <c r="E648" s="59" t="s">
        <v>25</v>
      </c>
      <c r="F648" s="76"/>
      <c r="G648" s="76"/>
      <c r="H648" s="16">
        <f t="shared" si="9"/>
        <v>0</v>
      </c>
      <c r="I648" s="88" t="s">
        <v>16</v>
      </c>
      <c r="J648" s="88" t="s">
        <v>17</v>
      </c>
      <c r="K648" s="78">
        <v>40</v>
      </c>
      <c r="L648" s="85" t="s">
        <v>50</v>
      </c>
      <c r="M648" s="14">
        <f>IF(L648="","",VLOOKUP(L648,Légende!A:B,2,FALSE))</f>
        <v>0.8</v>
      </c>
      <c r="N648" s="90" t="s">
        <v>18</v>
      </c>
      <c r="O648" s="14">
        <f>IF(N648="",0,VLOOKUP(N648,Légende!D:E,2,FALSE))</f>
        <v>1</v>
      </c>
      <c r="P648" s="15">
        <f>IF(Q648="","",VLOOKUP(Q648,'[1]Données GS'!V:W,2,FALSE))</f>
        <v>0</v>
      </c>
      <c r="Q648" s="96" t="s">
        <v>94</v>
      </c>
      <c r="R648" s="107" t="s">
        <v>292</v>
      </c>
    </row>
    <row r="649" spans="1:18" ht="45" x14ac:dyDescent="0.25">
      <c r="A649" s="121" t="s">
        <v>142</v>
      </c>
      <c r="B649" s="83" t="s">
        <v>175</v>
      </c>
      <c r="C649" s="82" t="s">
        <v>53</v>
      </c>
      <c r="D649" s="82">
        <v>20</v>
      </c>
      <c r="E649" s="59" t="s">
        <v>25</v>
      </c>
      <c r="F649" s="76"/>
      <c r="G649" s="76"/>
      <c r="H649" s="16">
        <f t="shared" si="9"/>
        <v>0</v>
      </c>
      <c r="I649" s="88" t="s">
        <v>16</v>
      </c>
      <c r="J649" s="88" t="s">
        <v>17</v>
      </c>
      <c r="K649" s="78">
        <v>40</v>
      </c>
      <c r="L649" s="85" t="s">
        <v>50</v>
      </c>
      <c r="M649" s="14">
        <f>IF(L649="","",VLOOKUP(L649,Légende!A:B,2,FALSE))</f>
        <v>0.8</v>
      </c>
      <c r="N649" s="90" t="s">
        <v>18</v>
      </c>
      <c r="O649" s="14">
        <f>IF(N649="",0,VLOOKUP(N649,Légende!D:E,2,FALSE))</f>
        <v>1</v>
      </c>
      <c r="P649" s="15">
        <f>IF(Q649="","",VLOOKUP(Q649,'[1]Données GS'!V:W,2,FALSE))</f>
        <v>0</v>
      </c>
      <c r="Q649" s="96" t="s">
        <v>94</v>
      </c>
      <c r="R649" s="107" t="s">
        <v>292</v>
      </c>
    </row>
    <row r="650" spans="1:18" ht="45" x14ac:dyDescent="0.25">
      <c r="A650" s="121" t="s">
        <v>142</v>
      </c>
      <c r="B650" s="83" t="s">
        <v>175</v>
      </c>
      <c r="C650" s="82" t="s">
        <v>53</v>
      </c>
      <c r="D650" s="82">
        <v>21</v>
      </c>
      <c r="E650" s="59" t="s">
        <v>25</v>
      </c>
      <c r="F650" s="76"/>
      <c r="G650" s="76"/>
      <c r="H650" s="16">
        <f t="shared" si="9"/>
        <v>0</v>
      </c>
      <c r="I650" s="88" t="s">
        <v>16</v>
      </c>
      <c r="J650" s="88" t="s">
        <v>17</v>
      </c>
      <c r="K650" s="78">
        <v>16</v>
      </c>
      <c r="L650" s="85" t="s">
        <v>50</v>
      </c>
      <c r="M650" s="14">
        <f>IF(L650="","",VLOOKUP(L650,Légende!A:B,2,FALSE))</f>
        <v>0.8</v>
      </c>
      <c r="N650" s="90" t="s">
        <v>18</v>
      </c>
      <c r="O650" s="14">
        <f>IF(N650="",0,VLOOKUP(N650,Légende!D:E,2,FALSE))</f>
        <v>1</v>
      </c>
      <c r="P650" s="15">
        <f>IF(Q650="","",VLOOKUP(Q650,'[1]Données GS'!V:W,2,FALSE))</f>
        <v>0</v>
      </c>
      <c r="Q650" s="96" t="s">
        <v>94</v>
      </c>
      <c r="R650" s="107" t="s">
        <v>292</v>
      </c>
    </row>
    <row r="651" spans="1:18" ht="45" x14ac:dyDescent="0.25">
      <c r="A651" s="121" t="s">
        <v>142</v>
      </c>
      <c r="B651" s="83" t="s">
        <v>175</v>
      </c>
      <c r="C651" s="82" t="s">
        <v>53</v>
      </c>
      <c r="D651" s="82">
        <v>22</v>
      </c>
      <c r="E651" s="59" t="s">
        <v>2</v>
      </c>
      <c r="F651" s="76"/>
      <c r="G651" s="76"/>
      <c r="H651" s="16">
        <f t="shared" ref="H651:H714" si="10">F651*G651*2</f>
        <v>0</v>
      </c>
      <c r="I651" s="88" t="s">
        <v>16</v>
      </c>
      <c r="J651" s="88" t="s">
        <v>17</v>
      </c>
      <c r="K651" s="78">
        <v>43</v>
      </c>
      <c r="L651" s="85" t="s">
        <v>50</v>
      </c>
      <c r="M651" s="14">
        <f>IF(L651="","",VLOOKUP(L651,Légende!A:B,2,FALSE))</f>
        <v>0.8</v>
      </c>
      <c r="N651" s="90" t="s">
        <v>18</v>
      </c>
      <c r="O651" s="14">
        <f>IF(N651="",0,VLOOKUP(N651,Légende!D:E,2,FALSE))</f>
        <v>1</v>
      </c>
      <c r="P651" s="15">
        <f>IF(Q651="","",VLOOKUP(Q651,'[1]Données GS'!V:W,2,FALSE))</f>
        <v>0</v>
      </c>
      <c r="Q651" s="96" t="s">
        <v>94</v>
      </c>
      <c r="R651" s="107" t="s">
        <v>292</v>
      </c>
    </row>
    <row r="652" spans="1:18" ht="45" x14ac:dyDescent="0.25">
      <c r="A652" s="121" t="s">
        <v>142</v>
      </c>
      <c r="B652" s="83" t="s">
        <v>175</v>
      </c>
      <c r="C652" s="82" t="s">
        <v>53</v>
      </c>
      <c r="D652" s="82">
        <v>23</v>
      </c>
      <c r="E652" s="59" t="s">
        <v>15</v>
      </c>
      <c r="F652" s="76"/>
      <c r="G652" s="76"/>
      <c r="H652" s="16">
        <f t="shared" si="10"/>
        <v>0</v>
      </c>
      <c r="I652" s="88" t="s">
        <v>16</v>
      </c>
      <c r="J652" s="88" t="s">
        <v>17</v>
      </c>
      <c r="K652" s="78">
        <v>18</v>
      </c>
      <c r="L652" s="85" t="s">
        <v>50</v>
      </c>
      <c r="M652" s="14">
        <f>IF(L652="","",VLOOKUP(L652,Légende!A:B,2,FALSE))</f>
        <v>0.8</v>
      </c>
      <c r="N652" s="90" t="s">
        <v>18</v>
      </c>
      <c r="O652" s="14">
        <f>IF(N652="",0,VLOOKUP(N652,Légende!D:E,2,FALSE))</f>
        <v>1</v>
      </c>
      <c r="P652" s="15">
        <f>IF(Q652="","",VLOOKUP(Q652,'[1]Données GS'!V:W,2,FALSE))</f>
        <v>0</v>
      </c>
      <c r="Q652" s="96" t="s">
        <v>94</v>
      </c>
      <c r="R652" s="107" t="s">
        <v>292</v>
      </c>
    </row>
    <row r="653" spans="1:18" ht="45" x14ac:dyDescent="0.25">
      <c r="A653" s="121" t="s">
        <v>142</v>
      </c>
      <c r="B653" s="83" t="s">
        <v>175</v>
      </c>
      <c r="C653" s="82" t="s">
        <v>53</v>
      </c>
      <c r="D653" s="82">
        <v>24</v>
      </c>
      <c r="E653" s="59" t="s">
        <v>15</v>
      </c>
      <c r="F653" s="76"/>
      <c r="G653" s="76"/>
      <c r="H653" s="16">
        <f t="shared" si="10"/>
        <v>0</v>
      </c>
      <c r="I653" s="88" t="s">
        <v>16</v>
      </c>
      <c r="J653" s="88" t="s">
        <v>17</v>
      </c>
      <c r="K653" s="78">
        <v>13</v>
      </c>
      <c r="L653" s="85" t="s">
        <v>50</v>
      </c>
      <c r="M653" s="14">
        <f>IF(L653="","",VLOOKUP(L653,Légende!A:B,2,FALSE))</f>
        <v>0.8</v>
      </c>
      <c r="N653" s="90" t="s">
        <v>18</v>
      </c>
      <c r="O653" s="14">
        <f>IF(N653="",0,VLOOKUP(N653,Légende!D:E,2,FALSE))</f>
        <v>1</v>
      </c>
      <c r="P653" s="15">
        <f>IF(Q653="","",VLOOKUP(Q653,'[1]Données GS'!V:W,2,FALSE))</f>
        <v>0</v>
      </c>
      <c r="Q653" s="96" t="s">
        <v>94</v>
      </c>
      <c r="R653" s="107" t="s">
        <v>292</v>
      </c>
    </row>
    <row r="654" spans="1:18" ht="45" x14ac:dyDescent="0.25">
      <c r="A654" s="121" t="s">
        <v>142</v>
      </c>
      <c r="B654" s="83" t="s">
        <v>175</v>
      </c>
      <c r="C654" s="82" t="s">
        <v>53</v>
      </c>
      <c r="D654" s="82">
        <v>25</v>
      </c>
      <c r="E654" s="59" t="s">
        <v>15</v>
      </c>
      <c r="F654" s="76"/>
      <c r="G654" s="76"/>
      <c r="H654" s="16">
        <f t="shared" si="10"/>
        <v>0</v>
      </c>
      <c r="I654" s="88" t="s">
        <v>16</v>
      </c>
      <c r="J654" s="88" t="s">
        <v>17</v>
      </c>
      <c r="K654" s="78">
        <v>13</v>
      </c>
      <c r="L654" s="85" t="s">
        <v>50</v>
      </c>
      <c r="M654" s="14">
        <f>IF(L654="","",VLOOKUP(L654,Légende!A:B,2,FALSE))</f>
        <v>0.8</v>
      </c>
      <c r="N654" s="90" t="s">
        <v>18</v>
      </c>
      <c r="O654" s="14">
        <f>IF(N654="",0,VLOOKUP(N654,Légende!D:E,2,FALSE))</f>
        <v>1</v>
      </c>
      <c r="P654" s="15">
        <f>IF(Q654="","",VLOOKUP(Q654,'[1]Données GS'!V:W,2,FALSE))</f>
        <v>0</v>
      </c>
      <c r="Q654" s="96" t="s">
        <v>94</v>
      </c>
      <c r="R654" s="107" t="s">
        <v>292</v>
      </c>
    </row>
    <row r="655" spans="1:18" ht="45" x14ac:dyDescent="0.25">
      <c r="A655" s="121" t="s">
        <v>142</v>
      </c>
      <c r="B655" s="83" t="s">
        <v>175</v>
      </c>
      <c r="C655" s="82" t="s">
        <v>53</v>
      </c>
      <c r="D655" s="82">
        <v>26</v>
      </c>
      <c r="E655" s="59" t="s">
        <v>15</v>
      </c>
      <c r="F655" s="76"/>
      <c r="G655" s="76"/>
      <c r="H655" s="16">
        <f t="shared" si="10"/>
        <v>0</v>
      </c>
      <c r="I655" s="88" t="s">
        <v>16</v>
      </c>
      <c r="J655" s="88" t="s">
        <v>17</v>
      </c>
      <c r="K655" s="78">
        <v>18</v>
      </c>
      <c r="L655" s="85" t="s">
        <v>50</v>
      </c>
      <c r="M655" s="14">
        <f>IF(L655="","",VLOOKUP(L655,Légende!A:B,2,FALSE))</f>
        <v>0.8</v>
      </c>
      <c r="N655" s="90" t="s">
        <v>18</v>
      </c>
      <c r="O655" s="14">
        <f>IF(N655="",0,VLOOKUP(N655,Légende!D:E,2,FALSE))</f>
        <v>1</v>
      </c>
      <c r="P655" s="15">
        <f>IF(Q655="","",VLOOKUP(Q655,'[1]Données GS'!V:W,2,FALSE))</f>
        <v>0</v>
      </c>
      <c r="Q655" s="96" t="s">
        <v>94</v>
      </c>
      <c r="R655" s="107" t="s">
        <v>292</v>
      </c>
    </row>
    <row r="656" spans="1:18" ht="45" x14ac:dyDescent="0.25">
      <c r="A656" s="121" t="s">
        <v>142</v>
      </c>
      <c r="B656" s="83" t="s">
        <v>175</v>
      </c>
      <c r="C656" s="82" t="s">
        <v>53</v>
      </c>
      <c r="D656" s="82">
        <v>27</v>
      </c>
      <c r="E656" s="59" t="s">
        <v>2</v>
      </c>
      <c r="F656" s="76"/>
      <c r="G656" s="76"/>
      <c r="H656" s="16">
        <f t="shared" si="10"/>
        <v>0</v>
      </c>
      <c r="I656" s="88" t="s">
        <v>16</v>
      </c>
      <c r="J656" s="88" t="s">
        <v>17</v>
      </c>
      <c r="K656" s="78">
        <v>43</v>
      </c>
      <c r="L656" s="85" t="s">
        <v>50</v>
      </c>
      <c r="M656" s="14">
        <f>IF(L656="","",VLOOKUP(L656,Légende!A:B,2,FALSE))</f>
        <v>0.8</v>
      </c>
      <c r="N656" s="90" t="s">
        <v>18</v>
      </c>
      <c r="O656" s="14">
        <f>IF(N656="",0,VLOOKUP(N656,Légende!D:E,2,FALSE))</f>
        <v>1</v>
      </c>
      <c r="P656" s="15">
        <f>IF(Q656="","",VLOOKUP(Q656,'[1]Données GS'!V:W,2,FALSE))</f>
        <v>0</v>
      </c>
      <c r="Q656" s="96" t="s">
        <v>94</v>
      </c>
      <c r="R656" s="107" t="s">
        <v>292</v>
      </c>
    </row>
    <row r="657" spans="1:18" ht="45" x14ac:dyDescent="0.25">
      <c r="A657" s="121" t="s">
        <v>142</v>
      </c>
      <c r="B657" s="83" t="s">
        <v>175</v>
      </c>
      <c r="C657" s="82" t="s">
        <v>53</v>
      </c>
      <c r="D657" s="82">
        <v>28</v>
      </c>
      <c r="E657" s="59" t="s">
        <v>15</v>
      </c>
      <c r="F657" s="76"/>
      <c r="G657" s="76"/>
      <c r="H657" s="16">
        <f t="shared" si="10"/>
        <v>0</v>
      </c>
      <c r="I657" s="88" t="s">
        <v>16</v>
      </c>
      <c r="J657" s="88" t="s">
        <v>17</v>
      </c>
      <c r="K657" s="78">
        <v>17</v>
      </c>
      <c r="L657" s="85" t="s">
        <v>50</v>
      </c>
      <c r="M657" s="14">
        <f>IF(L657="","",VLOOKUP(L657,Légende!A:B,2,FALSE))</f>
        <v>0.8</v>
      </c>
      <c r="N657" s="90" t="s">
        <v>18</v>
      </c>
      <c r="O657" s="14">
        <f>IF(N657="",0,VLOOKUP(N657,Légende!D:E,2,FALSE))</f>
        <v>1</v>
      </c>
      <c r="P657" s="15">
        <f>IF(Q657="","",VLOOKUP(Q657,'[1]Données GS'!V:W,2,FALSE))</f>
        <v>0</v>
      </c>
      <c r="Q657" s="96" t="s">
        <v>94</v>
      </c>
      <c r="R657" s="107" t="s">
        <v>292</v>
      </c>
    </row>
    <row r="658" spans="1:18" ht="45" x14ac:dyDescent="0.25">
      <c r="A658" s="121" t="s">
        <v>142</v>
      </c>
      <c r="B658" s="83" t="s">
        <v>175</v>
      </c>
      <c r="C658" s="82" t="s">
        <v>258</v>
      </c>
      <c r="D658" s="82"/>
      <c r="E658" s="58" t="s">
        <v>19</v>
      </c>
      <c r="F658" s="76"/>
      <c r="G658" s="76"/>
      <c r="H658" s="16">
        <f t="shared" si="10"/>
        <v>0</v>
      </c>
      <c r="I658" s="88" t="s">
        <v>16</v>
      </c>
      <c r="J658" s="88" t="s">
        <v>17</v>
      </c>
      <c r="K658" s="78">
        <v>110</v>
      </c>
      <c r="L658" s="85" t="s">
        <v>50</v>
      </c>
      <c r="M658" s="14">
        <f>IF(L658="","",VLOOKUP(L658,Légende!A:B,2,FALSE))</f>
        <v>0.8</v>
      </c>
      <c r="N658" s="90" t="s">
        <v>18</v>
      </c>
      <c r="O658" s="14">
        <f>IF(N658="",0,VLOOKUP(N658,Légende!D:E,2,FALSE))</f>
        <v>1</v>
      </c>
      <c r="P658" s="15">
        <f>IF(Q658="","",VLOOKUP(Q658,'[1]Données GS'!V:W,2,FALSE))</f>
        <v>0</v>
      </c>
      <c r="Q658" s="96" t="s">
        <v>94</v>
      </c>
      <c r="R658" s="107" t="s">
        <v>292</v>
      </c>
    </row>
    <row r="659" spans="1:18" ht="45" x14ac:dyDescent="0.25">
      <c r="A659" s="121" t="s">
        <v>142</v>
      </c>
      <c r="B659" s="83" t="s">
        <v>175</v>
      </c>
      <c r="C659" s="82" t="s">
        <v>258</v>
      </c>
      <c r="D659" s="82" t="s">
        <v>290</v>
      </c>
      <c r="E659" s="58" t="s">
        <v>22</v>
      </c>
      <c r="F659" s="76"/>
      <c r="G659" s="76"/>
      <c r="H659" s="16">
        <f t="shared" si="10"/>
        <v>0</v>
      </c>
      <c r="I659" s="88" t="s">
        <v>16</v>
      </c>
      <c r="J659" s="88" t="s">
        <v>17</v>
      </c>
      <c r="K659" s="78">
        <v>60</v>
      </c>
      <c r="L659" s="85" t="s">
        <v>50</v>
      </c>
      <c r="M659" s="14">
        <f>IF(L659="","",VLOOKUP(L659,Légende!A:B,2,FALSE))</f>
        <v>0.8</v>
      </c>
      <c r="N659" s="90" t="s">
        <v>18</v>
      </c>
      <c r="O659" s="14">
        <f>IF(N659="",0,VLOOKUP(N659,Légende!D:E,2,FALSE))</f>
        <v>1</v>
      </c>
      <c r="P659" s="15">
        <f>IF(Q659="","",VLOOKUP(Q659,'[1]Données GS'!V:W,2,FALSE))</f>
        <v>0</v>
      </c>
      <c r="Q659" s="96" t="s">
        <v>94</v>
      </c>
      <c r="R659" s="107" t="s">
        <v>292</v>
      </c>
    </row>
    <row r="660" spans="1:18" ht="45" x14ac:dyDescent="0.25">
      <c r="A660" s="121" t="s">
        <v>142</v>
      </c>
      <c r="B660" s="83" t="s">
        <v>175</v>
      </c>
      <c r="C660" s="82" t="s">
        <v>258</v>
      </c>
      <c r="D660" s="82">
        <v>103</v>
      </c>
      <c r="E660" s="59" t="s">
        <v>25</v>
      </c>
      <c r="F660" s="76"/>
      <c r="G660" s="76"/>
      <c r="H660" s="16">
        <f t="shared" si="10"/>
        <v>0</v>
      </c>
      <c r="I660" s="88" t="s">
        <v>16</v>
      </c>
      <c r="J660" s="88" t="s">
        <v>17</v>
      </c>
      <c r="K660" s="78">
        <v>40</v>
      </c>
      <c r="L660" s="85" t="s">
        <v>50</v>
      </c>
      <c r="M660" s="14">
        <f>IF(L660="","",VLOOKUP(L660,Légende!A:B,2,FALSE))</f>
        <v>0.8</v>
      </c>
      <c r="N660" s="90" t="s">
        <v>18</v>
      </c>
      <c r="O660" s="14">
        <f>IF(N660="",0,VLOOKUP(N660,Légende!D:E,2,FALSE))</f>
        <v>1</v>
      </c>
      <c r="P660" s="15">
        <f>IF(Q660="","",VLOOKUP(Q660,'[1]Données GS'!V:W,2,FALSE))</f>
        <v>0</v>
      </c>
      <c r="Q660" s="96" t="s">
        <v>94</v>
      </c>
      <c r="R660" s="107" t="s">
        <v>292</v>
      </c>
    </row>
    <row r="661" spans="1:18" ht="45" x14ac:dyDescent="0.25">
      <c r="A661" s="121" t="s">
        <v>142</v>
      </c>
      <c r="B661" s="83" t="s">
        <v>175</v>
      </c>
      <c r="C661" s="82" t="s">
        <v>258</v>
      </c>
      <c r="D661" s="82">
        <v>104</v>
      </c>
      <c r="E661" s="59" t="s">
        <v>25</v>
      </c>
      <c r="F661" s="76"/>
      <c r="G661" s="76"/>
      <c r="H661" s="16">
        <f t="shared" si="10"/>
        <v>0</v>
      </c>
      <c r="I661" s="88" t="s">
        <v>16</v>
      </c>
      <c r="J661" s="88" t="s">
        <v>17</v>
      </c>
      <c r="K661" s="78">
        <v>40</v>
      </c>
      <c r="L661" s="85" t="s">
        <v>50</v>
      </c>
      <c r="M661" s="14">
        <f>IF(L661="","",VLOOKUP(L661,Légende!A:B,2,FALSE))</f>
        <v>0.8</v>
      </c>
      <c r="N661" s="90" t="s">
        <v>18</v>
      </c>
      <c r="O661" s="14">
        <f>IF(N661="",0,VLOOKUP(N661,Légende!D:E,2,FALSE))</f>
        <v>1</v>
      </c>
      <c r="P661" s="15">
        <f>IF(Q661="","",VLOOKUP(Q661,'[1]Données GS'!V:W,2,FALSE))</f>
        <v>0</v>
      </c>
      <c r="Q661" s="96" t="s">
        <v>94</v>
      </c>
      <c r="R661" s="107" t="s">
        <v>292</v>
      </c>
    </row>
    <row r="662" spans="1:18" ht="45" x14ac:dyDescent="0.25">
      <c r="A662" s="121" t="s">
        <v>142</v>
      </c>
      <c r="B662" s="83" t="s">
        <v>175</v>
      </c>
      <c r="C662" s="82" t="s">
        <v>258</v>
      </c>
      <c r="D662" s="82">
        <v>107</v>
      </c>
      <c r="E662" s="59" t="s">
        <v>25</v>
      </c>
      <c r="F662" s="76"/>
      <c r="G662" s="76"/>
      <c r="H662" s="16">
        <f t="shared" si="10"/>
        <v>0</v>
      </c>
      <c r="I662" s="88" t="s">
        <v>16</v>
      </c>
      <c r="J662" s="88" t="s">
        <v>17</v>
      </c>
      <c r="K662" s="78">
        <v>18</v>
      </c>
      <c r="L662" s="85" t="s">
        <v>50</v>
      </c>
      <c r="M662" s="14">
        <f>IF(L662="","",VLOOKUP(L662,Légende!A:B,2,FALSE))</f>
        <v>0.8</v>
      </c>
      <c r="N662" s="90" t="s">
        <v>18</v>
      </c>
      <c r="O662" s="14">
        <f>IF(N662="",0,VLOOKUP(N662,Légende!D:E,2,FALSE))</f>
        <v>1</v>
      </c>
      <c r="P662" s="15">
        <f>IF(Q662="","",VLOOKUP(Q662,'[1]Données GS'!V:W,2,FALSE))</f>
        <v>0</v>
      </c>
      <c r="Q662" s="96" t="s">
        <v>94</v>
      </c>
      <c r="R662" s="107" t="s">
        <v>292</v>
      </c>
    </row>
    <row r="663" spans="1:18" ht="45" x14ac:dyDescent="0.25">
      <c r="A663" s="121" t="s">
        <v>142</v>
      </c>
      <c r="B663" s="83" t="s">
        <v>175</v>
      </c>
      <c r="C663" s="82" t="s">
        <v>258</v>
      </c>
      <c r="D663" s="82">
        <v>108</v>
      </c>
      <c r="E663" s="59" t="s">
        <v>25</v>
      </c>
      <c r="F663" s="76"/>
      <c r="G663" s="76"/>
      <c r="H663" s="16">
        <f t="shared" si="10"/>
        <v>0</v>
      </c>
      <c r="I663" s="88" t="s">
        <v>16</v>
      </c>
      <c r="J663" s="88" t="s">
        <v>17</v>
      </c>
      <c r="K663" s="78">
        <v>40</v>
      </c>
      <c r="L663" s="85" t="s">
        <v>50</v>
      </c>
      <c r="M663" s="14">
        <f>IF(L663="","",VLOOKUP(L663,Légende!A:B,2,FALSE))</f>
        <v>0.8</v>
      </c>
      <c r="N663" s="90" t="s">
        <v>18</v>
      </c>
      <c r="O663" s="14">
        <f>IF(N663="",0,VLOOKUP(N663,Légende!D:E,2,FALSE))</f>
        <v>1</v>
      </c>
      <c r="P663" s="15">
        <f>IF(Q663="","",VLOOKUP(Q663,'[1]Données GS'!V:W,2,FALSE))</f>
        <v>0</v>
      </c>
      <c r="Q663" s="96" t="s">
        <v>94</v>
      </c>
      <c r="R663" s="107" t="s">
        <v>292</v>
      </c>
    </row>
    <row r="664" spans="1:18" ht="45" x14ac:dyDescent="0.25">
      <c r="A664" s="121" t="s">
        <v>142</v>
      </c>
      <c r="B664" s="83" t="s">
        <v>175</v>
      </c>
      <c r="C664" s="82" t="s">
        <v>258</v>
      </c>
      <c r="D664" s="82">
        <v>109</v>
      </c>
      <c r="E664" s="59" t="s">
        <v>25</v>
      </c>
      <c r="F664" s="76"/>
      <c r="G664" s="76"/>
      <c r="H664" s="16">
        <f t="shared" si="10"/>
        <v>0</v>
      </c>
      <c r="I664" s="88" t="s">
        <v>16</v>
      </c>
      <c r="J664" s="88" t="s">
        <v>17</v>
      </c>
      <c r="K664" s="78">
        <v>18</v>
      </c>
      <c r="L664" s="85" t="s">
        <v>50</v>
      </c>
      <c r="M664" s="14">
        <f>IF(L664="","",VLOOKUP(L664,Légende!A:B,2,FALSE))</f>
        <v>0.8</v>
      </c>
      <c r="N664" s="90" t="s">
        <v>18</v>
      </c>
      <c r="O664" s="14">
        <f>IF(N664="",0,VLOOKUP(N664,Légende!D:E,2,FALSE))</f>
        <v>1</v>
      </c>
      <c r="P664" s="15">
        <f>IF(Q664="","",VLOOKUP(Q664,'[1]Données GS'!V:W,2,FALSE))</f>
        <v>0</v>
      </c>
      <c r="Q664" s="96" t="s">
        <v>94</v>
      </c>
      <c r="R664" s="107" t="s">
        <v>292</v>
      </c>
    </row>
    <row r="665" spans="1:18" ht="45" x14ac:dyDescent="0.25">
      <c r="A665" s="121" t="s">
        <v>142</v>
      </c>
      <c r="B665" s="83" t="s">
        <v>175</v>
      </c>
      <c r="C665" s="82" t="s">
        <v>258</v>
      </c>
      <c r="D665" s="82">
        <v>110</v>
      </c>
      <c r="E665" s="59" t="s">
        <v>25</v>
      </c>
      <c r="F665" s="76"/>
      <c r="G665" s="76"/>
      <c r="H665" s="16">
        <f t="shared" si="10"/>
        <v>0</v>
      </c>
      <c r="I665" s="88" t="s">
        <v>16</v>
      </c>
      <c r="J665" s="88" t="s">
        <v>17</v>
      </c>
      <c r="K665" s="78">
        <v>13</v>
      </c>
      <c r="L665" s="85" t="s">
        <v>50</v>
      </c>
      <c r="M665" s="14">
        <f>IF(L665="","",VLOOKUP(L665,Légende!A:B,2,FALSE))</f>
        <v>0.8</v>
      </c>
      <c r="N665" s="90" t="s">
        <v>18</v>
      </c>
      <c r="O665" s="14">
        <f>IF(N665="",0,VLOOKUP(N665,Légende!D:E,2,FALSE))</f>
        <v>1</v>
      </c>
      <c r="P665" s="15">
        <f>IF(Q665="","",VLOOKUP(Q665,'[1]Données GS'!V:W,2,FALSE))</f>
        <v>0</v>
      </c>
      <c r="Q665" s="96" t="s">
        <v>94</v>
      </c>
      <c r="R665" s="107" t="s">
        <v>292</v>
      </c>
    </row>
    <row r="666" spans="1:18" ht="45" x14ac:dyDescent="0.25">
      <c r="A666" s="121" t="s">
        <v>142</v>
      </c>
      <c r="B666" s="83" t="s">
        <v>175</v>
      </c>
      <c r="C666" s="82" t="s">
        <v>258</v>
      </c>
      <c r="D666" s="82">
        <v>111</v>
      </c>
      <c r="E666" s="59" t="s">
        <v>25</v>
      </c>
      <c r="F666" s="76"/>
      <c r="G666" s="76"/>
      <c r="H666" s="16">
        <f t="shared" si="10"/>
        <v>0</v>
      </c>
      <c r="I666" s="88" t="s">
        <v>16</v>
      </c>
      <c r="J666" s="88" t="s">
        <v>17</v>
      </c>
      <c r="K666" s="78">
        <v>13</v>
      </c>
      <c r="L666" s="85" t="s">
        <v>50</v>
      </c>
      <c r="M666" s="14">
        <f>IF(L666="","",VLOOKUP(L666,Légende!A:B,2,FALSE))</f>
        <v>0.8</v>
      </c>
      <c r="N666" s="90" t="s">
        <v>18</v>
      </c>
      <c r="O666" s="14">
        <f>IF(N666="",0,VLOOKUP(N666,Légende!D:E,2,FALSE))</f>
        <v>1</v>
      </c>
      <c r="P666" s="15">
        <f>IF(Q666="","",VLOOKUP(Q666,'[1]Données GS'!V:W,2,FALSE))</f>
        <v>0</v>
      </c>
      <c r="Q666" s="96" t="s">
        <v>94</v>
      </c>
      <c r="R666" s="107" t="s">
        <v>292</v>
      </c>
    </row>
    <row r="667" spans="1:18" ht="45" x14ac:dyDescent="0.25">
      <c r="A667" s="121" t="s">
        <v>142</v>
      </c>
      <c r="B667" s="83" t="s">
        <v>175</v>
      </c>
      <c r="C667" s="82" t="s">
        <v>258</v>
      </c>
      <c r="D667" s="82">
        <v>112</v>
      </c>
      <c r="E667" s="59" t="s">
        <v>25</v>
      </c>
      <c r="F667" s="76"/>
      <c r="G667" s="76"/>
      <c r="H667" s="16">
        <f t="shared" si="10"/>
        <v>0</v>
      </c>
      <c r="I667" s="88" t="s">
        <v>16</v>
      </c>
      <c r="J667" s="88" t="s">
        <v>17</v>
      </c>
      <c r="K667" s="78">
        <v>13</v>
      </c>
      <c r="L667" s="85" t="s">
        <v>50</v>
      </c>
      <c r="M667" s="14">
        <f>IF(L667="","",VLOOKUP(L667,Légende!A:B,2,FALSE))</f>
        <v>0.8</v>
      </c>
      <c r="N667" s="90" t="s">
        <v>18</v>
      </c>
      <c r="O667" s="14">
        <f>IF(N667="",0,VLOOKUP(N667,Légende!D:E,2,FALSE))</f>
        <v>1</v>
      </c>
      <c r="P667" s="15">
        <f>IF(Q667="","",VLOOKUP(Q667,'[1]Données GS'!V:W,2,FALSE))</f>
        <v>0</v>
      </c>
      <c r="Q667" s="96" t="s">
        <v>94</v>
      </c>
      <c r="R667" s="107" t="s">
        <v>292</v>
      </c>
    </row>
    <row r="668" spans="1:18" ht="45" x14ac:dyDescent="0.25">
      <c r="A668" s="121" t="s">
        <v>142</v>
      </c>
      <c r="B668" s="83" t="s">
        <v>175</v>
      </c>
      <c r="C668" s="82" t="s">
        <v>258</v>
      </c>
      <c r="D668" s="82">
        <v>113</v>
      </c>
      <c r="E668" s="59" t="s">
        <v>25</v>
      </c>
      <c r="F668" s="76"/>
      <c r="G668" s="76"/>
      <c r="H668" s="16">
        <f t="shared" si="10"/>
        <v>0</v>
      </c>
      <c r="I668" s="88" t="s">
        <v>16</v>
      </c>
      <c r="J668" s="88" t="s">
        <v>17</v>
      </c>
      <c r="K668" s="78">
        <v>18</v>
      </c>
      <c r="L668" s="85" t="s">
        <v>50</v>
      </c>
      <c r="M668" s="14">
        <f>IF(L668="","",VLOOKUP(L668,Légende!A:B,2,FALSE))</f>
        <v>0.8</v>
      </c>
      <c r="N668" s="90" t="s">
        <v>18</v>
      </c>
      <c r="O668" s="14">
        <f>IF(N668="",0,VLOOKUP(N668,Légende!D:E,2,FALSE))</f>
        <v>1</v>
      </c>
      <c r="P668" s="15">
        <f>IF(Q668="","",VLOOKUP(Q668,'[1]Données GS'!V:W,2,FALSE))</f>
        <v>0</v>
      </c>
      <c r="Q668" s="96" t="s">
        <v>94</v>
      </c>
      <c r="R668" s="107" t="s">
        <v>292</v>
      </c>
    </row>
    <row r="669" spans="1:18" ht="45" x14ac:dyDescent="0.25">
      <c r="A669" s="121" t="s">
        <v>142</v>
      </c>
      <c r="B669" s="83" t="s">
        <v>175</v>
      </c>
      <c r="C669" s="82" t="s">
        <v>258</v>
      </c>
      <c r="D669" s="82">
        <v>114</v>
      </c>
      <c r="E669" s="59" t="s">
        <v>25</v>
      </c>
      <c r="F669" s="76"/>
      <c r="G669" s="76"/>
      <c r="H669" s="16">
        <f t="shared" si="10"/>
        <v>0</v>
      </c>
      <c r="I669" s="88" t="s">
        <v>16</v>
      </c>
      <c r="J669" s="88" t="s">
        <v>17</v>
      </c>
      <c r="K669" s="78">
        <v>40</v>
      </c>
      <c r="L669" s="85" t="s">
        <v>50</v>
      </c>
      <c r="M669" s="14">
        <f>IF(L669="","",VLOOKUP(L669,Légende!A:B,2,FALSE))</f>
        <v>0.8</v>
      </c>
      <c r="N669" s="90" t="s">
        <v>18</v>
      </c>
      <c r="O669" s="14">
        <f>IF(N669="",0,VLOOKUP(N669,Légende!D:E,2,FALSE))</f>
        <v>1</v>
      </c>
      <c r="P669" s="15">
        <f>IF(Q669="","",VLOOKUP(Q669,'[1]Données GS'!V:W,2,FALSE))</f>
        <v>0</v>
      </c>
      <c r="Q669" s="96" t="s">
        <v>94</v>
      </c>
      <c r="R669" s="107" t="s">
        <v>292</v>
      </c>
    </row>
    <row r="670" spans="1:18" ht="45" x14ac:dyDescent="0.25">
      <c r="A670" s="121" t="s">
        <v>142</v>
      </c>
      <c r="B670" s="83" t="s">
        <v>175</v>
      </c>
      <c r="C670" s="82" t="s">
        <v>258</v>
      </c>
      <c r="D670" s="82">
        <v>115</v>
      </c>
      <c r="E670" s="59" t="s">
        <v>25</v>
      </c>
      <c r="F670" s="76"/>
      <c r="G670" s="76"/>
      <c r="H670" s="16">
        <f t="shared" si="10"/>
        <v>0</v>
      </c>
      <c r="I670" s="88" t="s">
        <v>16</v>
      </c>
      <c r="J670" s="88" t="s">
        <v>17</v>
      </c>
      <c r="K670" s="78">
        <v>16</v>
      </c>
      <c r="L670" s="85" t="s">
        <v>50</v>
      </c>
      <c r="M670" s="14">
        <f>IF(L670="","",VLOOKUP(L670,Légende!A:B,2,FALSE))</f>
        <v>0.8</v>
      </c>
      <c r="N670" s="90" t="s">
        <v>18</v>
      </c>
      <c r="O670" s="14">
        <f>IF(N670="",0,VLOOKUP(N670,Légende!D:E,2,FALSE))</f>
        <v>1</v>
      </c>
      <c r="P670" s="15">
        <f>IF(Q670="","",VLOOKUP(Q670,'[1]Données GS'!V:W,2,FALSE))</f>
        <v>0</v>
      </c>
      <c r="Q670" s="96" t="s">
        <v>94</v>
      </c>
      <c r="R670" s="107" t="s">
        <v>292</v>
      </c>
    </row>
    <row r="671" spans="1:18" ht="45" x14ac:dyDescent="0.25">
      <c r="A671" s="121" t="s">
        <v>142</v>
      </c>
      <c r="B671" s="83" t="s">
        <v>175</v>
      </c>
      <c r="C671" s="82" t="s">
        <v>258</v>
      </c>
      <c r="D671" s="82">
        <v>116</v>
      </c>
      <c r="E671" s="59" t="s">
        <v>25</v>
      </c>
      <c r="F671" s="76"/>
      <c r="G671" s="76"/>
      <c r="H671" s="16">
        <f t="shared" si="10"/>
        <v>0</v>
      </c>
      <c r="I671" s="88" t="s">
        <v>16</v>
      </c>
      <c r="J671" s="88" t="s">
        <v>17</v>
      </c>
      <c r="K671" s="78">
        <v>16</v>
      </c>
      <c r="L671" s="85" t="s">
        <v>50</v>
      </c>
      <c r="M671" s="14">
        <f>IF(L671="","",VLOOKUP(L671,Légende!A:B,2,FALSE))</f>
        <v>0.8</v>
      </c>
      <c r="N671" s="90" t="s">
        <v>18</v>
      </c>
      <c r="O671" s="14">
        <f>IF(N671="",0,VLOOKUP(N671,Légende!D:E,2,FALSE))</f>
        <v>1</v>
      </c>
      <c r="P671" s="15">
        <f>IF(Q671="","",VLOOKUP(Q671,'[1]Données GS'!V:W,2,FALSE))</f>
        <v>0</v>
      </c>
      <c r="Q671" s="96" t="s">
        <v>94</v>
      </c>
      <c r="R671" s="107" t="s">
        <v>292</v>
      </c>
    </row>
    <row r="672" spans="1:18" ht="45" x14ac:dyDescent="0.25">
      <c r="A672" s="121" t="s">
        <v>142</v>
      </c>
      <c r="B672" s="83" t="s">
        <v>175</v>
      </c>
      <c r="C672" s="82" t="s">
        <v>258</v>
      </c>
      <c r="D672" s="82">
        <v>117</v>
      </c>
      <c r="E672" s="59" t="s">
        <v>25</v>
      </c>
      <c r="F672" s="76"/>
      <c r="G672" s="76"/>
      <c r="H672" s="16">
        <f t="shared" si="10"/>
        <v>0</v>
      </c>
      <c r="I672" s="88" t="s">
        <v>16</v>
      </c>
      <c r="J672" s="88" t="s">
        <v>17</v>
      </c>
      <c r="K672" s="78">
        <v>40</v>
      </c>
      <c r="L672" s="85" t="s">
        <v>50</v>
      </c>
      <c r="M672" s="14">
        <f>IF(L672="","",VLOOKUP(L672,Légende!A:B,2,FALSE))</f>
        <v>0.8</v>
      </c>
      <c r="N672" s="90" t="s">
        <v>18</v>
      </c>
      <c r="O672" s="14">
        <f>IF(N672="",0,VLOOKUP(N672,Légende!D:E,2,FALSE))</f>
        <v>1</v>
      </c>
      <c r="P672" s="15">
        <f>IF(Q672="","",VLOOKUP(Q672,'[1]Données GS'!V:W,2,FALSE))</f>
        <v>0</v>
      </c>
      <c r="Q672" s="96" t="s">
        <v>94</v>
      </c>
      <c r="R672" s="107" t="s">
        <v>292</v>
      </c>
    </row>
    <row r="673" spans="1:18" ht="45" x14ac:dyDescent="0.25">
      <c r="A673" s="121" t="s">
        <v>142</v>
      </c>
      <c r="B673" s="83" t="s">
        <v>175</v>
      </c>
      <c r="C673" s="82" t="s">
        <v>258</v>
      </c>
      <c r="D673" s="82">
        <v>118</v>
      </c>
      <c r="E673" s="59" t="s">
        <v>25</v>
      </c>
      <c r="F673" s="76"/>
      <c r="G673" s="76"/>
      <c r="H673" s="16">
        <f t="shared" si="10"/>
        <v>0</v>
      </c>
      <c r="I673" s="88" t="s">
        <v>16</v>
      </c>
      <c r="J673" s="88" t="s">
        <v>17</v>
      </c>
      <c r="K673" s="78">
        <v>40</v>
      </c>
      <c r="L673" s="85" t="s">
        <v>50</v>
      </c>
      <c r="M673" s="14">
        <f>IF(L673="","",VLOOKUP(L673,Légende!A:B,2,FALSE))</f>
        <v>0.8</v>
      </c>
      <c r="N673" s="90" t="s">
        <v>18</v>
      </c>
      <c r="O673" s="14">
        <f>IF(N673="",0,VLOOKUP(N673,Légende!D:E,2,FALSE))</f>
        <v>1</v>
      </c>
      <c r="P673" s="15">
        <f>IF(Q673="","",VLOOKUP(Q673,'[1]Données GS'!V:W,2,FALSE))</f>
        <v>0</v>
      </c>
      <c r="Q673" s="96" t="s">
        <v>94</v>
      </c>
      <c r="R673" s="107" t="s">
        <v>292</v>
      </c>
    </row>
    <row r="674" spans="1:18" ht="45" x14ac:dyDescent="0.25">
      <c r="A674" s="121" t="s">
        <v>142</v>
      </c>
      <c r="B674" s="83" t="s">
        <v>175</v>
      </c>
      <c r="C674" s="82" t="s">
        <v>258</v>
      </c>
      <c r="D674" s="82">
        <v>119</v>
      </c>
      <c r="E674" s="59" t="s">
        <v>25</v>
      </c>
      <c r="F674" s="76"/>
      <c r="G674" s="76"/>
      <c r="H674" s="16">
        <f t="shared" si="10"/>
        <v>0</v>
      </c>
      <c r="I674" s="88" t="s">
        <v>16</v>
      </c>
      <c r="J674" s="88" t="s">
        <v>17</v>
      </c>
      <c r="K674" s="78">
        <v>40</v>
      </c>
      <c r="L674" s="85" t="s">
        <v>50</v>
      </c>
      <c r="M674" s="14">
        <f>IF(L674="","",VLOOKUP(L674,Légende!A:B,2,FALSE))</f>
        <v>0.8</v>
      </c>
      <c r="N674" s="90" t="s">
        <v>18</v>
      </c>
      <c r="O674" s="14">
        <f>IF(N674="",0,VLOOKUP(N674,Légende!D:E,2,FALSE))</f>
        <v>1</v>
      </c>
      <c r="P674" s="15">
        <f>IF(Q674="","",VLOOKUP(Q674,'[1]Données GS'!V:W,2,FALSE))</f>
        <v>0</v>
      </c>
      <c r="Q674" s="96" t="s">
        <v>94</v>
      </c>
      <c r="R674" s="113" t="s">
        <v>292</v>
      </c>
    </row>
    <row r="675" spans="1:18" ht="45" x14ac:dyDescent="0.25">
      <c r="A675" s="121" t="s">
        <v>142</v>
      </c>
      <c r="B675" s="83" t="s">
        <v>175</v>
      </c>
      <c r="C675" s="82" t="s">
        <v>258</v>
      </c>
      <c r="D675" s="82">
        <v>120</v>
      </c>
      <c r="E675" s="59" t="s">
        <v>25</v>
      </c>
      <c r="F675" s="76"/>
      <c r="G675" s="76"/>
      <c r="H675" s="16">
        <f t="shared" si="10"/>
        <v>0</v>
      </c>
      <c r="I675" s="88" t="s">
        <v>16</v>
      </c>
      <c r="J675" s="88" t="s">
        <v>17</v>
      </c>
      <c r="K675" s="78">
        <v>40</v>
      </c>
      <c r="L675" s="85" t="s">
        <v>50</v>
      </c>
      <c r="M675" s="14">
        <f>IF(L675="","",VLOOKUP(L675,Légende!A:B,2,FALSE))</f>
        <v>0.8</v>
      </c>
      <c r="N675" s="90" t="s">
        <v>18</v>
      </c>
      <c r="O675" s="14">
        <f>IF(N675="",0,VLOOKUP(N675,Légende!D:E,2,FALSE))</f>
        <v>1</v>
      </c>
      <c r="P675" s="15">
        <f>IF(Q675="","",VLOOKUP(Q675,'[1]Données GS'!V:W,2,FALSE))</f>
        <v>0</v>
      </c>
      <c r="Q675" s="96" t="s">
        <v>94</v>
      </c>
      <c r="R675" s="107" t="s">
        <v>292</v>
      </c>
    </row>
    <row r="676" spans="1:18" ht="45" x14ac:dyDescent="0.25">
      <c r="A676" s="121" t="s">
        <v>142</v>
      </c>
      <c r="B676" s="83" t="s">
        <v>175</v>
      </c>
      <c r="C676" s="82" t="s">
        <v>258</v>
      </c>
      <c r="D676" s="82">
        <v>121</v>
      </c>
      <c r="E676" s="59" t="s">
        <v>25</v>
      </c>
      <c r="F676" s="76"/>
      <c r="G676" s="76"/>
      <c r="H676" s="16">
        <f t="shared" si="10"/>
        <v>0</v>
      </c>
      <c r="I676" s="88" t="s">
        <v>16</v>
      </c>
      <c r="J676" s="88" t="s">
        <v>17</v>
      </c>
      <c r="K676" s="78">
        <v>16</v>
      </c>
      <c r="L676" s="85" t="s">
        <v>50</v>
      </c>
      <c r="M676" s="14">
        <f>IF(L676="","",VLOOKUP(L676,Légende!A:B,2,FALSE))</f>
        <v>0.8</v>
      </c>
      <c r="N676" s="90" t="s">
        <v>18</v>
      </c>
      <c r="O676" s="14">
        <f>IF(N676="",0,VLOOKUP(N676,Légende!D:E,2,FALSE))</f>
        <v>1</v>
      </c>
      <c r="P676" s="15">
        <f>IF(Q676="","",VLOOKUP(Q676,'[1]Données GS'!V:W,2,FALSE))</f>
        <v>0</v>
      </c>
      <c r="Q676" s="96" t="s">
        <v>94</v>
      </c>
      <c r="R676" s="107" t="s">
        <v>292</v>
      </c>
    </row>
    <row r="677" spans="1:18" ht="45" x14ac:dyDescent="0.25">
      <c r="A677" s="121" t="s">
        <v>142</v>
      </c>
      <c r="B677" s="83" t="s">
        <v>175</v>
      </c>
      <c r="C677" s="82" t="s">
        <v>258</v>
      </c>
      <c r="D677" s="82">
        <v>122</v>
      </c>
      <c r="E677" s="59" t="s">
        <v>25</v>
      </c>
      <c r="F677" s="76"/>
      <c r="G677" s="76"/>
      <c r="H677" s="16">
        <f t="shared" si="10"/>
        <v>0</v>
      </c>
      <c r="I677" s="88" t="s">
        <v>16</v>
      </c>
      <c r="J677" s="88" t="s">
        <v>17</v>
      </c>
      <c r="K677" s="78">
        <v>16</v>
      </c>
      <c r="L677" s="85" t="s">
        <v>50</v>
      </c>
      <c r="M677" s="14">
        <f>IF(L677="","",VLOOKUP(L677,Légende!A:B,2,FALSE))</f>
        <v>0.8</v>
      </c>
      <c r="N677" s="90" t="s">
        <v>18</v>
      </c>
      <c r="O677" s="14">
        <f>IF(N677="",0,VLOOKUP(N677,Légende!D:E,2,FALSE))</f>
        <v>1</v>
      </c>
      <c r="P677" s="15">
        <f>IF(Q677="","",VLOOKUP(Q677,'[1]Données GS'!V:W,2,FALSE))</f>
        <v>0</v>
      </c>
      <c r="Q677" s="96" t="s">
        <v>94</v>
      </c>
      <c r="R677" s="107" t="s">
        <v>292</v>
      </c>
    </row>
    <row r="678" spans="1:18" ht="45" x14ac:dyDescent="0.25">
      <c r="A678" s="121" t="s">
        <v>142</v>
      </c>
      <c r="B678" s="83" t="s">
        <v>175</v>
      </c>
      <c r="C678" s="82" t="s">
        <v>258</v>
      </c>
      <c r="D678" s="82">
        <v>123</v>
      </c>
      <c r="E678" s="59" t="s">
        <v>25</v>
      </c>
      <c r="F678" s="76"/>
      <c r="G678" s="76"/>
      <c r="H678" s="16">
        <f t="shared" si="10"/>
        <v>0</v>
      </c>
      <c r="I678" s="88" t="s">
        <v>16</v>
      </c>
      <c r="J678" s="88" t="s">
        <v>17</v>
      </c>
      <c r="K678" s="78">
        <v>40</v>
      </c>
      <c r="L678" s="85" t="s">
        <v>50</v>
      </c>
      <c r="M678" s="14">
        <f>IF(L678="","",VLOOKUP(L678,Légende!A:B,2,FALSE))</f>
        <v>0.8</v>
      </c>
      <c r="N678" s="90" t="s">
        <v>18</v>
      </c>
      <c r="O678" s="14">
        <f>IF(N678="",0,VLOOKUP(N678,Légende!D:E,2,FALSE))</f>
        <v>1</v>
      </c>
      <c r="P678" s="15">
        <f>IF(Q678="","",VLOOKUP(Q678,'[1]Données GS'!V:W,2,FALSE))</f>
        <v>0</v>
      </c>
      <c r="Q678" s="96" t="s">
        <v>94</v>
      </c>
      <c r="R678" s="107" t="s">
        <v>292</v>
      </c>
    </row>
    <row r="679" spans="1:18" ht="45" x14ac:dyDescent="0.25">
      <c r="A679" s="121" t="s">
        <v>142</v>
      </c>
      <c r="B679" s="83" t="s">
        <v>175</v>
      </c>
      <c r="C679" s="82" t="s">
        <v>258</v>
      </c>
      <c r="D679" s="82">
        <v>124</v>
      </c>
      <c r="E679" s="59" t="s">
        <v>25</v>
      </c>
      <c r="F679" s="76"/>
      <c r="G679" s="76"/>
      <c r="H679" s="16">
        <f t="shared" si="10"/>
        <v>0</v>
      </c>
      <c r="I679" s="88" t="s">
        <v>16</v>
      </c>
      <c r="J679" s="88" t="s">
        <v>17</v>
      </c>
      <c r="K679" s="78">
        <v>18</v>
      </c>
      <c r="L679" s="85" t="s">
        <v>50</v>
      </c>
      <c r="M679" s="14">
        <f>IF(L679="","",VLOOKUP(L679,Légende!A:B,2,FALSE))</f>
        <v>0.8</v>
      </c>
      <c r="N679" s="90" t="s">
        <v>18</v>
      </c>
      <c r="O679" s="14">
        <f>IF(N679="",0,VLOOKUP(N679,Légende!D:E,2,FALSE))</f>
        <v>1</v>
      </c>
      <c r="P679" s="15">
        <f>IF(Q679="","",VLOOKUP(Q679,'[1]Données GS'!V:W,2,FALSE))</f>
        <v>0</v>
      </c>
      <c r="Q679" s="96" t="s">
        <v>94</v>
      </c>
      <c r="R679" s="107" t="s">
        <v>292</v>
      </c>
    </row>
    <row r="680" spans="1:18" ht="45" x14ac:dyDescent="0.25">
      <c r="A680" s="121" t="s">
        <v>142</v>
      </c>
      <c r="B680" s="83" t="s">
        <v>175</v>
      </c>
      <c r="C680" s="82" t="s">
        <v>258</v>
      </c>
      <c r="D680" s="82">
        <v>125</v>
      </c>
      <c r="E680" s="59" t="s">
        <v>25</v>
      </c>
      <c r="F680" s="76"/>
      <c r="G680" s="76"/>
      <c r="H680" s="16">
        <f t="shared" si="10"/>
        <v>0</v>
      </c>
      <c r="I680" s="88" t="s">
        <v>16</v>
      </c>
      <c r="J680" s="88" t="s">
        <v>17</v>
      </c>
      <c r="K680" s="78">
        <v>13</v>
      </c>
      <c r="L680" s="85" t="s">
        <v>50</v>
      </c>
      <c r="M680" s="14">
        <f>IF(L680="","",VLOOKUP(L680,Légende!A:B,2,FALSE))</f>
        <v>0.8</v>
      </c>
      <c r="N680" s="90" t="s">
        <v>18</v>
      </c>
      <c r="O680" s="14">
        <f>IF(N680="",0,VLOOKUP(N680,Légende!D:E,2,FALSE))</f>
        <v>1</v>
      </c>
      <c r="P680" s="15">
        <f>IF(Q680="","",VLOOKUP(Q680,'[1]Données GS'!V:W,2,FALSE))</f>
        <v>0</v>
      </c>
      <c r="Q680" s="96" t="s">
        <v>94</v>
      </c>
      <c r="R680" s="107" t="s">
        <v>292</v>
      </c>
    </row>
    <row r="681" spans="1:18" ht="45" x14ac:dyDescent="0.25">
      <c r="A681" s="121" t="s">
        <v>142</v>
      </c>
      <c r="B681" s="83" t="s">
        <v>175</v>
      </c>
      <c r="C681" s="82" t="s">
        <v>258</v>
      </c>
      <c r="D681" s="82">
        <v>126</v>
      </c>
      <c r="E681" s="59" t="s">
        <v>25</v>
      </c>
      <c r="F681" s="76"/>
      <c r="G681" s="76"/>
      <c r="H681" s="16">
        <f t="shared" si="10"/>
        <v>0</v>
      </c>
      <c r="I681" s="88" t="s">
        <v>16</v>
      </c>
      <c r="J681" s="88" t="s">
        <v>17</v>
      </c>
      <c r="K681" s="78">
        <v>13</v>
      </c>
      <c r="L681" s="85" t="s">
        <v>50</v>
      </c>
      <c r="M681" s="14">
        <f>IF(L681="","",VLOOKUP(L681,Légende!A:B,2,FALSE))</f>
        <v>0.8</v>
      </c>
      <c r="N681" s="90" t="s">
        <v>18</v>
      </c>
      <c r="O681" s="14">
        <f>IF(N681="",0,VLOOKUP(N681,Légende!D:E,2,FALSE))</f>
        <v>1</v>
      </c>
      <c r="P681" s="15">
        <f>IF(Q681="","",VLOOKUP(Q681,'[1]Données GS'!V:W,2,FALSE))</f>
        <v>0</v>
      </c>
      <c r="Q681" s="96" t="s">
        <v>94</v>
      </c>
      <c r="R681" s="107" t="s">
        <v>292</v>
      </c>
    </row>
    <row r="682" spans="1:18" ht="45" x14ac:dyDescent="0.25">
      <c r="A682" s="121" t="s">
        <v>142</v>
      </c>
      <c r="B682" s="83" t="s">
        <v>175</v>
      </c>
      <c r="C682" s="82" t="s">
        <v>258</v>
      </c>
      <c r="D682" s="82">
        <v>127</v>
      </c>
      <c r="E682" s="59" t="s">
        <v>25</v>
      </c>
      <c r="F682" s="76"/>
      <c r="G682" s="76"/>
      <c r="H682" s="16">
        <f t="shared" si="10"/>
        <v>0</v>
      </c>
      <c r="I682" s="88" t="s">
        <v>16</v>
      </c>
      <c r="J682" s="88" t="s">
        <v>17</v>
      </c>
      <c r="K682" s="78">
        <v>13</v>
      </c>
      <c r="L682" s="85" t="s">
        <v>50</v>
      </c>
      <c r="M682" s="14">
        <f>IF(L682="","",VLOOKUP(L682,Légende!A:B,2,FALSE))</f>
        <v>0.8</v>
      </c>
      <c r="N682" s="90" t="s">
        <v>18</v>
      </c>
      <c r="O682" s="14">
        <f>IF(N682="",0,VLOOKUP(N682,Légende!D:E,2,FALSE))</f>
        <v>1</v>
      </c>
      <c r="P682" s="15">
        <f>IF(Q682="","",VLOOKUP(Q682,'[1]Données GS'!V:W,2,FALSE))</f>
        <v>0</v>
      </c>
      <c r="Q682" s="96" t="s">
        <v>94</v>
      </c>
      <c r="R682" s="107" t="s">
        <v>292</v>
      </c>
    </row>
    <row r="683" spans="1:18" ht="45" x14ac:dyDescent="0.25">
      <c r="A683" s="121" t="s">
        <v>142</v>
      </c>
      <c r="B683" s="83" t="s">
        <v>175</v>
      </c>
      <c r="C683" s="82" t="s">
        <v>258</v>
      </c>
      <c r="D683" s="82">
        <v>128</v>
      </c>
      <c r="E683" s="59" t="s">
        <v>25</v>
      </c>
      <c r="F683" s="76"/>
      <c r="G683" s="76"/>
      <c r="H683" s="16">
        <f t="shared" si="10"/>
        <v>0</v>
      </c>
      <c r="I683" s="88" t="s">
        <v>16</v>
      </c>
      <c r="J683" s="88" t="s">
        <v>17</v>
      </c>
      <c r="K683" s="78">
        <v>18</v>
      </c>
      <c r="L683" s="85" t="s">
        <v>50</v>
      </c>
      <c r="M683" s="14">
        <f>IF(L683="","",VLOOKUP(L683,Légende!A:B,2,FALSE))</f>
        <v>0.8</v>
      </c>
      <c r="N683" s="90" t="s">
        <v>18</v>
      </c>
      <c r="O683" s="14">
        <f>IF(N683="",0,VLOOKUP(N683,Légende!D:E,2,FALSE))</f>
        <v>1</v>
      </c>
      <c r="P683" s="15">
        <f>IF(Q683="","",VLOOKUP(Q683,'[1]Données GS'!V:W,2,FALSE))</f>
        <v>0</v>
      </c>
      <c r="Q683" s="96" t="s">
        <v>94</v>
      </c>
      <c r="R683" s="107" t="s">
        <v>292</v>
      </c>
    </row>
    <row r="684" spans="1:18" ht="45" x14ac:dyDescent="0.25">
      <c r="A684" s="121" t="s">
        <v>142</v>
      </c>
      <c r="B684" s="83" t="s">
        <v>175</v>
      </c>
      <c r="C684" s="82" t="s">
        <v>258</v>
      </c>
      <c r="D684" s="82">
        <v>129</v>
      </c>
      <c r="E684" s="59" t="s">
        <v>25</v>
      </c>
      <c r="F684" s="76"/>
      <c r="G684" s="76"/>
      <c r="H684" s="16">
        <f t="shared" si="10"/>
        <v>0</v>
      </c>
      <c r="I684" s="88" t="s">
        <v>16</v>
      </c>
      <c r="J684" s="88" t="s">
        <v>17</v>
      </c>
      <c r="K684" s="78">
        <v>40</v>
      </c>
      <c r="L684" s="85" t="s">
        <v>50</v>
      </c>
      <c r="M684" s="14">
        <f>IF(L684="","",VLOOKUP(L684,Légende!A:B,2,FALSE))</f>
        <v>0.8</v>
      </c>
      <c r="N684" s="90" t="s">
        <v>18</v>
      </c>
      <c r="O684" s="14">
        <f>IF(N684="",0,VLOOKUP(N684,Légende!D:E,2,FALSE))</f>
        <v>1</v>
      </c>
      <c r="P684" s="15">
        <f>IF(Q684="","",VLOOKUP(Q684,'[1]Données GS'!V:W,2,FALSE))</f>
        <v>0</v>
      </c>
      <c r="Q684" s="96" t="s">
        <v>94</v>
      </c>
      <c r="R684" s="107" t="s">
        <v>292</v>
      </c>
    </row>
    <row r="685" spans="1:18" ht="45" x14ac:dyDescent="0.25">
      <c r="A685" s="121" t="s">
        <v>142</v>
      </c>
      <c r="B685" s="83" t="s">
        <v>175</v>
      </c>
      <c r="C685" s="82" t="s">
        <v>258</v>
      </c>
      <c r="D685" s="82">
        <v>130</v>
      </c>
      <c r="E685" s="59" t="s">
        <v>25</v>
      </c>
      <c r="F685" s="76"/>
      <c r="G685" s="76"/>
      <c r="H685" s="16">
        <f t="shared" si="10"/>
        <v>0</v>
      </c>
      <c r="I685" s="88" t="s">
        <v>16</v>
      </c>
      <c r="J685" s="88" t="s">
        <v>17</v>
      </c>
      <c r="K685" s="78">
        <v>18</v>
      </c>
      <c r="L685" s="85" t="s">
        <v>50</v>
      </c>
      <c r="M685" s="14">
        <f>IF(L685="","",VLOOKUP(L685,Légende!A:B,2,FALSE))</f>
        <v>0.8</v>
      </c>
      <c r="N685" s="90" t="s">
        <v>18</v>
      </c>
      <c r="O685" s="14">
        <f>IF(N685="",0,VLOOKUP(N685,Légende!D:E,2,FALSE))</f>
        <v>1</v>
      </c>
      <c r="P685" s="15">
        <f>IF(Q685="","",VLOOKUP(Q685,'[1]Données GS'!V:W,2,FALSE))</f>
        <v>0</v>
      </c>
      <c r="Q685" s="96" t="s">
        <v>94</v>
      </c>
      <c r="R685" s="107" t="s">
        <v>292</v>
      </c>
    </row>
    <row r="686" spans="1:18" ht="45" x14ac:dyDescent="0.25">
      <c r="A686" s="121" t="s">
        <v>143</v>
      </c>
      <c r="B686" s="83"/>
      <c r="C686" s="82"/>
      <c r="D686" s="82">
        <v>4</v>
      </c>
      <c r="E686" s="59" t="s">
        <v>15</v>
      </c>
      <c r="F686" s="76"/>
      <c r="G686" s="76"/>
      <c r="H686" s="16">
        <f t="shared" si="10"/>
        <v>0</v>
      </c>
      <c r="I686" s="88" t="s">
        <v>16</v>
      </c>
      <c r="J686" s="88" t="s">
        <v>17</v>
      </c>
      <c r="K686" s="78">
        <v>48</v>
      </c>
      <c r="L686" s="85" t="s">
        <v>50</v>
      </c>
      <c r="M686" s="14">
        <f>IF(L686="","",VLOOKUP(L686,Légende!A:B,2,FALSE))</f>
        <v>0.8</v>
      </c>
      <c r="N686" s="90" t="s">
        <v>18</v>
      </c>
      <c r="O686" s="14">
        <f>IF(N686="",0,VLOOKUP(N686,Légende!D:E,2,FALSE))</f>
        <v>1</v>
      </c>
      <c r="P686" s="15">
        <f>IF(Q686="","",VLOOKUP(Q686,'[1]Données GS'!V:W,2,FALSE))</f>
        <v>0</v>
      </c>
      <c r="Q686" s="96" t="s">
        <v>94</v>
      </c>
      <c r="R686" s="107" t="s">
        <v>292</v>
      </c>
    </row>
    <row r="687" spans="1:18" ht="45" x14ac:dyDescent="0.25">
      <c r="A687" s="121" t="s">
        <v>143</v>
      </c>
      <c r="B687" s="83"/>
      <c r="C687" s="82"/>
      <c r="D687" s="82">
        <v>5</v>
      </c>
      <c r="E687" s="59" t="s">
        <v>15</v>
      </c>
      <c r="F687" s="76"/>
      <c r="G687" s="76"/>
      <c r="H687" s="16">
        <f t="shared" si="10"/>
        <v>0</v>
      </c>
      <c r="I687" s="88" t="s">
        <v>16</v>
      </c>
      <c r="J687" s="88" t="s">
        <v>17</v>
      </c>
      <c r="K687" s="78">
        <v>48</v>
      </c>
      <c r="L687" s="85" t="s">
        <v>50</v>
      </c>
      <c r="M687" s="14">
        <f>IF(L687="","",VLOOKUP(L687,Légende!A:B,2,FALSE))</f>
        <v>0.8</v>
      </c>
      <c r="N687" s="90" t="s">
        <v>18</v>
      </c>
      <c r="O687" s="14">
        <f>IF(N687="",0,VLOOKUP(N687,Légende!D:E,2,FALSE))</f>
        <v>1</v>
      </c>
      <c r="P687" s="15">
        <f>IF(Q687="","",VLOOKUP(Q687,'[1]Données GS'!V:W,2,FALSE))</f>
        <v>0</v>
      </c>
      <c r="Q687" s="96" t="s">
        <v>94</v>
      </c>
      <c r="R687" s="107" t="s">
        <v>292</v>
      </c>
    </row>
    <row r="688" spans="1:18" ht="45" x14ac:dyDescent="0.25">
      <c r="A688" s="121" t="s">
        <v>143</v>
      </c>
      <c r="B688" s="83"/>
      <c r="C688" s="82"/>
      <c r="D688" s="82">
        <v>6</v>
      </c>
      <c r="E688" s="59" t="s">
        <v>15</v>
      </c>
      <c r="F688" s="76"/>
      <c r="G688" s="76"/>
      <c r="H688" s="16">
        <f t="shared" si="10"/>
        <v>0</v>
      </c>
      <c r="I688" s="88" t="s">
        <v>16</v>
      </c>
      <c r="J688" s="88" t="s">
        <v>17</v>
      </c>
      <c r="K688" s="78">
        <v>48</v>
      </c>
      <c r="L688" s="85" t="s">
        <v>50</v>
      </c>
      <c r="M688" s="14">
        <f>IF(L688="","",VLOOKUP(L688,Légende!A:B,2,FALSE))</f>
        <v>0.8</v>
      </c>
      <c r="N688" s="90" t="s">
        <v>18</v>
      </c>
      <c r="O688" s="14">
        <f>IF(N688="",0,VLOOKUP(N688,Légende!D:E,2,FALSE))</f>
        <v>1</v>
      </c>
      <c r="P688" s="15">
        <f>IF(Q688="","",VLOOKUP(Q688,'[1]Données GS'!V:W,2,FALSE))</f>
        <v>0</v>
      </c>
      <c r="Q688" s="96" t="s">
        <v>94</v>
      </c>
      <c r="R688" s="107" t="s">
        <v>292</v>
      </c>
    </row>
    <row r="689" spans="1:18" ht="45" x14ac:dyDescent="0.25">
      <c r="A689" s="121" t="s">
        <v>143</v>
      </c>
      <c r="B689" s="83"/>
      <c r="C689" s="82"/>
      <c r="D689" s="82">
        <v>7</v>
      </c>
      <c r="E689" s="59" t="s">
        <v>15</v>
      </c>
      <c r="F689" s="76"/>
      <c r="G689" s="76"/>
      <c r="H689" s="16">
        <f t="shared" si="10"/>
        <v>0</v>
      </c>
      <c r="I689" s="88" t="s">
        <v>16</v>
      </c>
      <c r="J689" s="88" t="s">
        <v>17</v>
      </c>
      <c r="K689" s="78">
        <v>48</v>
      </c>
      <c r="L689" s="85" t="s">
        <v>50</v>
      </c>
      <c r="M689" s="14">
        <f>IF(L689="","",VLOOKUP(L689,Légende!A:B,2,FALSE))</f>
        <v>0.8</v>
      </c>
      <c r="N689" s="90" t="s">
        <v>18</v>
      </c>
      <c r="O689" s="14">
        <f>IF(N689="",0,VLOOKUP(N689,Légende!D:E,2,FALSE))</f>
        <v>1</v>
      </c>
      <c r="P689" s="15">
        <f>IF(Q689="","",VLOOKUP(Q689,'[1]Données GS'!V:W,2,FALSE))</f>
        <v>0</v>
      </c>
      <c r="Q689" s="96" t="s">
        <v>94</v>
      </c>
      <c r="R689" s="107" t="s">
        <v>292</v>
      </c>
    </row>
    <row r="690" spans="1:18" ht="45" x14ac:dyDescent="0.25">
      <c r="A690" s="121" t="s">
        <v>143</v>
      </c>
      <c r="B690" s="83"/>
      <c r="C690" s="82"/>
      <c r="D690" s="82">
        <v>8</v>
      </c>
      <c r="E690" s="59" t="s">
        <v>15</v>
      </c>
      <c r="F690" s="76"/>
      <c r="G690" s="76"/>
      <c r="H690" s="16">
        <f t="shared" si="10"/>
        <v>0</v>
      </c>
      <c r="I690" s="88" t="s">
        <v>16</v>
      </c>
      <c r="J690" s="88" t="s">
        <v>17</v>
      </c>
      <c r="K690" s="78">
        <v>48</v>
      </c>
      <c r="L690" s="85" t="s">
        <v>50</v>
      </c>
      <c r="M690" s="14">
        <f>IF(L690="","",VLOOKUP(L690,Légende!A:B,2,FALSE))</f>
        <v>0.8</v>
      </c>
      <c r="N690" s="90" t="s">
        <v>18</v>
      </c>
      <c r="O690" s="14">
        <f>IF(N690="",0,VLOOKUP(N690,Légende!D:E,2,FALSE))</f>
        <v>1</v>
      </c>
      <c r="P690" s="15">
        <f>IF(Q690="","",VLOOKUP(Q690,'[1]Données GS'!V:W,2,FALSE))</f>
        <v>0</v>
      </c>
      <c r="Q690" s="96" t="s">
        <v>94</v>
      </c>
      <c r="R690" s="107" t="s">
        <v>292</v>
      </c>
    </row>
    <row r="691" spans="1:18" ht="45" x14ac:dyDescent="0.25">
      <c r="A691" s="121" t="s">
        <v>143</v>
      </c>
      <c r="B691" s="83"/>
      <c r="C691" s="82"/>
      <c r="D691" s="82">
        <v>9</v>
      </c>
      <c r="E691" s="59" t="s">
        <v>15</v>
      </c>
      <c r="F691" s="76"/>
      <c r="G691" s="76"/>
      <c r="H691" s="16">
        <f t="shared" si="10"/>
        <v>0</v>
      </c>
      <c r="I691" s="88" t="s">
        <v>16</v>
      </c>
      <c r="J691" s="88" t="s">
        <v>17</v>
      </c>
      <c r="K691" s="78">
        <v>48</v>
      </c>
      <c r="L691" s="85" t="s">
        <v>50</v>
      </c>
      <c r="M691" s="14">
        <f>IF(L691="","",VLOOKUP(L691,Légende!A:B,2,FALSE))</f>
        <v>0.8</v>
      </c>
      <c r="N691" s="90" t="s">
        <v>18</v>
      </c>
      <c r="O691" s="14">
        <f>IF(N691="",0,VLOOKUP(N691,Légende!D:E,2,FALSE))</f>
        <v>1</v>
      </c>
      <c r="P691" s="15">
        <f>IF(Q691="","",VLOOKUP(Q691,'[1]Données GS'!V:W,2,FALSE))</f>
        <v>0</v>
      </c>
      <c r="Q691" s="96" t="s">
        <v>94</v>
      </c>
      <c r="R691" s="107" t="s">
        <v>292</v>
      </c>
    </row>
    <row r="692" spans="1:18" ht="45" x14ac:dyDescent="0.25">
      <c r="A692" s="121" t="s">
        <v>143</v>
      </c>
      <c r="B692" s="83"/>
      <c r="C692" s="82"/>
      <c r="D692" s="82">
        <v>12</v>
      </c>
      <c r="E692" s="59" t="s">
        <v>15</v>
      </c>
      <c r="F692" s="76"/>
      <c r="G692" s="76"/>
      <c r="H692" s="16">
        <f t="shared" si="10"/>
        <v>0</v>
      </c>
      <c r="I692" s="88" t="s">
        <v>16</v>
      </c>
      <c r="J692" s="88" t="s">
        <v>17</v>
      </c>
      <c r="K692" s="78">
        <v>48</v>
      </c>
      <c r="L692" s="85" t="s">
        <v>50</v>
      </c>
      <c r="M692" s="14">
        <f>IF(L692="","",VLOOKUP(L692,Légende!A:B,2,FALSE))</f>
        <v>0.8</v>
      </c>
      <c r="N692" s="90" t="s">
        <v>18</v>
      </c>
      <c r="O692" s="14">
        <f>IF(N692="",0,VLOOKUP(N692,Légende!D:E,2,FALSE))</f>
        <v>1</v>
      </c>
      <c r="P692" s="15">
        <f>IF(Q692="","",VLOOKUP(Q692,'[1]Données GS'!V:W,2,FALSE))</f>
        <v>0</v>
      </c>
      <c r="Q692" s="96" t="s">
        <v>94</v>
      </c>
      <c r="R692" s="107" t="s">
        <v>292</v>
      </c>
    </row>
    <row r="693" spans="1:18" ht="45" x14ac:dyDescent="0.25">
      <c r="A693" s="121" t="s">
        <v>143</v>
      </c>
      <c r="B693" s="83"/>
      <c r="C693" s="82"/>
      <c r="D693" s="82">
        <v>13</v>
      </c>
      <c r="E693" s="59" t="s">
        <v>15</v>
      </c>
      <c r="F693" s="76"/>
      <c r="G693" s="76"/>
      <c r="H693" s="16">
        <f t="shared" si="10"/>
        <v>0</v>
      </c>
      <c r="I693" s="88" t="s">
        <v>16</v>
      </c>
      <c r="J693" s="88" t="s">
        <v>17</v>
      </c>
      <c r="K693" s="78">
        <v>48</v>
      </c>
      <c r="L693" s="85" t="s">
        <v>50</v>
      </c>
      <c r="M693" s="14">
        <f>IF(L693="","",VLOOKUP(L693,Légende!A:B,2,FALSE))</f>
        <v>0.8</v>
      </c>
      <c r="N693" s="90" t="s">
        <v>18</v>
      </c>
      <c r="O693" s="14">
        <f>IF(N693="",0,VLOOKUP(N693,Légende!D:E,2,FALSE))</f>
        <v>1</v>
      </c>
      <c r="P693" s="15">
        <f>IF(Q693="","",VLOOKUP(Q693,'[1]Données GS'!V:W,2,FALSE))</f>
        <v>0</v>
      </c>
      <c r="Q693" s="96" t="s">
        <v>94</v>
      </c>
      <c r="R693" s="107" t="s">
        <v>292</v>
      </c>
    </row>
    <row r="694" spans="1:18" ht="45" x14ac:dyDescent="0.25">
      <c r="A694" s="121" t="s">
        <v>143</v>
      </c>
      <c r="B694" s="83"/>
      <c r="C694" s="82"/>
      <c r="D694" s="82">
        <v>14</v>
      </c>
      <c r="E694" s="59" t="s">
        <v>15</v>
      </c>
      <c r="F694" s="76"/>
      <c r="G694" s="76"/>
      <c r="H694" s="16">
        <f t="shared" si="10"/>
        <v>0</v>
      </c>
      <c r="I694" s="88" t="s">
        <v>16</v>
      </c>
      <c r="J694" s="88" t="s">
        <v>17</v>
      </c>
      <c r="K694" s="78">
        <v>48</v>
      </c>
      <c r="L694" s="85" t="s">
        <v>50</v>
      </c>
      <c r="M694" s="14">
        <f>IF(L694="","",VLOOKUP(L694,Légende!A:B,2,FALSE))</f>
        <v>0.8</v>
      </c>
      <c r="N694" s="90" t="s">
        <v>18</v>
      </c>
      <c r="O694" s="14">
        <f>IF(N694="",0,VLOOKUP(N694,Légende!D:E,2,FALSE))</f>
        <v>1</v>
      </c>
      <c r="P694" s="15">
        <f>IF(Q694="","",VLOOKUP(Q694,'[1]Données GS'!V:W,2,FALSE))</f>
        <v>0</v>
      </c>
      <c r="Q694" s="96" t="s">
        <v>94</v>
      </c>
      <c r="R694" s="107" t="s">
        <v>292</v>
      </c>
    </row>
    <row r="695" spans="1:18" ht="45" x14ac:dyDescent="0.25">
      <c r="A695" s="121" t="s">
        <v>143</v>
      </c>
      <c r="B695" s="83"/>
      <c r="C695" s="82"/>
      <c r="D695" s="82">
        <v>15</v>
      </c>
      <c r="E695" s="59" t="s">
        <v>15</v>
      </c>
      <c r="F695" s="76"/>
      <c r="G695" s="76"/>
      <c r="H695" s="16">
        <f t="shared" si="10"/>
        <v>0</v>
      </c>
      <c r="I695" s="88" t="s">
        <v>16</v>
      </c>
      <c r="J695" s="88" t="s">
        <v>17</v>
      </c>
      <c r="K695" s="78">
        <v>48</v>
      </c>
      <c r="L695" s="85" t="s">
        <v>50</v>
      </c>
      <c r="M695" s="14">
        <f>IF(L695="","",VLOOKUP(L695,Légende!A:B,2,FALSE))</f>
        <v>0.8</v>
      </c>
      <c r="N695" s="90" t="s">
        <v>18</v>
      </c>
      <c r="O695" s="14">
        <f>IF(N695="",0,VLOOKUP(N695,Légende!D:E,2,FALSE))</f>
        <v>1</v>
      </c>
      <c r="P695" s="15">
        <f>IF(Q695="","",VLOOKUP(Q695,'[1]Données GS'!V:W,2,FALSE))</f>
        <v>0</v>
      </c>
      <c r="Q695" s="96" t="s">
        <v>94</v>
      </c>
      <c r="R695" s="107" t="s">
        <v>292</v>
      </c>
    </row>
    <row r="696" spans="1:18" ht="45" x14ac:dyDescent="0.25">
      <c r="A696" s="121" t="s">
        <v>143</v>
      </c>
      <c r="B696" s="83"/>
      <c r="C696" s="82"/>
      <c r="D696" s="82">
        <v>16</v>
      </c>
      <c r="E696" s="59" t="s">
        <v>15</v>
      </c>
      <c r="F696" s="76"/>
      <c r="G696" s="76"/>
      <c r="H696" s="16">
        <f t="shared" si="10"/>
        <v>0</v>
      </c>
      <c r="I696" s="88" t="s">
        <v>16</v>
      </c>
      <c r="J696" s="88" t="s">
        <v>17</v>
      </c>
      <c r="K696" s="78">
        <v>48</v>
      </c>
      <c r="L696" s="85" t="s">
        <v>50</v>
      </c>
      <c r="M696" s="14">
        <f>IF(L696="","",VLOOKUP(L696,Légende!A:B,2,FALSE))</f>
        <v>0.8</v>
      </c>
      <c r="N696" s="90" t="s">
        <v>18</v>
      </c>
      <c r="O696" s="14">
        <f>IF(N696="",0,VLOOKUP(N696,Légende!D:E,2,FALSE))</f>
        <v>1</v>
      </c>
      <c r="P696" s="15">
        <f>IF(Q696="","",VLOOKUP(Q696,'[1]Données GS'!V:W,2,FALSE))</f>
        <v>0</v>
      </c>
      <c r="Q696" s="96" t="s">
        <v>94</v>
      </c>
      <c r="R696" s="107" t="s">
        <v>292</v>
      </c>
    </row>
    <row r="697" spans="1:18" ht="45" x14ac:dyDescent="0.25">
      <c r="A697" s="121" t="s">
        <v>143</v>
      </c>
      <c r="B697" s="83"/>
      <c r="C697" s="82"/>
      <c r="D697" s="82">
        <v>17</v>
      </c>
      <c r="E697" s="59" t="s">
        <v>15</v>
      </c>
      <c r="F697" s="76"/>
      <c r="G697" s="76"/>
      <c r="H697" s="16">
        <f t="shared" si="10"/>
        <v>0</v>
      </c>
      <c r="I697" s="88" t="s">
        <v>16</v>
      </c>
      <c r="J697" s="88" t="s">
        <v>17</v>
      </c>
      <c r="K697" s="78">
        <v>48</v>
      </c>
      <c r="L697" s="85" t="s">
        <v>50</v>
      </c>
      <c r="M697" s="14">
        <f>IF(L697="","",VLOOKUP(L697,Légende!A:B,2,FALSE))</f>
        <v>0.8</v>
      </c>
      <c r="N697" s="90" t="s">
        <v>18</v>
      </c>
      <c r="O697" s="14">
        <f>IF(N697="",0,VLOOKUP(N697,Légende!D:E,2,FALSE))</f>
        <v>1</v>
      </c>
      <c r="P697" s="15">
        <f>IF(Q697="","",VLOOKUP(Q697,'[1]Données GS'!V:W,2,FALSE))</f>
        <v>0</v>
      </c>
      <c r="Q697" s="96" t="s">
        <v>94</v>
      </c>
      <c r="R697" s="107" t="s">
        <v>292</v>
      </c>
    </row>
    <row r="698" spans="1:18" ht="45" x14ac:dyDescent="0.25">
      <c r="A698" s="121" t="s">
        <v>143</v>
      </c>
      <c r="B698" s="83"/>
      <c r="C698" s="82"/>
      <c r="D698" s="82">
        <v>18</v>
      </c>
      <c r="E698" s="59" t="s">
        <v>15</v>
      </c>
      <c r="F698" s="76"/>
      <c r="G698" s="76"/>
      <c r="H698" s="16">
        <f t="shared" si="10"/>
        <v>0</v>
      </c>
      <c r="I698" s="88" t="s">
        <v>16</v>
      </c>
      <c r="J698" s="88" t="s">
        <v>17</v>
      </c>
      <c r="K698" s="78">
        <v>48</v>
      </c>
      <c r="L698" s="85" t="s">
        <v>50</v>
      </c>
      <c r="M698" s="14">
        <f>IF(L698="","",VLOOKUP(L698,Légende!A:B,2,FALSE))</f>
        <v>0.8</v>
      </c>
      <c r="N698" s="90" t="s">
        <v>18</v>
      </c>
      <c r="O698" s="14">
        <f>IF(N698="",0,VLOOKUP(N698,Légende!D:E,2,FALSE))</f>
        <v>1</v>
      </c>
      <c r="P698" s="15">
        <f>IF(Q698="","",VLOOKUP(Q698,'[1]Données GS'!V:W,2,FALSE))</f>
        <v>0</v>
      </c>
      <c r="Q698" s="96" t="s">
        <v>94</v>
      </c>
      <c r="R698" s="107" t="s">
        <v>292</v>
      </c>
    </row>
    <row r="699" spans="1:18" ht="45" x14ac:dyDescent="0.25">
      <c r="A699" s="121" t="s">
        <v>143</v>
      </c>
      <c r="B699" s="83"/>
      <c r="C699" s="82"/>
      <c r="D699" s="82"/>
      <c r="E699" s="59" t="s">
        <v>2</v>
      </c>
      <c r="F699" s="76"/>
      <c r="G699" s="76"/>
      <c r="H699" s="16">
        <f t="shared" si="10"/>
        <v>0</v>
      </c>
      <c r="I699" s="88" t="s">
        <v>16</v>
      </c>
      <c r="J699" s="88" t="s">
        <v>17</v>
      </c>
      <c r="K699" s="78">
        <v>225</v>
      </c>
      <c r="L699" s="85" t="s">
        <v>50</v>
      </c>
      <c r="M699" s="14">
        <f>IF(L699="","",VLOOKUP(L699,Légende!A:B,2,FALSE))</f>
        <v>0.8</v>
      </c>
      <c r="N699" s="90" t="s">
        <v>18</v>
      </c>
      <c r="O699" s="14">
        <f>IF(N699="",0,VLOOKUP(N699,Légende!D:E,2,FALSE))</f>
        <v>1</v>
      </c>
      <c r="P699" s="15">
        <f>IF(Q699="","",VLOOKUP(Q699,'[1]Données GS'!V:W,2,FALSE))</f>
        <v>0</v>
      </c>
      <c r="Q699" s="96" t="s">
        <v>94</v>
      </c>
      <c r="R699" s="107" t="s">
        <v>292</v>
      </c>
    </row>
    <row r="700" spans="1:18" ht="75" x14ac:dyDescent="0.25">
      <c r="A700" s="121" t="s">
        <v>143</v>
      </c>
      <c r="B700" s="83"/>
      <c r="C700" s="82"/>
      <c r="D700" s="82"/>
      <c r="E700" s="58" t="s">
        <v>22</v>
      </c>
      <c r="F700" s="76"/>
      <c r="G700" s="76"/>
      <c r="H700" s="16">
        <f t="shared" si="10"/>
        <v>0</v>
      </c>
      <c r="I700" s="88" t="s">
        <v>16</v>
      </c>
      <c r="J700" s="88" t="s">
        <v>17</v>
      </c>
      <c r="K700" s="78">
        <f>183+122</f>
        <v>305</v>
      </c>
      <c r="L700" s="85" t="s">
        <v>50</v>
      </c>
      <c r="M700" s="14">
        <f>IF(L700="","",VLOOKUP(L700,Légende!A:B,2,FALSE))</f>
        <v>0.8</v>
      </c>
      <c r="N700" s="90" t="s">
        <v>18</v>
      </c>
      <c r="O700" s="14">
        <f>IF(N700="",0,VLOOKUP(N700,Légende!D:E,2,FALSE))</f>
        <v>1</v>
      </c>
      <c r="P700" s="15">
        <f>IF(Q700="","",VLOOKUP(Q700,'[1]Données GS'!V:W,2,FALSE))</f>
        <v>0</v>
      </c>
      <c r="Q700" s="96" t="s">
        <v>94</v>
      </c>
      <c r="R700" s="107" t="s">
        <v>494</v>
      </c>
    </row>
    <row r="701" spans="1:18" ht="45" x14ac:dyDescent="0.25">
      <c r="A701" s="121" t="s">
        <v>144</v>
      </c>
      <c r="B701" s="83"/>
      <c r="C701" s="82"/>
      <c r="D701" s="82">
        <v>4</v>
      </c>
      <c r="E701" s="59" t="s">
        <v>15</v>
      </c>
      <c r="F701" s="76"/>
      <c r="G701" s="76"/>
      <c r="H701" s="16">
        <f t="shared" si="10"/>
        <v>0</v>
      </c>
      <c r="I701" s="88" t="s">
        <v>16</v>
      </c>
      <c r="J701" s="88" t="s">
        <v>17</v>
      </c>
      <c r="K701" s="78">
        <v>48</v>
      </c>
      <c r="L701" s="85" t="s">
        <v>50</v>
      </c>
      <c r="M701" s="14">
        <f>IF(L701="","",VLOOKUP(L701,Légende!A:B,2,FALSE))</f>
        <v>0.8</v>
      </c>
      <c r="N701" s="90" t="s">
        <v>18</v>
      </c>
      <c r="O701" s="14">
        <f>IF(N701="",0,VLOOKUP(N701,Légende!D:E,2,FALSE))</f>
        <v>1</v>
      </c>
      <c r="P701" s="15">
        <f>IF(Q701="","",VLOOKUP(Q701,'[1]Données GS'!V:W,2,FALSE))</f>
        <v>0</v>
      </c>
      <c r="Q701" s="96" t="s">
        <v>94</v>
      </c>
      <c r="R701" s="107" t="s">
        <v>292</v>
      </c>
    </row>
    <row r="702" spans="1:18" ht="45" x14ac:dyDescent="0.25">
      <c r="A702" s="121" t="s">
        <v>144</v>
      </c>
      <c r="B702" s="83"/>
      <c r="C702" s="82"/>
      <c r="D702" s="82">
        <v>5</v>
      </c>
      <c r="E702" s="59" t="s">
        <v>15</v>
      </c>
      <c r="F702" s="76"/>
      <c r="G702" s="76"/>
      <c r="H702" s="16">
        <f t="shared" si="10"/>
        <v>0</v>
      </c>
      <c r="I702" s="88" t="s">
        <v>16</v>
      </c>
      <c r="J702" s="88" t="s">
        <v>17</v>
      </c>
      <c r="K702" s="78">
        <v>48</v>
      </c>
      <c r="L702" s="85" t="s">
        <v>50</v>
      </c>
      <c r="M702" s="14">
        <f>IF(L702="","",VLOOKUP(L702,Légende!A:B,2,FALSE))</f>
        <v>0.8</v>
      </c>
      <c r="N702" s="90" t="s">
        <v>18</v>
      </c>
      <c r="O702" s="14">
        <f>IF(N702="",0,VLOOKUP(N702,Légende!D:E,2,FALSE))</f>
        <v>1</v>
      </c>
      <c r="P702" s="15">
        <f>IF(Q702="","",VLOOKUP(Q702,'[1]Données GS'!V:W,2,FALSE))</f>
        <v>0</v>
      </c>
      <c r="Q702" s="96" t="s">
        <v>94</v>
      </c>
      <c r="R702" s="107" t="s">
        <v>292</v>
      </c>
    </row>
    <row r="703" spans="1:18" ht="45" x14ac:dyDescent="0.25">
      <c r="A703" s="121" t="s">
        <v>144</v>
      </c>
      <c r="B703" s="83"/>
      <c r="C703" s="82"/>
      <c r="D703" s="82">
        <v>6</v>
      </c>
      <c r="E703" s="59" t="s">
        <v>15</v>
      </c>
      <c r="F703" s="76"/>
      <c r="G703" s="76"/>
      <c r="H703" s="16">
        <f t="shared" si="10"/>
        <v>0</v>
      </c>
      <c r="I703" s="88" t="s">
        <v>16</v>
      </c>
      <c r="J703" s="88" t="s">
        <v>17</v>
      </c>
      <c r="K703" s="78">
        <v>48</v>
      </c>
      <c r="L703" s="85" t="s">
        <v>50</v>
      </c>
      <c r="M703" s="14">
        <f>IF(L703="","",VLOOKUP(L703,Légende!A:B,2,FALSE))</f>
        <v>0.8</v>
      </c>
      <c r="N703" s="90" t="s">
        <v>18</v>
      </c>
      <c r="O703" s="14">
        <f>IF(N703="",0,VLOOKUP(N703,Légende!D:E,2,FALSE))</f>
        <v>1</v>
      </c>
      <c r="P703" s="15">
        <f>IF(Q703="","",VLOOKUP(Q703,'[1]Données GS'!V:W,2,FALSE))</f>
        <v>0</v>
      </c>
      <c r="Q703" s="96" t="s">
        <v>94</v>
      </c>
      <c r="R703" s="107" t="s">
        <v>292</v>
      </c>
    </row>
    <row r="704" spans="1:18" ht="45" x14ac:dyDescent="0.25">
      <c r="A704" s="121" t="s">
        <v>144</v>
      </c>
      <c r="B704" s="83"/>
      <c r="C704" s="82"/>
      <c r="D704" s="82">
        <v>7</v>
      </c>
      <c r="E704" s="59" t="s">
        <v>15</v>
      </c>
      <c r="F704" s="76"/>
      <c r="G704" s="76"/>
      <c r="H704" s="16">
        <f t="shared" si="10"/>
        <v>0</v>
      </c>
      <c r="I704" s="88" t="s">
        <v>16</v>
      </c>
      <c r="J704" s="88" t="s">
        <v>17</v>
      </c>
      <c r="K704" s="78">
        <v>48</v>
      </c>
      <c r="L704" s="85" t="s">
        <v>50</v>
      </c>
      <c r="M704" s="14">
        <f>IF(L704="","",VLOOKUP(L704,Légende!A:B,2,FALSE))</f>
        <v>0.8</v>
      </c>
      <c r="N704" s="90" t="s">
        <v>18</v>
      </c>
      <c r="O704" s="14">
        <f>IF(N704="",0,VLOOKUP(N704,Légende!D:E,2,FALSE))</f>
        <v>1</v>
      </c>
      <c r="P704" s="15">
        <f>IF(Q704="","",VLOOKUP(Q704,'[1]Données GS'!V:W,2,FALSE))</f>
        <v>0</v>
      </c>
      <c r="Q704" s="96" t="s">
        <v>94</v>
      </c>
      <c r="R704" s="107" t="s">
        <v>292</v>
      </c>
    </row>
    <row r="705" spans="1:18" ht="45" x14ac:dyDescent="0.25">
      <c r="A705" s="121" t="s">
        <v>144</v>
      </c>
      <c r="B705" s="83"/>
      <c r="C705" s="82"/>
      <c r="D705" s="82">
        <v>8</v>
      </c>
      <c r="E705" s="59" t="s">
        <v>15</v>
      </c>
      <c r="F705" s="76"/>
      <c r="G705" s="76"/>
      <c r="H705" s="16">
        <f t="shared" si="10"/>
        <v>0</v>
      </c>
      <c r="I705" s="88" t="s">
        <v>16</v>
      </c>
      <c r="J705" s="88" t="s">
        <v>17</v>
      </c>
      <c r="K705" s="78">
        <v>48</v>
      </c>
      <c r="L705" s="85" t="s">
        <v>50</v>
      </c>
      <c r="M705" s="14">
        <f>IF(L705="","",VLOOKUP(L705,Légende!A:B,2,FALSE))</f>
        <v>0.8</v>
      </c>
      <c r="N705" s="90" t="s">
        <v>18</v>
      </c>
      <c r="O705" s="14">
        <f>IF(N705="",0,VLOOKUP(N705,Légende!D:E,2,FALSE))</f>
        <v>1</v>
      </c>
      <c r="P705" s="15">
        <f>IF(Q705="","",VLOOKUP(Q705,'[1]Données GS'!V:W,2,FALSE))</f>
        <v>0</v>
      </c>
      <c r="Q705" s="96" t="s">
        <v>94</v>
      </c>
      <c r="R705" s="107" t="s">
        <v>292</v>
      </c>
    </row>
    <row r="706" spans="1:18" ht="45" x14ac:dyDescent="0.25">
      <c r="A706" s="121" t="s">
        <v>144</v>
      </c>
      <c r="B706" s="83"/>
      <c r="C706" s="82"/>
      <c r="D706" s="82">
        <v>9</v>
      </c>
      <c r="E706" s="59" t="s">
        <v>15</v>
      </c>
      <c r="F706" s="76"/>
      <c r="G706" s="76"/>
      <c r="H706" s="16">
        <f t="shared" si="10"/>
        <v>0</v>
      </c>
      <c r="I706" s="88" t="s">
        <v>16</v>
      </c>
      <c r="J706" s="88" t="s">
        <v>17</v>
      </c>
      <c r="K706" s="78">
        <v>48</v>
      </c>
      <c r="L706" s="85" t="s">
        <v>50</v>
      </c>
      <c r="M706" s="14">
        <f>IF(L706="","",VLOOKUP(L706,Légende!A:B,2,FALSE))</f>
        <v>0.8</v>
      </c>
      <c r="N706" s="90" t="s">
        <v>18</v>
      </c>
      <c r="O706" s="14">
        <f>IF(N706="",0,VLOOKUP(N706,Légende!D:E,2,FALSE))</f>
        <v>1</v>
      </c>
      <c r="P706" s="15">
        <f>IF(Q706="","",VLOOKUP(Q706,'[1]Données GS'!V:W,2,FALSE))</f>
        <v>0</v>
      </c>
      <c r="Q706" s="96" t="s">
        <v>94</v>
      </c>
      <c r="R706" s="107" t="s">
        <v>292</v>
      </c>
    </row>
    <row r="707" spans="1:18" ht="45" x14ac:dyDescent="0.25">
      <c r="A707" s="121" t="s">
        <v>144</v>
      </c>
      <c r="B707" s="83"/>
      <c r="C707" s="82"/>
      <c r="D707" s="82">
        <v>12</v>
      </c>
      <c r="E707" s="59" t="s">
        <v>15</v>
      </c>
      <c r="F707" s="76"/>
      <c r="G707" s="76"/>
      <c r="H707" s="16">
        <f t="shared" si="10"/>
        <v>0</v>
      </c>
      <c r="I707" s="88" t="s">
        <v>16</v>
      </c>
      <c r="J707" s="88" t="s">
        <v>17</v>
      </c>
      <c r="K707" s="78">
        <v>48</v>
      </c>
      <c r="L707" s="85" t="s">
        <v>50</v>
      </c>
      <c r="M707" s="14">
        <f>IF(L707="","",VLOOKUP(L707,Légende!A:B,2,FALSE))</f>
        <v>0.8</v>
      </c>
      <c r="N707" s="90" t="s">
        <v>18</v>
      </c>
      <c r="O707" s="14">
        <f>IF(N707="",0,VLOOKUP(N707,Légende!D:E,2,FALSE))</f>
        <v>1</v>
      </c>
      <c r="P707" s="15">
        <f>IF(Q707="","",VLOOKUP(Q707,'[1]Données GS'!V:W,2,FALSE))</f>
        <v>0</v>
      </c>
      <c r="Q707" s="96" t="s">
        <v>94</v>
      </c>
      <c r="R707" s="107" t="s">
        <v>292</v>
      </c>
    </row>
    <row r="708" spans="1:18" ht="45" x14ac:dyDescent="0.25">
      <c r="A708" s="121" t="s">
        <v>144</v>
      </c>
      <c r="B708" s="83"/>
      <c r="C708" s="82"/>
      <c r="D708" s="82">
        <v>13</v>
      </c>
      <c r="E708" s="59" t="s">
        <v>15</v>
      </c>
      <c r="F708" s="76"/>
      <c r="G708" s="76"/>
      <c r="H708" s="16">
        <f t="shared" si="10"/>
        <v>0</v>
      </c>
      <c r="I708" s="88" t="s">
        <v>16</v>
      </c>
      <c r="J708" s="88" t="s">
        <v>17</v>
      </c>
      <c r="K708" s="78">
        <v>48</v>
      </c>
      <c r="L708" s="85" t="s">
        <v>50</v>
      </c>
      <c r="M708" s="14">
        <f>IF(L708="","",VLOOKUP(L708,Légende!A:B,2,FALSE))</f>
        <v>0.8</v>
      </c>
      <c r="N708" s="90" t="s">
        <v>18</v>
      </c>
      <c r="O708" s="14">
        <f>IF(N708="",0,VLOOKUP(N708,Légende!D:E,2,FALSE))</f>
        <v>1</v>
      </c>
      <c r="P708" s="15">
        <f>IF(Q708="","",VLOOKUP(Q708,'[1]Données GS'!V:W,2,FALSE))</f>
        <v>0</v>
      </c>
      <c r="Q708" s="96" t="s">
        <v>94</v>
      </c>
      <c r="R708" s="107" t="s">
        <v>292</v>
      </c>
    </row>
    <row r="709" spans="1:18" ht="45" x14ac:dyDescent="0.25">
      <c r="A709" s="121" t="s">
        <v>144</v>
      </c>
      <c r="B709" s="83"/>
      <c r="C709" s="82"/>
      <c r="D709" s="82">
        <v>14</v>
      </c>
      <c r="E709" s="59" t="s">
        <v>15</v>
      </c>
      <c r="F709" s="76"/>
      <c r="G709" s="76"/>
      <c r="H709" s="16">
        <f t="shared" si="10"/>
        <v>0</v>
      </c>
      <c r="I709" s="88" t="s">
        <v>16</v>
      </c>
      <c r="J709" s="88" t="s">
        <v>17</v>
      </c>
      <c r="K709" s="78">
        <v>48</v>
      </c>
      <c r="L709" s="85" t="s">
        <v>50</v>
      </c>
      <c r="M709" s="14">
        <f>IF(L709="","",VLOOKUP(L709,Légende!A:B,2,FALSE))</f>
        <v>0.8</v>
      </c>
      <c r="N709" s="90" t="s">
        <v>18</v>
      </c>
      <c r="O709" s="14">
        <f>IF(N709="",0,VLOOKUP(N709,Légende!D:E,2,FALSE))</f>
        <v>1</v>
      </c>
      <c r="P709" s="15">
        <f>IF(Q709="","",VLOOKUP(Q709,'[1]Données GS'!V:W,2,FALSE))</f>
        <v>0</v>
      </c>
      <c r="Q709" s="96" t="s">
        <v>94</v>
      </c>
      <c r="R709" s="107" t="s">
        <v>292</v>
      </c>
    </row>
    <row r="710" spans="1:18" ht="45" x14ac:dyDescent="0.25">
      <c r="A710" s="121" t="s">
        <v>144</v>
      </c>
      <c r="B710" s="83"/>
      <c r="C710" s="82"/>
      <c r="D710" s="82">
        <v>15</v>
      </c>
      <c r="E710" s="59" t="s">
        <v>15</v>
      </c>
      <c r="F710" s="76"/>
      <c r="G710" s="76"/>
      <c r="H710" s="16">
        <f t="shared" si="10"/>
        <v>0</v>
      </c>
      <c r="I710" s="88" t="s">
        <v>16</v>
      </c>
      <c r="J710" s="88" t="s">
        <v>17</v>
      </c>
      <c r="K710" s="78">
        <v>48</v>
      </c>
      <c r="L710" s="85" t="s">
        <v>50</v>
      </c>
      <c r="M710" s="14">
        <f>IF(L710="","",VLOOKUP(L710,Légende!A:B,2,FALSE))</f>
        <v>0.8</v>
      </c>
      <c r="N710" s="90" t="s">
        <v>18</v>
      </c>
      <c r="O710" s="14">
        <f>IF(N710="",0,VLOOKUP(N710,Légende!D:E,2,FALSE))</f>
        <v>1</v>
      </c>
      <c r="P710" s="15">
        <f>IF(Q710="","",VLOOKUP(Q710,'[1]Données GS'!V:W,2,FALSE))</f>
        <v>0</v>
      </c>
      <c r="Q710" s="96" t="s">
        <v>94</v>
      </c>
      <c r="R710" s="107" t="s">
        <v>292</v>
      </c>
    </row>
    <row r="711" spans="1:18" ht="45" x14ac:dyDescent="0.25">
      <c r="A711" s="121" t="s">
        <v>144</v>
      </c>
      <c r="B711" s="83"/>
      <c r="C711" s="82"/>
      <c r="D711" s="82">
        <v>16</v>
      </c>
      <c r="E711" s="59" t="s">
        <v>15</v>
      </c>
      <c r="F711" s="76"/>
      <c r="G711" s="76"/>
      <c r="H711" s="16">
        <f t="shared" si="10"/>
        <v>0</v>
      </c>
      <c r="I711" s="88" t="s">
        <v>16</v>
      </c>
      <c r="J711" s="88" t="s">
        <v>17</v>
      </c>
      <c r="K711" s="78">
        <v>48</v>
      </c>
      <c r="L711" s="85" t="s">
        <v>50</v>
      </c>
      <c r="M711" s="14">
        <f>IF(L711="","",VLOOKUP(L711,Légende!A:B,2,FALSE))</f>
        <v>0.8</v>
      </c>
      <c r="N711" s="90" t="s">
        <v>18</v>
      </c>
      <c r="O711" s="14">
        <f>IF(N711="",0,VLOOKUP(N711,Légende!D:E,2,FALSE))</f>
        <v>1</v>
      </c>
      <c r="P711" s="15">
        <f>IF(Q711="","",VLOOKUP(Q711,'[1]Données GS'!V:W,2,FALSE))</f>
        <v>0</v>
      </c>
      <c r="Q711" s="96" t="s">
        <v>94</v>
      </c>
      <c r="R711" s="107" t="s">
        <v>292</v>
      </c>
    </row>
    <row r="712" spans="1:18" ht="45" x14ac:dyDescent="0.25">
      <c r="A712" s="121" t="s">
        <v>144</v>
      </c>
      <c r="B712" s="83"/>
      <c r="C712" s="82"/>
      <c r="D712" s="82">
        <v>17</v>
      </c>
      <c r="E712" s="59" t="s">
        <v>15</v>
      </c>
      <c r="F712" s="76"/>
      <c r="G712" s="76"/>
      <c r="H712" s="16">
        <f t="shared" si="10"/>
        <v>0</v>
      </c>
      <c r="I712" s="88" t="s">
        <v>16</v>
      </c>
      <c r="J712" s="88" t="s">
        <v>17</v>
      </c>
      <c r="K712" s="78">
        <v>48</v>
      </c>
      <c r="L712" s="85" t="s">
        <v>50</v>
      </c>
      <c r="M712" s="14">
        <f>IF(L712="","",VLOOKUP(L712,Légende!A:B,2,FALSE))</f>
        <v>0.8</v>
      </c>
      <c r="N712" s="90" t="s">
        <v>18</v>
      </c>
      <c r="O712" s="14">
        <f>IF(N712="",0,VLOOKUP(N712,Légende!D:E,2,FALSE))</f>
        <v>1</v>
      </c>
      <c r="P712" s="15">
        <f>IF(Q712="","",VLOOKUP(Q712,'[1]Données GS'!V:W,2,FALSE))</f>
        <v>0</v>
      </c>
      <c r="Q712" s="96" t="s">
        <v>94</v>
      </c>
      <c r="R712" s="107" t="s">
        <v>292</v>
      </c>
    </row>
    <row r="713" spans="1:18" ht="45" x14ac:dyDescent="0.25">
      <c r="A713" s="121" t="s">
        <v>144</v>
      </c>
      <c r="B713" s="83"/>
      <c r="C713" s="82"/>
      <c r="D713" s="82">
        <v>18</v>
      </c>
      <c r="E713" s="59" t="s">
        <v>15</v>
      </c>
      <c r="F713" s="76"/>
      <c r="G713" s="76"/>
      <c r="H713" s="16">
        <f t="shared" si="10"/>
        <v>0</v>
      </c>
      <c r="I713" s="88" t="s">
        <v>16</v>
      </c>
      <c r="J713" s="88" t="s">
        <v>17</v>
      </c>
      <c r="K713" s="78">
        <v>48</v>
      </c>
      <c r="L713" s="85" t="s">
        <v>50</v>
      </c>
      <c r="M713" s="14">
        <f>IF(L713="","",VLOOKUP(L713,Légende!A:B,2,FALSE))</f>
        <v>0.8</v>
      </c>
      <c r="N713" s="90" t="s">
        <v>18</v>
      </c>
      <c r="O713" s="14">
        <f>IF(N713="",0,VLOOKUP(N713,Légende!D:E,2,FALSE))</f>
        <v>1</v>
      </c>
      <c r="P713" s="15">
        <f>IF(Q713="","",VLOOKUP(Q713,'[1]Données GS'!V:W,2,FALSE))</f>
        <v>0</v>
      </c>
      <c r="Q713" s="96" t="s">
        <v>94</v>
      </c>
      <c r="R713" s="107" t="s">
        <v>292</v>
      </c>
    </row>
    <row r="714" spans="1:18" ht="45" x14ac:dyDescent="0.25">
      <c r="A714" s="121" t="s">
        <v>144</v>
      </c>
      <c r="B714" s="83"/>
      <c r="C714" s="82"/>
      <c r="D714" s="82"/>
      <c r="E714" s="59" t="s">
        <v>2</v>
      </c>
      <c r="F714" s="76"/>
      <c r="G714" s="76"/>
      <c r="H714" s="16">
        <f t="shared" si="10"/>
        <v>0</v>
      </c>
      <c r="I714" s="88" t="s">
        <v>16</v>
      </c>
      <c r="J714" s="88" t="s">
        <v>17</v>
      </c>
      <c r="K714" s="78">
        <v>225</v>
      </c>
      <c r="L714" s="85" t="s">
        <v>50</v>
      </c>
      <c r="M714" s="14">
        <f>IF(L714="","",VLOOKUP(L714,Légende!A:B,2,FALSE))</f>
        <v>0.8</v>
      </c>
      <c r="N714" s="90" t="s">
        <v>18</v>
      </c>
      <c r="O714" s="14">
        <f>IF(N714="",0,VLOOKUP(N714,Légende!D:E,2,FALSE))</f>
        <v>1</v>
      </c>
      <c r="P714" s="15">
        <f>IF(Q714="","",VLOOKUP(Q714,'[1]Données GS'!V:W,2,FALSE))</f>
        <v>0</v>
      </c>
      <c r="Q714" s="96" t="s">
        <v>94</v>
      </c>
      <c r="R714" s="107" t="s">
        <v>292</v>
      </c>
    </row>
    <row r="715" spans="1:18" ht="75" x14ac:dyDescent="0.25">
      <c r="A715" s="121" t="s">
        <v>144</v>
      </c>
      <c r="B715" s="83"/>
      <c r="C715" s="82"/>
      <c r="D715" s="82"/>
      <c r="E715" s="58" t="s">
        <v>22</v>
      </c>
      <c r="F715" s="76"/>
      <c r="G715" s="76"/>
      <c r="H715" s="16">
        <f t="shared" ref="H715:H778" si="11">F715*G715*2</f>
        <v>0</v>
      </c>
      <c r="I715" s="88" t="s">
        <v>16</v>
      </c>
      <c r="J715" s="88" t="s">
        <v>17</v>
      </c>
      <c r="K715" s="78">
        <f>134+122</f>
        <v>256</v>
      </c>
      <c r="L715" s="85" t="s">
        <v>50</v>
      </c>
      <c r="M715" s="14">
        <f>IF(L715="","",VLOOKUP(L715,Légende!A:B,2,FALSE))</f>
        <v>0.8</v>
      </c>
      <c r="N715" s="90" t="s">
        <v>18</v>
      </c>
      <c r="O715" s="14">
        <f>IF(N715="",0,VLOOKUP(N715,Légende!D:E,2,FALSE))</f>
        <v>1</v>
      </c>
      <c r="P715" s="15">
        <f>IF(Q715="","",VLOOKUP(Q715,'[1]Données GS'!V:W,2,FALSE))</f>
        <v>0</v>
      </c>
      <c r="Q715" s="96" t="s">
        <v>94</v>
      </c>
      <c r="R715" s="107" t="s">
        <v>495</v>
      </c>
    </row>
    <row r="716" spans="1:18" ht="45" x14ac:dyDescent="0.25">
      <c r="A716" s="121" t="s">
        <v>145</v>
      </c>
      <c r="B716" s="83"/>
      <c r="C716" s="82"/>
      <c r="D716" s="82">
        <v>4</v>
      </c>
      <c r="E716" s="59" t="s">
        <v>25</v>
      </c>
      <c r="F716" s="76"/>
      <c r="G716" s="76"/>
      <c r="H716" s="16">
        <f t="shared" si="11"/>
        <v>0</v>
      </c>
      <c r="I716" s="88" t="s">
        <v>16</v>
      </c>
      <c r="J716" s="88" t="s">
        <v>17</v>
      </c>
      <c r="K716" s="78">
        <v>48</v>
      </c>
      <c r="L716" s="85" t="s">
        <v>50</v>
      </c>
      <c r="M716" s="14">
        <f>IF(L716="","",VLOOKUP(L716,Légende!A:B,2,FALSE))</f>
        <v>0.8</v>
      </c>
      <c r="N716" s="90" t="s">
        <v>18</v>
      </c>
      <c r="O716" s="14">
        <f>IF(N716="",0,VLOOKUP(N716,Légende!D:E,2,FALSE))</f>
        <v>1</v>
      </c>
      <c r="P716" s="15">
        <f>IF(Q716="","",VLOOKUP(Q716,'[1]Données GS'!V:W,2,FALSE))</f>
        <v>0</v>
      </c>
      <c r="Q716" s="96" t="s">
        <v>94</v>
      </c>
      <c r="R716" s="107" t="s">
        <v>292</v>
      </c>
    </row>
    <row r="717" spans="1:18" ht="45" x14ac:dyDescent="0.25">
      <c r="A717" s="121" t="s">
        <v>145</v>
      </c>
      <c r="B717" s="83"/>
      <c r="C717" s="82"/>
      <c r="D717" s="82">
        <v>5</v>
      </c>
      <c r="E717" s="59" t="s">
        <v>25</v>
      </c>
      <c r="F717" s="76"/>
      <c r="G717" s="76"/>
      <c r="H717" s="16">
        <f t="shared" si="11"/>
        <v>0</v>
      </c>
      <c r="I717" s="88" t="s">
        <v>16</v>
      </c>
      <c r="J717" s="88" t="s">
        <v>17</v>
      </c>
      <c r="K717" s="78">
        <v>48</v>
      </c>
      <c r="L717" s="85" t="s">
        <v>50</v>
      </c>
      <c r="M717" s="14">
        <f>IF(L717="","",VLOOKUP(L717,Légende!A:B,2,FALSE))</f>
        <v>0.8</v>
      </c>
      <c r="N717" s="90" t="s">
        <v>18</v>
      </c>
      <c r="O717" s="14">
        <f>IF(N717="",0,VLOOKUP(N717,Légende!D:E,2,FALSE))</f>
        <v>1</v>
      </c>
      <c r="P717" s="15">
        <f>IF(Q717="","",VLOOKUP(Q717,'[1]Données GS'!V:W,2,FALSE))</f>
        <v>0</v>
      </c>
      <c r="Q717" s="96" t="s">
        <v>94</v>
      </c>
      <c r="R717" s="107" t="s">
        <v>292</v>
      </c>
    </row>
    <row r="718" spans="1:18" ht="45" x14ac:dyDescent="0.25">
      <c r="A718" s="121" t="s">
        <v>145</v>
      </c>
      <c r="B718" s="83"/>
      <c r="C718" s="82"/>
      <c r="D718" s="82">
        <v>6</v>
      </c>
      <c r="E718" s="59" t="s">
        <v>25</v>
      </c>
      <c r="F718" s="76"/>
      <c r="G718" s="76"/>
      <c r="H718" s="16">
        <f t="shared" si="11"/>
        <v>0</v>
      </c>
      <c r="I718" s="88" t="s">
        <v>16</v>
      </c>
      <c r="J718" s="88" t="s">
        <v>17</v>
      </c>
      <c r="K718" s="78">
        <v>48</v>
      </c>
      <c r="L718" s="85" t="s">
        <v>50</v>
      </c>
      <c r="M718" s="14">
        <f>IF(L718="","",VLOOKUP(L718,Légende!A:B,2,FALSE))</f>
        <v>0.8</v>
      </c>
      <c r="N718" s="90" t="s">
        <v>18</v>
      </c>
      <c r="O718" s="14">
        <f>IF(N718="",0,VLOOKUP(N718,Légende!D:E,2,FALSE))</f>
        <v>1</v>
      </c>
      <c r="P718" s="15">
        <f>IF(Q718="","",VLOOKUP(Q718,'[1]Données GS'!V:W,2,FALSE))</f>
        <v>0</v>
      </c>
      <c r="Q718" s="96" t="s">
        <v>94</v>
      </c>
      <c r="R718" s="107" t="s">
        <v>292</v>
      </c>
    </row>
    <row r="719" spans="1:18" ht="45" x14ac:dyDescent="0.25">
      <c r="A719" s="121" t="s">
        <v>145</v>
      </c>
      <c r="B719" s="83"/>
      <c r="C719" s="82"/>
      <c r="D719" s="82">
        <v>7</v>
      </c>
      <c r="E719" s="59" t="s">
        <v>25</v>
      </c>
      <c r="F719" s="76"/>
      <c r="G719" s="76"/>
      <c r="H719" s="16">
        <f t="shared" si="11"/>
        <v>0</v>
      </c>
      <c r="I719" s="88" t="s">
        <v>16</v>
      </c>
      <c r="J719" s="88" t="s">
        <v>17</v>
      </c>
      <c r="K719" s="78">
        <v>48</v>
      </c>
      <c r="L719" s="85" t="s">
        <v>50</v>
      </c>
      <c r="M719" s="14">
        <f>IF(L719="","",VLOOKUP(L719,Légende!A:B,2,FALSE))</f>
        <v>0.8</v>
      </c>
      <c r="N719" s="90" t="s">
        <v>18</v>
      </c>
      <c r="O719" s="14">
        <f>IF(N719="",0,VLOOKUP(N719,Légende!D:E,2,FALSE))</f>
        <v>1</v>
      </c>
      <c r="P719" s="15">
        <f>IF(Q719="","",VLOOKUP(Q719,'[1]Données GS'!V:W,2,FALSE))</f>
        <v>0</v>
      </c>
      <c r="Q719" s="96" t="s">
        <v>94</v>
      </c>
      <c r="R719" s="107" t="s">
        <v>292</v>
      </c>
    </row>
    <row r="720" spans="1:18" ht="45" x14ac:dyDescent="0.25">
      <c r="A720" s="121" t="s">
        <v>145</v>
      </c>
      <c r="B720" s="83"/>
      <c r="C720" s="82"/>
      <c r="D720" s="82">
        <v>8</v>
      </c>
      <c r="E720" s="59" t="s">
        <v>25</v>
      </c>
      <c r="F720" s="76"/>
      <c r="G720" s="76"/>
      <c r="H720" s="16">
        <f t="shared" si="11"/>
        <v>0</v>
      </c>
      <c r="I720" s="88" t="s">
        <v>16</v>
      </c>
      <c r="J720" s="88" t="s">
        <v>17</v>
      </c>
      <c r="K720" s="78">
        <v>48</v>
      </c>
      <c r="L720" s="85" t="s">
        <v>50</v>
      </c>
      <c r="M720" s="14">
        <f>IF(L720="","",VLOOKUP(L720,Légende!A:B,2,FALSE))</f>
        <v>0.8</v>
      </c>
      <c r="N720" s="90" t="s">
        <v>18</v>
      </c>
      <c r="O720" s="14">
        <f>IF(N720="",0,VLOOKUP(N720,Légende!D:E,2,FALSE))</f>
        <v>1</v>
      </c>
      <c r="P720" s="15">
        <f>IF(Q720="","",VLOOKUP(Q720,'[1]Données GS'!V:W,2,FALSE))</f>
        <v>0</v>
      </c>
      <c r="Q720" s="96" t="s">
        <v>94</v>
      </c>
      <c r="R720" s="107" t="s">
        <v>292</v>
      </c>
    </row>
    <row r="721" spans="1:18" ht="45" x14ac:dyDescent="0.25">
      <c r="A721" s="121" t="s">
        <v>145</v>
      </c>
      <c r="B721" s="83"/>
      <c r="C721" s="82"/>
      <c r="D721" s="82">
        <v>9</v>
      </c>
      <c r="E721" s="59" t="s">
        <v>25</v>
      </c>
      <c r="F721" s="76"/>
      <c r="G721" s="76"/>
      <c r="H721" s="16">
        <f t="shared" si="11"/>
        <v>0</v>
      </c>
      <c r="I721" s="88" t="s">
        <v>16</v>
      </c>
      <c r="J721" s="88" t="s">
        <v>17</v>
      </c>
      <c r="K721" s="78">
        <v>48</v>
      </c>
      <c r="L721" s="85" t="s">
        <v>50</v>
      </c>
      <c r="M721" s="14">
        <f>IF(L721="","",VLOOKUP(L721,Légende!A:B,2,FALSE))</f>
        <v>0.8</v>
      </c>
      <c r="N721" s="90" t="s">
        <v>18</v>
      </c>
      <c r="O721" s="14">
        <f>IF(N721="",0,VLOOKUP(N721,Légende!D:E,2,FALSE))</f>
        <v>1</v>
      </c>
      <c r="P721" s="15">
        <f>IF(Q721="","",VLOOKUP(Q721,'[1]Données GS'!V:W,2,FALSE))</f>
        <v>0</v>
      </c>
      <c r="Q721" s="96" t="s">
        <v>94</v>
      </c>
      <c r="R721" s="107" t="s">
        <v>292</v>
      </c>
    </row>
    <row r="722" spans="1:18" ht="45" x14ac:dyDescent="0.25">
      <c r="A722" s="121" t="s">
        <v>145</v>
      </c>
      <c r="B722" s="83"/>
      <c r="C722" s="82"/>
      <c r="D722" s="82">
        <v>12</v>
      </c>
      <c r="E722" s="59" t="s">
        <v>25</v>
      </c>
      <c r="F722" s="76"/>
      <c r="G722" s="76"/>
      <c r="H722" s="16">
        <f t="shared" si="11"/>
        <v>0</v>
      </c>
      <c r="I722" s="88" t="s">
        <v>16</v>
      </c>
      <c r="J722" s="88" t="s">
        <v>17</v>
      </c>
      <c r="K722" s="78">
        <v>48</v>
      </c>
      <c r="L722" s="85" t="s">
        <v>50</v>
      </c>
      <c r="M722" s="14">
        <f>IF(L722="","",VLOOKUP(L722,Légende!A:B,2,FALSE))</f>
        <v>0.8</v>
      </c>
      <c r="N722" s="90" t="s">
        <v>18</v>
      </c>
      <c r="O722" s="14">
        <f>IF(N722="",0,VLOOKUP(N722,Légende!D:E,2,FALSE))</f>
        <v>1</v>
      </c>
      <c r="P722" s="15">
        <f>IF(Q722="","",VLOOKUP(Q722,'[1]Données GS'!V:W,2,FALSE))</f>
        <v>0</v>
      </c>
      <c r="Q722" s="96" t="s">
        <v>94</v>
      </c>
      <c r="R722" s="107" t="s">
        <v>292</v>
      </c>
    </row>
    <row r="723" spans="1:18" ht="45" x14ac:dyDescent="0.25">
      <c r="A723" s="121" t="s">
        <v>145</v>
      </c>
      <c r="B723" s="83"/>
      <c r="C723" s="82"/>
      <c r="D723" s="82">
        <v>13</v>
      </c>
      <c r="E723" s="59" t="s">
        <v>25</v>
      </c>
      <c r="F723" s="76"/>
      <c r="G723" s="76"/>
      <c r="H723" s="16">
        <f t="shared" si="11"/>
        <v>0</v>
      </c>
      <c r="I723" s="88" t="s">
        <v>16</v>
      </c>
      <c r="J723" s="88" t="s">
        <v>17</v>
      </c>
      <c r="K723" s="78">
        <v>48</v>
      </c>
      <c r="L723" s="85" t="s">
        <v>50</v>
      </c>
      <c r="M723" s="14">
        <f>IF(L723="","",VLOOKUP(L723,Légende!A:B,2,FALSE))</f>
        <v>0.8</v>
      </c>
      <c r="N723" s="90" t="s">
        <v>18</v>
      </c>
      <c r="O723" s="14">
        <f>IF(N723="",0,VLOOKUP(N723,Légende!D:E,2,FALSE))</f>
        <v>1</v>
      </c>
      <c r="P723" s="15">
        <f>IF(Q723="","",VLOOKUP(Q723,'[1]Données GS'!V:W,2,FALSE))</f>
        <v>0</v>
      </c>
      <c r="Q723" s="96" t="s">
        <v>94</v>
      </c>
      <c r="R723" s="107" t="s">
        <v>292</v>
      </c>
    </row>
    <row r="724" spans="1:18" ht="45" x14ac:dyDescent="0.25">
      <c r="A724" s="121" t="s">
        <v>145</v>
      </c>
      <c r="B724" s="83"/>
      <c r="C724" s="82"/>
      <c r="D724" s="82">
        <v>14</v>
      </c>
      <c r="E724" s="59" t="s">
        <v>25</v>
      </c>
      <c r="F724" s="76"/>
      <c r="G724" s="76"/>
      <c r="H724" s="16">
        <f t="shared" si="11"/>
        <v>0</v>
      </c>
      <c r="I724" s="88" t="s">
        <v>16</v>
      </c>
      <c r="J724" s="88" t="s">
        <v>17</v>
      </c>
      <c r="K724" s="78">
        <v>48</v>
      </c>
      <c r="L724" s="85" t="s">
        <v>50</v>
      </c>
      <c r="M724" s="14">
        <f>IF(L724="","",VLOOKUP(L724,Légende!A:B,2,FALSE))</f>
        <v>0.8</v>
      </c>
      <c r="N724" s="90" t="s">
        <v>18</v>
      </c>
      <c r="O724" s="14">
        <f>IF(N724="",0,VLOOKUP(N724,Légende!D:E,2,FALSE))</f>
        <v>1</v>
      </c>
      <c r="P724" s="15">
        <f>IF(Q724="","",VLOOKUP(Q724,'[1]Données GS'!V:W,2,FALSE))</f>
        <v>0</v>
      </c>
      <c r="Q724" s="96" t="s">
        <v>94</v>
      </c>
      <c r="R724" s="107" t="s">
        <v>292</v>
      </c>
    </row>
    <row r="725" spans="1:18" ht="45" x14ac:dyDescent="0.25">
      <c r="A725" s="121" t="s">
        <v>145</v>
      </c>
      <c r="B725" s="83"/>
      <c r="C725" s="82"/>
      <c r="D725" s="82">
        <v>15</v>
      </c>
      <c r="E725" s="59" t="s">
        <v>25</v>
      </c>
      <c r="F725" s="76"/>
      <c r="G725" s="76"/>
      <c r="H725" s="16">
        <f t="shared" si="11"/>
        <v>0</v>
      </c>
      <c r="I725" s="88" t="s">
        <v>16</v>
      </c>
      <c r="J725" s="88" t="s">
        <v>17</v>
      </c>
      <c r="K725" s="78">
        <v>48</v>
      </c>
      <c r="L725" s="85" t="s">
        <v>50</v>
      </c>
      <c r="M725" s="14">
        <f>IF(L725="","",VLOOKUP(L725,Légende!A:B,2,FALSE))</f>
        <v>0.8</v>
      </c>
      <c r="N725" s="90" t="s">
        <v>18</v>
      </c>
      <c r="O725" s="14">
        <f>IF(N725="",0,VLOOKUP(N725,Légende!D:E,2,FALSE))</f>
        <v>1</v>
      </c>
      <c r="P725" s="15">
        <f>IF(Q725="","",VLOOKUP(Q725,'[1]Données GS'!V:W,2,FALSE))</f>
        <v>0</v>
      </c>
      <c r="Q725" s="96" t="s">
        <v>94</v>
      </c>
      <c r="R725" s="107" t="s">
        <v>292</v>
      </c>
    </row>
    <row r="726" spans="1:18" ht="45" x14ac:dyDescent="0.25">
      <c r="A726" s="121" t="s">
        <v>145</v>
      </c>
      <c r="B726" s="83"/>
      <c r="C726" s="82"/>
      <c r="D726" s="82">
        <v>16</v>
      </c>
      <c r="E726" s="59" t="s">
        <v>25</v>
      </c>
      <c r="F726" s="76"/>
      <c r="G726" s="76"/>
      <c r="H726" s="16">
        <f t="shared" si="11"/>
        <v>0</v>
      </c>
      <c r="I726" s="88" t="s">
        <v>16</v>
      </c>
      <c r="J726" s="88" t="s">
        <v>17</v>
      </c>
      <c r="K726" s="78">
        <v>48</v>
      </c>
      <c r="L726" s="85" t="s">
        <v>50</v>
      </c>
      <c r="M726" s="14">
        <f>IF(L726="","",VLOOKUP(L726,Légende!A:B,2,FALSE))</f>
        <v>0.8</v>
      </c>
      <c r="N726" s="90" t="s">
        <v>18</v>
      </c>
      <c r="O726" s="14">
        <f>IF(N726="",0,VLOOKUP(N726,Légende!D:E,2,FALSE))</f>
        <v>1</v>
      </c>
      <c r="P726" s="15">
        <f>IF(Q726="","",VLOOKUP(Q726,'[1]Données GS'!V:W,2,FALSE))</f>
        <v>0</v>
      </c>
      <c r="Q726" s="96" t="s">
        <v>94</v>
      </c>
      <c r="R726" s="107" t="s">
        <v>292</v>
      </c>
    </row>
    <row r="727" spans="1:18" ht="45" x14ac:dyDescent="0.25">
      <c r="A727" s="121" t="s">
        <v>145</v>
      </c>
      <c r="B727" s="83"/>
      <c r="C727" s="82"/>
      <c r="D727" s="82">
        <v>17</v>
      </c>
      <c r="E727" s="59" t="s">
        <v>25</v>
      </c>
      <c r="F727" s="76"/>
      <c r="G727" s="76"/>
      <c r="H727" s="16">
        <f t="shared" si="11"/>
        <v>0</v>
      </c>
      <c r="I727" s="88" t="s">
        <v>16</v>
      </c>
      <c r="J727" s="88" t="s">
        <v>17</v>
      </c>
      <c r="K727" s="78">
        <v>48</v>
      </c>
      <c r="L727" s="85" t="s">
        <v>50</v>
      </c>
      <c r="M727" s="14">
        <f>IF(L727="","",VLOOKUP(L727,Légende!A:B,2,FALSE))</f>
        <v>0.8</v>
      </c>
      <c r="N727" s="90" t="s">
        <v>18</v>
      </c>
      <c r="O727" s="14">
        <f>IF(N727="",0,VLOOKUP(N727,Légende!D:E,2,FALSE))</f>
        <v>1</v>
      </c>
      <c r="P727" s="15">
        <f>IF(Q727="","",VLOOKUP(Q727,'[1]Données GS'!V:W,2,FALSE))</f>
        <v>0</v>
      </c>
      <c r="Q727" s="96" t="s">
        <v>94</v>
      </c>
      <c r="R727" s="107" t="s">
        <v>292</v>
      </c>
    </row>
    <row r="728" spans="1:18" ht="45" x14ac:dyDescent="0.25">
      <c r="A728" s="121" t="s">
        <v>145</v>
      </c>
      <c r="B728" s="83"/>
      <c r="C728" s="82"/>
      <c r="D728" s="82">
        <v>18</v>
      </c>
      <c r="E728" s="59" t="s">
        <v>25</v>
      </c>
      <c r="F728" s="76"/>
      <c r="G728" s="76"/>
      <c r="H728" s="16">
        <f t="shared" si="11"/>
        <v>0</v>
      </c>
      <c r="I728" s="88" t="s">
        <v>16</v>
      </c>
      <c r="J728" s="88" t="s">
        <v>17</v>
      </c>
      <c r="K728" s="78">
        <v>48</v>
      </c>
      <c r="L728" s="85" t="s">
        <v>50</v>
      </c>
      <c r="M728" s="14">
        <f>IF(L728="","",VLOOKUP(L728,Légende!A:B,2,FALSE))</f>
        <v>0.8</v>
      </c>
      <c r="N728" s="90" t="s">
        <v>18</v>
      </c>
      <c r="O728" s="14">
        <f>IF(N728="",0,VLOOKUP(N728,Légende!D:E,2,FALSE))</f>
        <v>1</v>
      </c>
      <c r="P728" s="15">
        <f>IF(Q728="","",VLOOKUP(Q728,'[1]Données GS'!V:W,2,FALSE))</f>
        <v>0</v>
      </c>
      <c r="Q728" s="96" t="s">
        <v>94</v>
      </c>
      <c r="R728" s="107" t="s">
        <v>292</v>
      </c>
    </row>
    <row r="729" spans="1:18" ht="45" x14ac:dyDescent="0.25">
      <c r="A729" s="121" t="s">
        <v>145</v>
      </c>
      <c r="B729" s="83"/>
      <c r="C729" s="82"/>
      <c r="D729" s="82"/>
      <c r="E729" s="59" t="s">
        <v>2</v>
      </c>
      <c r="F729" s="76"/>
      <c r="G729" s="76"/>
      <c r="H729" s="16">
        <f t="shared" si="11"/>
        <v>0</v>
      </c>
      <c r="I729" s="88" t="s">
        <v>16</v>
      </c>
      <c r="J729" s="88" t="s">
        <v>17</v>
      </c>
      <c r="K729" s="78">
        <v>225</v>
      </c>
      <c r="L729" s="85" t="s">
        <v>50</v>
      </c>
      <c r="M729" s="14">
        <f>IF(L729="","",VLOOKUP(L729,Légende!A:B,2,FALSE))</f>
        <v>0.8</v>
      </c>
      <c r="N729" s="90" t="s">
        <v>18</v>
      </c>
      <c r="O729" s="14">
        <f>IF(N729="",0,VLOOKUP(N729,Légende!D:E,2,FALSE))</f>
        <v>1</v>
      </c>
      <c r="P729" s="15">
        <f>IF(Q729="","",VLOOKUP(Q729,'[1]Données GS'!V:W,2,FALSE))</f>
        <v>0</v>
      </c>
      <c r="Q729" s="96" t="s">
        <v>94</v>
      </c>
      <c r="R729" s="107" t="s">
        <v>292</v>
      </c>
    </row>
    <row r="730" spans="1:18" ht="45" x14ac:dyDescent="0.25">
      <c r="A730" s="121" t="s">
        <v>146</v>
      </c>
      <c r="B730" s="83"/>
      <c r="C730" s="82"/>
      <c r="D730" s="82">
        <v>4</v>
      </c>
      <c r="E730" s="59" t="s">
        <v>25</v>
      </c>
      <c r="F730" s="76"/>
      <c r="G730" s="76"/>
      <c r="H730" s="16">
        <f t="shared" si="11"/>
        <v>0</v>
      </c>
      <c r="I730" s="88" t="s">
        <v>16</v>
      </c>
      <c r="J730" s="88" t="s">
        <v>17</v>
      </c>
      <c r="K730" s="78">
        <v>48</v>
      </c>
      <c r="L730" s="85" t="s">
        <v>50</v>
      </c>
      <c r="M730" s="14">
        <f>IF(L730="","",VLOOKUP(L730,Légende!A:B,2,FALSE))</f>
        <v>0.8</v>
      </c>
      <c r="N730" s="90" t="s">
        <v>18</v>
      </c>
      <c r="O730" s="14">
        <f>IF(N730="",0,VLOOKUP(N730,Légende!D:E,2,FALSE))</f>
        <v>1</v>
      </c>
      <c r="P730" s="15">
        <f>IF(Q730="","",VLOOKUP(Q730,'[1]Données GS'!V:W,2,FALSE))</f>
        <v>0</v>
      </c>
      <c r="Q730" s="96" t="s">
        <v>94</v>
      </c>
      <c r="R730" s="107" t="s">
        <v>292</v>
      </c>
    </row>
    <row r="731" spans="1:18" ht="45" x14ac:dyDescent="0.25">
      <c r="A731" s="121" t="s">
        <v>146</v>
      </c>
      <c r="B731" s="83"/>
      <c r="C731" s="82"/>
      <c r="D731" s="82">
        <v>5</v>
      </c>
      <c r="E731" s="59" t="s">
        <v>25</v>
      </c>
      <c r="F731" s="76"/>
      <c r="G731" s="76"/>
      <c r="H731" s="16">
        <f t="shared" si="11"/>
        <v>0</v>
      </c>
      <c r="I731" s="88" t="s">
        <v>16</v>
      </c>
      <c r="J731" s="88" t="s">
        <v>17</v>
      </c>
      <c r="K731" s="78">
        <v>48</v>
      </c>
      <c r="L731" s="85" t="s">
        <v>50</v>
      </c>
      <c r="M731" s="14">
        <f>IF(L731="","",VLOOKUP(L731,Légende!A:B,2,FALSE))</f>
        <v>0.8</v>
      </c>
      <c r="N731" s="90" t="s">
        <v>18</v>
      </c>
      <c r="O731" s="14">
        <f>IF(N731="",0,VLOOKUP(N731,Légende!D:E,2,FALSE))</f>
        <v>1</v>
      </c>
      <c r="P731" s="15">
        <f>IF(Q731="","",VLOOKUP(Q731,'[1]Données GS'!V:W,2,FALSE))</f>
        <v>0</v>
      </c>
      <c r="Q731" s="96" t="s">
        <v>94</v>
      </c>
      <c r="R731" s="107" t="s">
        <v>292</v>
      </c>
    </row>
    <row r="732" spans="1:18" ht="45" x14ac:dyDescent="0.25">
      <c r="A732" s="121" t="s">
        <v>146</v>
      </c>
      <c r="B732" s="83"/>
      <c r="C732" s="82"/>
      <c r="D732" s="82">
        <v>6</v>
      </c>
      <c r="E732" s="59" t="s">
        <v>25</v>
      </c>
      <c r="F732" s="76"/>
      <c r="G732" s="76"/>
      <c r="H732" s="16">
        <f t="shared" si="11"/>
        <v>0</v>
      </c>
      <c r="I732" s="88" t="s">
        <v>16</v>
      </c>
      <c r="J732" s="88" t="s">
        <v>17</v>
      </c>
      <c r="K732" s="78">
        <v>48</v>
      </c>
      <c r="L732" s="85" t="s">
        <v>50</v>
      </c>
      <c r="M732" s="14">
        <f>IF(L732="","",VLOOKUP(L732,Légende!A:B,2,FALSE))</f>
        <v>0.8</v>
      </c>
      <c r="N732" s="90" t="s">
        <v>18</v>
      </c>
      <c r="O732" s="14">
        <f>IF(N732="",0,VLOOKUP(N732,Légende!D:E,2,FALSE))</f>
        <v>1</v>
      </c>
      <c r="P732" s="15">
        <f>IF(Q732="","",VLOOKUP(Q732,'[1]Données GS'!V:W,2,FALSE))</f>
        <v>0</v>
      </c>
      <c r="Q732" s="96" t="s">
        <v>94</v>
      </c>
      <c r="R732" s="107" t="s">
        <v>292</v>
      </c>
    </row>
    <row r="733" spans="1:18" ht="45" x14ac:dyDescent="0.25">
      <c r="A733" s="121" t="s">
        <v>146</v>
      </c>
      <c r="B733" s="83"/>
      <c r="C733" s="82"/>
      <c r="D733" s="82">
        <v>7</v>
      </c>
      <c r="E733" s="59" t="s">
        <v>25</v>
      </c>
      <c r="F733" s="76"/>
      <c r="G733" s="76"/>
      <c r="H733" s="16">
        <f t="shared" si="11"/>
        <v>0</v>
      </c>
      <c r="I733" s="88" t="s">
        <v>16</v>
      </c>
      <c r="J733" s="88" t="s">
        <v>17</v>
      </c>
      <c r="K733" s="78">
        <v>48</v>
      </c>
      <c r="L733" s="85" t="s">
        <v>50</v>
      </c>
      <c r="M733" s="14">
        <f>IF(L733="","",VLOOKUP(L733,Légende!A:B,2,FALSE))</f>
        <v>0.8</v>
      </c>
      <c r="N733" s="90" t="s">
        <v>18</v>
      </c>
      <c r="O733" s="14">
        <f>IF(N733="",0,VLOOKUP(N733,Légende!D:E,2,FALSE))</f>
        <v>1</v>
      </c>
      <c r="P733" s="15">
        <f>IF(Q733="","",VLOOKUP(Q733,'[1]Données GS'!V:W,2,FALSE))</f>
        <v>0</v>
      </c>
      <c r="Q733" s="96" t="s">
        <v>94</v>
      </c>
      <c r="R733" s="107" t="s">
        <v>292</v>
      </c>
    </row>
    <row r="734" spans="1:18" ht="45" x14ac:dyDescent="0.25">
      <c r="A734" s="121" t="s">
        <v>146</v>
      </c>
      <c r="B734" s="83"/>
      <c r="C734" s="82"/>
      <c r="D734" s="82">
        <v>8</v>
      </c>
      <c r="E734" s="59" t="s">
        <v>25</v>
      </c>
      <c r="F734" s="76"/>
      <c r="G734" s="76"/>
      <c r="H734" s="16">
        <f t="shared" si="11"/>
        <v>0</v>
      </c>
      <c r="I734" s="88" t="s">
        <v>16</v>
      </c>
      <c r="J734" s="88" t="s">
        <v>17</v>
      </c>
      <c r="K734" s="78">
        <v>48</v>
      </c>
      <c r="L734" s="85" t="s">
        <v>50</v>
      </c>
      <c r="M734" s="14">
        <f>IF(L734="","",VLOOKUP(L734,Légende!A:B,2,FALSE))</f>
        <v>0.8</v>
      </c>
      <c r="N734" s="90" t="s">
        <v>18</v>
      </c>
      <c r="O734" s="14">
        <f>IF(N734="",0,VLOOKUP(N734,Légende!D:E,2,FALSE))</f>
        <v>1</v>
      </c>
      <c r="P734" s="15">
        <f>IF(Q734="","",VLOOKUP(Q734,'[1]Données GS'!V:W,2,FALSE))</f>
        <v>0</v>
      </c>
      <c r="Q734" s="96" t="s">
        <v>94</v>
      </c>
      <c r="R734" s="107" t="s">
        <v>292</v>
      </c>
    </row>
    <row r="735" spans="1:18" ht="45" x14ac:dyDescent="0.25">
      <c r="A735" s="121" t="s">
        <v>146</v>
      </c>
      <c r="B735" s="83"/>
      <c r="C735" s="82"/>
      <c r="D735" s="82">
        <v>9</v>
      </c>
      <c r="E735" s="59" t="s">
        <v>25</v>
      </c>
      <c r="F735" s="76"/>
      <c r="G735" s="76"/>
      <c r="H735" s="16">
        <f t="shared" si="11"/>
        <v>0</v>
      </c>
      <c r="I735" s="88" t="s">
        <v>16</v>
      </c>
      <c r="J735" s="88" t="s">
        <v>17</v>
      </c>
      <c r="K735" s="78">
        <v>48</v>
      </c>
      <c r="L735" s="85" t="s">
        <v>50</v>
      </c>
      <c r="M735" s="14">
        <f>IF(L735="","",VLOOKUP(L735,Légende!A:B,2,FALSE))</f>
        <v>0.8</v>
      </c>
      <c r="N735" s="90" t="s">
        <v>18</v>
      </c>
      <c r="O735" s="14">
        <f>IF(N735="",0,VLOOKUP(N735,Légende!D:E,2,FALSE))</f>
        <v>1</v>
      </c>
      <c r="P735" s="15">
        <f>IF(Q735="","",VLOOKUP(Q735,'[1]Données GS'!V:W,2,FALSE))</f>
        <v>0</v>
      </c>
      <c r="Q735" s="96" t="s">
        <v>94</v>
      </c>
      <c r="R735" s="107" t="s">
        <v>292</v>
      </c>
    </row>
    <row r="736" spans="1:18" ht="45" x14ac:dyDescent="0.25">
      <c r="A736" s="121" t="s">
        <v>146</v>
      </c>
      <c r="B736" s="83"/>
      <c r="C736" s="82"/>
      <c r="D736" s="82">
        <v>12</v>
      </c>
      <c r="E736" s="59" t="s">
        <v>25</v>
      </c>
      <c r="F736" s="76"/>
      <c r="G736" s="76"/>
      <c r="H736" s="16">
        <f t="shared" si="11"/>
        <v>0</v>
      </c>
      <c r="I736" s="88" t="s">
        <v>16</v>
      </c>
      <c r="J736" s="88" t="s">
        <v>17</v>
      </c>
      <c r="K736" s="78">
        <v>48</v>
      </c>
      <c r="L736" s="85" t="s">
        <v>50</v>
      </c>
      <c r="M736" s="14">
        <f>IF(L736="","",VLOOKUP(L736,Légende!A:B,2,FALSE))</f>
        <v>0.8</v>
      </c>
      <c r="N736" s="90" t="s">
        <v>18</v>
      </c>
      <c r="O736" s="14">
        <f>IF(N736="",0,VLOOKUP(N736,Légende!D:E,2,FALSE))</f>
        <v>1</v>
      </c>
      <c r="P736" s="15">
        <f>IF(Q736="","",VLOOKUP(Q736,'[1]Données GS'!V:W,2,FALSE))</f>
        <v>0</v>
      </c>
      <c r="Q736" s="96" t="s">
        <v>94</v>
      </c>
      <c r="R736" s="107" t="s">
        <v>292</v>
      </c>
    </row>
    <row r="737" spans="1:18" ht="45" x14ac:dyDescent="0.25">
      <c r="A737" s="121" t="s">
        <v>146</v>
      </c>
      <c r="B737" s="83"/>
      <c r="C737" s="82"/>
      <c r="D737" s="82">
        <v>13</v>
      </c>
      <c r="E737" s="59" t="s">
        <v>25</v>
      </c>
      <c r="F737" s="76"/>
      <c r="G737" s="76"/>
      <c r="H737" s="16">
        <f t="shared" si="11"/>
        <v>0</v>
      </c>
      <c r="I737" s="88" t="s">
        <v>16</v>
      </c>
      <c r="J737" s="88" t="s">
        <v>17</v>
      </c>
      <c r="K737" s="78">
        <v>48</v>
      </c>
      <c r="L737" s="85" t="s">
        <v>50</v>
      </c>
      <c r="M737" s="14">
        <f>IF(L737="","",VLOOKUP(L737,Légende!A:B,2,FALSE))</f>
        <v>0.8</v>
      </c>
      <c r="N737" s="90" t="s">
        <v>18</v>
      </c>
      <c r="O737" s="14">
        <f>IF(N737="",0,VLOOKUP(N737,Légende!D:E,2,FALSE))</f>
        <v>1</v>
      </c>
      <c r="P737" s="15">
        <f>IF(Q737="","",VLOOKUP(Q737,'[1]Données GS'!V:W,2,FALSE))</f>
        <v>0</v>
      </c>
      <c r="Q737" s="96" t="s">
        <v>94</v>
      </c>
      <c r="R737" s="107" t="s">
        <v>292</v>
      </c>
    </row>
    <row r="738" spans="1:18" ht="45" x14ac:dyDescent="0.25">
      <c r="A738" s="121" t="s">
        <v>146</v>
      </c>
      <c r="B738" s="83"/>
      <c r="C738" s="82"/>
      <c r="D738" s="82">
        <v>14</v>
      </c>
      <c r="E738" s="59" t="s">
        <v>25</v>
      </c>
      <c r="F738" s="76"/>
      <c r="G738" s="76"/>
      <c r="H738" s="16">
        <f t="shared" si="11"/>
        <v>0</v>
      </c>
      <c r="I738" s="88" t="s">
        <v>16</v>
      </c>
      <c r="J738" s="88" t="s">
        <v>17</v>
      </c>
      <c r="K738" s="78">
        <v>48</v>
      </c>
      <c r="L738" s="85" t="s">
        <v>50</v>
      </c>
      <c r="M738" s="14">
        <f>IF(L738="","",VLOOKUP(L738,Légende!A:B,2,FALSE))</f>
        <v>0.8</v>
      </c>
      <c r="N738" s="90" t="s">
        <v>18</v>
      </c>
      <c r="O738" s="14">
        <f>IF(N738="",0,VLOOKUP(N738,Légende!D:E,2,FALSE))</f>
        <v>1</v>
      </c>
      <c r="P738" s="15">
        <f>IF(Q738="","",VLOOKUP(Q738,'[1]Données GS'!V:W,2,FALSE))</f>
        <v>0</v>
      </c>
      <c r="Q738" s="96" t="s">
        <v>94</v>
      </c>
      <c r="R738" s="107" t="s">
        <v>292</v>
      </c>
    </row>
    <row r="739" spans="1:18" ht="45" x14ac:dyDescent="0.25">
      <c r="A739" s="121" t="s">
        <v>146</v>
      </c>
      <c r="B739" s="83"/>
      <c r="C739" s="82"/>
      <c r="D739" s="82">
        <v>15</v>
      </c>
      <c r="E739" s="59" t="s">
        <v>25</v>
      </c>
      <c r="F739" s="76"/>
      <c r="G739" s="76"/>
      <c r="H739" s="16">
        <f t="shared" si="11"/>
        <v>0</v>
      </c>
      <c r="I739" s="88" t="s">
        <v>16</v>
      </c>
      <c r="J739" s="88" t="s">
        <v>17</v>
      </c>
      <c r="K739" s="78">
        <v>48</v>
      </c>
      <c r="L739" s="85" t="s">
        <v>50</v>
      </c>
      <c r="M739" s="14">
        <f>IF(L739="","",VLOOKUP(L739,Légende!A:B,2,FALSE))</f>
        <v>0.8</v>
      </c>
      <c r="N739" s="90" t="s">
        <v>18</v>
      </c>
      <c r="O739" s="14">
        <f>IF(N739="",0,VLOOKUP(N739,Légende!D:E,2,FALSE))</f>
        <v>1</v>
      </c>
      <c r="P739" s="15">
        <f>IF(Q739="","",VLOOKUP(Q739,'[1]Données GS'!V:W,2,FALSE))</f>
        <v>0</v>
      </c>
      <c r="Q739" s="96" t="s">
        <v>94</v>
      </c>
      <c r="R739" s="107" t="s">
        <v>292</v>
      </c>
    </row>
    <row r="740" spans="1:18" ht="45" x14ac:dyDescent="0.25">
      <c r="A740" s="121" t="s">
        <v>146</v>
      </c>
      <c r="B740" s="83"/>
      <c r="C740" s="82"/>
      <c r="D740" s="82">
        <v>16</v>
      </c>
      <c r="E740" s="59" t="s">
        <v>25</v>
      </c>
      <c r="F740" s="76"/>
      <c r="G740" s="76"/>
      <c r="H740" s="16">
        <f t="shared" si="11"/>
        <v>0</v>
      </c>
      <c r="I740" s="88" t="s">
        <v>16</v>
      </c>
      <c r="J740" s="88" t="s">
        <v>17</v>
      </c>
      <c r="K740" s="78">
        <v>48</v>
      </c>
      <c r="L740" s="85" t="s">
        <v>50</v>
      </c>
      <c r="M740" s="14">
        <f>IF(L740="","",VLOOKUP(L740,Légende!A:B,2,FALSE))</f>
        <v>0.8</v>
      </c>
      <c r="N740" s="90" t="s">
        <v>18</v>
      </c>
      <c r="O740" s="14">
        <f>IF(N740="",0,VLOOKUP(N740,Légende!D:E,2,FALSE))</f>
        <v>1</v>
      </c>
      <c r="P740" s="15">
        <f>IF(Q740="","",VLOOKUP(Q740,'[1]Données GS'!V:W,2,FALSE))</f>
        <v>0</v>
      </c>
      <c r="Q740" s="96" t="s">
        <v>94</v>
      </c>
      <c r="R740" s="107" t="s">
        <v>292</v>
      </c>
    </row>
    <row r="741" spans="1:18" ht="45" x14ac:dyDescent="0.25">
      <c r="A741" s="121" t="s">
        <v>146</v>
      </c>
      <c r="B741" s="83"/>
      <c r="C741" s="82"/>
      <c r="D741" s="82">
        <v>17</v>
      </c>
      <c r="E741" s="59" t="s">
        <v>25</v>
      </c>
      <c r="F741" s="76"/>
      <c r="G741" s="76"/>
      <c r="H741" s="16">
        <f t="shared" si="11"/>
        <v>0</v>
      </c>
      <c r="I741" s="88" t="s">
        <v>16</v>
      </c>
      <c r="J741" s="88" t="s">
        <v>17</v>
      </c>
      <c r="K741" s="78">
        <v>48</v>
      </c>
      <c r="L741" s="85" t="s">
        <v>50</v>
      </c>
      <c r="M741" s="14">
        <f>IF(L741="","",VLOOKUP(L741,Légende!A:B,2,FALSE))</f>
        <v>0.8</v>
      </c>
      <c r="N741" s="90" t="s">
        <v>18</v>
      </c>
      <c r="O741" s="14">
        <f>IF(N741="",0,VLOOKUP(N741,Légende!D:E,2,FALSE))</f>
        <v>1</v>
      </c>
      <c r="P741" s="15">
        <f>IF(Q741="","",VLOOKUP(Q741,'[1]Données GS'!V:W,2,FALSE))</f>
        <v>0</v>
      </c>
      <c r="Q741" s="96" t="s">
        <v>94</v>
      </c>
      <c r="R741" s="107" t="s">
        <v>292</v>
      </c>
    </row>
    <row r="742" spans="1:18" ht="45" x14ac:dyDescent="0.25">
      <c r="A742" s="121" t="s">
        <v>146</v>
      </c>
      <c r="B742" s="83"/>
      <c r="C742" s="82"/>
      <c r="D742" s="82">
        <v>18</v>
      </c>
      <c r="E742" s="59" t="s">
        <v>25</v>
      </c>
      <c r="F742" s="76"/>
      <c r="G742" s="76"/>
      <c r="H742" s="16">
        <f t="shared" si="11"/>
        <v>0</v>
      </c>
      <c r="I742" s="88" t="s">
        <v>16</v>
      </c>
      <c r="J742" s="88" t="s">
        <v>17</v>
      </c>
      <c r="K742" s="78">
        <v>48</v>
      </c>
      <c r="L742" s="85" t="s">
        <v>50</v>
      </c>
      <c r="M742" s="14">
        <f>IF(L742="","",VLOOKUP(L742,Légende!A:B,2,FALSE))</f>
        <v>0.8</v>
      </c>
      <c r="N742" s="90" t="s">
        <v>18</v>
      </c>
      <c r="O742" s="14">
        <f>IF(N742="",0,VLOOKUP(N742,Légende!D:E,2,FALSE))</f>
        <v>1</v>
      </c>
      <c r="P742" s="15">
        <f>IF(Q742="","",VLOOKUP(Q742,'[1]Données GS'!V:W,2,FALSE))</f>
        <v>0</v>
      </c>
      <c r="Q742" s="96" t="s">
        <v>94</v>
      </c>
      <c r="R742" s="107" t="s">
        <v>292</v>
      </c>
    </row>
    <row r="743" spans="1:18" ht="45" x14ac:dyDescent="0.25">
      <c r="A743" s="121" t="s">
        <v>146</v>
      </c>
      <c r="B743" s="83"/>
      <c r="C743" s="82"/>
      <c r="D743" s="82"/>
      <c r="E743" s="59" t="s">
        <v>2</v>
      </c>
      <c r="F743" s="76"/>
      <c r="G743" s="76"/>
      <c r="H743" s="16">
        <f t="shared" si="11"/>
        <v>0</v>
      </c>
      <c r="I743" s="88" t="s">
        <v>16</v>
      </c>
      <c r="J743" s="88" t="s">
        <v>17</v>
      </c>
      <c r="K743" s="78">
        <v>225</v>
      </c>
      <c r="L743" s="85" t="s">
        <v>50</v>
      </c>
      <c r="M743" s="14">
        <f>IF(L743="","",VLOOKUP(L743,Légende!A:B,2,FALSE))</f>
        <v>0.8</v>
      </c>
      <c r="N743" s="90" t="s">
        <v>18</v>
      </c>
      <c r="O743" s="14">
        <f>IF(N743="",0,VLOOKUP(N743,Légende!D:E,2,FALSE))</f>
        <v>1</v>
      </c>
      <c r="P743" s="15">
        <f>IF(Q743="","",VLOOKUP(Q743,'[1]Données GS'!V:W,2,FALSE))</f>
        <v>0</v>
      </c>
      <c r="Q743" s="96" t="s">
        <v>94</v>
      </c>
      <c r="R743" s="107" t="s">
        <v>292</v>
      </c>
    </row>
    <row r="744" spans="1:18" ht="45" x14ac:dyDescent="0.25">
      <c r="A744" s="121" t="s">
        <v>147</v>
      </c>
      <c r="B744" s="83"/>
      <c r="C744" s="82"/>
      <c r="D744" s="82">
        <v>4</v>
      </c>
      <c r="E744" s="59" t="s">
        <v>25</v>
      </c>
      <c r="F744" s="76"/>
      <c r="G744" s="76"/>
      <c r="H744" s="16">
        <f t="shared" si="11"/>
        <v>0</v>
      </c>
      <c r="I744" s="88" t="s">
        <v>16</v>
      </c>
      <c r="J744" s="88" t="s">
        <v>17</v>
      </c>
      <c r="K744" s="78">
        <v>48</v>
      </c>
      <c r="L744" s="85" t="s">
        <v>50</v>
      </c>
      <c r="M744" s="14">
        <f>IF(L744="","",VLOOKUP(L744,Légende!A:B,2,FALSE))</f>
        <v>0.8</v>
      </c>
      <c r="N744" s="90" t="s">
        <v>18</v>
      </c>
      <c r="O744" s="14">
        <f>IF(N744="",0,VLOOKUP(N744,Légende!D:E,2,FALSE))</f>
        <v>1</v>
      </c>
      <c r="P744" s="15">
        <f>IF(Q744="","",VLOOKUP(Q744,'[1]Données GS'!V:W,2,FALSE))</f>
        <v>0</v>
      </c>
      <c r="Q744" s="96" t="s">
        <v>94</v>
      </c>
      <c r="R744" s="107" t="s">
        <v>292</v>
      </c>
    </row>
    <row r="745" spans="1:18" ht="45" x14ac:dyDescent="0.25">
      <c r="A745" s="121" t="s">
        <v>147</v>
      </c>
      <c r="B745" s="83"/>
      <c r="C745" s="82"/>
      <c r="D745" s="82">
        <v>5</v>
      </c>
      <c r="E745" s="59" t="s">
        <v>25</v>
      </c>
      <c r="F745" s="76"/>
      <c r="G745" s="76"/>
      <c r="H745" s="16">
        <f t="shared" si="11"/>
        <v>0</v>
      </c>
      <c r="I745" s="88" t="s">
        <v>16</v>
      </c>
      <c r="J745" s="88" t="s">
        <v>17</v>
      </c>
      <c r="K745" s="78">
        <v>48</v>
      </c>
      <c r="L745" s="85" t="s">
        <v>50</v>
      </c>
      <c r="M745" s="14">
        <f>IF(L745="","",VLOOKUP(L745,Légende!A:B,2,FALSE))</f>
        <v>0.8</v>
      </c>
      <c r="N745" s="90" t="s">
        <v>18</v>
      </c>
      <c r="O745" s="14">
        <f>IF(N745="",0,VLOOKUP(N745,Légende!D:E,2,FALSE))</f>
        <v>1</v>
      </c>
      <c r="P745" s="15">
        <f>IF(Q745="","",VLOOKUP(Q745,'[1]Données GS'!V:W,2,FALSE))</f>
        <v>0</v>
      </c>
      <c r="Q745" s="96" t="s">
        <v>94</v>
      </c>
      <c r="R745" s="107" t="s">
        <v>292</v>
      </c>
    </row>
    <row r="746" spans="1:18" ht="45" x14ac:dyDescent="0.25">
      <c r="A746" s="121" t="s">
        <v>147</v>
      </c>
      <c r="B746" s="83"/>
      <c r="C746" s="82"/>
      <c r="D746" s="82">
        <v>6</v>
      </c>
      <c r="E746" s="59" t="s">
        <v>25</v>
      </c>
      <c r="F746" s="76"/>
      <c r="G746" s="76"/>
      <c r="H746" s="16">
        <f t="shared" si="11"/>
        <v>0</v>
      </c>
      <c r="I746" s="88" t="s">
        <v>16</v>
      </c>
      <c r="J746" s="88" t="s">
        <v>17</v>
      </c>
      <c r="K746" s="78">
        <v>48</v>
      </c>
      <c r="L746" s="85" t="s">
        <v>50</v>
      </c>
      <c r="M746" s="14">
        <f>IF(L746="","",VLOOKUP(L746,Légende!A:B,2,FALSE))</f>
        <v>0.8</v>
      </c>
      <c r="N746" s="90" t="s">
        <v>18</v>
      </c>
      <c r="O746" s="14">
        <f>IF(N746="",0,VLOOKUP(N746,Légende!D:E,2,FALSE))</f>
        <v>1</v>
      </c>
      <c r="P746" s="15">
        <f>IF(Q746="","",VLOOKUP(Q746,'[1]Données GS'!V:W,2,FALSE))</f>
        <v>0</v>
      </c>
      <c r="Q746" s="96" t="s">
        <v>94</v>
      </c>
      <c r="R746" s="107" t="s">
        <v>292</v>
      </c>
    </row>
    <row r="747" spans="1:18" ht="45" x14ac:dyDescent="0.25">
      <c r="A747" s="121" t="s">
        <v>147</v>
      </c>
      <c r="B747" s="83"/>
      <c r="C747" s="82"/>
      <c r="D747" s="82">
        <v>7</v>
      </c>
      <c r="E747" s="59" t="s">
        <v>25</v>
      </c>
      <c r="F747" s="76"/>
      <c r="G747" s="76"/>
      <c r="H747" s="16">
        <f t="shared" si="11"/>
        <v>0</v>
      </c>
      <c r="I747" s="88" t="s">
        <v>16</v>
      </c>
      <c r="J747" s="88" t="s">
        <v>17</v>
      </c>
      <c r="K747" s="78">
        <v>48</v>
      </c>
      <c r="L747" s="85" t="s">
        <v>50</v>
      </c>
      <c r="M747" s="14">
        <f>IF(L747="","",VLOOKUP(L747,Légende!A:B,2,FALSE))</f>
        <v>0.8</v>
      </c>
      <c r="N747" s="90" t="s">
        <v>18</v>
      </c>
      <c r="O747" s="14">
        <f>IF(N747="",0,VLOOKUP(N747,Légende!D:E,2,FALSE))</f>
        <v>1</v>
      </c>
      <c r="P747" s="15">
        <f>IF(Q747="","",VLOOKUP(Q747,'[1]Données GS'!V:W,2,FALSE))</f>
        <v>0</v>
      </c>
      <c r="Q747" s="96" t="s">
        <v>94</v>
      </c>
      <c r="R747" s="107" t="s">
        <v>292</v>
      </c>
    </row>
    <row r="748" spans="1:18" ht="45" x14ac:dyDescent="0.25">
      <c r="A748" s="121" t="s">
        <v>147</v>
      </c>
      <c r="B748" s="83"/>
      <c r="C748" s="82"/>
      <c r="D748" s="82">
        <v>8</v>
      </c>
      <c r="E748" s="59" t="s">
        <v>25</v>
      </c>
      <c r="F748" s="76"/>
      <c r="G748" s="76"/>
      <c r="H748" s="16">
        <f t="shared" si="11"/>
        <v>0</v>
      </c>
      <c r="I748" s="88" t="s">
        <v>16</v>
      </c>
      <c r="J748" s="88" t="s">
        <v>17</v>
      </c>
      <c r="K748" s="78">
        <v>48</v>
      </c>
      <c r="L748" s="85" t="s">
        <v>50</v>
      </c>
      <c r="M748" s="14">
        <f>IF(L748="","",VLOOKUP(L748,Légende!A:B,2,FALSE))</f>
        <v>0.8</v>
      </c>
      <c r="N748" s="90" t="s">
        <v>18</v>
      </c>
      <c r="O748" s="14">
        <f>IF(N748="",0,VLOOKUP(N748,Légende!D:E,2,FALSE))</f>
        <v>1</v>
      </c>
      <c r="P748" s="15">
        <f>IF(Q748="","",VLOOKUP(Q748,'[1]Données GS'!V:W,2,FALSE))</f>
        <v>0</v>
      </c>
      <c r="Q748" s="96" t="s">
        <v>94</v>
      </c>
      <c r="R748" s="107" t="s">
        <v>292</v>
      </c>
    </row>
    <row r="749" spans="1:18" ht="45" x14ac:dyDescent="0.25">
      <c r="A749" s="121" t="s">
        <v>147</v>
      </c>
      <c r="B749" s="83"/>
      <c r="C749" s="82"/>
      <c r="D749" s="82">
        <v>9</v>
      </c>
      <c r="E749" s="59" t="s">
        <v>25</v>
      </c>
      <c r="F749" s="76"/>
      <c r="G749" s="76"/>
      <c r="H749" s="16">
        <f t="shared" si="11"/>
        <v>0</v>
      </c>
      <c r="I749" s="88" t="s">
        <v>16</v>
      </c>
      <c r="J749" s="88" t="s">
        <v>17</v>
      </c>
      <c r="K749" s="78">
        <v>48</v>
      </c>
      <c r="L749" s="85" t="s">
        <v>50</v>
      </c>
      <c r="M749" s="14">
        <f>IF(L749="","",VLOOKUP(L749,Légende!A:B,2,FALSE))</f>
        <v>0.8</v>
      </c>
      <c r="N749" s="90" t="s">
        <v>18</v>
      </c>
      <c r="O749" s="14">
        <f>IF(N749="",0,VLOOKUP(N749,Légende!D:E,2,FALSE))</f>
        <v>1</v>
      </c>
      <c r="P749" s="15">
        <f>IF(Q749="","",VLOOKUP(Q749,'[1]Données GS'!V:W,2,FALSE))</f>
        <v>0</v>
      </c>
      <c r="Q749" s="96" t="s">
        <v>94</v>
      </c>
      <c r="R749" s="107" t="s">
        <v>292</v>
      </c>
    </row>
    <row r="750" spans="1:18" ht="45" x14ac:dyDescent="0.25">
      <c r="A750" s="121" t="s">
        <v>147</v>
      </c>
      <c r="B750" s="83"/>
      <c r="C750" s="82"/>
      <c r="D750" s="82">
        <v>12</v>
      </c>
      <c r="E750" s="59" t="s">
        <v>25</v>
      </c>
      <c r="F750" s="76"/>
      <c r="G750" s="76"/>
      <c r="H750" s="16">
        <f t="shared" si="11"/>
        <v>0</v>
      </c>
      <c r="I750" s="88" t="s">
        <v>16</v>
      </c>
      <c r="J750" s="88" t="s">
        <v>17</v>
      </c>
      <c r="K750" s="78">
        <v>48</v>
      </c>
      <c r="L750" s="85" t="s">
        <v>50</v>
      </c>
      <c r="M750" s="14">
        <f>IF(L750="","",VLOOKUP(L750,Légende!A:B,2,FALSE))</f>
        <v>0.8</v>
      </c>
      <c r="N750" s="90" t="s">
        <v>18</v>
      </c>
      <c r="O750" s="14">
        <f>IF(N750="",0,VLOOKUP(N750,Légende!D:E,2,FALSE))</f>
        <v>1</v>
      </c>
      <c r="P750" s="15">
        <f>IF(Q750="","",VLOOKUP(Q750,'[1]Données GS'!V:W,2,FALSE))</f>
        <v>0</v>
      </c>
      <c r="Q750" s="96" t="s">
        <v>94</v>
      </c>
      <c r="R750" s="107" t="s">
        <v>292</v>
      </c>
    </row>
    <row r="751" spans="1:18" ht="45" x14ac:dyDescent="0.25">
      <c r="A751" s="121" t="s">
        <v>147</v>
      </c>
      <c r="B751" s="83"/>
      <c r="C751" s="82"/>
      <c r="D751" s="82">
        <v>13</v>
      </c>
      <c r="E751" s="59" t="s">
        <v>25</v>
      </c>
      <c r="F751" s="76"/>
      <c r="G751" s="76"/>
      <c r="H751" s="16">
        <f t="shared" si="11"/>
        <v>0</v>
      </c>
      <c r="I751" s="88" t="s">
        <v>16</v>
      </c>
      <c r="J751" s="88" t="s">
        <v>17</v>
      </c>
      <c r="K751" s="78">
        <v>48</v>
      </c>
      <c r="L751" s="85" t="s">
        <v>50</v>
      </c>
      <c r="M751" s="14">
        <f>IF(L751="","",VLOOKUP(L751,Légende!A:B,2,FALSE))</f>
        <v>0.8</v>
      </c>
      <c r="N751" s="90" t="s">
        <v>18</v>
      </c>
      <c r="O751" s="14">
        <f>IF(N751="",0,VLOOKUP(N751,Légende!D:E,2,FALSE))</f>
        <v>1</v>
      </c>
      <c r="P751" s="15">
        <f>IF(Q751="","",VLOOKUP(Q751,'[1]Données GS'!V:W,2,FALSE))</f>
        <v>0</v>
      </c>
      <c r="Q751" s="96" t="s">
        <v>94</v>
      </c>
      <c r="R751" s="107" t="s">
        <v>292</v>
      </c>
    </row>
    <row r="752" spans="1:18" ht="45" x14ac:dyDescent="0.25">
      <c r="A752" s="121" t="s">
        <v>147</v>
      </c>
      <c r="B752" s="83"/>
      <c r="C752" s="82"/>
      <c r="D752" s="82">
        <v>14</v>
      </c>
      <c r="E752" s="59" t="s">
        <v>25</v>
      </c>
      <c r="F752" s="76"/>
      <c r="G752" s="76"/>
      <c r="H752" s="16">
        <f t="shared" si="11"/>
        <v>0</v>
      </c>
      <c r="I752" s="88" t="s">
        <v>16</v>
      </c>
      <c r="J752" s="88" t="s">
        <v>17</v>
      </c>
      <c r="K752" s="78">
        <v>48</v>
      </c>
      <c r="L752" s="85" t="s">
        <v>50</v>
      </c>
      <c r="M752" s="14">
        <f>IF(L752="","",VLOOKUP(L752,Légende!A:B,2,FALSE))</f>
        <v>0.8</v>
      </c>
      <c r="N752" s="90" t="s">
        <v>18</v>
      </c>
      <c r="O752" s="14">
        <f>IF(N752="",0,VLOOKUP(N752,Légende!D:E,2,FALSE))</f>
        <v>1</v>
      </c>
      <c r="P752" s="15">
        <f>IF(Q752="","",VLOOKUP(Q752,'[1]Données GS'!V:W,2,FALSE))</f>
        <v>0</v>
      </c>
      <c r="Q752" s="96" t="s">
        <v>94</v>
      </c>
      <c r="R752" s="107" t="s">
        <v>292</v>
      </c>
    </row>
    <row r="753" spans="1:18" ht="45" x14ac:dyDescent="0.25">
      <c r="A753" s="121" t="s">
        <v>147</v>
      </c>
      <c r="B753" s="83"/>
      <c r="C753" s="82"/>
      <c r="D753" s="82">
        <v>15</v>
      </c>
      <c r="E753" s="59" t="s">
        <v>25</v>
      </c>
      <c r="F753" s="76"/>
      <c r="G753" s="76"/>
      <c r="H753" s="16">
        <f t="shared" si="11"/>
        <v>0</v>
      </c>
      <c r="I753" s="88" t="s">
        <v>16</v>
      </c>
      <c r="J753" s="88" t="s">
        <v>17</v>
      </c>
      <c r="K753" s="78">
        <v>48</v>
      </c>
      <c r="L753" s="85" t="s">
        <v>50</v>
      </c>
      <c r="M753" s="14">
        <f>IF(L753="","",VLOOKUP(L753,Légende!A:B,2,FALSE))</f>
        <v>0.8</v>
      </c>
      <c r="N753" s="90" t="s">
        <v>18</v>
      </c>
      <c r="O753" s="14">
        <f>IF(N753="",0,VLOOKUP(N753,Légende!D:E,2,FALSE))</f>
        <v>1</v>
      </c>
      <c r="P753" s="15">
        <f>IF(Q753="","",VLOOKUP(Q753,'[1]Données GS'!V:W,2,FALSE))</f>
        <v>0</v>
      </c>
      <c r="Q753" s="96" t="s">
        <v>94</v>
      </c>
      <c r="R753" s="107" t="s">
        <v>292</v>
      </c>
    </row>
    <row r="754" spans="1:18" ht="45" x14ac:dyDescent="0.25">
      <c r="A754" s="121" t="s">
        <v>147</v>
      </c>
      <c r="B754" s="83"/>
      <c r="C754" s="82"/>
      <c r="D754" s="82">
        <v>16</v>
      </c>
      <c r="E754" s="59" t="s">
        <v>25</v>
      </c>
      <c r="F754" s="76"/>
      <c r="G754" s="76"/>
      <c r="H754" s="16">
        <f t="shared" si="11"/>
        <v>0</v>
      </c>
      <c r="I754" s="88" t="s">
        <v>16</v>
      </c>
      <c r="J754" s="88" t="s">
        <v>17</v>
      </c>
      <c r="K754" s="78">
        <v>48</v>
      </c>
      <c r="L754" s="85" t="s">
        <v>50</v>
      </c>
      <c r="M754" s="14">
        <f>IF(L754="","",VLOOKUP(L754,Légende!A:B,2,FALSE))</f>
        <v>0.8</v>
      </c>
      <c r="N754" s="90" t="s">
        <v>18</v>
      </c>
      <c r="O754" s="14">
        <f>IF(N754="",0,VLOOKUP(N754,Légende!D:E,2,FALSE))</f>
        <v>1</v>
      </c>
      <c r="P754" s="15">
        <f>IF(Q754="","",VLOOKUP(Q754,'[1]Données GS'!V:W,2,FALSE))</f>
        <v>0</v>
      </c>
      <c r="Q754" s="96" t="s">
        <v>94</v>
      </c>
      <c r="R754" s="107" t="s">
        <v>292</v>
      </c>
    </row>
    <row r="755" spans="1:18" ht="45" x14ac:dyDescent="0.25">
      <c r="A755" s="121" t="s">
        <v>147</v>
      </c>
      <c r="B755" s="83"/>
      <c r="C755" s="82"/>
      <c r="D755" s="82">
        <v>17</v>
      </c>
      <c r="E755" s="59" t="s">
        <v>25</v>
      </c>
      <c r="F755" s="76"/>
      <c r="G755" s="76"/>
      <c r="H755" s="16">
        <f t="shared" si="11"/>
        <v>0</v>
      </c>
      <c r="I755" s="88" t="s">
        <v>16</v>
      </c>
      <c r="J755" s="88" t="s">
        <v>17</v>
      </c>
      <c r="K755" s="78">
        <v>48</v>
      </c>
      <c r="L755" s="85" t="s">
        <v>50</v>
      </c>
      <c r="M755" s="14">
        <f>IF(L755="","",VLOOKUP(L755,Légende!A:B,2,FALSE))</f>
        <v>0.8</v>
      </c>
      <c r="N755" s="90" t="s">
        <v>18</v>
      </c>
      <c r="O755" s="14">
        <f>IF(N755="",0,VLOOKUP(N755,Légende!D:E,2,FALSE))</f>
        <v>1</v>
      </c>
      <c r="P755" s="15">
        <f>IF(Q755="","",VLOOKUP(Q755,'[1]Données GS'!V:W,2,FALSE))</f>
        <v>0</v>
      </c>
      <c r="Q755" s="96" t="s">
        <v>94</v>
      </c>
      <c r="R755" s="107" t="s">
        <v>292</v>
      </c>
    </row>
    <row r="756" spans="1:18" ht="45" x14ac:dyDescent="0.25">
      <c r="A756" s="121" t="s">
        <v>147</v>
      </c>
      <c r="B756" s="83"/>
      <c r="C756" s="82"/>
      <c r="D756" s="82">
        <v>18</v>
      </c>
      <c r="E756" s="59" t="s">
        <v>25</v>
      </c>
      <c r="F756" s="76"/>
      <c r="G756" s="76"/>
      <c r="H756" s="16">
        <f t="shared" si="11"/>
        <v>0</v>
      </c>
      <c r="I756" s="88" t="s">
        <v>16</v>
      </c>
      <c r="J756" s="88" t="s">
        <v>17</v>
      </c>
      <c r="K756" s="78">
        <v>48</v>
      </c>
      <c r="L756" s="85" t="s">
        <v>50</v>
      </c>
      <c r="M756" s="14">
        <f>IF(L756="","",VLOOKUP(L756,Légende!A:B,2,FALSE))</f>
        <v>0.8</v>
      </c>
      <c r="N756" s="90" t="s">
        <v>18</v>
      </c>
      <c r="O756" s="14">
        <f>IF(N756="",0,VLOOKUP(N756,Légende!D:E,2,FALSE))</f>
        <v>1</v>
      </c>
      <c r="P756" s="15">
        <f>IF(Q756="","",VLOOKUP(Q756,'[1]Données GS'!V:W,2,FALSE))</f>
        <v>0</v>
      </c>
      <c r="Q756" s="96" t="s">
        <v>94</v>
      </c>
      <c r="R756" s="107" t="s">
        <v>292</v>
      </c>
    </row>
    <row r="757" spans="1:18" ht="45" x14ac:dyDescent="0.25">
      <c r="A757" s="121" t="s">
        <v>147</v>
      </c>
      <c r="B757" s="83"/>
      <c r="C757" s="82"/>
      <c r="D757" s="82"/>
      <c r="E757" s="59" t="s">
        <v>2</v>
      </c>
      <c r="F757" s="76"/>
      <c r="G757" s="76"/>
      <c r="H757" s="16">
        <f t="shared" si="11"/>
        <v>0</v>
      </c>
      <c r="I757" s="88" t="s">
        <v>16</v>
      </c>
      <c r="J757" s="88" t="s">
        <v>17</v>
      </c>
      <c r="K757" s="78">
        <v>225</v>
      </c>
      <c r="L757" s="85" t="s">
        <v>50</v>
      </c>
      <c r="M757" s="14">
        <f>IF(L757="","",VLOOKUP(L757,Légende!A:B,2,FALSE))</f>
        <v>0.8</v>
      </c>
      <c r="N757" s="90" t="s">
        <v>18</v>
      </c>
      <c r="O757" s="14">
        <f>IF(N757="",0,VLOOKUP(N757,Légende!D:E,2,FALSE))</f>
        <v>1</v>
      </c>
      <c r="P757" s="15">
        <f>IF(Q757="","",VLOOKUP(Q757,'[1]Données GS'!V:W,2,FALSE))</f>
        <v>0</v>
      </c>
      <c r="Q757" s="96" t="s">
        <v>94</v>
      </c>
      <c r="R757" s="107" t="s">
        <v>292</v>
      </c>
    </row>
    <row r="758" spans="1:18" ht="45" x14ac:dyDescent="0.25">
      <c r="A758" s="121" t="s">
        <v>148</v>
      </c>
      <c r="B758" s="83"/>
      <c r="C758" s="82"/>
      <c r="D758" s="82">
        <v>4</v>
      </c>
      <c r="E758" s="59" t="s">
        <v>25</v>
      </c>
      <c r="F758" s="76"/>
      <c r="G758" s="76"/>
      <c r="H758" s="16">
        <f t="shared" si="11"/>
        <v>0</v>
      </c>
      <c r="I758" s="88" t="s">
        <v>16</v>
      </c>
      <c r="J758" s="88" t="s">
        <v>17</v>
      </c>
      <c r="K758" s="78">
        <v>48</v>
      </c>
      <c r="L758" s="85" t="s">
        <v>50</v>
      </c>
      <c r="M758" s="14">
        <f>IF(L758="","",VLOOKUP(L758,Légende!A:B,2,FALSE))</f>
        <v>0.8</v>
      </c>
      <c r="N758" s="90" t="s">
        <v>18</v>
      </c>
      <c r="O758" s="14">
        <f>IF(N758="",0,VLOOKUP(N758,Légende!D:E,2,FALSE))</f>
        <v>1</v>
      </c>
      <c r="P758" s="15">
        <f>IF(Q758="","",VLOOKUP(Q758,'[1]Données GS'!V:W,2,FALSE))</f>
        <v>0</v>
      </c>
      <c r="Q758" s="96" t="s">
        <v>94</v>
      </c>
      <c r="R758" s="107" t="s">
        <v>292</v>
      </c>
    </row>
    <row r="759" spans="1:18" ht="45" x14ac:dyDescent="0.25">
      <c r="A759" s="121" t="s">
        <v>148</v>
      </c>
      <c r="B759" s="83"/>
      <c r="C759" s="82"/>
      <c r="D759" s="82">
        <v>5</v>
      </c>
      <c r="E759" s="59" t="s">
        <v>25</v>
      </c>
      <c r="F759" s="76"/>
      <c r="G759" s="76"/>
      <c r="H759" s="16">
        <f t="shared" si="11"/>
        <v>0</v>
      </c>
      <c r="I759" s="88" t="s">
        <v>16</v>
      </c>
      <c r="J759" s="88" t="s">
        <v>17</v>
      </c>
      <c r="K759" s="78">
        <v>48</v>
      </c>
      <c r="L759" s="85" t="s">
        <v>50</v>
      </c>
      <c r="M759" s="14">
        <f>IF(L759="","",VLOOKUP(L759,Légende!A:B,2,FALSE))</f>
        <v>0.8</v>
      </c>
      <c r="N759" s="90" t="s">
        <v>18</v>
      </c>
      <c r="O759" s="14">
        <f>IF(N759="",0,VLOOKUP(N759,Légende!D:E,2,FALSE))</f>
        <v>1</v>
      </c>
      <c r="P759" s="15">
        <f>IF(Q759="","",VLOOKUP(Q759,'[1]Données GS'!V:W,2,FALSE))</f>
        <v>0</v>
      </c>
      <c r="Q759" s="96" t="s">
        <v>94</v>
      </c>
      <c r="R759" s="107" t="s">
        <v>292</v>
      </c>
    </row>
    <row r="760" spans="1:18" ht="45" x14ac:dyDescent="0.25">
      <c r="A760" s="121" t="s">
        <v>148</v>
      </c>
      <c r="B760" s="83"/>
      <c r="C760" s="82"/>
      <c r="D760" s="82">
        <v>6</v>
      </c>
      <c r="E760" s="59" t="s">
        <v>25</v>
      </c>
      <c r="F760" s="76"/>
      <c r="G760" s="76"/>
      <c r="H760" s="16">
        <f t="shared" si="11"/>
        <v>0</v>
      </c>
      <c r="I760" s="88" t="s">
        <v>16</v>
      </c>
      <c r="J760" s="88" t="s">
        <v>17</v>
      </c>
      <c r="K760" s="78">
        <v>48</v>
      </c>
      <c r="L760" s="85" t="s">
        <v>50</v>
      </c>
      <c r="M760" s="14">
        <f>IF(L760="","",VLOOKUP(L760,Légende!A:B,2,FALSE))</f>
        <v>0.8</v>
      </c>
      <c r="N760" s="90" t="s">
        <v>18</v>
      </c>
      <c r="O760" s="14">
        <f>IF(N760="",0,VLOOKUP(N760,Légende!D:E,2,FALSE))</f>
        <v>1</v>
      </c>
      <c r="P760" s="15">
        <f>IF(Q760="","",VLOOKUP(Q760,'[1]Données GS'!V:W,2,FALSE))</f>
        <v>0</v>
      </c>
      <c r="Q760" s="96" t="s">
        <v>94</v>
      </c>
      <c r="R760" s="107" t="s">
        <v>292</v>
      </c>
    </row>
    <row r="761" spans="1:18" ht="45" x14ac:dyDescent="0.25">
      <c r="A761" s="121" t="s">
        <v>148</v>
      </c>
      <c r="B761" s="83"/>
      <c r="C761" s="82"/>
      <c r="D761" s="82">
        <v>7</v>
      </c>
      <c r="E761" s="59" t="s">
        <v>25</v>
      </c>
      <c r="F761" s="76"/>
      <c r="G761" s="76"/>
      <c r="H761" s="16">
        <f t="shared" si="11"/>
        <v>0</v>
      </c>
      <c r="I761" s="88" t="s">
        <v>16</v>
      </c>
      <c r="J761" s="88" t="s">
        <v>17</v>
      </c>
      <c r="K761" s="78">
        <v>48</v>
      </c>
      <c r="L761" s="85" t="s">
        <v>50</v>
      </c>
      <c r="M761" s="14">
        <f>IF(L761="","",VLOOKUP(L761,Légende!A:B,2,FALSE))</f>
        <v>0.8</v>
      </c>
      <c r="N761" s="90" t="s">
        <v>18</v>
      </c>
      <c r="O761" s="14">
        <f>IF(N761="",0,VLOOKUP(N761,Légende!D:E,2,FALSE))</f>
        <v>1</v>
      </c>
      <c r="P761" s="15">
        <f>IF(Q761="","",VLOOKUP(Q761,'[1]Données GS'!V:W,2,FALSE))</f>
        <v>0</v>
      </c>
      <c r="Q761" s="96" t="s">
        <v>94</v>
      </c>
      <c r="R761" s="107" t="s">
        <v>292</v>
      </c>
    </row>
    <row r="762" spans="1:18" ht="45" x14ac:dyDescent="0.25">
      <c r="A762" s="121" t="s">
        <v>148</v>
      </c>
      <c r="B762" s="83"/>
      <c r="C762" s="82"/>
      <c r="D762" s="82">
        <v>8</v>
      </c>
      <c r="E762" s="59" t="s">
        <v>25</v>
      </c>
      <c r="F762" s="76"/>
      <c r="G762" s="76"/>
      <c r="H762" s="16">
        <f t="shared" si="11"/>
        <v>0</v>
      </c>
      <c r="I762" s="88" t="s">
        <v>16</v>
      </c>
      <c r="J762" s="88" t="s">
        <v>17</v>
      </c>
      <c r="K762" s="78">
        <v>48</v>
      </c>
      <c r="L762" s="85" t="s">
        <v>50</v>
      </c>
      <c r="M762" s="14">
        <f>IF(L762="","",VLOOKUP(L762,Légende!A:B,2,FALSE))</f>
        <v>0.8</v>
      </c>
      <c r="N762" s="90" t="s">
        <v>18</v>
      </c>
      <c r="O762" s="14">
        <f>IF(N762="",0,VLOOKUP(N762,Légende!D:E,2,FALSE))</f>
        <v>1</v>
      </c>
      <c r="P762" s="15">
        <f>IF(Q762="","",VLOOKUP(Q762,'[1]Données GS'!V:W,2,FALSE))</f>
        <v>0</v>
      </c>
      <c r="Q762" s="96" t="s">
        <v>94</v>
      </c>
      <c r="R762" s="107" t="s">
        <v>292</v>
      </c>
    </row>
    <row r="763" spans="1:18" ht="45" x14ac:dyDescent="0.25">
      <c r="A763" s="121" t="s">
        <v>148</v>
      </c>
      <c r="B763" s="83"/>
      <c r="C763" s="82"/>
      <c r="D763" s="82">
        <v>9</v>
      </c>
      <c r="E763" s="59" t="s">
        <v>25</v>
      </c>
      <c r="F763" s="76"/>
      <c r="G763" s="76"/>
      <c r="H763" s="16">
        <f t="shared" si="11"/>
        <v>0</v>
      </c>
      <c r="I763" s="88" t="s">
        <v>16</v>
      </c>
      <c r="J763" s="88" t="s">
        <v>17</v>
      </c>
      <c r="K763" s="78">
        <v>48</v>
      </c>
      <c r="L763" s="85" t="s">
        <v>50</v>
      </c>
      <c r="M763" s="14">
        <f>IF(L763="","",VLOOKUP(L763,Légende!A:B,2,FALSE))</f>
        <v>0.8</v>
      </c>
      <c r="N763" s="90" t="s">
        <v>18</v>
      </c>
      <c r="O763" s="14">
        <f>IF(N763="",0,VLOOKUP(N763,Légende!D:E,2,FALSE))</f>
        <v>1</v>
      </c>
      <c r="P763" s="15">
        <f>IF(Q763="","",VLOOKUP(Q763,'[1]Données GS'!V:W,2,FALSE))</f>
        <v>0</v>
      </c>
      <c r="Q763" s="96" t="s">
        <v>94</v>
      </c>
      <c r="R763" s="107" t="s">
        <v>292</v>
      </c>
    </row>
    <row r="764" spans="1:18" ht="45" x14ac:dyDescent="0.25">
      <c r="A764" s="121" t="s">
        <v>148</v>
      </c>
      <c r="B764" s="83"/>
      <c r="C764" s="82"/>
      <c r="D764" s="82">
        <v>12</v>
      </c>
      <c r="E764" s="59" t="s">
        <v>25</v>
      </c>
      <c r="F764" s="76"/>
      <c r="G764" s="76"/>
      <c r="H764" s="16">
        <f t="shared" si="11"/>
        <v>0</v>
      </c>
      <c r="I764" s="88" t="s">
        <v>16</v>
      </c>
      <c r="J764" s="88" t="s">
        <v>17</v>
      </c>
      <c r="K764" s="78">
        <v>48</v>
      </c>
      <c r="L764" s="85" t="s">
        <v>50</v>
      </c>
      <c r="M764" s="14">
        <f>IF(L764="","",VLOOKUP(L764,Légende!A:B,2,FALSE))</f>
        <v>0.8</v>
      </c>
      <c r="N764" s="90" t="s">
        <v>18</v>
      </c>
      <c r="O764" s="14">
        <f>IF(N764="",0,VLOOKUP(N764,Légende!D:E,2,FALSE))</f>
        <v>1</v>
      </c>
      <c r="P764" s="15">
        <f>IF(Q764="","",VLOOKUP(Q764,'[1]Données GS'!V:W,2,FALSE))</f>
        <v>0</v>
      </c>
      <c r="Q764" s="96" t="s">
        <v>94</v>
      </c>
      <c r="R764" s="107" t="s">
        <v>292</v>
      </c>
    </row>
    <row r="765" spans="1:18" ht="45" x14ac:dyDescent="0.25">
      <c r="A765" s="121" t="s">
        <v>148</v>
      </c>
      <c r="B765" s="83"/>
      <c r="C765" s="82"/>
      <c r="D765" s="82">
        <v>13</v>
      </c>
      <c r="E765" s="59" t="s">
        <v>25</v>
      </c>
      <c r="F765" s="76"/>
      <c r="G765" s="76"/>
      <c r="H765" s="16">
        <f t="shared" si="11"/>
        <v>0</v>
      </c>
      <c r="I765" s="88" t="s">
        <v>16</v>
      </c>
      <c r="J765" s="88" t="s">
        <v>17</v>
      </c>
      <c r="K765" s="78">
        <v>48</v>
      </c>
      <c r="L765" s="85" t="s">
        <v>50</v>
      </c>
      <c r="M765" s="14">
        <f>IF(L765="","",VLOOKUP(L765,Légende!A:B,2,FALSE))</f>
        <v>0.8</v>
      </c>
      <c r="N765" s="90" t="s">
        <v>18</v>
      </c>
      <c r="O765" s="14">
        <f>IF(N765="",0,VLOOKUP(N765,Légende!D:E,2,FALSE))</f>
        <v>1</v>
      </c>
      <c r="P765" s="15">
        <f>IF(Q765="","",VLOOKUP(Q765,'[1]Données GS'!V:W,2,FALSE))</f>
        <v>0</v>
      </c>
      <c r="Q765" s="96" t="s">
        <v>94</v>
      </c>
      <c r="R765" s="107" t="s">
        <v>292</v>
      </c>
    </row>
    <row r="766" spans="1:18" ht="45" x14ac:dyDescent="0.25">
      <c r="A766" s="121" t="s">
        <v>148</v>
      </c>
      <c r="B766" s="83"/>
      <c r="C766" s="82"/>
      <c r="D766" s="82">
        <v>14</v>
      </c>
      <c r="E766" s="59" t="s">
        <v>25</v>
      </c>
      <c r="F766" s="76"/>
      <c r="G766" s="76"/>
      <c r="H766" s="16">
        <f t="shared" si="11"/>
        <v>0</v>
      </c>
      <c r="I766" s="88" t="s">
        <v>16</v>
      </c>
      <c r="J766" s="88" t="s">
        <v>17</v>
      </c>
      <c r="K766" s="78">
        <v>48</v>
      </c>
      <c r="L766" s="85" t="s">
        <v>50</v>
      </c>
      <c r="M766" s="14">
        <f>IF(L766="","",VLOOKUP(L766,Légende!A:B,2,FALSE))</f>
        <v>0.8</v>
      </c>
      <c r="N766" s="90" t="s">
        <v>18</v>
      </c>
      <c r="O766" s="14">
        <f>IF(N766="",0,VLOOKUP(N766,Légende!D:E,2,FALSE))</f>
        <v>1</v>
      </c>
      <c r="P766" s="15">
        <f>IF(Q766="","",VLOOKUP(Q766,'[1]Données GS'!V:W,2,FALSE))</f>
        <v>0</v>
      </c>
      <c r="Q766" s="96" t="s">
        <v>94</v>
      </c>
      <c r="R766" s="107" t="s">
        <v>292</v>
      </c>
    </row>
    <row r="767" spans="1:18" ht="45" x14ac:dyDescent="0.25">
      <c r="A767" s="121" t="s">
        <v>148</v>
      </c>
      <c r="B767" s="83"/>
      <c r="C767" s="82"/>
      <c r="D767" s="82">
        <v>15</v>
      </c>
      <c r="E767" s="59" t="s">
        <v>25</v>
      </c>
      <c r="F767" s="76"/>
      <c r="G767" s="76"/>
      <c r="H767" s="16">
        <f t="shared" si="11"/>
        <v>0</v>
      </c>
      <c r="I767" s="88" t="s">
        <v>16</v>
      </c>
      <c r="J767" s="88" t="s">
        <v>17</v>
      </c>
      <c r="K767" s="78">
        <v>48</v>
      </c>
      <c r="L767" s="85" t="s">
        <v>50</v>
      </c>
      <c r="M767" s="14">
        <f>IF(L767="","",VLOOKUP(L767,Légende!A:B,2,FALSE))</f>
        <v>0.8</v>
      </c>
      <c r="N767" s="90" t="s">
        <v>18</v>
      </c>
      <c r="O767" s="14">
        <f>IF(N767="",0,VLOOKUP(N767,Légende!D:E,2,FALSE))</f>
        <v>1</v>
      </c>
      <c r="P767" s="15">
        <f>IF(Q767="","",VLOOKUP(Q767,'[1]Données GS'!V:W,2,FALSE))</f>
        <v>0</v>
      </c>
      <c r="Q767" s="96" t="s">
        <v>94</v>
      </c>
      <c r="R767" s="107" t="s">
        <v>292</v>
      </c>
    </row>
    <row r="768" spans="1:18" ht="45" x14ac:dyDescent="0.25">
      <c r="A768" s="121" t="s">
        <v>148</v>
      </c>
      <c r="B768" s="83"/>
      <c r="C768" s="82"/>
      <c r="D768" s="82">
        <v>16</v>
      </c>
      <c r="E768" s="59" t="s">
        <v>25</v>
      </c>
      <c r="F768" s="76"/>
      <c r="G768" s="76"/>
      <c r="H768" s="16">
        <f t="shared" si="11"/>
        <v>0</v>
      </c>
      <c r="I768" s="88" t="s">
        <v>16</v>
      </c>
      <c r="J768" s="88" t="s">
        <v>17</v>
      </c>
      <c r="K768" s="78">
        <v>48</v>
      </c>
      <c r="L768" s="85" t="s">
        <v>50</v>
      </c>
      <c r="M768" s="14">
        <f>IF(L768="","",VLOOKUP(L768,Légende!A:B,2,FALSE))</f>
        <v>0.8</v>
      </c>
      <c r="N768" s="90" t="s">
        <v>18</v>
      </c>
      <c r="O768" s="14">
        <f>IF(N768="",0,VLOOKUP(N768,Légende!D:E,2,FALSE))</f>
        <v>1</v>
      </c>
      <c r="P768" s="15">
        <f>IF(Q768="","",VLOOKUP(Q768,'[1]Données GS'!V:W,2,FALSE))</f>
        <v>0</v>
      </c>
      <c r="Q768" s="96" t="s">
        <v>94</v>
      </c>
      <c r="R768" s="107" t="s">
        <v>292</v>
      </c>
    </row>
    <row r="769" spans="1:18" ht="45" x14ac:dyDescent="0.25">
      <c r="A769" s="121" t="s">
        <v>148</v>
      </c>
      <c r="B769" s="83"/>
      <c r="C769" s="82"/>
      <c r="D769" s="82">
        <v>17</v>
      </c>
      <c r="E769" s="59" t="s">
        <v>25</v>
      </c>
      <c r="F769" s="76"/>
      <c r="G769" s="76"/>
      <c r="H769" s="16">
        <f t="shared" si="11"/>
        <v>0</v>
      </c>
      <c r="I769" s="88" t="s">
        <v>16</v>
      </c>
      <c r="J769" s="88" t="s">
        <v>17</v>
      </c>
      <c r="K769" s="78">
        <v>48</v>
      </c>
      <c r="L769" s="85" t="s">
        <v>50</v>
      </c>
      <c r="M769" s="14">
        <f>IF(L769="","",VLOOKUP(L769,Légende!A:B,2,FALSE))</f>
        <v>0.8</v>
      </c>
      <c r="N769" s="90" t="s">
        <v>18</v>
      </c>
      <c r="O769" s="14">
        <f>IF(N769="",0,VLOOKUP(N769,Légende!D:E,2,FALSE))</f>
        <v>1</v>
      </c>
      <c r="P769" s="15">
        <f>IF(Q769="","",VLOOKUP(Q769,'[1]Données GS'!V:W,2,FALSE))</f>
        <v>0</v>
      </c>
      <c r="Q769" s="96" t="s">
        <v>94</v>
      </c>
      <c r="R769" s="107" t="s">
        <v>292</v>
      </c>
    </row>
    <row r="770" spans="1:18" ht="45" x14ac:dyDescent="0.25">
      <c r="A770" s="121" t="s">
        <v>148</v>
      </c>
      <c r="B770" s="83"/>
      <c r="C770" s="82"/>
      <c r="D770" s="82">
        <v>18</v>
      </c>
      <c r="E770" s="59" t="s">
        <v>25</v>
      </c>
      <c r="F770" s="76"/>
      <c r="G770" s="76"/>
      <c r="H770" s="16">
        <f t="shared" si="11"/>
        <v>0</v>
      </c>
      <c r="I770" s="88" t="s">
        <v>16</v>
      </c>
      <c r="J770" s="88" t="s">
        <v>17</v>
      </c>
      <c r="K770" s="78">
        <v>48</v>
      </c>
      <c r="L770" s="85" t="s">
        <v>50</v>
      </c>
      <c r="M770" s="14">
        <f>IF(L770="","",VLOOKUP(L770,Légende!A:B,2,FALSE))</f>
        <v>0.8</v>
      </c>
      <c r="N770" s="90" t="s">
        <v>18</v>
      </c>
      <c r="O770" s="14">
        <f>IF(N770="",0,VLOOKUP(N770,Légende!D:E,2,FALSE))</f>
        <v>1</v>
      </c>
      <c r="P770" s="15">
        <f>IF(Q770="","",VLOOKUP(Q770,'[1]Données GS'!V:W,2,FALSE))</f>
        <v>0</v>
      </c>
      <c r="Q770" s="96" t="s">
        <v>94</v>
      </c>
      <c r="R770" s="107" t="s">
        <v>292</v>
      </c>
    </row>
    <row r="771" spans="1:18" ht="45" x14ac:dyDescent="0.25">
      <c r="A771" s="121" t="s">
        <v>148</v>
      </c>
      <c r="B771" s="83"/>
      <c r="C771" s="82"/>
      <c r="D771" s="82"/>
      <c r="E771" s="59" t="s">
        <v>2</v>
      </c>
      <c r="F771" s="76"/>
      <c r="G771" s="76"/>
      <c r="H771" s="16">
        <f t="shared" si="11"/>
        <v>0</v>
      </c>
      <c r="I771" s="88" t="s">
        <v>16</v>
      </c>
      <c r="J771" s="88" t="s">
        <v>17</v>
      </c>
      <c r="K771" s="78">
        <v>225</v>
      </c>
      <c r="L771" s="85" t="s">
        <v>50</v>
      </c>
      <c r="M771" s="14">
        <f>IF(L771="","",VLOOKUP(L771,Légende!A:B,2,FALSE))</f>
        <v>0.8</v>
      </c>
      <c r="N771" s="90" t="s">
        <v>18</v>
      </c>
      <c r="O771" s="14">
        <f>IF(N771="",0,VLOOKUP(N771,Légende!D:E,2,FALSE))</f>
        <v>1</v>
      </c>
      <c r="P771" s="15">
        <f>IF(Q771="","",VLOOKUP(Q771,'[1]Données GS'!V:W,2,FALSE))</f>
        <v>0</v>
      </c>
      <c r="Q771" s="96" t="s">
        <v>94</v>
      </c>
      <c r="R771" s="107" t="s">
        <v>292</v>
      </c>
    </row>
    <row r="772" spans="1:18" ht="45" x14ac:dyDescent="0.25">
      <c r="A772" s="121" t="s">
        <v>149</v>
      </c>
      <c r="B772" s="83"/>
      <c r="C772" s="82"/>
      <c r="D772" s="82"/>
      <c r="E772" s="58" t="s">
        <v>22</v>
      </c>
      <c r="F772" s="76"/>
      <c r="G772" s="76"/>
      <c r="H772" s="16">
        <f t="shared" si="11"/>
        <v>0</v>
      </c>
      <c r="I772" s="88" t="s">
        <v>16</v>
      </c>
      <c r="J772" s="88" t="s">
        <v>17</v>
      </c>
      <c r="K772" s="78">
        <f>127*3</f>
        <v>381</v>
      </c>
      <c r="L772" s="85" t="s">
        <v>50</v>
      </c>
      <c r="M772" s="14">
        <f>IF(L772="","",VLOOKUP(L772,Légende!A:B,2,FALSE))</f>
        <v>0.8</v>
      </c>
      <c r="N772" s="90" t="s">
        <v>18</v>
      </c>
      <c r="O772" s="14">
        <f>IF(N772="",0,VLOOKUP(N772,Légende!D:E,2,FALSE))</f>
        <v>1</v>
      </c>
      <c r="P772" s="15">
        <f>IF(Q772="","",VLOOKUP(Q772,'[1]Données GS'!V:W,2,FALSE))</f>
        <v>0</v>
      </c>
      <c r="Q772" s="96" t="s">
        <v>94</v>
      </c>
      <c r="R772" s="107" t="s">
        <v>292</v>
      </c>
    </row>
    <row r="773" spans="1:18" ht="15.75" x14ac:dyDescent="0.25">
      <c r="A773" s="136" t="s">
        <v>515</v>
      </c>
      <c r="B773" s="137" t="s">
        <v>176</v>
      </c>
      <c r="C773" s="138" t="s">
        <v>53</v>
      </c>
      <c r="D773" s="138" t="s">
        <v>189</v>
      </c>
      <c r="E773" s="139" t="s">
        <v>22</v>
      </c>
      <c r="F773" s="140">
        <v>2</v>
      </c>
      <c r="G773" s="140">
        <v>0.8</v>
      </c>
      <c r="H773" s="141">
        <f t="shared" si="11"/>
        <v>3.2</v>
      </c>
      <c r="I773" s="142" t="s">
        <v>16</v>
      </c>
      <c r="J773" s="142" t="s">
        <v>17</v>
      </c>
      <c r="K773" s="143">
        <v>19.5</v>
      </c>
      <c r="L773" s="144" t="s">
        <v>50</v>
      </c>
      <c r="M773" s="145">
        <f>IF(L773="","",VLOOKUP(L773,Légende!A:B,2,FALSE))</f>
        <v>0.8</v>
      </c>
      <c r="N773" s="146" t="s">
        <v>18</v>
      </c>
      <c r="O773" s="145">
        <f>IF(N773="",0,VLOOKUP(N773,Légende!D:E,2,FALSE))</f>
        <v>1</v>
      </c>
      <c r="P773" s="11">
        <f>IF(Q773="","",VLOOKUP(Q773,'[1]Données GS'!V:W,2,FALSE))</f>
        <v>200</v>
      </c>
      <c r="Q773" s="147" t="s">
        <v>76</v>
      </c>
      <c r="R773" s="113"/>
    </row>
    <row r="774" spans="1:18" ht="15.75" x14ac:dyDescent="0.25">
      <c r="A774" s="121" t="s">
        <v>515</v>
      </c>
      <c r="B774" s="83" t="s">
        <v>176</v>
      </c>
      <c r="C774" s="82" t="s">
        <v>53</v>
      </c>
      <c r="D774" s="82" t="s">
        <v>187</v>
      </c>
      <c r="E774" s="59" t="s">
        <v>22</v>
      </c>
      <c r="F774" s="76">
        <v>0</v>
      </c>
      <c r="G774" s="76">
        <v>0</v>
      </c>
      <c r="H774" s="16">
        <f t="shared" si="11"/>
        <v>0</v>
      </c>
      <c r="I774" s="88" t="s">
        <v>16</v>
      </c>
      <c r="J774" s="88" t="s">
        <v>17</v>
      </c>
      <c r="K774" s="78">
        <v>11</v>
      </c>
      <c r="L774" s="85" t="s">
        <v>50</v>
      </c>
      <c r="M774" s="14">
        <f>IF(L774="","",VLOOKUP(L774,Légende!A:B,2,FALSE))</f>
        <v>0.8</v>
      </c>
      <c r="N774" s="90" t="s">
        <v>18</v>
      </c>
      <c r="O774" s="14">
        <f>IF(N774="",0,VLOOKUP(N774,Légende!D:E,2,FALSE))</f>
        <v>1</v>
      </c>
      <c r="P774" s="15">
        <f>IF(Q774="","",VLOOKUP(Q774,'[1]Données GS'!V:W,2,FALSE))</f>
        <v>200</v>
      </c>
      <c r="Q774" s="96" t="s">
        <v>76</v>
      </c>
      <c r="R774" s="107"/>
    </row>
    <row r="775" spans="1:18" ht="15.75" x14ac:dyDescent="0.25">
      <c r="A775" s="121" t="s">
        <v>515</v>
      </c>
      <c r="B775" s="83" t="s">
        <v>176</v>
      </c>
      <c r="C775" s="82" t="s">
        <v>53</v>
      </c>
      <c r="D775" s="82" t="s">
        <v>188</v>
      </c>
      <c r="E775" s="59" t="s">
        <v>22</v>
      </c>
      <c r="F775" s="76">
        <v>2</v>
      </c>
      <c r="G775" s="76">
        <v>0.8</v>
      </c>
      <c r="H775" s="16">
        <f t="shared" si="11"/>
        <v>3.2</v>
      </c>
      <c r="I775" s="88" t="s">
        <v>16</v>
      </c>
      <c r="J775" s="88" t="s">
        <v>17</v>
      </c>
      <c r="K775" s="78">
        <v>10</v>
      </c>
      <c r="L775" s="85" t="s">
        <v>50</v>
      </c>
      <c r="M775" s="14">
        <f>IF(L775="","",VLOOKUP(L775,Légende!A:B,2,FALSE))</f>
        <v>0.8</v>
      </c>
      <c r="N775" s="90" t="s">
        <v>18</v>
      </c>
      <c r="O775" s="14">
        <f>IF(N775="",0,VLOOKUP(N775,Légende!D:E,2,FALSE))</f>
        <v>1</v>
      </c>
      <c r="P775" s="15">
        <f>IF(Q775="","",VLOOKUP(Q775,'[1]Données GS'!V:W,2,FALSE))</f>
        <v>200</v>
      </c>
      <c r="Q775" s="96" t="s">
        <v>76</v>
      </c>
      <c r="R775" s="107"/>
    </row>
    <row r="776" spans="1:18" ht="15.75" x14ac:dyDescent="0.25">
      <c r="A776" s="121" t="s">
        <v>515</v>
      </c>
      <c r="B776" s="83" t="s">
        <v>176</v>
      </c>
      <c r="C776" s="82" t="s">
        <v>53</v>
      </c>
      <c r="D776" s="82" t="s">
        <v>249</v>
      </c>
      <c r="E776" s="59" t="s">
        <v>19</v>
      </c>
      <c r="F776" s="76">
        <v>10</v>
      </c>
      <c r="G776" s="76">
        <v>6</v>
      </c>
      <c r="H776" s="16">
        <f t="shared" si="11"/>
        <v>120</v>
      </c>
      <c r="I776" s="88" t="s">
        <v>16</v>
      </c>
      <c r="J776" s="88" t="s">
        <v>17</v>
      </c>
      <c r="K776" s="78">
        <v>101</v>
      </c>
      <c r="L776" s="85" t="s">
        <v>50</v>
      </c>
      <c r="M776" s="14">
        <f>IF(L776="","",VLOOKUP(L776,Légende!A:B,2,FALSE))</f>
        <v>0.8</v>
      </c>
      <c r="N776" s="90" t="s">
        <v>18</v>
      </c>
      <c r="O776" s="14">
        <f>IF(N776="",0,VLOOKUP(N776,Légende!D:E,2,FALSE))</f>
        <v>1</v>
      </c>
      <c r="P776" s="15">
        <f>IF(Q776="","",VLOOKUP(Q776,'[1]Données GS'!V:W,2,FALSE))</f>
        <v>50</v>
      </c>
      <c r="Q776" s="96" t="s">
        <v>67</v>
      </c>
      <c r="R776" s="107"/>
    </row>
    <row r="777" spans="1:18" ht="15.75" x14ac:dyDescent="0.25">
      <c r="A777" s="121" t="s">
        <v>515</v>
      </c>
      <c r="B777" s="83" t="s">
        <v>176</v>
      </c>
      <c r="C777" s="82" t="s">
        <v>53</v>
      </c>
      <c r="D777" s="82" t="s">
        <v>201</v>
      </c>
      <c r="E777" s="59" t="s">
        <v>15</v>
      </c>
      <c r="F777" s="76">
        <v>2</v>
      </c>
      <c r="G777" s="76">
        <v>1.5</v>
      </c>
      <c r="H777" s="16">
        <f t="shared" si="11"/>
        <v>6</v>
      </c>
      <c r="I777" s="88" t="s">
        <v>16</v>
      </c>
      <c r="J777" s="88" t="s">
        <v>17</v>
      </c>
      <c r="K777" s="78">
        <v>26.5</v>
      </c>
      <c r="L777" s="85" t="s">
        <v>51</v>
      </c>
      <c r="M777" s="14">
        <f>IF(L777="","",VLOOKUP(L777,Légende!A:B,2,FALSE))</f>
        <v>1</v>
      </c>
      <c r="N777" s="90" t="s">
        <v>18</v>
      </c>
      <c r="O777" s="14">
        <f>IF(N777="",0,VLOOKUP(N777,Légende!D:E,2,FALSE))</f>
        <v>1</v>
      </c>
      <c r="P777" s="15">
        <f>IF(Q777="","",VLOOKUP(Q777,'[1]Données GS'!V:W,2,FALSE))</f>
        <v>50</v>
      </c>
      <c r="Q777" s="96" t="s">
        <v>67</v>
      </c>
      <c r="R777" s="107"/>
    </row>
    <row r="778" spans="1:18" ht="15.75" x14ac:dyDescent="0.25">
      <c r="A778" s="121" t="s">
        <v>515</v>
      </c>
      <c r="B778" s="83" t="s">
        <v>176</v>
      </c>
      <c r="C778" s="82" t="s">
        <v>53</v>
      </c>
      <c r="D778" s="82" t="s">
        <v>202</v>
      </c>
      <c r="E778" s="59" t="s">
        <v>15</v>
      </c>
      <c r="F778" s="76">
        <v>3</v>
      </c>
      <c r="G778" s="76">
        <v>1.5</v>
      </c>
      <c r="H778" s="16">
        <f t="shared" si="11"/>
        <v>9</v>
      </c>
      <c r="I778" s="88" t="s">
        <v>16</v>
      </c>
      <c r="J778" s="88" t="s">
        <v>17</v>
      </c>
      <c r="K778" s="78">
        <v>31</v>
      </c>
      <c r="L778" s="85" t="s">
        <v>51</v>
      </c>
      <c r="M778" s="14">
        <f>IF(L778="","",VLOOKUP(L778,Légende!A:B,2,FALSE))</f>
        <v>1</v>
      </c>
      <c r="N778" s="90" t="s">
        <v>18</v>
      </c>
      <c r="O778" s="14">
        <f>IF(N778="",0,VLOOKUP(N778,Légende!D:E,2,FALSE))</f>
        <v>1</v>
      </c>
      <c r="P778" s="15">
        <f>IF(Q778="","",VLOOKUP(Q778,'[1]Données GS'!V:W,2,FALSE))</f>
        <v>50</v>
      </c>
      <c r="Q778" s="96" t="s">
        <v>67</v>
      </c>
      <c r="R778" s="107"/>
    </row>
    <row r="779" spans="1:18" ht="15.75" x14ac:dyDescent="0.25">
      <c r="A779" s="121" t="s">
        <v>515</v>
      </c>
      <c r="B779" s="83" t="s">
        <v>176</v>
      </c>
      <c r="C779" s="82" t="s">
        <v>53</v>
      </c>
      <c r="D779" s="82" t="s">
        <v>226</v>
      </c>
      <c r="E779" s="59" t="s">
        <v>2</v>
      </c>
      <c r="F779" s="76">
        <v>2</v>
      </c>
      <c r="G779" s="76">
        <v>1.5</v>
      </c>
      <c r="H779" s="16">
        <f t="shared" ref="H779:H787" si="12">F779*G779*2</f>
        <v>6</v>
      </c>
      <c r="I779" s="88" t="s">
        <v>16</v>
      </c>
      <c r="J779" s="88" t="s">
        <v>17</v>
      </c>
      <c r="K779" s="78">
        <v>45</v>
      </c>
      <c r="L779" s="85" t="s">
        <v>51</v>
      </c>
      <c r="M779" s="14">
        <f>IF(L779="","",VLOOKUP(L779,Légende!A:B,2,FALSE))</f>
        <v>1</v>
      </c>
      <c r="N779" s="90" t="s">
        <v>18</v>
      </c>
      <c r="O779" s="14">
        <f>IF(N779="",0,VLOOKUP(N779,Légende!D:E,2,FALSE))</f>
        <v>1</v>
      </c>
      <c r="P779" s="15">
        <f>IF(Q779="","",VLOOKUP(Q779,'[1]Données GS'!V:W,2,FALSE))</f>
        <v>12</v>
      </c>
      <c r="Q779" s="96" t="s">
        <v>26</v>
      </c>
      <c r="R779" s="107"/>
    </row>
    <row r="780" spans="1:18" ht="15.75" x14ac:dyDescent="0.25">
      <c r="A780" s="121" t="s">
        <v>515</v>
      </c>
      <c r="B780" s="83" t="s">
        <v>176</v>
      </c>
      <c r="C780" s="82" t="s">
        <v>53</v>
      </c>
      <c r="D780" s="82" t="s">
        <v>206</v>
      </c>
      <c r="E780" s="59" t="s">
        <v>15</v>
      </c>
      <c r="F780" s="76">
        <v>2</v>
      </c>
      <c r="G780" s="76">
        <v>1.5</v>
      </c>
      <c r="H780" s="16">
        <f t="shared" si="12"/>
        <v>6</v>
      </c>
      <c r="I780" s="88" t="s">
        <v>16</v>
      </c>
      <c r="J780" s="88" t="s">
        <v>17</v>
      </c>
      <c r="K780" s="78">
        <v>18</v>
      </c>
      <c r="L780" s="85" t="s">
        <v>51</v>
      </c>
      <c r="M780" s="14">
        <f>IF(L780="","",VLOOKUP(L780,Légende!A:B,2,FALSE))</f>
        <v>1</v>
      </c>
      <c r="N780" s="90" t="s">
        <v>18</v>
      </c>
      <c r="O780" s="14">
        <f>IF(N780="",0,VLOOKUP(N780,Légende!D:E,2,FALSE))</f>
        <v>1</v>
      </c>
      <c r="P780" s="15">
        <f>IF(Q780="","",VLOOKUP(Q780,'[1]Données GS'!V:W,2,FALSE))</f>
        <v>50</v>
      </c>
      <c r="Q780" s="96" t="s">
        <v>67</v>
      </c>
      <c r="R780" s="107"/>
    </row>
    <row r="781" spans="1:18" ht="15.75" x14ac:dyDescent="0.25">
      <c r="A781" s="121" t="s">
        <v>515</v>
      </c>
      <c r="B781" s="83" t="s">
        <v>176</v>
      </c>
      <c r="C781" s="82" t="s">
        <v>53</v>
      </c>
      <c r="D781" s="82" t="s">
        <v>194</v>
      </c>
      <c r="E781" s="59" t="s">
        <v>15</v>
      </c>
      <c r="F781" s="76">
        <v>2</v>
      </c>
      <c r="G781" s="76">
        <v>1.5</v>
      </c>
      <c r="H781" s="16">
        <f t="shared" si="12"/>
        <v>6</v>
      </c>
      <c r="I781" s="88" t="s">
        <v>16</v>
      </c>
      <c r="J781" s="88" t="s">
        <v>17</v>
      </c>
      <c r="K781" s="78">
        <v>20.5</v>
      </c>
      <c r="L781" s="85" t="s">
        <v>50</v>
      </c>
      <c r="M781" s="14">
        <f>IF(L781="","",VLOOKUP(L781,Légende!A:B,2,FALSE))</f>
        <v>0.8</v>
      </c>
      <c r="N781" s="90" t="s">
        <v>18</v>
      </c>
      <c r="O781" s="14">
        <f>IF(N781="",0,VLOOKUP(N781,Légende!D:E,2,FALSE))</f>
        <v>1</v>
      </c>
      <c r="P781" s="15">
        <f>IF(Q781="","",VLOOKUP(Q781,'[1]Données GS'!V:W,2,FALSE))</f>
        <v>50</v>
      </c>
      <c r="Q781" s="96" t="s">
        <v>67</v>
      </c>
      <c r="R781" s="107"/>
    </row>
    <row r="782" spans="1:18" ht="15.75" x14ac:dyDescent="0.25">
      <c r="A782" s="121" t="s">
        <v>515</v>
      </c>
      <c r="B782" s="83" t="s">
        <v>176</v>
      </c>
      <c r="C782" s="82" t="s">
        <v>53</v>
      </c>
      <c r="D782" s="82" t="s">
        <v>253</v>
      </c>
      <c r="E782" s="59" t="s">
        <v>15</v>
      </c>
      <c r="F782" s="76">
        <v>2</v>
      </c>
      <c r="G782" s="76">
        <v>1.5</v>
      </c>
      <c r="H782" s="16">
        <f t="shared" si="12"/>
        <v>6</v>
      </c>
      <c r="I782" s="88" t="s">
        <v>16</v>
      </c>
      <c r="J782" s="88" t="s">
        <v>17</v>
      </c>
      <c r="K782" s="78">
        <v>17</v>
      </c>
      <c r="L782" s="85" t="s">
        <v>51</v>
      </c>
      <c r="M782" s="14">
        <f>IF(L782="","",VLOOKUP(L782,Légende!A:B,2,FALSE))</f>
        <v>1</v>
      </c>
      <c r="N782" s="90" t="s">
        <v>18</v>
      </c>
      <c r="O782" s="14">
        <f>IF(N782="",0,VLOOKUP(N782,Légende!D:E,2,FALSE))</f>
        <v>1</v>
      </c>
      <c r="P782" s="15">
        <f>IF(Q782="","",VLOOKUP(Q782,'[1]Données GS'!V:W,2,FALSE))</f>
        <v>50</v>
      </c>
      <c r="Q782" s="96" t="s">
        <v>67</v>
      </c>
      <c r="R782" s="107"/>
    </row>
    <row r="783" spans="1:18" ht="15.75" x14ac:dyDescent="0.25">
      <c r="A783" s="121" t="s">
        <v>515</v>
      </c>
      <c r="B783" s="83" t="s">
        <v>176</v>
      </c>
      <c r="C783" s="82" t="s">
        <v>53</v>
      </c>
      <c r="D783" s="82" t="s">
        <v>186</v>
      </c>
      <c r="E783" s="59" t="s">
        <v>15</v>
      </c>
      <c r="F783" s="76">
        <v>1</v>
      </c>
      <c r="G783" s="76">
        <v>1.5</v>
      </c>
      <c r="H783" s="16">
        <f t="shared" si="12"/>
        <v>3</v>
      </c>
      <c r="I783" s="88" t="s">
        <v>16</v>
      </c>
      <c r="J783" s="88" t="s">
        <v>17</v>
      </c>
      <c r="K783" s="78">
        <v>11</v>
      </c>
      <c r="L783" s="85" t="s">
        <v>50</v>
      </c>
      <c r="M783" s="14">
        <f>IF(L783="","",VLOOKUP(L783,Légende!A:B,2,FALSE))</f>
        <v>0.8</v>
      </c>
      <c r="N783" s="90" t="s">
        <v>18</v>
      </c>
      <c r="O783" s="14">
        <f>IF(N783="",0,VLOOKUP(N783,Légende!D:E,2,FALSE))</f>
        <v>1</v>
      </c>
      <c r="P783" s="15">
        <f>IF(Q783="","",VLOOKUP(Q783,'[1]Données GS'!V:W,2,FALSE))</f>
        <v>50</v>
      </c>
      <c r="Q783" s="96" t="s">
        <v>67</v>
      </c>
      <c r="R783" s="107"/>
    </row>
    <row r="784" spans="1:18" ht="15.75" x14ac:dyDescent="0.25">
      <c r="A784" s="121" t="s">
        <v>515</v>
      </c>
      <c r="B784" s="83" t="s">
        <v>175</v>
      </c>
      <c r="C784" s="82" t="s">
        <v>53</v>
      </c>
      <c r="D784" s="82"/>
      <c r="E784" s="59" t="s">
        <v>15</v>
      </c>
      <c r="F784" s="76">
        <v>4</v>
      </c>
      <c r="G784" s="76">
        <v>1.5</v>
      </c>
      <c r="H784" s="16">
        <f t="shared" si="12"/>
        <v>12</v>
      </c>
      <c r="I784" s="88" t="s">
        <v>16</v>
      </c>
      <c r="J784" s="88" t="s">
        <v>17</v>
      </c>
      <c r="K784" s="78">
        <v>30</v>
      </c>
      <c r="L784" s="85" t="s">
        <v>51</v>
      </c>
      <c r="M784" s="14">
        <f>IF(L784="","",VLOOKUP(L784,Légende!A:B,2,FALSE))</f>
        <v>1</v>
      </c>
      <c r="N784" s="90" t="s">
        <v>18</v>
      </c>
      <c r="O784" s="14">
        <f>IF(N784="",0,VLOOKUP(N784,Légende!D:E,2,FALSE))</f>
        <v>1</v>
      </c>
      <c r="P784" s="15">
        <f>IF(Q784="","",VLOOKUP(Q784,'[1]Données GS'!V:W,2,FALSE))</f>
        <v>50</v>
      </c>
      <c r="Q784" s="96" t="s">
        <v>67</v>
      </c>
      <c r="R784" s="107"/>
    </row>
    <row r="785" spans="1:18" ht="15.75" x14ac:dyDescent="0.25">
      <c r="A785" s="121" t="s">
        <v>515</v>
      </c>
      <c r="B785" s="83" t="s">
        <v>175</v>
      </c>
      <c r="C785" s="82" t="s">
        <v>53</v>
      </c>
      <c r="D785" s="82"/>
      <c r="E785" s="59" t="s">
        <v>22</v>
      </c>
      <c r="F785" s="76">
        <v>2</v>
      </c>
      <c r="G785" s="76">
        <v>0.8</v>
      </c>
      <c r="H785" s="16">
        <f t="shared" si="12"/>
        <v>3.2</v>
      </c>
      <c r="I785" s="88" t="s">
        <v>16</v>
      </c>
      <c r="J785" s="88" t="s">
        <v>17</v>
      </c>
      <c r="K785" s="78">
        <v>17</v>
      </c>
      <c r="L785" s="85" t="s">
        <v>51</v>
      </c>
      <c r="M785" s="14">
        <f>IF(L785="","",VLOOKUP(L785,Légende!A:B,2,FALSE))</f>
        <v>1</v>
      </c>
      <c r="N785" s="90" t="s">
        <v>18</v>
      </c>
      <c r="O785" s="14">
        <f>IF(N785="",0,VLOOKUP(N785,Légende!D:E,2,FALSE))</f>
        <v>1</v>
      </c>
      <c r="P785" s="15">
        <f>IF(Q785="","",VLOOKUP(Q785,'[1]Données GS'!V:W,2,FALSE))</f>
        <v>200</v>
      </c>
      <c r="Q785" s="96" t="s">
        <v>76</v>
      </c>
      <c r="R785" s="107"/>
    </row>
    <row r="786" spans="1:18" ht="15.75" x14ac:dyDescent="0.25">
      <c r="A786" s="121" t="s">
        <v>515</v>
      </c>
      <c r="B786" s="83" t="s">
        <v>172</v>
      </c>
      <c r="C786" s="82" t="s">
        <v>53</v>
      </c>
      <c r="D786" s="82"/>
      <c r="E786" s="59" t="s">
        <v>19</v>
      </c>
      <c r="F786" s="76">
        <v>1</v>
      </c>
      <c r="G786" s="76">
        <v>1.5</v>
      </c>
      <c r="H786" s="16">
        <f t="shared" si="12"/>
        <v>3</v>
      </c>
      <c r="I786" s="88" t="s">
        <v>16</v>
      </c>
      <c r="J786" s="88" t="s">
        <v>17</v>
      </c>
      <c r="K786" s="78">
        <v>8</v>
      </c>
      <c r="L786" s="85" t="s">
        <v>51</v>
      </c>
      <c r="M786" s="14">
        <f>IF(L786="","",VLOOKUP(L786,Légende!A:B,2,FALSE))</f>
        <v>1</v>
      </c>
      <c r="N786" s="90" t="s">
        <v>18</v>
      </c>
      <c r="O786" s="14">
        <f>IF(N786="",0,VLOOKUP(N786,Légende!D:E,2,FALSE))</f>
        <v>1</v>
      </c>
      <c r="P786" s="15">
        <f>IF(Q786="","",VLOOKUP(Q786,'[1]Données GS'!V:W,2,FALSE))</f>
        <v>50</v>
      </c>
      <c r="Q786" s="96" t="s">
        <v>67</v>
      </c>
      <c r="R786" s="107"/>
    </row>
    <row r="787" spans="1:18" ht="16.5" thickBot="1" x14ac:dyDescent="0.3">
      <c r="A787" s="122" t="s">
        <v>515</v>
      </c>
      <c r="B787" s="123" t="s">
        <v>172</v>
      </c>
      <c r="C787" s="124" t="s">
        <v>53</v>
      </c>
      <c r="D787" s="124"/>
      <c r="E787" s="148" t="s">
        <v>22</v>
      </c>
      <c r="F787" s="125">
        <v>0</v>
      </c>
      <c r="G787" s="125">
        <v>0</v>
      </c>
      <c r="H787" s="126">
        <f t="shared" si="12"/>
        <v>0</v>
      </c>
      <c r="I787" s="127" t="s">
        <v>16</v>
      </c>
      <c r="J787" s="127" t="s">
        <v>17</v>
      </c>
      <c r="K787" s="128">
        <v>6</v>
      </c>
      <c r="L787" s="129" t="s">
        <v>50</v>
      </c>
      <c r="M787" s="130">
        <f>IF(L787="","",VLOOKUP(L787,Légende!A:B,2,FALSE))</f>
        <v>0.8</v>
      </c>
      <c r="N787" s="131" t="s">
        <v>18</v>
      </c>
      <c r="O787" s="130">
        <f>IF(N787="",0,VLOOKUP(N787,Légende!D:E,2,FALSE))</f>
        <v>1</v>
      </c>
      <c r="P787" s="93">
        <f>IF(Q787="","",VLOOKUP(Q787,'[1]Données GS'!V:W,2,FALSE))</f>
        <v>200</v>
      </c>
      <c r="Q787" s="132" t="s">
        <v>76</v>
      </c>
      <c r="R787" s="133"/>
    </row>
  </sheetData>
  <autoFilter ref="A9:R787"/>
  <dataConsolidate link="1"/>
  <mergeCells count="10">
    <mergeCell ref="A1:R1"/>
    <mergeCell ref="L7:O8"/>
    <mergeCell ref="P7:Q8"/>
    <mergeCell ref="A7:A9"/>
    <mergeCell ref="B7:K8"/>
    <mergeCell ref="R7:R9"/>
    <mergeCell ref="B5:R5"/>
    <mergeCell ref="B4:R4"/>
    <mergeCell ref="A3:R3"/>
    <mergeCell ref="A2:R2"/>
  </mergeCells>
  <dataValidations count="12">
    <dataValidation type="list" allowBlank="1" showInputMessage="1" showErrorMessage="1" sqref="A10:A772">
      <formula1>INDIRECT("Site")</formula1>
    </dataValidation>
    <dataValidation type="list" allowBlank="1" showInputMessage="1" showErrorMessage="1" sqref="E6:E772 E788:E1048576">
      <formula1>INDIRECT("Nature_des_locaux[Nature des locaux]")</formula1>
    </dataValidation>
    <dataValidation type="list" allowBlank="1" showInputMessage="1" showErrorMessage="1" sqref="I7:I8 I10:I772 I788:I1048576">
      <formula1>INDIRECT("Nature_Sol")</formula1>
    </dataValidation>
    <dataValidation type="list" allowBlank="1" showInputMessage="1" showErrorMessage="1" sqref="J7:J8 J10:J772 J788:J1048576">
      <formula1>INDIRECT("Traitement1")</formula1>
    </dataValidation>
    <dataValidation type="list" allowBlank="1" showInputMessage="1" showErrorMessage="1" sqref="L7:L8 L10:L1048576">
      <formula1>INDIRECT("Encombrement1[Encombrement]")</formula1>
    </dataValidation>
    <dataValidation type="list" allowBlank="1" showInputMessage="1" showErrorMessage="1" sqref="N7:N8 N10:N1048576">
      <formula1>INDIRECT("Vétusté[Vétusté]")</formula1>
    </dataValidation>
    <dataValidation type="list" allowBlank="1" showInputMessage="1" showErrorMessage="1" sqref="Q7:Q8 Q10:Q778 Q780:Q1048576">
      <formula1>INDIRECT("Fréquence_de_passage[Abreviation]")</formula1>
    </dataValidation>
    <dataValidation type="list" allowBlank="1" showInputMessage="1" showErrorMessage="1" sqref="A773:A787">
      <formula1>$AQ$28:$AQ$61526</formula1>
    </dataValidation>
    <dataValidation type="list" allowBlank="1" showInputMessage="1" showErrorMessage="1" sqref="E773:E787">
      <formula1>$AH$29:$AH$39</formula1>
    </dataValidation>
    <dataValidation type="list" allowBlank="1" showInputMessage="1" showErrorMessage="1" sqref="I773:I787">
      <formula1>$AH$41:$AH$49</formula1>
    </dataValidation>
    <dataValidation type="list" allowBlank="1" showInputMessage="1" showErrorMessage="1" sqref="J773:J787">
      <formula1>$AH$56:$AH$61</formula1>
    </dataValidation>
    <dataValidation type="list" allowBlank="1" showInputMessage="1" showErrorMessage="1" sqref="Q779">
      <formula1>$AT$28:$AT$90</formula1>
    </dataValidation>
  </dataValidations>
  <pageMargins left="0.70866141732283472" right="0.70866141732283472" top="0.74803149606299213" bottom="0.74803149606299213" header="0.31496062992125984" footer="0.31496062992125984"/>
  <pageSetup paperSize="8" scale="1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67"/>
  <sheetViews>
    <sheetView topLeftCell="G1" zoomScale="85" zoomScaleNormal="85" workbookViewId="0">
      <selection activeCell="L6" sqref="L6"/>
    </sheetView>
  </sheetViews>
  <sheetFormatPr baseColWidth="10" defaultColWidth="10.85546875" defaultRowHeight="15" x14ac:dyDescent="0.25"/>
  <cols>
    <col min="1" max="1" width="20.85546875" style="19" hidden="1" customWidth="1"/>
    <col min="2" max="2" width="7.85546875" style="19" hidden="1" customWidth="1"/>
    <col min="3" max="3" width="3" style="19" hidden="1" customWidth="1"/>
    <col min="4" max="4" width="10.85546875" style="19" hidden="1" customWidth="1"/>
    <col min="5" max="5" width="7.85546875" style="19" hidden="1" customWidth="1"/>
    <col min="6" max="6" width="3.28515625" style="19" hidden="1" customWidth="1"/>
    <col min="7" max="7" width="49" style="19" customWidth="1"/>
    <col min="8" max="8" width="16.42578125" style="19" customWidth="1"/>
    <col min="9" max="9" width="8.7109375" style="19" bestFit="1" customWidth="1"/>
    <col min="10" max="10" width="42.85546875" style="19" customWidth="1"/>
    <col min="11" max="16384" width="10.85546875" style="19"/>
  </cols>
  <sheetData>
    <row r="1" spans="1:24" ht="23.1" customHeight="1" x14ac:dyDescent="0.25">
      <c r="G1" s="149" t="s">
        <v>508</v>
      </c>
      <c r="H1" s="149"/>
      <c r="I1" s="149"/>
      <c r="J1" s="149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</row>
    <row r="2" spans="1:24" ht="96.6" customHeight="1" x14ac:dyDescent="0.25">
      <c r="G2" s="149" t="s">
        <v>510</v>
      </c>
      <c r="H2" s="149"/>
      <c r="I2" s="149"/>
      <c r="J2" s="149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1:24" ht="23.1" customHeight="1" x14ac:dyDescent="0.25">
      <c r="G3" s="149" t="s">
        <v>497</v>
      </c>
      <c r="H3" s="149"/>
      <c r="I3" s="149"/>
      <c r="J3" s="149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</row>
    <row r="4" spans="1:24" ht="15.75" thickBot="1" x14ac:dyDescent="0.3"/>
    <row r="5" spans="1:24" ht="28.5" customHeight="1" thickBot="1" x14ac:dyDescent="0.3">
      <c r="A5" s="29" t="s">
        <v>10</v>
      </c>
      <c r="B5" s="30" t="s">
        <v>11</v>
      </c>
      <c r="C5" s="20"/>
      <c r="D5" s="30" t="s">
        <v>12</v>
      </c>
      <c r="E5" s="31" t="s">
        <v>11</v>
      </c>
      <c r="G5" s="21" t="s">
        <v>46</v>
      </c>
      <c r="H5" s="22" t="s">
        <v>40</v>
      </c>
      <c r="I5" s="23" t="s">
        <v>41</v>
      </c>
      <c r="J5" s="24" t="s">
        <v>42</v>
      </c>
      <c r="O5" s="25"/>
    </row>
    <row r="6" spans="1:24" ht="45" x14ac:dyDescent="0.25">
      <c r="A6" s="19" t="s">
        <v>50</v>
      </c>
      <c r="B6" s="26">
        <v>0.8</v>
      </c>
      <c r="D6" s="19" t="s">
        <v>18</v>
      </c>
      <c r="E6" s="26">
        <v>1</v>
      </c>
      <c r="G6" s="57" t="s">
        <v>92</v>
      </c>
      <c r="H6" s="34" t="s">
        <v>94</v>
      </c>
      <c r="I6" s="35">
        <v>0</v>
      </c>
      <c r="J6" s="57" t="s">
        <v>93</v>
      </c>
      <c r="L6" s="20"/>
    </row>
    <row r="7" spans="1:24" x14ac:dyDescent="0.25">
      <c r="A7" s="19" t="s">
        <v>51</v>
      </c>
      <c r="B7" s="26">
        <v>1</v>
      </c>
      <c r="D7" s="19" t="s">
        <v>24</v>
      </c>
      <c r="E7" s="26">
        <v>1</v>
      </c>
      <c r="G7" s="37" t="s">
        <v>32</v>
      </c>
      <c r="H7" s="38" t="s">
        <v>33</v>
      </c>
      <c r="I7" s="39">
        <v>1</v>
      </c>
      <c r="J7" s="40" t="s">
        <v>56</v>
      </c>
    </row>
    <row r="8" spans="1:24" x14ac:dyDescent="0.25">
      <c r="A8" s="19" t="s">
        <v>52</v>
      </c>
      <c r="B8" s="26">
        <v>1.2</v>
      </c>
      <c r="D8" s="19" t="s">
        <v>38</v>
      </c>
      <c r="E8" s="26">
        <v>0.5</v>
      </c>
      <c r="G8" s="33" t="s">
        <v>29</v>
      </c>
      <c r="H8" s="34" t="s">
        <v>30</v>
      </c>
      <c r="I8" s="35">
        <f>4</f>
        <v>4</v>
      </c>
      <c r="J8" s="36" t="s">
        <v>57</v>
      </c>
    </row>
    <row r="9" spans="1:24" x14ac:dyDescent="0.25">
      <c r="G9" s="37" t="s">
        <v>27</v>
      </c>
      <c r="H9" s="38" t="s">
        <v>28</v>
      </c>
      <c r="I9" s="39">
        <v>6</v>
      </c>
      <c r="J9" s="41" t="s">
        <v>58</v>
      </c>
    </row>
    <row r="10" spans="1:24" x14ac:dyDescent="0.25">
      <c r="G10" s="37" t="s">
        <v>39</v>
      </c>
      <c r="H10" s="38" t="s">
        <v>26</v>
      </c>
      <c r="I10" s="39">
        <f>12*1</f>
        <v>12</v>
      </c>
      <c r="J10" s="41" t="s">
        <v>59</v>
      </c>
    </row>
    <row r="11" spans="1:24" x14ac:dyDescent="0.25">
      <c r="G11" s="42" t="s">
        <v>60</v>
      </c>
      <c r="H11" s="43" t="s">
        <v>61</v>
      </c>
      <c r="I11" s="43">
        <f>12*2</f>
        <v>24</v>
      </c>
      <c r="J11" s="41" t="s">
        <v>62</v>
      </c>
      <c r="L11" s="20"/>
    </row>
    <row r="12" spans="1:24" x14ac:dyDescent="0.25">
      <c r="G12" s="42" t="s">
        <v>63</v>
      </c>
      <c r="H12" s="43" t="s">
        <v>64</v>
      </c>
      <c r="I12" s="43">
        <v>36</v>
      </c>
      <c r="J12" s="41" t="s">
        <v>65</v>
      </c>
    </row>
    <row r="13" spans="1:24" ht="30" x14ac:dyDescent="0.25">
      <c r="G13" s="44" t="s">
        <v>66</v>
      </c>
      <c r="H13" s="45" t="s">
        <v>67</v>
      </c>
      <c r="I13" s="46">
        <f>50*1</f>
        <v>50</v>
      </c>
      <c r="J13" s="47" t="s">
        <v>68</v>
      </c>
    </row>
    <row r="14" spans="1:24" ht="30" x14ac:dyDescent="0.25">
      <c r="G14" s="44" t="s">
        <v>69</v>
      </c>
      <c r="H14" s="45" t="s">
        <v>70</v>
      </c>
      <c r="I14" s="48">
        <f>50*2</f>
        <v>100</v>
      </c>
      <c r="J14" s="47" t="s">
        <v>71</v>
      </c>
    </row>
    <row r="15" spans="1:24" ht="30" x14ac:dyDescent="0.25">
      <c r="G15" s="44" t="s">
        <v>72</v>
      </c>
      <c r="H15" s="45" t="s">
        <v>73</v>
      </c>
      <c r="I15" s="46">
        <f>50*3</f>
        <v>150</v>
      </c>
      <c r="J15" s="47" t="s">
        <v>74</v>
      </c>
    </row>
    <row r="16" spans="1:24" ht="30" x14ac:dyDescent="0.25">
      <c r="G16" s="44" t="s">
        <v>75</v>
      </c>
      <c r="H16" s="45" t="s">
        <v>76</v>
      </c>
      <c r="I16" s="46">
        <f>50*4</f>
        <v>200</v>
      </c>
      <c r="J16" s="47" t="s">
        <v>77</v>
      </c>
      <c r="L16" s="20"/>
    </row>
    <row r="17" spans="7:12" ht="30" x14ac:dyDescent="0.25">
      <c r="G17" s="49" t="s">
        <v>78</v>
      </c>
      <c r="H17" s="50" t="s">
        <v>79</v>
      </c>
      <c r="I17" s="51">
        <f>1*5*50</f>
        <v>250</v>
      </c>
      <c r="J17" s="52" t="s">
        <v>80</v>
      </c>
      <c r="L17" s="27"/>
    </row>
    <row r="18" spans="7:12" ht="30" x14ac:dyDescent="0.25">
      <c r="G18" s="49" t="s">
        <v>81</v>
      </c>
      <c r="H18" s="50" t="s">
        <v>82</v>
      </c>
      <c r="I18" s="51">
        <f>2*5*50</f>
        <v>500</v>
      </c>
      <c r="J18" s="52" t="s">
        <v>80</v>
      </c>
    </row>
    <row r="19" spans="7:12" ht="30" x14ac:dyDescent="0.25">
      <c r="G19" s="49" t="s">
        <v>83</v>
      </c>
      <c r="H19" s="50" t="s">
        <v>84</v>
      </c>
      <c r="I19" s="51">
        <f>3*5*50</f>
        <v>750</v>
      </c>
      <c r="J19" s="52" t="s">
        <v>80</v>
      </c>
    </row>
    <row r="20" spans="7:12" ht="30" x14ac:dyDescent="0.25">
      <c r="G20" s="49" t="s">
        <v>85</v>
      </c>
      <c r="H20" s="50" t="s">
        <v>86</v>
      </c>
      <c r="I20" s="51">
        <f>1*6*50</f>
        <v>300</v>
      </c>
      <c r="J20" s="52" t="s">
        <v>87</v>
      </c>
    </row>
    <row r="21" spans="7:12" ht="30.75" thickBot="1" x14ac:dyDescent="0.3">
      <c r="G21" s="53" t="s">
        <v>88</v>
      </c>
      <c r="H21" s="54" t="s">
        <v>89</v>
      </c>
      <c r="I21" s="55">
        <f>1*7*50</f>
        <v>350</v>
      </c>
      <c r="J21" s="56" t="s">
        <v>90</v>
      </c>
    </row>
    <row r="67" ht="15.95" customHeight="1" x14ac:dyDescent="0.25"/>
  </sheetData>
  <mergeCells count="3">
    <mergeCell ref="G3:J3"/>
    <mergeCell ref="G2:J2"/>
    <mergeCell ref="G1:J1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Description des locaux</vt:lpstr>
      <vt:lpstr>Légende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B.MARTHELOT</dc:creator>
  <cp:lastModifiedBy>FIASSE Aurélien ADJ</cp:lastModifiedBy>
  <cp:lastPrinted>2019-12-03T15:46:32Z</cp:lastPrinted>
  <dcterms:created xsi:type="dcterms:W3CDTF">2013-10-17T12:54:32Z</dcterms:created>
  <dcterms:modified xsi:type="dcterms:W3CDTF">2025-07-04T08:04:04Z</dcterms:modified>
</cp:coreProperties>
</file>