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ARCHI AACT+\JARDINS HOPITAL DE MOUTHE\PRO JARDINS MOUTHE\BATECO\DCE JARDINS MOUTHE 23 05 2025\"/>
    </mc:Choice>
  </mc:AlternateContent>
  <xr:revisionPtr revIDLastSave="0" documentId="8_{3EA2452E-55F8-4BB1-B7DB-E2B63B1C9D4E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485" i="2"/>
  <c r="G481" i="2"/>
  <c r="G479" i="2"/>
  <c r="K453" i="2"/>
  <c r="K449" i="2"/>
  <c r="K441" i="2"/>
  <c r="K434" i="2"/>
  <c r="K430" i="2"/>
  <c r="K427" i="2"/>
  <c r="K422" i="2"/>
  <c r="K420" i="2"/>
  <c r="K418" i="2"/>
  <c r="G460" i="2" s="1"/>
  <c r="K416" i="2"/>
  <c r="K414" i="2"/>
  <c r="K409" i="2"/>
  <c r="K407" i="2"/>
  <c r="K405" i="2"/>
  <c r="K403" i="2"/>
  <c r="K401" i="2"/>
  <c r="K395" i="2"/>
  <c r="K390" i="2"/>
  <c r="K386" i="2"/>
  <c r="K381" i="2"/>
  <c r="K371" i="2"/>
  <c r="K366" i="2"/>
  <c r="K361" i="2"/>
  <c r="K356" i="2"/>
  <c r="K351" i="2"/>
  <c r="K348" i="2"/>
  <c r="K346" i="2"/>
  <c r="K344" i="2"/>
  <c r="G377" i="2" s="1"/>
  <c r="K342" i="2"/>
  <c r="K328" i="2"/>
  <c r="K319" i="2"/>
  <c r="K313" i="2"/>
  <c r="K309" i="2"/>
  <c r="K304" i="2"/>
  <c r="K298" i="2"/>
  <c r="G337" i="2" s="1"/>
  <c r="K286" i="2"/>
  <c r="K279" i="2"/>
  <c r="K269" i="2"/>
  <c r="K262" i="2"/>
  <c r="K254" i="2"/>
  <c r="K248" i="2"/>
  <c r="K245" i="2"/>
  <c r="K242" i="2"/>
  <c r="K239" i="2"/>
  <c r="G483" i="2" s="1"/>
  <c r="K233" i="2"/>
  <c r="K212" i="2"/>
  <c r="K207" i="2"/>
  <c r="K204" i="2"/>
  <c r="K202" i="2"/>
  <c r="K200" i="2"/>
  <c r="K198" i="2"/>
  <c r="K196" i="2"/>
  <c r="K191" i="2"/>
  <c r="K189" i="2"/>
  <c r="K187" i="2"/>
  <c r="K185" i="2"/>
  <c r="K183" i="2"/>
  <c r="K177" i="2"/>
  <c r="K172" i="2"/>
  <c r="K167" i="2"/>
  <c r="G221" i="2" s="1"/>
  <c r="K162" i="2"/>
  <c r="K157" i="2"/>
  <c r="K145" i="2"/>
  <c r="K137" i="2"/>
  <c r="K131" i="2"/>
  <c r="K127" i="2"/>
  <c r="K122" i="2"/>
  <c r="K117" i="2"/>
  <c r="G154" i="2" s="1"/>
  <c r="K104" i="2"/>
  <c r="K98" i="2"/>
  <c r="K89" i="2"/>
  <c r="K80" i="2"/>
  <c r="K73" i="2"/>
  <c r="G480" i="2" s="1"/>
  <c r="G68" i="2"/>
  <c r="G67" i="2"/>
  <c r="G69" i="2" s="1"/>
  <c r="K61" i="2"/>
  <c r="K56" i="2"/>
  <c r="K52" i="2"/>
  <c r="G478" i="2" s="1"/>
  <c r="G85" i="1"/>
  <c r="G83" i="1"/>
  <c r="G81" i="1"/>
  <c r="G79" i="1"/>
  <c r="E71" i="1"/>
  <c r="E66" i="1"/>
  <c r="E62" i="1"/>
  <c r="E20" i="1"/>
  <c r="E11" i="1"/>
  <c r="G486" i="2" l="1"/>
  <c r="G487" i="2"/>
  <c r="G113" i="2"/>
  <c r="G378" i="2"/>
  <c r="G379" i="2" s="1"/>
  <c r="G466" i="2"/>
  <c r="G482" i="2"/>
  <c r="G484" i="2"/>
  <c r="G490" i="2"/>
  <c r="AA1" i="3" s="1"/>
  <c r="G114" i="2"/>
  <c r="G294" i="2"/>
  <c r="G296" i="2" s="1"/>
  <c r="G295" i="2"/>
  <c r="G465" i="2"/>
  <c r="G467" i="2" s="1"/>
  <c r="G220" i="2"/>
  <c r="G222" i="2" s="1"/>
  <c r="G471" i="2"/>
  <c r="G473" i="2" s="1"/>
  <c r="G226" i="2"/>
  <c r="G336" i="2"/>
  <c r="G338" i="2" s="1"/>
  <c r="G227" i="2"/>
  <c r="G459" i="2"/>
  <c r="G461" i="2" s="1"/>
  <c r="G472" i="2"/>
  <c r="G153" i="2"/>
  <c r="G155" i="2" s="1"/>
  <c r="G477" i="2"/>
  <c r="G228" i="2" l="1"/>
  <c r="AA3" i="3"/>
  <c r="AA33" i="3"/>
  <c r="AA37" i="3"/>
  <c r="G115" i="2"/>
  <c r="AA42" i="3" l="1"/>
  <c r="AA12" i="3"/>
  <c r="AA7" i="3"/>
  <c r="AA27" i="3"/>
  <c r="AA4" i="3"/>
  <c r="AA32" i="3" l="1"/>
  <c r="AA15" i="3"/>
  <c r="AA17" i="3" s="1"/>
  <c r="AA16" i="3"/>
  <c r="AA9" i="3"/>
  <c r="AA5" i="3"/>
  <c r="AA6" i="3"/>
  <c r="AA43" i="3"/>
  <c r="AA24" i="3"/>
  <c r="AA23" i="3"/>
  <c r="AA13" i="3"/>
  <c r="AA93" i="3" l="1"/>
  <c r="AA89" i="3" s="1"/>
  <c r="AA14" i="3"/>
  <c r="AA73" i="3" s="1"/>
  <c r="AA94" i="3"/>
  <c r="AA90" i="3"/>
  <c r="AA86" i="3" s="1"/>
  <c r="AA81" i="3" s="1"/>
  <c r="AA74" i="3" s="1"/>
  <c r="AA66" i="3" s="1"/>
  <c r="AA58" i="3" s="1"/>
  <c r="AA48" i="3" s="1"/>
  <c r="AA82" i="3"/>
  <c r="AA75" i="3"/>
  <c r="AA67" i="3" s="1"/>
  <c r="AA59" i="3" s="1"/>
  <c r="AA49" i="3" s="1"/>
  <c r="AA31" i="3" s="1"/>
  <c r="AA38" i="3"/>
  <c r="AA11" i="3"/>
  <c r="AA21" i="3"/>
  <c r="AA22" i="3" s="1"/>
  <c r="AA41" i="3"/>
  <c r="AA18" i="3"/>
  <c r="AA47" i="3"/>
  <c r="AA28" i="3"/>
  <c r="AA46" i="3"/>
  <c r="AA29" i="3"/>
  <c r="AA85" i="3" l="1"/>
  <c r="AA80" i="3" s="1"/>
  <c r="AA72" i="3" s="1"/>
  <c r="AA64" i="3" s="1"/>
  <c r="AA56" i="3" s="1"/>
  <c r="AA44" i="3" s="1"/>
  <c r="AA25" i="3"/>
  <c r="AA19" i="3"/>
  <c r="AA34" i="3"/>
  <c r="AA50" i="3"/>
  <c r="AA79" i="3"/>
  <c r="AA96" i="3"/>
  <c r="AA92" i="3"/>
  <c r="AA39" i="3" s="1"/>
  <c r="AA71" i="3"/>
  <c r="AA88" i="3"/>
  <c r="AA84" i="3"/>
  <c r="AA78" i="3" s="1"/>
  <c r="AA70" i="3" s="1"/>
  <c r="AA62" i="3" s="1"/>
  <c r="AA54" i="3" s="1"/>
  <c r="AA63" i="3"/>
  <c r="AA55" i="3" s="1"/>
  <c r="AA40" i="3" s="1"/>
  <c r="AA65" i="3"/>
  <c r="AA57" i="3" s="1"/>
  <c r="AA45" i="3" s="1"/>
  <c r="AA26" i="3" s="1"/>
  <c r="AA10" i="3"/>
  <c r="AA30" i="3"/>
  <c r="AA51" i="3" l="1"/>
  <c r="AA95" i="3"/>
  <c r="AA91" i="3" s="1"/>
  <c r="AA20" i="3"/>
  <c r="AA77" i="3" s="1"/>
  <c r="AA87" i="3" l="1"/>
  <c r="AA83" i="3" s="1"/>
  <c r="AA76" i="3" s="1"/>
  <c r="AA68" i="3" s="1"/>
  <c r="AA60" i="3" s="1"/>
  <c r="AA52" i="3" s="1"/>
  <c r="AA35" i="3"/>
  <c r="AA69" i="3"/>
  <c r="AA61" i="3" s="1"/>
  <c r="AA53" i="3" s="1"/>
  <c r="AA36" i="3" s="1"/>
  <c r="AA98" i="3" l="1"/>
  <c r="AA2" i="3" s="1"/>
  <c r="D493" i="2" s="1"/>
</calcChain>
</file>

<file path=xl/sharedStrings.xml><?xml version="1.0" encoding="utf-8"?>
<sst xmlns="http://schemas.openxmlformats.org/spreadsheetml/2006/main" count="827" uniqueCount="375">
  <si>
    <t>Dossier</t>
  </si>
  <si>
    <t>Date</t>
  </si>
  <si>
    <t>Phase</t>
  </si>
  <si>
    <t>Indice</t>
  </si>
  <si>
    <t>MAITRE D'OUVRAGE
CHI de Haute Comté
2, Faubourg Saint-Etienne
25300 - PONTARLIER</t>
  </si>
  <si>
    <t>ECONOMISTE DE LA CONSTRUCTION : 
    Cabinet BAT ECO - Patrick DEQUAIRE
    26, route de Besançon
    25620 TARCENAY - FOUCHERANS
    Tél : 03 81 86 78 16
    Mél : contact@bat-eco.com</t>
  </si>
  <si>
    <t>ARCHITECTE : 
    AACT+
    3, chemin des Ecoles des Tilleroyes
    25000 - BESANCON
    Tél : 03 81 47 97 45   Fax : 03 81 47 97 58
    Mél : besancon@archipointech.com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</si>
  <si>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</si>
  <si>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</si>
  <si>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</si>
  <si>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</si>
  <si>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</si>
  <si>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</si>
  <si>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</si>
  <si>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</si>
  <si>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</si>
  <si>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</si>
  <si>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</si>
  <si>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</si>
  <si>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</si>
  <si>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</si>
  <si>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</si>
  <si>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</si>
  <si>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</si>
  <si>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</si>
  <si>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</si>
  <si>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</si>
  <si>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</si>
  <si>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</si>
  <si>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</si>
  <si>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</si>
  <si>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</si>
  <si>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</si>
  <si>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</si>
  <si>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</si>
  <si>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</si>
  <si>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</si>
  <si>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</si>
  <si>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</si>
  <si>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</si>
  <si>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AMENAGEMENTS EXTERIEURS</t>
  </si>
  <si>
    <t>GENERALITES</t>
  </si>
  <si>
    <t>0.1</t>
  </si>
  <si>
    <t>Rappel des normes de terrassements</t>
  </si>
  <si>
    <t>8.T</t>
  </si>
  <si>
    <t>8.&amp;</t>
  </si>
  <si>
    <t>0.2</t>
  </si>
  <si>
    <t>Consistance des travaux</t>
  </si>
  <si>
    <t>0.3</t>
  </si>
  <si>
    <t>Préparation plate-forme</t>
  </si>
  <si>
    <t>0.4</t>
  </si>
  <si>
    <t>Excavation décapage</t>
  </si>
  <si>
    <t>0.5</t>
  </si>
  <si>
    <t>Précaution des ouvrages</t>
  </si>
  <si>
    <t>0.6</t>
  </si>
  <si>
    <t>Remblais</t>
  </si>
  <si>
    <t>0.7</t>
  </si>
  <si>
    <t>Canalisations</t>
  </si>
  <si>
    <t>0.8</t>
  </si>
  <si>
    <t>Regards</t>
  </si>
  <si>
    <t>0.9</t>
  </si>
  <si>
    <t>Plan de recollement</t>
  </si>
  <si>
    <t>0.10</t>
  </si>
  <si>
    <t>Essais d'étanchéité des réseaux</t>
  </si>
  <si>
    <t>0.11</t>
  </si>
  <si>
    <t>Prescriptions particulières pour les espaces verts :</t>
  </si>
  <si>
    <t>0.12</t>
  </si>
  <si>
    <t>Mesures de Coordination de la Sécurité et de Protection de la Santé</t>
  </si>
  <si>
    <t>0.13</t>
  </si>
  <si>
    <t>TYPE DE MARCHE DE TRAVAUX :</t>
  </si>
  <si>
    <t>6.&amp;</t>
  </si>
  <si>
    <t>TRAVAUX A REALISER</t>
  </si>
  <si>
    <t>3.T</t>
  </si>
  <si>
    <t>1.1</t>
  </si>
  <si>
    <t>JARDIN A</t>
  </si>
  <si>
    <t>1.1.1</t>
  </si>
  <si>
    <t>INSTALLATION DE CHANTIER</t>
  </si>
  <si>
    <t>1.1.1.1</t>
  </si>
  <si>
    <t>Cabine de wc individuelle</t>
  </si>
  <si>
    <t>1.1.1.1.1</t>
  </si>
  <si>
    <t>Installation d'une cabine de wc chimique, autonome de type SANITEC</t>
  </si>
  <si>
    <t>9.L</t>
  </si>
  <si>
    <t xml:space="preserve">Localisation : Pour la durée du chantier.
</t>
  </si>
  <si>
    <t>9.&amp;</t>
  </si>
  <si>
    <t>1.1.1.2</t>
  </si>
  <si>
    <t xml:space="preserve">Clôture  de chantier en grillage rigide </t>
  </si>
  <si>
    <t>ML</t>
  </si>
  <si>
    <t>9.T</t>
  </si>
  <si>
    <t xml:space="preserve">Localisation : Pour sécuriser les travaux au droit des accès des bâtiments.
</t>
  </si>
  <si>
    <t>9.M.Z</t>
  </si>
  <si>
    <t>1.1.1.3</t>
  </si>
  <si>
    <t>Local pour réunion de chantier comprenant:</t>
  </si>
  <si>
    <t>5.&amp;</t>
  </si>
  <si>
    <t>Total H.T. :</t>
  </si>
  <si>
    <t>Total T.V.A. (20%) :</t>
  </si>
  <si>
    <t>Total T.T.C. :</t>
  </si>
  <si>
    <t>1.1.2</t>
  </si>
  <si>
    <t>TERRASSEMENTS</t>
  </si>
  <si>
    <t>1.1.2.1</t>
  </si>
  <si>
    <t>Démolition de dallage béton armé au marteau piqueur.</t>
  </si>
  <si>
    <t>1.1.2.1.1</t>
  </si>
  <si>
    <t xml:space="preserve">- dallage béton </t>
  </si>
  <si>
    <t xml:space="preserve">Localisation : Pour la terrasse et cheminements existants et les massifs sous les bancs.
</t>
  </si>
  <si>
    <t>1.1.2.2</t>
  </si>
  <si>
    <t>Décapage</t>
  </si>
  <si>
    <t xml:space="preserve">Localisation : De part et d'autre des cheminements et terrasse sur 50 cm de largeur et les deux haricots intérieurs.
</t>
  </si>
  <si>
    <t>1.1.2.3</t>
  </si>
  <si>
    <t>Terrassement pleine masse en TO  classe ABC avec chargement direct</t>
  </si>
  <si>
    <t>m3</t>
  </si>
  <si>
    <t xml:space="preserve">Localisation : Pour la terrasse,  les cheminements , sous les bancs et les surlargeurs pour permettre la pose des bordures .
</t>
  </si>
  <si>
    <t>9.M.S1</t>
  </si>
  <si>
    <t>1.1.2.4</t>
  </si>
  <si>
    <t>Feutre non tissé type BIDIM ou équivalent</t>
  </si>
  <si>
    <t xml:space="preserve">Localisation : Pour la terrasse, cheminements et sous les bancs.
</t>
  </si>
  <si>
    <t>1.1.2.5</t>
  </si>
  <si>
    <t>Apport de matériaux de remblai en concassé calcaire de 0/80</t>
  </si>
  <si>
    <t>M3</t>
  </si>
  <si>
    <t xml:space="preserve">Localisation : Pour les surfaces ci-avant sur 25 cm d'épaisseur et surlargeurs.
</t>
  </si>
  <si>
    <t>1.1.3</t>
  </si>
  <si>
    <t>TRAITEMENT DE SURFACE</t>
  </si>
  <si>
    <t>1.1.3.1</t>
  </si>
  <si>
    <t>Couche de finition sous  voirie en concassé de carrière de 0/31.5</t>
  </si>
  <si>
    <t xml:space="preserve">Localisation : Pour les surfaces ci-avant sur 20 cm d'épaisseur.
</t>
  </si>
  <si>
    <t>1.1.3.2</t>
  </si>
  <si>
    <t>Forme en sable de réglage fin sous dallage ou isolation</t>
  </si>
  <si>
    <t xml:space="preserve">Localisation : Pour les surfaces ci-avant.
</t>
  </si>
  <si>
    <t>1.1.3.3</t>
  </si>
  <si>
    <t>Dallage béton sur 0.13 épaisseur  tiré à la règle avec treillis soudé</t>
  </si>
  <si>
    <t>1.1.3.4</t>
  </si>
  <si>
    <t>Plus value sur dallage pour finition antidérapante</t>
  </si>
  <si>
    <t>1.1.3.5</t>
  </si>
  <si>
    <t>Bordures de délimitation</t>
  </si>
  <si>
    <t>1.1.3.5.1</t>
  </si>
  <si>
    <t>- Bordure de délimitation type P 2 de 6/28</t>
  </si>
  <si>
    <t xml:space="preserve">Localisation : Pour les bordures de délimitation entre le dallage et les espaces verts.
</t>
  </si>
  <si>
    <t>1.1.3.6</t>
  </si>
  <si>
    <t>Sur façade enduit ciment, peinture type PLIOLITE ou similaire</t>
  </si>
  <si>
    <t xml:space="preserve">Localisation : Au droit des interventions en pieds de façades.
</t>
  </si>
  <si>
    <t>1.1.4</t>
  </si>
  <si>
    <t>ESPACES VERTS</t>
  </si>
  <si>
    <t>1.1.4.1</t>
  </si>
  <si>
    <t xml:space="preserve">Abattage d'arbres </t>
  </si>
  <si>
    <t xml:space="preserve">Localisation : Pour les arbres non conservés.
</t>
  </si>
  <si>
    <t>1.1.4.2</t>
  </si>
  <si>
    <t xml:space="preserve">Abattage d'arbustes  </t>
  </si>
  <si>
    <t xml:space="preserve">Localisation : Pour les arbustes non conservés.
</t>
  </si>
  <si>
    <t>1.1.4.3</t>
  </si>
  <si>
    <t>Reprise de terre végétale</t>
  </si>
  <si>
    <t xml:space="preserve">Localisation : Au droit des bordures et les deux haricots végétalisés.
</t>
  </si>
  <si>
    <t>1.1.4.4</t>
  </si>
  <si>
    <t xml:space="preserve">Nivellement brut des terres végétales. </t>
  </si>
  <si>
    <t>1.1.4.5</t>
  </si>
  <si>
    <t>Engazonnement</t>
  </si>
  <si>
    <t>1.1.4.6</t>
  </si>
  <si>
    <t xml:space="preserve">Arbre à haute tige </t>
  </si>
  <si>
    <t>1.1.4.6.1</t>
  </si>
  <si>
    <t xml:space="preserve">- Erable de Cappadoce 18/20 à motte grillagée couronne remontée de 2.50 ml minium </t>
  </si>
  <si>
    <t>1.1.4.6.2</t>
  </si>
  <si>
    <t xml:space="preserve">- Paulownia 18/20 à motte grillagée couronne remontée de 2.50 ml minium </t>
  </si>
  <si>
    <t>1.1.4.6.3</t>
  </si>
  <si>
    <t>- Parrotie de Perse 18/20 à motte grillagée couronne remontée de 2.50 ml minium</t>
  </si>
  <si>
    <t>1.1.4.6.4</t>
  </si>
  <si>
    <t xml:space="preserve">- Erable Champêtre 18/20 à motte grillagée couronne remontée de 2.50 ml minium </t>
  </si>
  <si>
    <t>1.1.4.6.5</t>
  </si>
  <si>
    <t xml:space="preserve">- Erable du Fleuve d'amour 18/20 à motte grillagée couronne remontée de 2.50 ml minium  </t>
  </si>
  <si>
    <t>1.1.4.7</t>
  </si>
  <si>
    <t xml:space="preserve">Arbustes </t>
  </si>
  <si>
    <t>1.1.4.7.1</t>
  </si>
  <si>
    <t>- Oreille d'Ours</t>
  </si>
  <si>
    <t>1.1.4.7.2</t>
  </si>
  <si>
    <t xml:space="preserve">- Orpin </t>
  </si>
  <si>
    <t>1.1.4.7.3</t>
  </si>
  <si>
    <t>- Caryopteris</t>
  </si>
  <si>
    <t>1.1.4.7.4</t>
  </si>
  <si>
    <t>- Millepertuis</t>
  </si>
  <si>
    <t>1.1.4.7.5</t>
  </si>
  <si>
    <t xml:space="preserve">- Seringat " manteau d'hermine"  </t>
  </si>
  <si>
    <t>1.1.4.8</t>
  </si>
  <si>
    <t>Dépose et repose de banc bois/métal existant</t>
  </si>
  <si>
    <t xml:space="preserve">Localisation : Pour les bancs existants à rénover et à remettre en place.
</t>
  </si>
  <si>
    <t>1.1.4.9</t>
  </si>
  <si>
    <t>Garde corps horizontal ou rampant avec main  courante en acier laqué</t>
  </si>
  <si>
    <t xml:space="preserve">Localisation : Pour les mains courantes le long des cheminements.
</t>
  </si>
  <si>
    <t>4.&amp;</t>
  </si>
  <si>
    <t>1.2</t>
  </si>
  <si>
    <t>JARDIN D</t>
  </si>
  <si>
    <t>1.2.1</t>
  </si>
  <si>
    <t>1.2.1.1</t>
  </si>
  <si>
    <t>Dépose de zone sablée et arrêts bois</t>
  </si>
  <si>
    <t>1.2.1.1.1</t>
  </si>
  <si>
    <t>- bac à sable de 6.00 x 3.40 ml</t>
  </si>
  <si>
    <t>FT</t>
  </si>
  <si>
    <t>1.2.1.2</t>
  </si>
  <si>
    <t>Dépose de jardins surélevés</t>
  </si>
  <si>
    <t>1.2.1.2.1</t>
  </si>
  <si>
    <t>- jardin surélevés de 4.20 x 3.20 ml</t>
  </si>
  <si>
    <t>1.2.1.2.2</t>
  </si>
  <si>
    <t>- jardin surélevés de 3.20 x 3.20 ml</t>
  </si>
  <si>
    <t>1.2.1.2.3</t>
  </si>
  <si>
    <t xml:space="preserve">- jardin surélevés de 3.20 x 1.10 ml </t>
  </si>
  <si>
    <t>1.2.1.2.4</t>
  </si>
  <si>
    <t xml:space="preserve">- jardin surélevés de 3.20 x 2.00 ml </t>
  </si>
  <si>
    <t>1.2.1.3</t>
  </si>
  <si>
    <t>1.2.1.3.1</t>
  </si>
  <si>
    <t xml:space="preserve">Localisation : Pour les cheminements  , les massifs sous les agrès et bancs existants.
</t>
  </si>
  <si>
    <t>1.2.1.4</t>
  </si>
  <si>
    <t xml:space="preserve">Localisation : Pour l'ensemble de l’aménagement dans l'enceinte fermée.
</t>
  </si>
  <si>
    <t>1.2.1.5</t>
  </si>
  <si>
    <t xml:space="preserve">Localisation : Pour la terrasse et cheminements et surlargeur pour la mise en place des bordures.
</t>
  </si>
  <si>
    <t>1.2.1.6</t>
  </si>
  <si>
    <t xml:space="preserve">Localisation : Pour la terrasse ,cheminements et surlargeur.
</t>
  </si>
  <si>
    <t>1.2.1.7</t>
  </si>
  <si>
    <t xml:space="preserve">Localisation : Pour les surfaces ci-avant sur 70 cm d'épaisseur et surlargeurs pour remonter la plate forme qui sera au niveau NGF 937.56 ( dallage fini) .
</t>
  </si>
  <si>
    <t>1.2.2</t>
  </si>
  <si>
    <t>1.2.2.1</t>
  </si>
  <si>
    <t xml:space="preserve">Localisation : Pour la terrasse, cheminements et socles des bancs en 20 cm d'ép.
</t>
  </si>
  <si>
    <t>1.2.2.2</t>
  </si>
  <si>
    <t>1.2.2.3</t>
  </si>
  <si>
    <t>1.2.2.4</t>
  </si>
  <si>
    <t>1.2.2.5</t>
  </si>
  <si>
    <t>1.2.2.5.1</t>
  </si>
  <si>
    <t xml:space="preserve">Localisation : En délimitation de la terrasse, cheminements et espaces verts.
</t>
  </si>
  <si>
    <t>1.2.2.6</t>
  </si>
  <si>
    <t>1.2.3</t>
  </si>
  <si>
    <t>MOBILIER</t>
  </si>
  <si>
    <t>1.2.3.1</t>
  </si>
  <si>
    <t xml:space="preserve">Dépose et repose d'agrès </t>
  </si>
  <si>
    <t>1.2.3.1.1</t>
  </si>
  <si>
    <t>- Pas cadencé</t>
  </si>
  <si>
    <t>1.2.3.1.2</t>
  </si>
  <si>
    <t>- Dôme</t>
  </si>
  <si>
    <t>1.2.3.1.3</t>
  </si>
  <si>
    <t>- Escalier</t>
  </si>
  <si>
    <t>1.2.3.1.4</t>
  </si>
  <si>
    <t>- passage sur sols meubles</t>
  </si>
  <si>
    <t>1.2.3.2</t>
  </si>
  <si>
    <t>1.2.3.3</t>
  </si>
  <si>
    <t xml:space="preserve">Dépose et repose de banc métallique existant </t>
  </si>
  <si>
    <t xml:space="preserve">Localisation : Pour les bancs existants à remettre en place.
</t>
  </si>
  <si>
    <t>1.2.3.4</t>
  </si>
  <si>
    <t>Banc bois métal</t>
  </si>
  <si>
    <t xml:space="preserve">Localisation : Pour les autres bancs.
</t>
  </si>
  <si>
    <t>1.2.3.5</t>
  </si>
  <si>
    <t xml:space="preserve">Localisation : Pour les mains courantes sur le parcours.
</t>
  </si>
  <si>
    <t>1.2.3.6</t>
  </si>
  <si>
    <t xml:space="preserve">Pergola brise soleil </t>
  </si>
  <si>
    <t>ENS</t>
  </si>
  <si>
    <t>1.2.4</t>
  </si>
  <si>
    <t>1.2.4.1</t>
  </si>
  <si>
    <t>1.2.4.2</t>
  </si>
  <si>
    <t>1.2.4.3</t>
  </si>
  <si>
    <t>1.2.4.4</t>
  </si>
  <si>
    <t>1.2.4.5</t>
  </si>
  <si>
    <t>1.2.4.5.1</t>
  </si>
  <si>
    <t>1.2.4.5.2</t>
  </si>
  <si>
    <t>1.2.4.5.3</t>
  </si>
  <si>
    <t>1.2.4.5.4</t>
  </si>
  <si>
    <t>1.2.4.5.5</t>
  </si>
  <si>
    <t>1.2.4.6</t>
  </si>
  <si>
    <t>1.2.4.6.1</t>
  </si>
  <si>
    <t>1.2.4.6.2</t>
  </si>
  <si>
    <t>1.2.4.6.3</t>
  </si>
  <si>
    <t>1.2.4.6.4</t>
  </si>
  <si>
    <t>1.2.4.6.5</t>
  </si>
  <si>
    <t>1.2.4.7</t>
  </si>
  <si>
    <t xml:space="preserve">Fourniture et pose d'une cuve aérienne de récupération d'eau de pluie. </t>
  </si>
  <si>
    <t>1.2.4.7.1</t>
  </si>
  <si>
    <t>- Cuve EP aérienne de 3 000 litres de type REWATEC ou techniquement équivalent</t>
  </si>
  <si>
    <t>1.2.4.8</t>
  </si>
  <si>
    <t>Jardins surélevés</t>
  </si>
  <si>
    <t>1.2.4.9</t>
  </si>
  <si>
    <t>Apport terre végétale pour jardinage</t>
  </si>
  <si>
    <t xml:space="preserve">Localisation : Pour les bacs jardins.
</t>
  </si>
  <si>
    <t>1.2.4.10</t>
  </si>
  <si>
    <t>Dépose de clôtures existantes et portails , comprenant :</t>
  </si>
  <si>
    <t>1.2.4.10.1</t>
  </si>
  <si>
    <t>- grillage , portail et massifs en 1.23 ht</t>
  </si>
  <si>
    <t xml:space="preserve">Localisation : Pour la clôture existante et portillons.
</t>
  </si>
  <si>
    <t>1.2.4.11</t>
  </si>
  <si>
    <t xml:space="preserve">Clôture grillagée  galvanisée plastifié en panneaux rigides sur poteaux scellés dans le sol </t>
  </si>
  <si>
    <t>8.L</t>
  </si>
  <si>
    <t xml:space="preserve">Localisation : Suivant plan annexe 4 au droit des cours et sur le muret entre aire de jeux et circulation périscolaire.
</t>
  </si>
  <si>
    <t>1.2.4.11.1</t>
  </si>
  <si>
    <t>- hauteur nominale de la clôture 1.53 ml en acier galvanisé plastifié</t>
  </si>
  <si>
    <t>1.2.4.12</t>
  </si>
  <si>
    <t>Portillon 1 vantail   en tube rectangulaire et barreaudage</t>
  </si>
  <si>
    <t>3.&amp;</t>
  </si>
  <si>
    <t>RECAPITULATIF
Lot n°01 AMENAGEMENTS EXTERIEURS</t>
  </si>
  <si>
    <t>RECAPITULATIF DES CHAPITRES</t>
  </si>
  <si>
    <t>1 - TRAVAUX A REALISER</t>
  </si>
  <si>
    <t>- 1.1 - JARDIN A</t>
  </si>
  <si>
    <t>- 1.1.1 - INSTALLATION DE CHANTIER</t>
  </si>
  <si>
    <t>- 1.1.2 - TERRASSEMENTS</t>
  </si>
  <si>
    <t>- 1.1.3 - TRAITEMENT DE SURFACE</t>
  </si>
  <si>
    <t>- 1.1.4 - ESPACES VERTS</t>
  </si>
  <si>
    <t>- 1.2 - JARDIN D</t>
  </si>
  <si>
    <t>- 1.2.1 - TERRASSEMENTS</t>
  </si>
  <si>
    <t>- 1.2.2 - TRAITEMENT DE SURFACE</t>
  </si>
  <si>
    <t>- 1.2.3 - MOBILIER</t>
  </si>
  <si>
    <t>- 1.2.4 - ESPACES VERTS</t>
  </si>
  <si>
    <t>Total du lot AMENAGEMENTS EXTERIEURS</t>
  </si>
  <si>
    <t xml:space="preserve">Soit en toutes lettres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</si>
  <si>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</si>
  <si>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</si>
  <si>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</si>
  <si>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</si>
  <si>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</si>
  <si>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</si>
  <si>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</si>
  <si>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</si>
  <si>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</si>
  <si>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</si>
  <si>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</si>
  <si>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</si>
  <si>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</si>
  <si>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</si>
  <si>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</si>
  <si>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</si>
  <si>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</si>
  <si>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</si>
  <si>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</si>
  <si>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</si>
  <si>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</si>
  <si>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</si>
  <si>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</si>
  <si>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</si>
  <si>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</si>
  <si>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</si>
  <si>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</si>
  <si>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</si>
  <si>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</si>
  <si>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</si>
  <si>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Cadre de Décomposition du Prix Global &amp; Forfaitaire</t>
  </si>
  <si>
    <t>EHPAD René SALINS - Aménagements des jardins</t>
  </si>
  <si>
    <t>24-052</t>
  </si>
  <si>
    <t>23/05/2025</t>
  </si>
  <si>
    <t>DCE</t>
  </si>
  <si>
    <t>9, rue Cart Broumet</t>
  </si>
  <si>
    <t>25240 - MOUTHE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</si>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</sst>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u/>
      <sz val="10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6" fillId="0" borderId="9" xfId="0" applyFont="1" applyBorder="1" applyAlignment="1">
      <alignment horizontal="right" vertical="top" wrapText="1"/>
    </xf>
    <xf numFmtId="3" fontId="16" fillId="0" borderId="9" xfId="0" applyNumberFormat="1" applyFont="1" applyBorder="1" applyAlignment="1">
      <alignment horizontal="right" vertical="top" wrapText="1"/>
    </xf>
    <xf numFmtId="3" fontId="16" fillId="0" borderId="12" xfId="0" applyNumberFormat="1" applyFont="1" applyBorder="1" applyAlignment="1" applyProtection="1">
      <alignment horizontal="right" vertical="top" wrapText="1"/>
      <protection locked="0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2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7" fillId="0" borderId="11" xfId="0" applyFont="1" applyBorder="1" applyAlignment="1">
      <alignment vertical="top" wrapText="1"/>
    </xf>
    <xf numFmtId="4" fontId="16" fillId="0" borderId="9" xfId="0" applyNumberFormat="1" applyFont="1" applyBorder="1" applyAlignment="1">
      <alignment horizontal="right" vertical="top" wrapText="1"/>
    </xf>
    <xf numFmtId="4" fontId="16" fillId="0" borderId="12" xfId="0" applyNumberFormat="1" applyFont="1" applyBorder="1" applyAlignment="1" applyProtection="1">
      <alignment horizontal="right" vertical="top" wrapText="1"/>
      <protection locked="0"/>
    </xf>
    <xf numFmtId="165" fontId="16" fillId="0" borderId="9" xfId="0" applyNumberFormat="1" applyFont="1" applyBorder="1" applyAlignment="1">
      <alignment horizontal="right" vertical="top" wrapText="1"/>
    </xf>
    <xf numFmtId="165" fontId="16" fillId="0" borderId="12" xfId="0" applyNumberFormat="1" applyFont="1" applyBorder="1" applyAlignment="1" applyProtection="1">
      <alignment horizontal="right" vertical="top" wrapText="1"/>
      <protection locked="0"/>
    </xf>
    <xf numFmtId="0" fontId="2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0" fillId="0" borderId="0" xfId="0"/>
    <xf numFmtId="0" fontId="18" fillId="0" borderId="2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8" fillId="0" borderId="7" xfId="0" applyNumberFormat="1" applyFont="1" applyBorder="1" applyAlignment="1">
      <alignment horizontal="right" vertical="top" wrapText="1"/>
    </xf>
    <xf numFmtId="164" fontId="18" fillId="0" borderId="8" xfId="0" applyNumberFormat="1" applyFont="1" applyBorder="1" applyAlignment="1">
      <alignment horizontal="right" vertical="top" wrapText="1"/>
    </xf>
    <xf numFmtId="0" fontId="18" fillId="0" borderId="6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164" fontId="18" fillId="0" borderId="0" xfId="0" applyNumberFormat="1" applyFont="1" applyAlignment="1">
      <alignment horizontal="right" vertical="top" wrapText="1"/>
    </xf>
    <xf numFmtId="164" fontId="18" fillId="0" borderId="5" xfId="0" applyNumberFormat="1" applyFont="1" applyBorder="1" applyAlignment="1">
      <alignment horizontal="right"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4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164" fontId="22" fillId="0" borderId="0" xfId="0" applyNumberFormat="1" applyFont="1" applyAlignment="1">
      <alignment horizontal="right" vertical="top" wrapText="1" indent="1"/>
    </xf>
    <xf numFmtId="164" fontId="22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top" wrapText="1" indent="1"/>
    </xf>
    <xf numFmtId="0" fontId="22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 wrapText="1" indent="2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wrapText="1" indent="2"/>
    </xf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3" fillId="0" borderId="19" xfId="0" applyNumberFormat="1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2" fillId="0" borderId="19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2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7"/>
      <c r="F2" s="57"/>
      <c r="G2" s="57"/>
      <c r="H2" s="57"/>
      <c r="I2" s="8"/>
    </row>
    <row r="3" spans="2:9" ht="9" customHeight="1" x14ac:dyDescent="0.25">
      <c r="B3" s="5"/>
      <c r="C3" s="6"/>
      <c r="D3" s="7"/>
      <c r="E3" s="57"/>
      <c r="F3" s="57"/>
      <c r="G3" s="57"/>
      <c r="H3" s="57"/>
      <c r="I3" s="8"/>
    </row>
    <row r="4" spans="2:9" ht="9" customHeight="1" x14ac:dyDescent="0.25">
      <c r="B4" s="5"/>
      <c r="C4" s="6"/>
      <c r="D4" s="7"/>
      <c r="E4" s="57"/>
      <c r="F4" s="57"/>
      <c r="G4" s="57"/>
      <c r="H4" s="57"/>
      <c r="I4" s="8"/>
    </row>
    <row r="5" spans="2:9" ht="9" customHeight="1" x14ac:dyDescent="0.25">
      <c r="B5" s="5"/>
      <c r="C5" s="6"/>
      <c r="D5" s="7"/>
      <c r="E5" s="57"/>
      <c r="F5" s="57"/>
      <c r="G5" s="57"/>
      <c r="H5" s="57"/>
      <c r="I5" s="8"/>
    </row>
    <row r="6" spans="2:9" ht="9" customHeight="1" x14ac:dyDescent="0.25">
      <c r="B6" s="5"/>
      <c r="C6" s="6"/>
      <c r="D6" s="7"/>
      <c r="E6" s="57"/>
      <c r="F6" s="57"/>
      <c r="G6" s="57"/>
      <c r="H6" s="57"/>
      <c r="I6" s="8"/>
    </row>
    <row r="7" spans="2:9" ht="9" customHeight="1" x14ac:dyDescent="0.25">
      <c r="B7" s="5"/>
      <c r="C7" s="6"/>
      <c r="D7" s="7"/>
      <c r="E7" s="57"/>
      <c r="F7" s="57"/>
      <c r="G7" s="57"/>
      <c r="H7" s="57"/>
      <c r="I7" s="8"/>
    </row>
    <row r="8" spans="2:9" ht="9" customHeight="1" x14ac:dyDescent="0.25">
      <c r="B8" s="5"/>
      <c r="C8" s="6"/>
      <c r="D8" s="7"/>
      <c r="E8" s="57"/>
      <c r="F8" s="57"/>
      <c r="G8" s="57"/>
      <c r="H8" s="57"/>
      <c r="I8" s="8"/>
    </row>
    <row r="9" spans="2:9" ht="9" customHeight="1" x14ac:dyDescent="0.25">
      <c r="B9" s="5"/>
      <c r="C9" s="6"/>
      <c r="D9" s="7"/>
      <c r="E9" s="57"/>
      <c r="F9" s="57"/>
      <c r="G9" s="57"/>
      <c r="H9" s="57"/>
      <c r="I9" s="8"/>
    </row>
    <row r="10" spans="2:9" ht="9" customHeight="1" x14ac:dyDescent="0.25">
      <c r="B10" s="5"/>
      <c r="C10" s="6"/>
      <c r="D10" s="7"/>
      <c r="E10" s="57"/>
      <c r="F10" s="57"/>
      <c r="G10" s="57"/>
      <c r="H10" s="57"/>
      <c r="I10" s="8"/>
    </row>
    <row r="11" spans="2:9" ht="9" customHeight="1" x14ac:dyDescent="0.25">
      <c r="B11" s="5"/>
      <c r="C11" s="6"/>
      <c r="D11" s="7"/>
      <c r="E11" s="58" t="str">
        <f>IF(Paramètres!C5&lt;&gt;"",Paramètres!C5,"")</f>
        <v>EHPAD René SALINS - Aménagements des jardins</v>
      </c>
      <c r="F11" s="58"/>
      <c r="G11" s="58"/>
      <c r="H11" s="58"/>
      <c r="I11" s="8"/>
    </row>
    <row r="12" spans="2:9" ht="9" customHeight="1" x14ac:dyDescent="0.25">
      <c r="B12" s="5"/>
      <c r="C12" s="6"/>
      <c r="D12" s="7"/>
      <c r="E12" s="58"/>
      <c r="F12" s="58"/>
      <c r="G12" s="58"/>
      <c r="H12" s="58"/>
      <c r="I12" s="8"/>
    </row>
    <row r="13" spans="2:9" ht="9" customHeight="1" x14ac:dyDescent="0.25">
      <c r="B13" s="5"/>
      <c r="C13" s="6"/>
      <c r="D13" s="7"/>
      <c r="E13" s="58"/>
      <c r="F13" s="58"/>
      <c r="G13" s="58"/>
      <c r="H13" s="58"/>
      <c r="I13" s="8"/>
    </row>
    <row r="14" spans="2:9" ht="9" customHeight="1" x14ac:dyDescent="0.25">
      <c r="B14" s="5"/>
      <c r="C14" s="6"/>
      <c r="D14" s="7"/>
      <c r="E14" s="58"/>
      <c r="F14" s="58"/>
      <c r="G14" s="58"/>
      <c r="H14" s="58"/>
      <c r="I14" s="8"/>
    </row>
    <row r="15" spans="2:9" ht="9" customHeight="1" x14ac:dyDescent="0.25">
      <c r="B15" s="5"/>
      <c r="C15" s="6"/>
      <c r="D15" s="7"/>
      <c r="E15" s="58"/>
      <c r="F15" s="58"/>
      <c r="G15" s="58"/>
      <c r="H15" s="58"/>
      <c r="I15" s="8"/>
    </row>
    <row r="16" spans="2:9" ht="9" customHeight="1" x14ac:dyDescent="0.25">
      <c r="B16" s="5"/>
      <c r="C16" s="6"/>
      <c r="D16" s="7"/>
      <c r="E16" s="58"/>
      <c r="F16" s="58"/>
      <c r="G16" s="58"/>
      <c r="H16" s="58"/>
      <c r="I16" s="8"/>
    </row>
    <row r="17" spans="2:9" ht="9" customHeight="1" x14ac:dyDescent="0.25">
      <c r="B17" s="5"/>
      <c r="C17" s="6"/>
      <c r="D17" s="7"/>
      <c r="E17" s="58"/>
      <c r="F17" s="58"/>
      <c r="G17" s="58"/>
      <c r="H17" s="58"/>
      <c r="I17" s="8"/>
    </row>
    <row r="18" spans="2:9" ht="9" customHeight="1" x14ac:dyDescent="0.25">
      <c r="B18" s="5"/>
      <c r="C18" s="6"/>
      <c r="D18" s="7"/>
      <c r="E18" s="58"/>
      <c r="F18" s="58"/>
      <c r="G18" s="58"/>
      <c r="H18" s="58"/>
      <c r="I18" s="8"/>
    </row>
    <row r="19" spans="2:9" ht="9" customHeight="1" x14ac:dyDescent="0.25">
      <c r="B19" s="5"/>
      <c r="C19" s="6"/>
      <c r="D19" s="7"/>
      <c r="E19" s="58"/>
      <c r="F19" s="58"/>
      <c r="G19" s="58"/>
      <c r="H19" s="58"/>
      <c r="I19" s="8"/>
    </row>
    <row r="20" spans="2:9" ht="9" customHeight="1" x14ac:dyDescent="0.25">
      <c r="B20" s="5"/>
      <c r="C20" s="6"/>
      <c r="D20" s="7"/>
      <c r="E20" s="58" t="str">
        <f>IF(Paramètres!C24&lt;&gt;"",Paramètres!C24,"") &amp; CHAR(10) &amp; IF(Paramètres!C26&lt;&gt;"",Paramètres!C26,"") &amp; CHAR(10) &amp; IF(Paramètres!C28&lt;&gt;"",Paramètres!C28,"")</f>
        <v xml:space="preserve">9, rue Cart Broumet
25240 - MOUTHE
</v>
      </c>
      <c r="F20" s="58"/>
      <c r="G20" s="58"/>
      <c r="H20" s="58"/>
      <c r="I20" s="8"/>
    </row>
    <row r="21" spans="2:9" ht="9" customHeight="1" x14ac:dyDescent="0.25">
      <c r="B21" s="5"/>
      <c r="C21" s="6"/>
      <c r="D21" s="7"/>
      <c r="E21" s="58"/>
      <c r="F21" s="58"/>
      <c r="G21" s="58"/>
      <c r="H21" s="58"/>
      <c r="I21" s="8"/>
    </row>
    <row r="22" spans="2:9" ht="9" customHeight="1" x14ac:dyDescent="0.25">
      <c r="B22" s="5"/>
      <c r="C22" s="6"/>
      <c r="D22" s="7"/>
      <c r="E22" s="58"/>
      <c r="F22" s="58"/>
      <c r="G22" s="58"/>
      <c r="H22" s="58"/>
      <c r="I22" s="8"/>
    </row>
    <row r="23" spans="2:9" ht="9" customHeight="1" x14ac:dyDescent="0.25">
      <c r="B23" s="5"/>
      <c r="C23" s="6"/>
      <c r="D23" s="7"/>
      <c r="E23" s="58"/>
      <c r="F23" s="58"/>
      <c r="G23" s="58"/>
      <c r="H23" s="58"/>
      <c r="I23" s="8"/>
    </row>
    <row r="24" spans="2:9" ht="9" customHeight="1" x14ac:dyDescent="0.25">
      <c r="B24" s="5"/>
      <c r="C24" s="6"/>
      <c r="D24" s="7"/>
      <c r="E24" s="58"/>
      <c r="F24" s="58"/>
      <c r="G24" s="58"/>
      <c r="H24" s="58"/>
      <c r="I24" s="8"/>
    </row>
    <row r="25" spans="2:9" ht="9" customHeight="1" x14ac:dyDescent="0.25">
      <c r="B25" s="5"/>
      <c r="C25" s="6"/>
      <c r="D25" s="7"/>
      <c r="E25" s="58"/>
      <c r="F25" s="58"/>
      <c r="G25" s="58"/>
      <c r="H25" s="58"/>
      <c r="I25" s="8"/>
    </row>
    <row r="26" spans="2:9" ht="9" customHeight="1" x14ac:dyDescent="0.25">
      <c r="B26" s="5"/>
      <c r="C26" s="6"/>
      <c r="D26" s="7"/>
      <c r="E26" s="58"/>
      <c r="F26" s="58"/>
      <c r="G26" s="58"/>
      <c r="H26" s="58"/>
      <c r="I26" s="8"/>
    </row>
    <row r="27" spans="2:9" ht="9" customHeight="1" x14ac:dyDescent="0.25">
      <c r="B27" s="5"/>
      <c r="C27" s="6"/>
      <c r="D27" s="7"/>
      <c r="E27" s="58"/>
      <c r="F27" s="58"/>
      <c r="G27" s="58"/>
      <c r="H27" s="58"/>
      <c r="I27" s="8"/>
    </row>
    <row r="28" spans="2:9" ht="9" customHeight="1" x14ac:dyDescent="0.25">
      <c r="B28" s="5"/>
      <c r="C28" s="6"/>
      <c r="D28" s="7"/>
      <c r="E28" s="57"/>
      <c r="F28" s="57"/>
      <c r="G28" s="57"/>
      <c r="H28" s="57"/>
      <c r="I28" s="8"/>
    </row>
    <row r="29" spans="2:9" ht="9" customHeight="1" x14ac:dyDescent="0.25">
      <c r="B29" s="5"/>
      <c r="C29" s="6"/>
      <c r="D29" s="7"/>
      <c r="E29" s="57"/>
      <c r="F29" s="57"/>
      <c r="G29" s="57"/>
      <c r="H29" s="57"/>
      <c r="I29" s="8"/>
    </row>
    <row r="30" spans="2:9" ht="9" customHeight="1" x14ac:dyDescent="0.25">
      <c r="B30" s="5"/>
      <c r="C30" s="6"/>
      <c r="D30" s="7"/>
      <c r="E30" s="57"/>
      <c r="F30" s="57"/>
      <c r="G30" s="57"/>
      <c r="H30" s="57"/>
      <c r="I30" s="8"/>
    </row>
    <row r="31" spans="2:9" ht="9" customHeight="1" x14ac:dyDescent="0.25">
      <c r="B31" s="5"/>
      <c r="C31" s="6"/>
      <c r="D31" s="7"/>
      <c r="E31" s="57"/>
      <c r="F31" s="57"/>
      <c r="G31" s="57"/>
      <c r="H31" s="57"/>
      <c r="I31" s="8"/>
    </row>
    <row r="32" spans="2:9" ht="9" customHeight="1" x14ac:dyDescent="0.25">
      <c r="B32" s="5"/>
      <c r="C32" s="6"/>
      <c r="D32" s="7"/>
      <c r="E32" s="57"/>
      <c r="F32" s="57"/>
      <c r="G32" s="57"/>
      <c r="H32" s="57"/>
      <c r="I32" s="8"/>
    </row>
    <row r="33" spans="2:9" ht="9" customHeight="1" x14ac:dyDescent="0.25">
      <c r="B33" s="5"/>
      <c r="C33" s="6"/>
      <c r="D33" s="7"/>
      <c r="E33" s="57"/>
      <c r="F33" s="57"/>
      <c r="G33" s="57"/>
      <c r="H33" s="57"/>
      <c r="I33" s="8"/>
    </row>
    <row r="34" spans="2:9" ht="9" customHeight="1" x14ac:dyDescent="0.25">
      <c r="B34" s="5"/>
      <c r="C34" s="6"/>
      <c r="D34" s="7"/>
      <c r="E34" s="57"/>
      <c r="F34" s="57"/>
      <c r="G34" s="57"/>
      <c r="H34" s="57"/>
      <c r="I34" s="8"/>
    </row>
    <row r="35" spans="2:9" ht="9" customHeight="1" x14ac:dyDescent="0.25">
      <c r="B35" s="5"/>
      <c r="C35" s="6"/>
      <c r="D35" s="7"/>
      <c r="E35" s="57"/>
      <c r="F35" s="57"/>
      <c r="G35" s="57"/>
      <c r="H35" s="57"/>
      <c r="I35" s="8"/>
    </row>
    <row r="36" spans="2:9" ht="9" customHeight="1" x14ac:dyDescent="0.25">
      <c r="B36" s="5"/>
      <c r="C36" s="6"/>
      <c r="D36" s="7"/>
      <c r="E36" s="57"/>
      <c r="F36" s="57"/>
      <c r="G36" s="57"/>
      <c r="H36" s="57"/>
      <c r="I36" s="8"/>
    </row>
    <row r="37" spans="2:9" ht="9" customHeight="1" x14ac:dyDescent="0.25">
      <c r="B37" s="5"/>
      <c r="C37" s="6"/>
      <c r="D37" s="7"/>
      <c r="E37" s="57"/>
      <c r="F37" s="57"/>
      <c r="G37" s="57"/>
      <c r="H37" s="57"/>
      <c r="I37" s="8"/>
    </row>
    <row r="38" spans="2:9" ht="9" customHeight="1" x14ac:dyDescent="0.25">
      <c r="B38" s="5"/>
      <c r="C38" s="6"/>
      <c r="D38" s="7"/>
      <c r="E38" s="57"/>
      <c r="F38" s="57"/>
      <c r="G38" s="57"/>
      <c r="H38" s="57"/>
      <c r="I38" s="8"/>
    </row>
    <row r="39" spans="2:9" ht="9" customHeight="1" x14ac:dyDescent="0.25">
      <c r="B39" s="5"/>
      <c r="C39" s="6"/>
      <c r="D39" s="7"/>
      <c r="E39" s="57"/>
      <c r="F39" s="57"/>
      <c r="G39" s="57"/>
      <c r="H39" s="57"/>
      <c r="I39" s="8"/>
    </row>
    <row r="40" spans="2:9" ht="9" customHeight="1" x14ac:dyDescent="0.25">
      <c r="B40" s="5"/>
      <c r="C40" s="6"/>
      <c r="D40" s="7"/>
      <c r="E40" s="57"/>
      <c r="F40" s="57"/>
      <c r="G40" s="57"/>
      <c r="H40" s="57"/>
      <c r="I40" s="8"/>
    </row>
    <row r="41" spans="2:9" ht="9" customHeight="1" x14ac:dyDescent="0.25">
      <c r="B41" s="5"/>
      <c r="C41" s="6"/>
      <c r="D41" s="7"/>
      <c r="E41" s="57"/>
      <c r="F41" s="57"/>
      <c r="G41" s="57"/>
      <c r="H41" s="57"/>
      <c r="I41" s="8"/>
    </row>
    <row r="42" spans="2:9" ht="9" customHeight="1" x14ac:dyDescent="0.25">
      <c r="B42" s="5"/>
      <c r="C42" s="6"/>
      <c r="D42" s="7"/>
      <c r="E42" s="57"/>
      <c r="F42" s="57"/>
      <c r="G42" s="57"/>
      <c r="H42" s="57"/>
      <c r="I42" s="8"/>
    </row>
    <row r="43" spans="2:9" ht="9" customHeight="1" x14ac:dyDescent="0.25">
      <c r="B43" s="5"/>
      <c r="C43" s="6"/>
      <c r="D43" s="7"/>
      <c r="E43" s="57"/>
      <c r="F43" s="57"/>
      <c r="G43" s="57"/>
      <c r="H43" s="57"/>
      <c r="I43" s="8"/>
    </row>
    <row r="44" spans="2:9" ht="9" customHeight="1" x14ac:dyDescent="0.25">
      <c r="B44" s="5"/>
      <c r="C44" s="6"/>
      <c r="D44" s="7"/>
      <c r="E44" s="57"/>
      <c r="F44" s="57"/>
      <c r="G44" s="57"/>
      <c r="H44" s="57"/>
      <c r="I44" s="8"/>
    </row>
    <row r="45" spans="2:9" ht="9" customHeight="1" x14ac:dyDescent="0.25">
      <c r="B45" s="5"/>
      <c r="C45" s="6"/>
      <c r="D45" s="7"/>
      <c r="E45" s="57"/>
      <c r="F45" s="57"/>
      <c r="G45" s="57"/>
      <c r="H45" s="5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9" t="s">
        <v>4</v>
      </c>
      <c r="F47" s="57"/>
      <c r="G47" s="57"/>
      <c r="H47" s="57"/>
      <c r="I47" s="8"/>
    </row>
    <row r="48" spans="2:9" ht="9" customHeight="1" x14ac:dyDescent="0.25">
      <c r="B48" s="5"/>
      <c r="C48" s="6"/>
      <c r="D48" s="7"/>
      <c r="E48" s="57"/>
      <c r="F48" s="57"/>
      <c r="G48" s="57"/>
      <c r="H48" s="57"/>
      <c r="I48" s="8"/>
    </row>
    <row r="49" spans="2:9" ht="9" customHeight="1" x14ac:dyDescent="0.25">
      <c r="B49" s="5"/>
      <c r="C49" s="6"/>
      <c r="D49" s="7"/>
      <c r="E49" s="57"/>
      <c r="F49" s="57"/>
      <c r="G49" s="57"/>
      <c r="H49" s="57"/>
      <c r="I49" s="8"/>
    </row>
    <row r="50" spans="2:9" ht="9" customHeight="1" x14ac:dyDescent="0.25">
      <c r="B50" s="5"/>
      <c r="C50" s="6"/>
      <c r="D50" s="7"/>
      <c r="E50" s="57"/>
      <c r="F50" s="57"/>
      <c r="G50" s="57"/>
      <c r="H50" s="57"/>
      <c r="I50" s="8"/>
    </row>
    <row r="51" spans="2:9" ht="9" customHeight="1" x14ac:dyDescent="0.25">
      <c r="B51" s="5"/>
      <c r="C51" s="6"/>
      <c r="D51" s="7"/>
      <c r="E51" s="57"/>
      <c r="F51" s="57"/>
      <c r="G51" s="57"/>
      <c r="H51" s="57"/>
      <c r="I51" s="8"/>
    </row>
    <row r="52" spans="2:9" ht="9" customHeight="1" x14ac:dyDescent="0.25">
      <c r="B52" s="5"/>
      <c r="C52" s="6"/>
      <c r="D52" s="7"/>
      <c r="E52" s="57"/>
      <c r="F52" s="57"/>
      <c r="G52" s="57"/>
      <c r="H52" s="57"/>
      <c r="I52" s="8"/>
    </row>
    <row r="53" spans="2:9" ht="9" customHeight="1" x14ac:dyDescent="0.25">
      <c r="B53" s="5"/>
      <c r="C53" s="6"/>
      <c r="D53" s="7"/>
      <c r="E53" s="57"/>
      <c r="F53" s="57"/>
      <c r="G53" s="57"/>
      <c r="H53" s="57"/>
      <c r="I53" s="8"/>
    </row>
    <row r="54" spans="2:9" ht="9" customHeight="1" x14ac:dyDescent="0.25">
      <c r="B54" s="5"/>
      <c r="C54" s="6"/>
      <c r="D54" s="7"/>
      <c r="E54" s="57"/>
      <c r="F54" s="57"/>
      <c r="G54" s="57"/>
      <c r="H54" s="57"/>
      <c r="I54" s="8"/>
    </row>
    <row r="55" spans="2:9" ht="9" customHeight="1" x14ac:dyDescent="0.25">
      <c r="B55" s="5"/>
      <c r="C55" s="6"/>
      <c r="D55" s="7"/>
      <c r="E55" s="57"/>
      <c r="F55" s="57"/>
      <c r="G55" s="57"/>
      <c r="H55" s="57"/>
      <c r="I55" s="8"/>
    </row>
    <row r="56" spans="2:9" ht="9" customHeight="1" x14ac:dyDescent="0.25">
      <c r="B56" s="5"/>
      <c r="C56" s="6"/>
      <c r="D56" s="7"/>
      <c r="E56" s="57"/>
      <c r="F56" s="57"/>
      <c r="G56" s="57"/>
      <c r="H56" s="57"/>
      <c r="I56" s="8"/>
    </row>
    <row r="57" spans="2:9" ht="9" customHeight="1" x14ac:dyDescent="0.25">
      <c r="B57" s="5"/>
      <c r="C57" s="6"/>
      <c r="D57" s="7"/>
      <c r="E57" s="57"/>
      <c r="F57" s="57"/>
      <c r="G57" s="57"/>
      <c r="H57" s="57"/>
      <c r="I57" s="8"/>
    </row>
    <row r="58" spans="2:9" ht="9" customHeight="1" x14ac:dyDescent="0.25">
      <c r="B58" s="5"/>
      <c r="C58" s="6"/>
      <c r="D58" s="7"/>
      <c r="E58" s="57"/>
      <c r="F58" s="57"/>
      <c r="G58" s="57"/>
      <c r="H58" s="57"/>
      <c r="I58" s="8"/>
    </row>
    <row r="59" spans="2:9" ht="9" customHeight="1" x14ac:dyDescent="0.25">
      <c r="B59" s="5"/>
      <c r="C59" s="6"/>
      <c r="D59" s="7"/>
      <c r="E59" s="57"/>
      <c r="F59" s="57"/>
      <c r="G59" s="57"/>
      <c r="H59" s="57"/>
      <c r="I59" s="8"/>
    </row>
    <row r="60" spans="2:9" ht="9" customHeight="1" x14ac:dyDescent="0.25">
      <c r="B60" s="5"/>
      <c r="C60" s="6"/>
      <c r="D60" s="7"/>
      <c r="E60" s="57"/>
      <c r="F60" s="57"/>
      <c r="G60" s="57"/>
      <c r="H60" s="57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9" t="str">
        <f>IF(Paramètres!C9&lt;&gt;"",Paramètres!C9,"")</f>
        <v>Lot n°01</v>
      </c>
      <c r="F62" s="59"/>
      <c r="G62" s="59"/>
      <c r="H62" s="59"/>
      <c r="I62" s="8"/>
    </row>
    <row r="63" spans="2:9" ht="9" customHeight="1" x14ac:dyDescent="0.25">
      <c r="B63" s="5"/>
      <c r="C63" s="6"/>
      <c r="D63" s="7"/>
      <c r="E63" s="59"/>
      <c r="F63" s="59"/>
      <c r="G63" s="59"/>
      <c r="H63" s="59"/>
      <c r="I63" s="8"/>
    </row>
    <row r="64" spans="2:9" ht="9" customHeight="1" x14ac:dyDescent="0.25">
      <c r="B64" s="5"/>
      <c r="C64" s="6"/>
      <c r="D64" s="7"/>
      <c r="E64" s="59"/>
      <c r="F64" s="59"/>
      <c r="G64" s="59"/>
      <c r="H64" s="59"/>
      <c r="I64" s="8"/>
    </row>
    <row r="65" spans="2:9" ht="9" customHeight="1" x14ac:dyDescent="0.25">
      <c r="B65" s="5"/>
      <c r="C65" s="6"/>
      <c r="D65" s="7"/>
      <c r="E65" s="59"/>
      <c r="F65" s="59"/>
      <c r="G65" s="59"/>
      <c r="H65" s="59"/>
      <c r="I65" s="8"/>
    </row>
    <row r="66" spans="2:9" ht="9" customHeight="1" x14ac:dyDescent="0.25">
      <c r="B66" s="5"/>
      <c r="C66" s="6"/>
      <c r="D66" s="7"/>
      <c r="E66" s="59" t="str">
        <f>IF(Paramètres!C11&lt;&gt;"",Paramètres!C11,"")</f>
        <v>AMENAGEMENTS EXTERIEURS</v>
      </c>
      <c r="F66" s="59"/>
      <c r="G66" s="59"/>
      <c r="H66" s="59"/>
      <c r="I66" s="8"/>
    </row>
    <row r="67" spans="2:9" ht="9" customHeight="1" x14ac:dyDescent="0.25">
      <c r="B67" s="5"/>
      <c r="C67" s="6"/>
      <c r="D67" s="7"/>
      <c r="E67" s="59"/>
      <c r="F67" s="59"/>
      <c r="G67" s="59"/>
      <c r="H67" s="59"/>
      <c r="I67" s="8"/>
    </row>
    <row r="68" spans="2:9" ht="9" customHeight="1" x14ac:dyDescent="0.25">
      <c r="B68" s="5"/>
      <c r="C68" s="6"/>
      <c r="D68" s="7"/>
      <c r="E68" s="59"/>
      <c r="F68" s="59"/>
      <c r="G68" s="59"/>
      <c r="H68" s="59"/>
      <c r="I68" s="8"/>
    </row>
    <row r="69" spans="2:9" ht="9" customHeight="1" x14ac:dyDescent="0.25">
      <c r="B69" s="5"/>
      <c r="C69" s="6"/>
      <c r="D69" s="7"/>
      <c r="E69" s="59"/>
      <c r="F69" s="59"/>
      <c r="G69" s="59"/>
      <c r="H69" s="59"/>
      <c r="I69" s="8"/>
    </row>
    <row r="70" spans="2:9" ht="9" customHeight="1" x14ac:dyDescent="0.25">
      <c r="B70" s="5"/>
      <c r="C70" s="6"/>
      <c r="D70" s="7"/>
      <c r="E70" s="59"/>
      <c r="F70" s="59"/>
      <c r="G70" s="59"/>
      <c r="H70" s="59"/>
      <c r="I70" s="8"/>
    </row>
    <row r="71" spans="2:9" ht="9" customHeight="1" x14ac:dyDescent="0.25">
      <c r="B71" s="5"/>
      <c r="C71" s="6"/>
      <c r="D71" s="7"/>
      <c r="E71" s="60" t="str">
        <f>IF(Paramètres!C3&lt;&gt;"",Paramètres!C3,"")</f>
        <v>Cadre de Décomposition du Prix Global &amp; Forfaitaire</v>
      </c>
      <c r="F71" s="61"/>
      <c r="G71" s="61"/>
      <c r="H71" s="62"/>
      <c r="I71" s="8"/>
    </row>
    <row r="72" spans="2:9" ht="9" customHeight="1" x14ac:dyDescent="0.25">
      <c r="B72" s="5"/>
      <c r="C72" s="6"/>
      <c r="D72" s="7"/>
      <c r="E72" s="63"/>
      <c r="F72" s="58"/>
      <c r="G72" s="58"/>
      <c r="H72" s="64"/>
      <c r="I72" s="8"/>
    </row>
    <row r="73" spans="2:9" ht="9" customHeight="1" x14ac:dyDescent="0.25">
      <c r="B73" s="70" t="s">
        <v>6</v>
      </c>
      <c r="C73" s="71"/>
      <c r="D73" s="7"/>
      <c r="E73" s="63"/>
      <c r="F73" s="58"/>
      <c r="G73" s="58"/>
      <c r="H73" s="64"/>
      <c r="I73" s="8"/>
    </row>
    <row r="74" spans="2:9" ht="9" customHeight="1" x14ac:dyDescent="0.25">
      <c r="B74" s="72"/>
      <c r="C74" s="71"/>
      <c r="D74" s="7"/>
      <c r="E74" s="63"/>
      <c r="F74" s="58"/>
      <c r="G74" s="58"/>
      <c r="H74" s="64"/>
      <c r="I74" s="8"/>
    </row>
    <row r="75" spans="2:9" ht="9" customHeight="1" x14ac:dyDescent="0.25">
      <c r="B75" s="72"/>
      <c r="C75" s="71"/>
      <c r="D75" s="7"/>
      <c r="E75" s="63"/>
      <c r="F75" s="58"/>
      <c r="G75" s="58"/>
      <c r="H75" s="64"/>
      <c r="I75" s="8"/>
    </row>
    <row r="76" spans="2:9" ht="9" customHeight="1" x14ac:dyDescent="0.25">
      <c r="B76" s="72"/>
      <c r="C76" s="71"/>
      <c r="D76" s="7"/>
      <c r="E76" s="63"/>
      <c r="F76" s="58"/>
      <c r="G76" s="58"/>
      <c r="H76" s="64"/>
      <c r="I76" s="8"/>
    </row>
    <row r="77" spans="2:9" ht="9" customHeight="1" x14ac:dyDescent="0.25">
      <c r="B77" s="72"/>
      <c r="C77" s="71"/>
      <c r="D77" s="7"/>
      <c r="E77" s="65"/>
      <c r="F77" s="66"/>
      <c r="G77" s="66"/>
      <c r="H77" s="67"/>
      <c r="I77" s="8"/>
    </row>
    <row r="78" spans="2:9" ht="9" customHeight="1" x14ac:dyDescent="0.25">
      <c r="B78" s="72"/>
      <c r="C78" s="71"/>
      <c r="D78" s="7"/>
      <c r="E78" s="7"/>
      <c r="F78" s="7"/>
      <c r="G78" s="7"/>
      <c r="H78" s="7"/>
      <c r="I78" s="8"/>
    </row>
    <row r="79" spans="2:9" ht="9" customHeight="1" x14ac:dyDescent="0.25">
      <c r="B79" s="72"/>
      <c r="C79" s="71"/>
      <c r="D79" s="7"/>
      <c r="E79" s="7"/>
      <c r="F79" s="68" t="s">
        <v>0</v>
      </c>
      <c r="G79" s="68" t="str">
        <f>IF(Paramètres!C7&lt;&gt;"",Paramètres!C7,"")</f>
        <v>24-052</v>
      </c>
      <c r="H79" s="7"/>
      <c r="I79" s="8"/>
    </row>
    <row r="80" spans="2:9" ht="9" customHeight="1" x14ac:dyDescent="0.25">
      <c r="B80" s="70" t="s">
        <v>5</v>
      </c>
      <c r="C80" s="71"/>
      <c r="D80" s="7"/>
      <c r="E80" s="7"/>
      <c r="F80" s="68"/>
      <c r="G80" s="68"/>
      <c r="H80" s="7"/>
      <c r="I80" s="8"/>
    </row>
    <row r="81" spans="2:9" ht="9" customHeight="1" x14ac:dyDescent="0.25">
      <c r="B81" s="72"/>
      <c r="C81" s="71"/>
      <c r="D81" s="7"/>
      <c r="E81" s="7"/>
      <c r="F81" s="68" t="s">
        <v>1</v>
      </c>
      <c r="G81" s="68" t="str">
        <f>IF(Paramètres!C13&lt;&gt;"",Paramètres!C13,"")</f>
        <v>23/05/2025</v>
      </c>
      <c r="H81" s="7"/>
      <c r="I81" s="8"/>
    </row>
    <row r="82" spans="2:9" ht="9" customHeight="1" x14ac:dyDescent="0.25">
      <c r="B82" s="72"/>
      <c r="C82" s="71"/>
      <c r="D82" s="7"/>
      <c r="E82" s="7"/>
      <c r="F82" s="68"/>
      <c r="G82" s="68"/>
      <c r="H82" s="7"/>
      <c r="I82" s="8"/>
    </row>
    <row r="83" spans="2:9" ht="9" customHeight="1" x14ac:dyDescent="0.25">
      <c r="B83" s="72"/>
      <c r="C83" s="71"/>
      <c r="D83" s="7"/>
      <c r="E83" s="7"/>
      <c r="F83" s="68" t="s">
        <v>2</v>
      </c>
      <c r="G83" s="68" t="str">
        <f>IF(Paramètres!C15&lt;&gt;"",Paramètres!C15,"")</f>
        <v>DCE</v>
      </c>
      <c r="H83" s="7"/>
      <c r="I83" s="8"/>
    </row>
    <row r="84" spans="2:9" ht="9" customHeight="1" x14ac:dyDescent="0.25">
      <c r="B84" s="72"/>
      <c r="C84" s="71"/>
      <c r="D84" s="7"/>
      <c r="E84" s="7"/>
      <c r="F84" s="68"/>
      <c r="G84" s="68"/>
      <c r="H84" s="7"/>
      <c r="I84" s="8"/>
    </row>
    <row r="85" spans="2:9" ht="9" customHeight="1" x14ac:dyDescent="0.25">
      <c r="B85" s="72"/>
      <c r="C85" s="71"/>
      <c r="D85" s="7"/>
      <c r="E85" s="7"/>
      <c r="F85" s="68" t="s">
        <v>3</v>
      </c>
      <c r="G85" s="68" t="str">
        <f>IF(Paramètres!C17&lt;&gt;"",Paramètres!C17,"")</f>
        <v/>
      </c>
      <c r="H85" s="7"/>
      <c r="I85" s="8"/>
    </row>
    <row r="86" spans="2:9" ht="9" customHeight="1" x14ac:dyDescent="0.25">
      <c r="B86" s="72"/>
      <c r="C86" s="71"/>
      <c r="D86" s="7"/>
      <c r="E86" s="7"/>
      <c r="F86" s="68"/>
      <c r="G86" s="68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B80:C86"/>
    <mergeCell ref="B73:C79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497"/>
  <sheetViews>
    <sheetView showGridLines="0" tabSelected="1" workbookViewId="0">
      <pane ySplit="3" topLeftCell="A4" activePane="bottomLeft" state="frozen"/>
      <selection pane="bottomLeft" activeCell="I52" sqref="I52"/>
    </sheetView>
  </sheetViews>
  <sheetFormatPr baseColWidth="10" defaultColWidth="9.140625" defaultRowHeight="15" x14ac:dyDescent="0.25"/>
  <cols>
    <col min="1" max="1" width="0" hidden="1" customWidth="1"/>
    <col min="2" max="2" width="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8" width="0" hidden="1" customWidth="1"/>
    <col min="19" max="69" width="10.7109375" customWidth="1"/>
  </cols>
  <sheetData>
    <row r="1" spans="1:18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</row>
    <row r="3" spans="1:18" ht="22.5" x14ac:dyDescent="0.25">
      <c r="A3" s="7" t="s">
        <v>24</v>
      </c>
      <c r="B3" s="13" t="s">
        <v>25</v>
      </c>
      <c r="C3" s="13" t="s">
        <v>26</v>
      </c>
      <c r="D3" s="73" t="s">
        <v>27</v>
      </c>
      <c r="E3" s="73"/>
      <c r="F3" s="73"/>
      <c r="G3" s="13" t="s">
        <v>13</v>
      </c>
      <c r="H3" s="13" t="s">
        <v>28</v>
      </c>
      <c r="I3" s="13" t="s">
        <v>29</v>
      </c>
      <c r="J3" s="13" t="s">
        <v>30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38</v>
      </c>
    </row>
    <row r="4" spans="1:18" ht="15.75" customHeight="1" x14ac:dyDescent="0.25">
      <c r="A4" s="7">
        <v>2</v>
      </c>
      <c r="B4" s="14" t="s">
        <v>39</v>
      </c>
      <c r="C4" s="14"/>
      <c r="D4" s="74" t="s">
        <v>40</v>
      </c>
      <c r="E4" s="74"/>
      <c r="F4" s="74"/>
      <c r="G4" s="15"/>
      <c r="H4" s="15"/>
      <c r="I4" s="15"/>
      <c r="J4" s="15"/>
      <c r="K4" s="16"/>
      <c r="L4" s="7"/>
    </row>
    <row r="5" spans="1:18" x14ac:dyDescent="0.25">
      <c r="A5" s="7">
        <v>6</v>
      </c>
      <c r="B5" s="17">
        <v>0</v>
      </c>
      <c r="C5" s="17"/>
      <c r="D5" s="75" t="s">
        <v>41</v>
      </c>
      <c r="E5" s="75"/>
      <c r="F5" s="75"/>
      <c r="G5" s="18"/>
      <c r="H5" s="18"/>
      <c r="I5" s="18"/>
      <c r="J5" s="18"/>
      <c r="K5" s="19"/>
      <c r="L5" s="7"/>
    </row>
    <row r="6" spans="1:18" x14ac:dyDescent="0.25">
      <c r="A6" s="7">
        <v>8</v>
      </c>
      <c r="B6" s="20" t="s">
        <v>42</v>
      </c>
      <c r="C6" s="20"/>
      <c r="D6" s="76" t="s">
        <v>43</v>
      </c>
      <c r="E6" s="76"/>
      <c r="F6" s="76"/>
      <c r="K6" s="21"/>
      <c r="L6" s="7"/>
    </row>
    <row r="7" spans="1:18" hidden="1" x14ac:dyDescent="0.25">
      <c r="A7" s="7" t="s">
        <v>44</v>
      </c>
    </row>
    <row r="8" spans="1:18" hidden="1" x14ac:dyDescent="0.25">
      <c r="A8" s="7" t="s">
        <v>45</v>
      </c>
    </row>
    <row r="9" spans="1:18" x14ac:dyDescent="0.25">
      <c r="A9" s="7">
        <v>8</v>
      </c>
      <c r="B9" s="20" t="s">
        <v>46</v>
      </c>
      <c r="C9" s="20"/>
      <c r="D9" s="76" t="s">
        <v>47</v>
      </c>
      <c r="E9" s="76"/>
      <c r="F9" s="76"/>
      <c r="K9" s="21"/>
      <c r="L9" s="7"/>
    </row>
    <row r="10" spans="1:18" hidden="1" x14ac:dyDescent="0.25">
      <c r="A10" s="7" t="s">
        <v>44</v>
      </c>
    </row>
    <row r="11" spans="1:18" hidden="1" x14ac:dyDescent="0.25">
      <c r="A11" s="7" t="s">
        <v>45</v>
      </c>
    </row>
    <row r="12" spans="1:18" x14ac:dyDescent="0.25">
      <c r="A12" s="7">
        <v>8</v>
      </c>
      <c r="B12" s="20" t="s">
        <v>48</v>
      </c>
      <c r="C12" s="20"/>
      <c r="D12" s="76" t="s">
        <v>49</v>
      </c>
      <c r="E12" s="76"/>
      <c r="F12" s="76"/>
      <c r="K12" s="21"/>
      <c r="L12" s="7"/>
    </row>
    <row r="13" spans="1:18" hidden="1" x14ac:dyDescent="0.25">
      <c r="A13" s="7" t="s">
        <v>44</v>
      </c>
    </row>
    <row r="14" spans="1:18" hidden="1" x14ac:dyDescent="0.25">
      <c r="A14" s="7" t="s">
        <v>45</v>
      </c>
    </row>
    <row r="15" spans="1:18" x14ac:dyDescent="0.25">
      <c r="A15" s="7">
        <v>8</v>
      </c>
      <c r="B15" s="20" t="s">
        <v>50</v>
      </c>
      <c r="C15" s="20"/>
      <c r="D15" s="76" t="s">
        <v>51</v>
      </c>
      <c r="E15" s="76"/>
      <c r="F15" s="76"/>
      <c r="K15" s="21"/>
      <c r="L15" s="7"/>
    </row>
    <row r="16" spans="1:18" hidden="1" x14ac:dyDescent="0.25">
      <c r="A16" s="7" t="s">
        <v>44</v>
      </c>
    </row>
    <row r="17" spans="1:12" hidden="1" x14ac:dyDescent="0.25">
      <c r="A17" s="7" t="s">
        <v>45</v>
      </c>
    </row>
    <row r="18" spans="1:12" x14ac:dyDescent="0.25">
      <c r="A18" s="7">
        <v>8</v>
      </c>
      <c r="B18" s="20" t="s">
        <v>52</v>
      </c>
      <c r="C18" s="20"/>
      <c r="D18" s="76" t="s">
        <v>53</v>
      </c>
      <c r="E18" s="76"/>
      <c r="F18" s="76"/>
      <c r="K18" s="21"/>
      <c r="L18" s="7"/>
    </row>
    <row r="19" spans="1:12" hidden="1" x14ac:dyDescent="0.25">
      <c r="A19" s="7" t="s">
        <v>44</v>
      </c>
    </row>
    <row r="20" spans="1:12" hidden="1" x14ac:dyDescent="0.25">
      <c r="A20" s="7" t="s">
        <v>45</v>
      </c>
    </row>
    <row r="21" spans="1:12" x14ac:dyDescent="0.25">
      <c r="A21" s="7">
        <v>8</v>
      </c>
      <c r="B21" s="20" t="s">
        <v>54</v>
      </c>
      <c r="C21" s="20"/>
      <c r="D21" s="76" t="s">
        <v>55</v>
      </c>
      <c r="E21" s="76"/>
      <c r="F21" s="76"/>
      <c r="K21" s="21"/>
      <c r="L21" s="7"/>
    </row>
    <row r="22" spans="1:12" hidden="1" x14ac:dyDescent="0.25">
      <c r="A22" s="7" t="s">
        <v>44</v>
      </c>
    </row>
    <row r="23" spans="1:12" hidden="1" x14ac:dyDescent="0.25">
      <c r="A23" s="7" t="s">
        <v>45</v>
      </c>
    </row>
    <row r="24" spans="1:12" x14ac:dyDescent="0.25">
      <c r="A24" s="7">
        <v>8</v>
      </c>
      <c r="B24" s="20" t="s">
        <v>56</v>
      </c>
      <c r="C24" s="20"/>
      <c r="D24" s="76" t="s">
        <v>57</v>
      </c>
      <c r="E24" s="76"/>
      <c r="F24" s="76"/>
      <c r="K24" s="21"/>
      <c r="L24" s="7"/>
    </row>
    <row r="25" spans="1:12" hidden="1" x14ac:dyDescent="0.25">
      <c r="A25" s="7" t="s">
        <v>44</v>
      </c>
    </row>
    <row r="26" spans="1:12" hidden="1" x14ac:dyDescent="0.25">
      <c r="A26" s="7" t="s">
        <v>45</v>
      </c>
    </row>
    <row r="27" spans="1:12" x14ac:dyDescent="0.25">
      <c r="A27" s="7">
        <v>8</v>
      </c>
      <c r="B27" s="20" t="s">
        <v>58</v>
      </c>
      <c r="C27" s="20"/>
      <c r="D27" s="76" t="s">
        <v>59</v>
      </c>
      <c r="E27" s="76"/>
      <c r="F27" s="76"/>
      <c r="K27" s="21"/>
      <c r="L27" s="7"/>
    </row>
    <row r="28" spans="1:12" hidden="1" x14ac:dyDescent="0.25">
      <c r="A28" s="7" t="s">
        <v>44</v>
      </c>
    </row>
    <row r="29" spans="1:12" hidden="1" x14ac:dyDescent="0.25">
      <c r="A29" s="7" t="s">
        <v>45</v>
      </c>
    </row>
    <row r="30" spans="1:12" x14ac:dyDescent="0.25">
      <c r="A30" s="7">
        <v>8</v>
      </c>
      <c r="B30" s="20" t="s">
        <v>60</v>
      </c>
      <c r="C30" s="20"/>
      <c r="D30" s="76" t="s">
        <v>61</v>
      </c>
      <c r="E30" s="76"/>
      <c r="F30" s="76"/>
      <c r="K30" s="21"/>
      <c r="L30" s="7"/>
    </row>
    <row r="31" spans="1:12" hidden="1" x14ac:dyDescent="0.25">
      <c r="A31" s="7" t="s">
        <v>44</v>
      </c>
    </row>
    <row r="32" spans="1:12" hidden="1" x14ac:dyDescent="0.25">
      <c r="A32" s="7" t="s">
        <v>45</v>
      </c>
    </row>
    <row r="33" spans="1:12" x14ac:dyDescent="0.25">
      <c r="A33" s="7">
        <v>8</v>
      </c>
      <c r="B33" s="20" t="s">
        <v>62</v>
      </c>
      <c r="C33" s="20"/>
      <c r="D33" s="76" t="s">
        <v>63</v>
      </c>
      <c r="E33" s="76"/>
      <c r="F33" s="76"/>
      <c r="K33" s="21"/>
      <c r="L33" s="7"/>
    </row>
    <row r="34" spans="1:12" hidden="1" x14ac:dyDescent="0.25">
      <c r="A34" s="7" t="s">
        <v>44</v>
      </c>
    </row>
    <row r="35" spans="1:12" hidden="1" x14ac:dyDescent="0.25">
      <c r="A35" s="7" t="s">
        <v>45</v>
      </c>
    </row>
    <row r="36" spans="1:12" x14ac:dyDescent="0.25">
      <c r="A36" s="7">
        <v>8</v>
      </c>
      <c r="B36" s="20" t="s">
        <v>64</v>
      </c>
      <c r="C36" s="20"/>
      <c r="D36" s="76" t="s">
        <v>65</v>
      </c>
      <c r="E36" s="76"/>
      <c r="F36" s="76"/>
      <c r="K36" s="21"/>
      <c r="L36" s="7"/>
    </row>
    <row r="37" spans="1:12" hidden="1" x14ac:dyDescent="0.25">
      <c r="A37" s="7" t="s">
        <v>44</v>
      </c>
    </row>
    <row r="38" spans="1:12" hidden="1" x14ac:dyDescent="0.25">
      <c r="A38" s="7" t="s">
        <v>45</v>
      </c>
    </row>
    <row r="39" spans="1:12" ht="24" customHeight="1" x14ac:dyDescent="0.25">
      <c r="A39" s="7">
        <v>8</v>
      </c>
      <c r="B39" s="20" t="s">
        <v>66</v>
      </c>
      <c r="C39" s="20"/>
      <c r="D39" s="76" t="s">
        <v>67</v>
      </c>
      <c r="E39" s="76"/>
      <c r="F39" s="76"/>
      <c r="K39" s="21"/>
      <c r="L39" s="7"/>
    </row>
    <row r="40" spans="1:12" hidden="1" x14ac:dyDescent="0.25">
      <c r="A40" s="7" t="s">
        <v>44</v>
      </c>
    </row>
    <row r="41" spans="1:12" hidden="1" x14ac:dyDescent="0.25">
      <c r="A41" s="7" t="s">
        <v>45</v>
      </c>
    </row>
    <row r="42" spans="1:12" x14ac:dyDescent="0.25">
      <c r="A42" s="7">
        <v>8</v>
      </c>
      <c r="B42" s="20" t="s">
        <v>68</v>
      </c>
      <c r="C42" s="20"/>
      <c r="D42" s="76" t="s">
        <v>69</v>
      </c>
      <c r="E42" s="76"/>
      <c r="F42" s="76"/>
      <c r="K42" s="21"/>
      <c r="L42" s="7"/>
    </row>
    <row r="43" spans="1:12" hidden="1" x14ac:dyDescent="0.25">
      <c r="A43" s="7" t="s">
        <v>44</v>
      </c>
    </row>
    <row r="44" spans="1:12" hidden="1" x14ac:dyDescent="0.25">
      <c r="A44" s="7" t="s">
        <v>45</v>
      </c>
    </row>
    <row r="45" spans="1:12" hidden="1" x14ac:dyDescent="0.25">
      <c r="A45" s="7" t="s">
        <v>70</v>
      </c>
    </row>
    <row r="46" spans="1:12" ht="15.75" customHeight="1" x14ac:dyDescent="0.25">
      <c r="A46" s="7">
        <v>3</v>
      </c>
      <c r="B46" s="17">
        <v>1</v>
      </c>
      <c r="C46" s="17"/>
      <c r="D46" s="77" t="s">
        <v>71</v>
      </c>
      <c r="E46" s="77"/>
      <c r="F46" s="77"/>
      <c r="G46" s="22"/>
      <c r="H46" s="22"/>
      <c r="I46" s="22"/>
      <c r="J46" s="22"/>
      <c r="K46" s="23"/>
      <c r="L46" s="7"/>
    </row>
    <row r="47" spans="1:12" hidden="1" x14ac:dyDescent="0.25">
      <c r="A47" s="7" t="s">
        <v>72</v>
      </c>
    </row>
    <row r="48" spans="1:12" x14ac:dyDescent="0.25">
      <c r="A48" s="7">
        <v>4</v>
      </c>
      <c r="B48" s="17" t="s">
        <v>73</v>
      </c>
      <c r="C48" s="17"/>
      <c r="D48" s="78" t="s">
        <v>74</v>
      </c>
      <c r="E48" s="78"/>
      <c r="F48" s="78"/>
      <c r="G48" s="24"/>
      <c r="H48" s="24"/>
      <c r="I48" s="24"/>
      <c r="J48" s="24"/>
      <c r="K48" s="25"/>
      <c r="L48" s="7"/>
    </row>
    <row r="49" spans="1:18" x14ac:dyDescent="0.25">
      <c r="A49" s="7">
        <v>5</v>
      </c>
      <c r="B49" s="17" t="s">
        <v>75</v>
      </c>
      <c r="C49" s="17"/>
      <c r="D49" s="79" t="s">
        <v>76</v>
      </c>
      <c r="E49" s="79"/>
      <c r="F49" s="79"/>
      <c r="G49" s="26"/>
      <c r="H49" s="26"/>
      <c r="I49" s="26"/>
      <c r="J49" s="26"/>
      <c r="K49" s="27"/>
      <c r="L49" s="7"/>
    </row>
    <row r="50" spans="1:18" x14ac:dyDescent="0.25">
      <c r="A50" s="7">
        <v>8</v>
      </c>
      <c r="B50" s="20" t="s">
        <v>77</v>
      </c>
      <c r="C50" s="20"/>
      <c r="D50" s="76" t="s">
        <v>78</v>
      </c>
      <c r="E50" s="76"/>
      <c r="F50" s="76"/>
      <c r="K50" s="21"/>
      <c r="L50" s="7"/>
    </row>
    <row r="51" spans="1:18" hidden="1" x14ac:dyDescent="0.25">
      <c r="A51" s="7" t="s">
        <v>44</v>
      </c>
    </row>
    <row r="52" spans="1:18" ht="22.5" customHeight="1" x14ac:dyDescent="0.25">
      <c r="A52" s="7">
        <v>9</v>
      </c>
      <c r="B52" s="20" t="s">
        <v>79</v>
      </c>
      <c r="C52" s="20"/>
      <c r="D52" s="80" t="s">
        <v>80</v>
      </c>
      <c r="E52" s="81"/>
      <c r="F52" s="81"/>
      <c r="G52" s="29" t="s">
        <v>13</v>
      </c>
      <c r="H52" s="30">
        <v>1</v>
      </c>
      <c r="I52" s="31"/>
      <c r="J52" s="32"/>
      <c r="K52" s="33">
        <f>IF(AND(H52= "",I52= ""), 0, ROUND(ROUND(J52, 2) * ROUND(IF(I52="",H52,I52),  0), 2))</f>
        <v>0</v>
      </c>
      <c r="L52" s="7"/>
      <c r="N52" s="34">
        <v>0.2</v>
      </c>
      <c r="R52" s="7">
        <v>1372</v>
      </c>
    </row>
    <row r="53" spans="1:18" ht="22.5" customHeight="1" x14ac:dyDescent="0.25">
      <c r="A53" s="7" t="s">
        <v>81</v>
      </c>
      <c r="B53" s="35"/>
      <c r="C53" s="35"/>
      <c r="D53" s="82" t="s">
        <v>82</v>
      </c>
      <c r="E53" s="82"/>
      <c r="F53" s="82"/>
      <c r="G53" s="82"/>
      <c r="H53" s="82"/>
      <c r="I53" s="82"/>
      <c r="J53" s="82"/>
      <c r="K53" s="35"/>
    </row>
    <row r="54" spans="1:18" hidden="1" x14ac:dyDescent="0.25">
      <c r="A54" s="7" t="s">
        <v>83</v>
      </c>
    </row>
    <row r="55" spans="1:18" hidden="1" x14ac:dyDescent="0.25">
      <c r="A55" s="7" t="s">
        <v>45</v>
      </c>
    </row>
    <row r="56" spans="1:18" x14ac:dyDescent="0.25">
      <c r="A56" s="7">
        <v>9</v>
      </c>
      <c r="B56" s="20" t="s">
        <v>84</v>
      </c>
      <c r="C56" s="20"/>
      <c r="D56" s="80" t="s">
        <v>85</v>
      </c>
      <c r="E56" s="81"/>
      <c r="F56" s="81"/>
      <c r="G56" s="29" t="s">
        <v>86</v>
      </c>
      <c r="H56" s="36">
        <v>40</v>
      </c>
      <c r="I56" s="37"/>
      <c r="J56" s="32"/>
      <c r="K56" s="33">
        <f>IF(AND(H56= "",I56= ""), 0, ROUND(ROUND(J56, 2) * ROUND(IF(I56="",H56,I56),  2), 2))</f>
        <v>0</v>
      </c>
      <c r="L56" s="7"/>
      <c r="N56" s="34">
        <v>0.2</v>
      </c>
      <c r="R56" s="7">
        <v>1372</v>
      </c>
    </row>
    <row r="57" spans="1:18" hidden="1" x14ac:dyDescent="0.25">
      <c r="A57" s="7" t="s">
        <v>87</v>
      </c>
    </row>
    <row r="58" spans="1:18" ht="22.5" customHeight="1" x14ac:dyDescent="0.25">
      <c r="A58" s="7" t="s">
        <v>81</v>
      </c>
      <c r="B58" s="35"/>
      <c r="C58" s="35"/>
      <c r="D58" s="82" t="s">
        <v>88</v>
      </c>
      <c r="E58" s="82"/>
      <c r="F58" s="82"/>
      <c r="G58" s="82"/>
      <c r="H58" s="82"/>
      <c r="I58" s="82"/>
      <c r="J58" s="82"/>
      <c r="K58" s="35"/>
    </row>
    <row r="59" spans="1:18" hidden="1" x14ac:dyDescent="0.25">
      <c r="A59" s="7" t="s">
        <v>89</v>
      </c>
    </row>
    <row r="60" spans="1:18" hidden="1" x14ac:dyDescent="0.25">
      <c r="A60" s="7" t="s">
        <v>83</v>
      </c>
    </row>
    <row r="61" spans="1:18" x14ac:dyDescent="0.25">
      <c r="A61" s="7">
        <v>9</v>
      </c>
      <c r="B61" s="20" t="s">
        <v>90</v>
      </c>
      <c r="C61" s="20"/>
      <c r="D61" s="80" t="s">
        <v>91</v>
      </c>
      <c r="E61" s="81"/>
      <c r="F61" s="81"/>
      <c r="G61" s="29" t="s">
        <v>13</v>
      </c>
      <c r="H61" s="30">
        <v>1</v>
      </c>
      <c r="I61" s="31"/>
      <c r="J61" s="32"/>
      <c r="K61" s="33">
        <f>IF(AND(H61= "",I61= ""), 0, ROUND(ROUND(J61, 2) * ROUND(IF(I61="",H61,I61),  0), 2))</f>
        <v>0</v>
      </c>
      <c r="L61" s="7"/>
      <c r="N61" s="34">
        <v>0.2</v>
      </c>
      <c r="R61" s="7">
        <v>1372</v>
      </c>
    </row>
    <row r="62" spans="1:18" hidden="1" x14ac:dyDescent="0.25">
      <c r="A62" s="7" t="s">
        <v>87</v>
      </c>
    </row>
    <row r="63" spans="1:18" hidden="1" x14ac:dyDescent="0.25">
      <c r="A63" s="7" t="s">
        <v>83</v>
      </c>
    </row>
    <row r="64" spans="1:18" x14ac:dyDescent="0.25">
      <c r="A64" s="7" t="s">
        <v>92</v>
      </c>
      <c r="B64" s="28"/>
      <c r="C64" s="28"/>
      <c r="D64" s="83"/>
      <c r="E64" s="83"/>
      <c r="F64" s="83"/>
      <c r="K64" s="28"/>
    </row>
    <row r="65" spans="1:18" x14ac:dyDescent="0.25">
      <c r="B65" s="28"/>
      <c r="C65" s="28"/>
      <c r="D65" s="86" t="s">
        <v>76</v>
      </c>
      <c r="E65" s="87"/>
      <c r="F65" s="87"/>
      <c r="G65" s="84"/>
      <c r="H65" s="84"/>
      <c r="I65" s="84"/>
      <c r="J65" s="84"/>
      <c r="K65" s="85"/>
    </row>
    <row r="66" spans="1:18" x14ac:dyDescent="0.25">
      <c r="B66" s="28"/>
      <c r="C66" s="28"/>
      <c r="D66" s="89"/>
      <c r="E66" s="57"/>
      <c r="F66" s="57"/>
      <c r="G66" s="57"/>
      <c r="H66" s="57"/>
      <c r="I66" s="57"/>
      <c r="J66" s="57"/>
      <c r="K66" s="88"/>
    </row>
    <row r="67" spans="1:18" x14ac:dyDescent="0.25">
      <c r="B67" s="28"/>
      <c r="C67" s="28"/>
      <c r="D67" s="92" t="s">
        <v>93</v>
      </c>
      <c r="E67" s="93"/>
      <c r="F67" s="93"/>
      <c r="G67" s="90">
        <f>SUMIF(L50:L64, IF(L49="","",L49), K50:K64)</f>
        <v>0</v>
      </c>
      <c r="H67" s="90"/>
      <c r="I67" s="90"/>
      <c r="J67" s="90"/>
      <c r="K67" s="91"/>
    </row>
    <row r="68" spans="1:18" hidden="1" x14ac:dyDescent="0.25">
      <c r="B68" s="28"/>
      <c r="C68" s="28"/>
      <c r="D68" s="96" t="s">
        <v>94</v>
      </c>
      <c r="E68" s="97"/>
      <c r="F68" s="97"/>
      <c r="G68" s="94">
        <f>ROUND(SUMIF(L50:L64, IF(L49="","",L49), K50:K64) * 0.2, 2)</f>
        <v>0</v>
      </c>
      <c r="H68" s="94"/>
      <c r="I68" s="94"/>
      <c r="J68" s="94"/>
      <c r="K68" s="95"/>
    </row>
    <row r="69" spans="1:18" hidden="1" x14ac:dyDescent="0.25">
      <c r="B69" s="28"/>
      <c r="C69" s="28"/>
      <c r="D69" s="92" t="s">
        <v>95</v>
      </c>
      <c r="E69" s="93"/>
      <c r="F69" s="93"/>
      <c r="G69" s="90">
        <f>SUM(G67:G68)</f>
        <v>0</v>
      </c>
      <c r="H69" s="90"/>
      <c r="I69" s="90"/>
      <c r="J69" s="90"/>
      <c r="K69" s="91"/>
    </row>
    <row r="70" spans="1:18" x14ac:dyDescent="0.25">
      <c r="A70" s="7">
        <v>5</v>
      </c>
      <c r="B70" s="17" t="s">
        <v>96</v>
      </c>
      <c r="C70" s="17"/>
      <c r="D70" s="79" t="s">
        <v>97</v>
      </c>
      <c r="E70" s="79"/>
      <c r="F70" s="79"/>
      <c r="G70" s="26"/>
      <c r="H70" s="26"/>
      <c r="I70" s="26"/>
      <c r="J70" s="26"/>
      <c r="K70" s="27"/>
      <c r="L70" s="7"/>
    </row>
    <row r="71" spans="1:18" ht="24" customHeight="1" x14ac:dyDescent="0.25">
      <c r="A71" s="7">
        <v>8</v>
      </c>
      <c r="B71" s="20" t="s">
        <v>98</v>
      </c>
      <c r="C71" s="20"/>
      <c r="D71" s="76" t="s">
        <v>99</v>
      </c>
      <c r="E71" s="76"/>
      <c r="F71" s="76"/>
      <c r="K71" s="21"/>
      <c r="L71" s="7"/>
    </row>
    <row r="72" spans="1:18" hidden="1" x14ac:dyDescent="0.25">
      <c r="A72" s="7" t="s">
        <v>44</v>
      </c>
    </row>
    <row r="73" spans="1:18" x14ac:dyDescent="0.25">
      <c r="A73" s="7">
        <v>9</v>
      </c>
      <c r="B73" s="20" t="s">
        <v>100</v>
      </c>
      <c r="C73" s="20"/>
      <c r="D73" s="80" t="s">
        <v>101</v>
      </c>
      <c r="E73" s="81"/>
      <c r="F73" s="81"/>
      <c r="G73" s="29" t="s">
        <v>12</v>
      </c>
      <c r="H73" s="36">
        <v>225.5</v>
      </c>
      <c r="I73" s="37"/>
      <c r="J73" s="32"/>
      <c r="K73" s="33">
        <f>IF(AND(H73= "",I73= ""), 0, ROUND(ROUND(J73, 2) * ROUND(IF(I73="",H73,I73),  2), 2))</f>
        <v>0</v>
      </c>
      <c r="L73" s="7"/>
      <c r="N73" s="34">
        <v>0.2</v>
      </c>
      <c r="R73" s="7">
        <v>1372</v>
      </c>
    </row>
    <row r="74" spans="1:18" ht="22.5" customHeight="1" x14ac:dyDescent="0.25">
      <c r="A74" s="7" t="s">
        <v>81</v>
      </c>
      <c r="B74" s="35"/>
      <c r="C74" s="35"/>
      <c r="D74" s="82" t="s">
        <v>102</v>
      </c>
      <c r="E74" s="82"/>
      <c r="F74" s="82"/>
      <c r="G74" s="82"/>
      <c r="H74" s="82"/>
      <c r="I74" s="82"/>
      <c r="J74" s="82"/>
      <c r="K74" s="35"/>
    </row>
    <row r="75" spans="1:18" hidden="1" x14ac:dyDescent="0.25">
      <c r="A75" s="7" t="s">
        <v>89</v>
      </c>
    </row>
    <row r="76" spans="1:18" hidden="1" x14ac:dyDescent="0.25">
      <c r="A76" s="7" t="s">
        <v>89</v>
      </c>
    </row>
    <row r="77" spans="1:18" hidden="1" x14ac:dyDescent="0.25">
      <c r="A77" s="7" t="s">
        <v>89</v>
      </c>
    </row>
    <row r="78" spans="1:18" hidden="1" x14ac:dyDescent="0.25">
      <c r="A78" s="7" t="s">
        <v>83</v>
      </c>
    </row>
    <row r="79" spans="1:18" hidden="1" x14ac:dyDescent="0.25">
      <c r="A79" s="7" t="s">
        <v>45</v>
      </c>
    </row>
    <row r="80" spans="1:18" x14ac:dyDescent="0.25">
      <c r="A80" s="7">
        <v>9</v>
      </c>
      <c r="B80" s="20" t="s">
        <v>103</v>
      </c>
      <c r="C80" s="20"/>
      <c r="D80" s="80" t="s">
        <v>104</v>
      </c>
      <c r="E80" s="81"/>
      <c r="F80" s="81"/>
      <c r="G80" s="29" t="s">
        <v>12</v>
      </c>
      <c r="H80" s="36">
        <v>185</v>
      </c>
      <c r="I80" s="37"/>
      <c r="J80" s="32"/>
      <c r="K80" s="33">
        <f>IF(AND(H80= "",I80= ""), 0, ROUND(ROUND(J80, 2) * ROUND(IF(I80="",H80,I80),  2), 2))</f>
        <v>0</v>
      </c>
      <c r="L80" s="7"/>
      <c r="N80" s="34">
        <v>0.2</v>
      </c>
      <c r="R80" s="7">
        <v>1372</v>
      </c>
    </row>
    <row r="81" spans="1:18" hidden="1" x14ac:dyDescent="0.25">
      <c r="A81" s="7" t="s">
        <v>87</v>
      </c>
    </row>
    <row r="82" spans="1:18" ht="33.75" customHeight="1" x14ac:dyDescent="0.25">
      <c r="A82" s="7" t="s">
        <v>81</v>
      </c>
      <c r="B82" s="35"/>
      <c r="C82" s="35"/>
      <c r="D82" s="82" t="s">
        <v>105</v>
      </c>
      <c r="E82" s="82"/>
      <c r="F82" s="82"/>
      <c r="G82" s="82"/>
      <c r="H82" s="82"/>
      <c r="I82" s="82"/>
      <c r="J82" s="82"/>
      <c r="K82" s="35"/>
    </row>
    <row r="83" spans="1:18" hidden="1" x14ac:dyDescent="0.25">
      <c r="A83" s="7" t="s">
        <v>89</v>
      </c>
    </row>
    <row r="84" spans="1:18" hidden="1" x14ac:dyDescent="0.25">
      <c r="A84" s="7" t="s">
        <v>89</v>
      </c>
    </row>
    <row r="85" spans="1:18" hidden="1" x14ac:dyDescent="0.25">
      <c r="A85" s="7" t="s">
        <v>89</v>
      </c>
    </row>
    <row r="86" spans="1:18" hidden="1" x14ac:dyDescent="0.25">
      <c r="A86" s="7" t="s">
        <v>89</v>
      </c>
    </row>
    <row r="87" spans="1:18" hidden="1" x14ac:dyDescent="0.25">
      <c r="A87" s="7" t="s">
        <v>89</v>
      </c>
    </row>
    <row r="88" spans="1:18" hidden="1" x14ac:dyDescent="0.25">
      <c r="A88" s="7" t="s">
        <v>83</v>
      </c>
    </row>
    <row r="89" spans="1:18" ht="22.5" customHeight="1" x14ac:dyDescent="0.25">
      <c r="A89" s="7">
        <v>9</v>
      </c>
      <c r="B89" s="20" t="s">
        <v>106</v>
      </c>
      <c r="C89" s="20"/>
      <c r="D89" s="80" t="s">
        <v>107</v>
      </c>
      <c r="E89" s="81"/>
      <c r="F89" s="81"/>
      <c r="G89" s="29" t="s">
        <v>108</v>
      </c>
      <c r="H89" s="38">
        <v>126.97499999999999</v>
      </c>
      <c r="I89" s="39"/>
      <c r="J89" s="32"/>
      <c r="K89" s="33">
        <f>IF(AND(H89= "",I89= ""), 0, ROUND(ROUND(J89, 2) * ROUND(IF(I89="",H89,I89),  3), 2))</f>
        <v>0</v>
      </c>
      <c r="L89" s="7"/>
      <c r="N89" s="34">
        <v>0.2</v>
      </c>
      <c r="R89" s="7">
        <v>1372</v>
      </c>
    </row>
    <row r="90" spans="1:18" hidden="1" x14ac:dyDescent="0.25">
      <c r="A90" s="7" t="s">
        <v>87</v>
      </c>
    </row>
    <row r="91" spans="1:18" ht="33.75" customHeight="1" x14ac:dyDescent="0.25">
      <c r="A91" s="7" t="s">
        <v>81</v>
      </c>
      <c r="B91" s="35"/>
      <c r="C91" s="35"/>
      <c r="D91" s="82" t="s">
        <v>109</v>
      </c>
      <c r="E91" s="82"/>
      <c r="F91" s="82"/>
      <c r="G91" s="82"/>
      <c r="H91" s="82"/>
      <c r="I91" s="82"/>
      <c r="J91" s="82"/>
      <c r="K91" s="35"/>
    </row>
    <row r="92" spans="1:18" hidden="1" x14ac:dyDescent="0.25">
      <c r="A92" s="7" t="s">
        <v>110</v>
      </c>
    </row>
    <row r="93" spans="1:18" hidden="1" x14ac:dyDescent="0.25">
      <c r="A93" s="7" t="s">
        <v>110</v>
      </c>
    </row>
    <row r="94" spans="1:18" hidden="1" x14ac:dyDescent="0.25">
      <c r="A94" s="7" t="s">
        <v>110</v>
      </c>
    </row>
    <row r="95" spans="1:18" hidden="1" x14ac:dyDescent="0.25">
      <c r="A95" s="7" t="s">
        <v>89</v>
      </c>
    </row>
    <row r="96" spans="1:18" hidden="1" x14ac:dyDescent="0.25">
      <c r="A96" s="7" t="s">
        <v>89</v>
      </c>
    </row>
    <row r="97" spans="1:18" hidden="1" x14ac:dyDescent="0.25">
      <c r="A97" s="7" t="s">
        <v>83</v>
      </c>
    </row>
    <row r="98" spans="1:18" x14ac:dyDescent="0.25">
      <c r="A98" s="7">
        <v>9</v>
      </c>
      <c r="B98" s="20" t="s">
        <v>111</v>
      </c>
      <c r="C98" s="20"/>
      <c r="D98" s="80" t="s">
        <v>112</v>
      </c>
      <c r="E98" s="81"/>
      <c r="F98" s="81"/>
      <c r="G98" s="29" t="s">
        <v>12</v>
      </c>
      <c r="H98" s="36">
        <v>310.5</v>
      </c>
      <c r="I98" s="37"/>
      <c r="J98" s="32"/>
      <c r="K98" s="33">
        <f>IF(AND(H98= "",I98= ""), 0, ROUND(ROUND(J98, 2) * ROUND(IF(I98="",H98,I98),  2), 2))</f>
        <v>0</v>
      </c>
      <c r="L98" s="7"/>
      <c r="N98" s="34">
        <v>0.2</v>
      </c>
      <c r="R98" s="7">
        <v>1372</v>
      </c>
    </row>
    <row r="99" spans="1:18" hidden="1" x14ac:dyDescent="0.25">
      <c r="A99" s="7" t="s">
        <v>87</v>
      </c>
    </row>
    <row r="100" spans="1:18" ht="22.5" customHeight="1" x14ac:dyDescent="0.25">
      <c r="A100" s="7" t="s">
        <v>81</v>
      </c>
      <c r="B100" s="35"/>
      <c r="C100" s="35"/>
      <c r="D100" s="82" t="s">
        <v>113</v>
      </c>
      <c r="E100" s="82"/>
      <c r="F100" s="82"/>
      <c r="G100" s="82"/>
      <c r="H100" s="82"/>
      <c r="I100" s="82"/>
      <c r="J100" s="82"/>
      <c r="K100" s="35"/>
    </row>
    <row r="101" spans="1:18" hidden="1" x14ac:dyDescent="0.25">
      <c r="A101" s="7" t="s">
        <v>89</v>
      </c>
    </row>
    <row r="102" spans="1:18" hidden="1" x14ac:dyDescent="0.25">
      <c r="A102" s="7" t="s">
        <v>89</v>
      </c>
    </row>
    <row r="103" spans="1:18" hidden="1" x14ac:dyDescent="0.25">
      <c r="A103" s="7" t="s">
        <v>83</v>
      </c>
    </row>
    <row r="104" spans="1:18" ht="22.5" customHeight="1" x14ac:dyDescent="0.25">
      <c r="A104" s="7">
        <v>9</v>
      </c>
      <c r="B104" s="20" t="s">
        <v>114</v>
      </c>
      <c r="C104" s="20"/>
      <c r="D104" s="80" t="s">
        <v>115</v>
      </c>
      <c r="E104" s="81"/>
      <c r="F104" s="81"/>
      <c r="G104" s="29" t="s">
        <v>116</v>
      </c>
      <c r="H104" s="38">
        <v>77.625</v>
      </c>
      <c r="I104" s="39"/>
      <c r="J104" s="32"/>
      <c r="K104" s="33">
        <f>IF(AND(H104= "",I104= ""), 0, ROUND(ROUND(J104, 2) * ROUND(IF(I104="",H104,I104),  3), 2))</f>
        <v>0</v>
      </c>
      <c r="L104" s="7"/>
      <c r="N104" s="34">
        <v>0.2</v>
      </c>
      <c r="R104" s="7">
        <v>1372</v>
      </c>
    </row>
    <row r="105" spans="1:18" hidden="1" x14ac:dyDescent="0.25">
      <c r="A105" s="7" t="s">
        <v>87</v>
      </c>
    </row>
    <row r="106" spans="1:18" ht="22.5" customHeight="1" x14ac:dyDescent="0.25">
      <c r="A106" s="7" t="s">
        <v>81</v>
      </c>
      <c r="B106" s="35"/>
      <c r="C106" s="35"/>
      <c r="D106" s="82" t="s">
        <v>117</v>
      </c>
      <c r="E106" s="82"/>
      <c r="F106" s="82"/>
      <c r="G106" s="82"/>
      <c r="H106" s="82"/>
      <c r="I106" s="82"/>
      <c r="J106" s="82"/>
      <c r="K106" s="35"/>
    </row>
    <row r="107" spans="1:18" hidden="1" x14ac:dyDescent="0.25">
      <c r="A107" s="7" t="s">
        <v>89</v>
      </c>
    </row>
    <row r="108" spans="1:18" hidden="1" x14ac:dyDescent="0.25">
      <c r="A108" s="7" t="s">
        <v>89</v>
      </c>
    </row>
    <row r="109" spans="1:18" hidden="1" x14ac:dyDescent="0.25">
      <c r="A109" s="7" t="s">
        <v>83</v>
      </c>
    </row>
    <row r="110" spans="1:18" x14ac:dyDescent="0.25">
      <c r="A110" s="7" t="s">
        <v>92</v>
      </c>
      <c r="B110" s="28"/>
      <c r="C110" s="28"/>
      <c r="D110" s="83"/>
      <c r="E110" s="83"/>
      <c r="F110" s="83"/>
      <c r="K110" s="28"/>
    </row>
    <row r="111" spans="1:18" x14ac:dyDescent="0.25">
      <c r="B111" s="28"/>
      <c r="C111" s="28"/>
      <c r="D111" s="86" t="s">
        <v>97</v>
      </c>
      <c r="E111" s="87"/>
      <c r="F111" s="87"/>
      <c r="G111" s="84"/>
      <c r="H111" s="84"/>
      <c r="I111" s="84"/>
      <c r="J111" s="84"/>
      <c r="K111" s="85"/>
    </row>
    <row r="112" spans="1:18" x14ac:dyDescent="0.25">
      <c r="B112" s="28"/>
      <c r="C112" s="28"/>
      <c r="D112" s="89"/>
      <c r="E112" s="57"/>
      <c r="F112" s="57"/>
      <c r="G112" s="57"/>
      <c r="H112" s="57"/>
      <c r="I112" s="57"/>
      <c r="J112" s="57"/>
      <c r="K112" s="88"/>
    </row>
    <row r="113" spans="1:18" x14ac:dyDescent="0.25">
      <c r="B113" s="28"/>
      <c r="C113" s="28"/>
      <c r="D113" s="92" t="s">
        <v>93</v>
      </c>
      <c r="E113" s="93"/>
      <c r="F113" s="93"/>
      <c r="G113" s="90">
        <f>SUMIF(L71:L110, IF(L70="","",L70), K71:K110)</f>
        <v>0</v>
      </c>
      <c r="H113" s="90"/>
      <c r="I113" s="90"/>
      <c r="J113" s="90"/>
      <c r="K113" s="91"/>
    </row>
    <row r="114" spans="1:18" hidden="1" x14ac:dyDescent="0.25">
      <c r="B114" s="28"/>
      <c r="C114" s="28"/>
      <c r="D114" s="96" t="s">
        <v>94</v>
      </c>
      <c r="E114" s="97"/>
      <c r="F114" s="97"/>
      <c r="G114" s="94">
        <f>ROUND(SUMIF(L71:L110, IF(L70="","",L70), K71:K110) * 0.2, 2)</f>
        <v>0</v>
      </c>
      <c r="H114" s="94"/>
      <c r="I114" s="94"/>
      <c r="J114" s="94"/>
      <c r="K114" s="95"/>
    </row>
    <row r="115" spans="1:18" hidden="1" x14ac:dyDescent="0.25">
      <c r="B115" s="28"/>
      <c r="C115" s="28"/>
      <c r="D115" s="92" t="s">
        <v>95</v>
      </c>
      <c r="E115" s="93"/>
      <c r="F115" s="93"/>
      <c r="G115" s="90">
        <f>SUM(G113:G114)</f>
        <v>0</v>
      </c>
      <c r="H115" s="90"/>
      <c r="I115" s="90"/>
      <c r="J115" s="90"/>
      <c r="K115" s="91"/>
    </row>
    <row r="116" spans="1:18" x14ac:dyDescent="0.25">
      <c r="A116" s="7">
        <v>5</v>
      </c>
      <c r="B116" s="17" t="s">
        <v>118</v>
      </c>
      <c r="C116" s="17"/>
      <c r="D116" s="79" t="s">
        <v>119</v>
      </c>
      <c r="E116" s="79"/>
      <c r="F116" s="79"/>
      <c r="G116" s="26"/>
      <c r="H116" s="26"/>
      <c r="I116" s="26"/>
      <c r="J116" s="26"/>
      <c r="K116" s="27"/>
      <c r="L116" s="7"/>
    </row>
    <row r="117" spans="1:18" ht="22.5" customHeight="1" x14ac:dyDescent="0.25">
      <c r="A117" s="7">
        <v>9</v>
      </c>
      <c r="B117" s="20" t="s">
        <v>120</v>
      </c>
      <c r="C117" s="20"/>
      <c r="D117" s="80" t="s">
        <v>121</v>
      </c>
      <c r="E117" s="81"/>
      <c r="F117" s="81"/>
      <c r="G117" s="29" t="s">
        <v>116</v>
      </c>
      <c r="H117" s="38">
        <v>225.5</v>
      </c>
      <c r="I117" s="39"/>
      <c r="J117" s="32"/>
      <c r="K117" s="33">
        <f>IF(AND(H117= "",I117= ""), 0, ROUND(ROUND(J117, 2) * ROUND(IF(I117="",H117,I117),  3), 2))</f>
        <v>0</v>
      </c>
      <c r="L117" s="7"/>
      <c r="N117" s="34">
        <v>0.2</v>
      </c>
      <c r="R117" s="7">
        <v>1372</v>
      </c>
    </row>
    <row r="118" spans="1:18" hidden="1" x14ac:dyDescent="0.25">
      <c r="A118" s="7" t="s">
        <v>87</v>
      </c>
    </row>
    <row r="119" spans="1:18" ht="22.5" customHeight="1" x14ac:dyDescent="0.25">
      <c r="A119" s="7" t="s">
        <v>81</v>
      </c>
      <c r="B119" s="35"/>
      <c r="C119" s="35"/>
      <c r="D119" s="82" t="s">
        <v>122</v>
      </c>
      <c r="E119" s="82"/>
      <c r="F119" s="82"/>
      <c r="G119" s="82"/>
      <c r="H119" s="82"/>
      <c r="I119" s="82"/>
      <c r="J119" s="82"/>
      <c r="K119" s="35"/>
    </row>
    <row r="120" spans="1:18" hidden="1" x14ac:dyDescent="0.25">
      <c r="A120" s="7" t="s">
        <v>89</v>
      </c>
    </row>
    <row r="121" spans="1:18" hidden="1" x14ac:dyDescent="0.25">
      <c r="A121" s="7" t="s">
        <v>83</v>
      </c>
    </row>
    <row r="122" spans="1:18" ht="22.5" customHeight="1" x14ac:dyDescent="0.25">
      <c r="A122" s="7">
        <v>9</v>
      </c>
      <c r="B122" s="20" t="s">
        <v>123</v>
      </c>
      <c r="C122" s="20"/>
      <c r="D122" s="80" t="s">
        <v>124</v>
      </c>
      <c r="E122" s="81"/>
      <c r="F122" s="81"/>
      <c r="G122" s="29" t="s">
        <v>12</v>
      </c>
      <c r="H122" s="36">
        <v>225.5</v>
      </c>
      <c r="I122" s="37"/>
      <c r="J122" s="32"/>
      <c r="K122" s="33">
        <f>IF(AND(H122= "",I122= ""), 0, ROUND(ROUND(J122, 2) * ROUND(IF(I122="",H122,I122),  2), 2))</f>
        <v>0</v>
      </c>
      <c r="L122" s="7"/>
      <c r="N122" s="34">
        <v>0.2</v>
      </c>
      <c r="R122" s="7">
        <v>1372</v>
      </c>
    </row>
    <row r="123" spans="1:18" hidden="1" x14ac:dyDescent="0.25">
      <c r="A123" s="7" t="s">
        <v>87</v>
      </c>
    </row>
    <row r="124" spans="1:18" ht="22.5" customHeight="1" x14ac:dyDescent="0.25">
      <c r="A124" s="7" t="s">
        <v>81</v>
      </c>
      <c r="B124" s="35"/>
      <c r="C124" s="35"/>
      <c r="D124" s="82" t="s">
        <v>125</v>
      </c>
      <c r="E124" s="82"/>
      <c r="F124" s="82"/>
      <c r="G124" s="82"/>
      <c r="H124" s="82"/>
      <c r="I124" s="82"/>
      <c r="J124" s="82"/>
      <c r="K124" s="35"/>
    </row>
    <row r="125" spans="1:18" hidden="1" x14ac:dyDescent="0.25">
      <c r="A125" s="7" t="s">
        <v>89</v>
      </c>
    </row>
    <row r="126" spans="1:18" hidden="1" x14ac:dyDescent="0.25">
      <c r="A126" s="7" t="s">
        <v>83</v>
      </c>
    </row>
    <row r="127" spans="1:18" ht="22.5" customHeight="1" x14ac:dyDescent="0.25">
      <c r="A127" s="7">
        <v>9</v>
      </c>
      <c r="B127" s="20" t="s">
        <v>126</v>
      </c>
      <c r="C127" s="20"/>
      <c r="D127" s="80" t="s">
        <v>127</v>
      </c>
      <c r="E127" s="81"/>
      <c r="F127" s="81"/>
      <c r="G127" s="29" t="s">
        <v>12</v>
      </c>
      <c r="H127" s="36">
        <v>225.5</v>
      </c>
      <c r="I127" s="37"/>
      <c r="J127" s="32"/>
      <c r="K127" s="33">
        <f>IF(AND(H127= "",I127= ""), 0, ROUND(ROUND(J127, 2) * ROUND(IF(I127="",H127,I127),  2), 2))</f>
        <v>0</v>
      </c>
      <c r="L127" s="7"/>
      <c r="N127" s="34">
        <v>0.2</v>
      </c>
      <c r="R127" s="7">
        <v>1372</v>
      </c>
    </row>
    <row r="128" spans="1:18" hidden="1" x14ac:dyDescent="0.25">
      <c r="A128" s="7" t="s">
        <v>87</v>
      </c>
    </row>
    <row r="129" spans="1:18" hidden="1" x14ac:dyDescent="0.25">
      <c r="A129" s="7" t="s">
        <v>89</v>
      </c>
    </row>
    <row r="130" spans="1:18" hidden="1" x14ac:dyDescent="0.25">
      <c r="A130" s="7" t="s">
        <v>83</v>
      </c>
    </row>
    <row r="131" spans="1:18" x14ac:dyDescent="0.25">
      <c r="A131" s="7">
        <v>9</v>
      </c>
      <c r="B131" s="20" t="s">
        <v>128</v>
      </c>
      <c r="C131" s="20"/>
      <c r="D131" s="80" t="s">
        <v>129</v>
      </c>
      <c r="E131" s="81"/>
      <c r="F131" s="81"/>
      <c r="G131" s="29" t="s">
        <v>12</v>
      </c>
      <c r="H131" s="36">
        <v>225.5</v>
      </c>
      <c r="I131" s="37"/>
      <c r="J131" s="32"/>
      <c r="K131" s="33">
        <f>IF(AND(H131= "",I131= ""), 0, ROUND(ROUND(J131, 2) * ROUND(IF(I131="",H131,I131),  2), 2))</f>
        <v>0</v>
      </c>
      <c r="L131" s="7"/>
      <c r="N131" s="34">
        <v>0.2</v>
      </c>
      <c r="R131" s="7">
        <v>1372</v>
      </c>
    </row>
    <row r="132" spans="1:18" hidden="1" x14ac:dyDescent="0.25">
      <c r="A132" s="7" t="s">
        <v>87</v>
      </c>
    </row>
    <row r="133" spans="1:18" hidden="1" x14ac:dyDescent="0.25">
      <c r="A133" s="7" t="s">
        <v>89</v>
      </c>
    </row>
    <row r="134" spans="1:18" hidden="1" x14ac:dyDescent="0.25">
      <c r="A134" s="7" t="s">
        <v>83</v>
      </c>
    </row>
    <row r="135" spans="1:18" x14ac:dyDescent="0.25">
      <c r="A135" s="7">
        <v>8</v>
      </c>
      <c r="B135" s="20" t="s">
        <v>130</v>
      </c>
      <c r="C135" s="20"/>
      <c r="D135" s="76" t="s">
        <v>131</v>
      </c>
      <c r="E135" s="76"/>
      <c r="F135" s="76"/>
      <c r="K135" s="21"/>
      <c r="L135" s="7"/>
    </row>
    <row r="136" spans="1:18" hidden="1" x14ac:dyDescent="0.25">
      <c r="A136" s="7" t="s">
        <v>44</v>
      </c>
    </row>
    <row r="137" spans="1:18" x14ac:dyDescent="0.25">
      <c r="A137" s="7">
        <v>9</v>
      </c>
      <c r="B137" s="20" t="s">
        <v>132</v>
      </c>
      <c r="C137" s="20"/>
      <c r="D137" s="80" t="s">
        <v>133</v>
      </c>
      <c r="E137" s="81"/>
      <c r="F137" s="81"/>
      <c r="G137" s="29" t="s">
        <v>86</v>
      </c>
      <c r="H137" s="36">
        <v>170</v>
      </c>
      <c r="I137" s="37"/>
      <c r="J137" s="32"/>
      <c r="K137" s="33">
        <f>IF(AND(H137= "",I137= ""), 0, ROUND(ROUND(J137, 2) * ROUND(IF(I137="",H137,I137),  2), 2))</f>
        <v>0</v>
      </c>
      <c r="L137" s="7"/>
      <c r="N137" s="34">
        <v>0.2</v>
      </c>
      <c r="R137" s="7">
        <v>1372</v>
      </c>
    </row>
    <row r="138" spans="1:18" ht="22.5" customHeight="1" x14ac:dyDescent="0.25">
      <c r="A138" s="7" t="s">
        <v>81</v>
      </c>
      <c r="B138" s="35"/>
      <c r="C138" s="35"/>
      <c r="D138" s="82" t="s">
        <v>134</v>
      </c>
      <c r="E138" s="82"/>
      <c r="F138" s="82"/>
      <c r="G138" s="82"/>
      <c r="H138" s="82"/>
      <c r="I138" s="82"/>
      <c r="J138" s="82"/>
      <c r="K138" s="35"/>
    </row>
    <row r="139" spans="1:18" hidden="1" x14ac:dyDescent="0.25">
      <c r="A139" s="7" t="s">
        <v>89</v>
      </c>
    </row>
    <row r="140" spans="1:18" hidden="1" x14ac:dyDescent="0.25">
      <c r="A140" s="7" t="s">
        <v>89</v>
      </c>
    </row>
    <row r="141" spans="1:18" hidden="1" x14ac:dyDescent="0.25">
      <c r="A141" s="7" t="s">
        <v>89</v>
      </c>
    </row>
    <row r="142" spans="1:18" hidden="1" x14ac:dyDescent="0.25">
      <c r="A142" s="7" t="s">
        <v>87</v>
      </c>
    </row>
    <row r="143" spans="1:18" hidden="1" x14ac:dyDescent="0.25">
      <c r="A143" s="7" t="s">
        <v>83</v>
      </c>
    </row>
    <row r="144" spans="1:18" hidden="1" x14ac:dyDescent="0.25">
      <c r="A144" s="7" t="s">
        <v>45</v>
      </c>
    </row>
    <row r="145" spans="1:18" ht="22.5" customHeight="1" x14ac:dyDescent="0.25">
      <c r="A145" s="7">
        <v>9</v>
      </c>
      <c r="B145" s="20" t="s">
        <v>135</v>
      </c>
      <c r="C145" s="20"/>
      <c r="D145" s="80" t="s">
        <v>136</v>
      </c>
      <c r="E145" s="81"/>
      <c r="F145" s="81"/>
      <c r="G145" s="29" t="s">
        <v>12</v>
      </c>
      <c r="H145" s="36">
        <v>33.520000000000003</v>
      </c>
      <c r="I145" s="37"/>
      <c r="J145" s="32"/>
      <c r="K145" s="33">
        <f>IF(AND(H145= "",I145= ""), 0, ROUND(ROUND(J145, 2) * ROUND(IF(I145="",H145,I145),  2), 2))</f>
        <v>0</v>
      </c>
      <c r="L145" s="7"/>
      <c r="N145" s="34">
        <v>0.2</v>
      </c>
      <c r="R145" s="7">
        <v>1372</v>
      </c>
    </row>
    <row r="146" spans="1:18" hidden="1" x14ac:dyDescent="0.25">
      <c r="A146" s="7" t="s">
        <v>87</v>
      </c>
    </row>
    <row r="147" spans="1:18" ht="22.5" customHeight="1" x14ac:dyDescent="0.25">
      <c r="A147" s="7" t="s">
        <v>81</v>
      </c>
      <c r="B147" s="35"/>
      <c r="C147" s="35"/>
      <c r="D147" s="82" t="s">
        <v>137</v>
      </c>
      <c r="E147" s="82"/>
      <c r="F147" s="82"/>
      <c r="G147" s="82"/>
      <c r="H147" s="82"/>
      <c r="I147" s="82"/>
      <c r="J147" s="82"/>
      <c r="K147" s="35"/>
    </row>
    <row r="148" spans="1:18" hidden="1" x14ac:dyDescent="0.25">
      <c r="A148" s="7" t="s">
        <v>89</v>
      </c>
    </row>
    <row r="149" spans="1:18" hidden="1" x14ac:dyDescent="0.25">
      <c r="A149" s="7" t="s">
        <v>83</v>
      </c>
    </row>
    <row r="150" spans="1:18" x14ac:dyDescent="0.25">
      <c r="A150" s="7" t="s">
        <v>92</v>
      </c>
      <c r="B150" s="28"/>
      <c r="C150" s="28"/>
      <c r="D150" s="83"/>
      <c r="E150" s="83"/>
      <c r="F150" s="83"/>
      <c r="K150" s="28"/>
    </row>
    <row r="151" spans="1:18" x14ac:dyDescent="0.25">
      <c r="B151" s="28"/>
      <c r="C151" s="28"/>
      <c r="D151" s="86" t="s">
        <v>119</v>
      </c>
      <c r="E151" s="87"/>
      <c r="F151" s="87"/>
      <c r="G151" s="84"/>
      <c r="H151" s="84"/>
      <c r="I151" s="84"/>
      <c r="J151" s="84"/>
      <c r="K151" s="85"/>
    </row>
    <row r="152" spans="1:18" x14ac:dyDescent="0.25">
      <c r="B152" s="28"/>
      <c r="C152" s="28"/>
      <c r="D152" s="89"/>
      <c r="E152" s="57"/>
      <c r="F152" s="57"/>
      <c r="G152" s="57"/>
      <c r="H152" s="57"/>
      <c r="I152" s="57"/>
      <c r="J152" s="57"/>
      <c r="K152" s="88"/>
    </row>
    <row r="153" spans="1:18" x14ac:dyDescent="0.25">
      <c r="B153" s="28"/>
      <c r="C153" s="28"/>
      <c r="D153" s="92" t="s">
        <v>93</v>
      </c>
      <c r="E153" s="93"/>
      <c r="F153" s="93"/>
      <c r="G153" s="90">
        <f>SUMIF(L117:L150, IF(L116="","",L116), K117:K150)</f>
        <v>0</v>
      </c>
      <c r="H153" s="90"/>
      <c r="I153" s="90"/>
      <c r="J153" s="90"/>
      <c r="K153" s="91"/>
    </row>
    <row r="154" spans="1:18" hidden="1" x14ac:dyDescent="0.25">
      <c r="B154" s="28"/>
      <c r="C154" s="28"/>
      <c r="D154" s="96" t="s">
        <v>94</v>
      </c>
      <c r="E154" s="97"/>
      <c r="F154" s="97"/>
      <c r="G154" s="94">
        <f>ROUND(SUMIF(L117:L150, IF(L116="","",L116), K117:K150) * 0.2, 2)</f>
        <v>0</v>
      </c>
      <c r="H154" s="94"/>
      <c r="I154" s="94"/>
      <c r="J154" s="94"/>
      <c r="K154" s="95"/>
    </row>
    <row r="155" spans="1:18" hidden="1" x14ac:dyDescent="0.25">
      <c r="B155" s="28"/>
      <c r="C155" s="28"/>
      <c r="D155" s="92" t="s">
        <v>95</v>
      </c>
      <c r="E155" s="93"/>
      <c r="F155" s="93"/>
      <c r="G155" s="90">
        <f>SUM(G153:G154)</f>
        <v>0</v>
      </c>
      <c r="H155" s="90"/>
      <c r="I155" s="90"/>
      <c r="J155" s="90"/>
      <c r="K155" s="91"/>
    </row>
    <row r="156" spans="1:18" x14ac:dyDescent="0.25">
      <c r="A156" s="7">
        <v>5</v>
      </c>
      <c r="B156" s="17" t="s">
        <v>138</v>
      </c>
      <c r="C156" s="17"/>
      <c r="D156" s="79" t="s">
        <v>139</v>
      </c>
      <c r="E156" s="79"/>
      <c r="F156" s="79"/>
      <c r="G156" s="26"/>
      <c r="H156" s="26"/>
      <c r="I156" s="26"/>
      <c r="J156" s="26"/>
      <c r="K156" s="27"/>
      <c r="L156" s="7"/>
    </row>
    <row r="157" spans="1:18" x14ac:dyDescent="0.25">
      <c r="A157" s="7">
        <v>9</v>
      </c>
      <c r="B157" s="20" t="s">
        <v>140</v>
      </c>
      <c r="C157" s="20"/>
      <c r="D157" s="80" t="s">
        <v>141</v>
      </c>
      <c r="E157" s="81"/>
      <c r="F157" s="81"/>
      <c r="G157" s="29" t="s">
        <v>13</v>
      </c>
      <c r="H157" s="30">
        <v>4</v>
      </c>
      <c r="I157" s="31"/>
      <c r="J157" s="32"/>
      <c r="K157" s="33">
        <f>IF(AND(H157= "",I157= ""), 0, ROUND(ROUND(J157, 2) * ROUND(IF(I157="",H157,I157),  0), 2))</f>
        <v>0</v>
      </c>
      <c r="L157" s="7"/>
      <c r="N157" s="34">
        <v>0.2</v>
      </c>
      <c r="R157" s="7">
        <v>1372</v>
      </c>
    </row>
    <row r="158" spans="1:18" hidden="1" x14ac:dyDescent="0.25">
      <c r="A158" s="7" t="s">
        <v>87</v>
      </c>
    </row>
    <row r="159" spans="1:18" ht="22.5" customHeight="1" x14ac:dyDescent="0.25">
      <c r="A159" s="7" t="s">
        <v>81</v>
      </c>
      <c r="B159" s="35"/>
      <c r="C159" s="35"/>
      <c r="D159" s="82" t="s">
        <v>142</v>
      </c>
      <c r="E159" s="82"/>
      <c r="F159" s="82"/>
      <c r="G159" s="82"/>
      <c r="H159" s="82"/>
      <c r="I159" s="82"/>
      <c r="J159" s="82"/>
      <c r="K159" s="35"/>
    </row>
    <row r="160" spans="1:18" hidden="1" x14ac:dyDescent="0.25">
      <c r="A160" s="7" t="s">
        <v>89</v>
      </c>
    </row>
    <row r="161" spans="1:18" hidden="1" x14ac:dyDescent="0.25">
      <c r="A161" s="7" t="s">
        <v>83</v>
      </c>
    </row>
    <row r="162" spans="1:18" x14ac:dyDescent="0.25">
      <c r="A162" s="7">
        <v>9</v>
      </c>
      <c r="B162" s="20" t="s">
        <v>143</v>
      </c>
      <c r="C162" s="20"/>
      <c r="D162" s="80" t="s">
        <v>144</v>
      </c>
      <c r="E162" s="81"/>
      <c r="F162" s="81"/>
      <c r="G162" s="29" t="s">
        <v>13</v>
      </c>
      <c r="H162" s="30">
        <v>5</v>
      </c>
      <c r="I162" s="31"/>
      <c r="J162" s="32"/>
      <c r="K162" s="33">
        <f>IF(AND(H162= "",I162= ""), 0, ROUND(ROUND(J162, 2) * ROUND(IF(I162="",H162,I162),  0), 2))</f>
        <v>0</v>
      </c>
      <c r="L162" s="7"/>
      <c r="N162" s="34">
        <v>0.2</v>
      </c>
      <c r="R162" s="7">
        <v>1372</v>
      </c>
    </row>
    <row r="163" spans="1:18" hidden="1" x14ac:dyDescent="0.25">
      <c r="A163" s="7" t="s">
        <v>87</v>
      </c>
    </row>
    <row r="164" spans="1:18" ht="22.5" customHeight="1" x14ac:dyDescent="0.25">
      <c r="A164" s="7" t="s">
        <v>81</v>
      </c>
      <c r="B164" s="35"/>
      <c r="C164" s="35"/>
      <c r="D164" s="82" t="s">
        <v>145</v>
      </c>
      <c r="E164" s="82"/>
      <c r="F164" s="82"/>
      <c r="G164" s="82"/>
      <c r="H164" s="82"/>
      <c r="I164" s="82"/>
      <c r="J164" s="82"/>
      <c r="K164" s="35"/>
    </row>
    <row r="165" spans="1:18" hidden="1" x14ac:dyDescent="0.25">
      <c r="A165" s="7" t="s">
        <v>89</v>
      </c>
    </row>
    <row r="166" spans="1:18" hidden="1" x14ac:dyDescent="0.25">
      <c r="A166" s="7" t="s">
        <v>83</v>
      </c>
    </row>
    <row r="167" spans="1:18" x14ac:dyDescent="0.25">
      <c r="A167" s="7">
        <v>9</v>
      </c>
      <c r="B167" s="20" t="s">
        <v>146</v>
      </c>
      <c r="C167" s="20"/>
      <c r="D167" s="80" t="s">
        <v>147</v>
      </c>
      <c r="E167" s="81"/>
      <c r="F167" s="81"/>
      <c r="G167" s="29" t="s">
        <v>116</v>
      </c>
      <c r="H167" s="38">
        <v>37</v>
      </c>
      <c r="I167" s="39"/>
      <c r="J167" s="32"/>
      <c r="K167" s="33">
        <f>IF(AND(H167= "",I167= ""), 0, ROUND(ROUND(J167, 2) * ROUND(IF(I167="",H167,I167),  3), 2))</f>
        <v>0</v>
      </c>
      <c r="L167" s="7"/>
      <c r="N167" s="34">
        <v>0.2</v>
      </c>
      <c r="R167" s="7">
        <v>1372</v>
      </c>
    </row>
    <row r="168" spans="1:18" hidden="1" x14ac:dyDescent="0.25">
      <c r="A168" s="7" t="s">
        <v>87</v>
      </c>
    </row>
    <row r="169" spans="1:18" ht="22.5" customHeight="1" x14ac:dyDescent="0.25">
      <c r="A169" s="7" t="s">
        <v>81</v>
      </c>
      <c r="B169" s="35"/>
      <c r="C169" s="35"/>
      <c r="D169" s="82" t="s">
        <v>148</v>
      </c>
      <c r="E169" s="82"/>
      <c r="F169" s="82"/>
      <c r="G169" s="82"/>
      <c r="H169" s="82"/>
      <c r="I169" s="82"/>
      <c r="J169" s="82"/>
      <c r="K169" s="35"/>
    </row>
    <row r="170" spans="1:18" hidden="1" x14ac:dyDescent="0.25">
      <c r="A170" s="7" t="s">
        <v>89</v>
      </c>
    </row>
    <row r="171" spans="1:18" hidden="1" x14ac:dyDescent="0.25">
      <c r="A171" s="7" t="s">
        <v>83</v>
      </c>
    </row>
    <row r="172" spans="1:18" x14ac:dyDescent="0.25">
      <c r="A172" s="7">
        <v>9</v>
      </c>
      <c r="B172" s="20" t="s">
        <v>149</v>
      </c>
      <c r="C172" s="20"/>
      <c r="D172" s="80" t="s">
        <v>150</v>
      </c>
      <c r="E172" s="81"/>
      <c r="F172" s="81"/>
      <c r="G172" s="29" t="s">
        <v>12</v>
      </c>
      <c r="H172" s="36">
        <v>185</v>
      </c>
      <c r="I172" s="37"/>
      <c r="J172" s="32"/>
      <c r="K172" s="33">
        <f>IF(AND(H172= "",I172= ""), 0, ROUND(ROUND(J172, 2) * ROUND(IF(I172="",H172,I172),  2), 2))</f>
        <v>0</v>
      </c>
      <c r="L172" s="7"/>
      <c r="N172" s="34">
        <v>0.2</v>
      </c>
      <c r="R172" s="7">
        <v>1372</v>
      </c>
    </row>
    <row r="173" spans="1:18" hidden="1" x14ac:dyDescent="0.25">
      <c r="A173" s="7" t="s">
        <v>87</v>
      </c>
    </row>
    <row r="174" spans="1:18" ht="22.5" customHeight="1" x14ac:dyDescent="0.25">
      <c r="A174" s="7" t="s">
        <v>81</v>
      </c>
      <c r="B174" s="35"/>
      <c r="C174" s="35"/>
      <c r="D174" s="82" t="s">
        <v>125</v>
      </c>
      <c r="E174" s="82"/>
      <c r="F174" s="82"/>
      <c r="G174" s="82"/>
      <c r="H174" s="82"/>
      <c r="I174" s="82"/>
      <c r="J174" s="82"/>
      <c r="K174" s="35"/>
    </row>
    <row r="175" spans="1:18" hidden="1" x14ac:dyDescent="0.25">
      <c r="A175" s="7" t="s">
        <v>89</v>
      </c>
    </row>
    <row r="176" spans="1:18" hidden="1" x14ac:dyDescent="0.25">
      <c r="A176" s="7" t="s">
        <v>83</v>
      </c>
    </row>
    <row r="177" spans="1:18" x14ac:dyDescent="0.25">
      <c r="A177" s="7">
        <v>9</v>
      </c>
      <c r="B177" s="20" t="s">
        <v>151</v>
      </c>
      <c r="C177" s="20"/>
      <c r="D177" s="80" t="s">
        <v>152</v>
      </c>
      <c r="E177" s="81"/>
      <c r="F177" s="81"/>
      <c r="G177" s="29" t="s">
        <v>12</v>
      </c>
      <c r="H177" s="36">
        <v>185</v>
      </c>
      <c r="I177" s="37"/>
      <c r="J177" s="32"/>
      <c r="K177" s="33">
        <f>IF(AND(H177= "",I177= ""), 0, ROUND(ROUND(J177, 2) * ROUND(IF(I177="",H177,I177),  2), 2))</f>
        <v>0</v>
      </c>
      <c r="L177" s="7"/>
      <c r="N177" s="34">
        <v>0.2</v>
      </c>
      <c r="R177" s="7">
        <v>1372</v>
      </c>
    </row>
    <row r="178" spans="1:18" hidden="1" x14ac:dyDescent="0.25">
      <c r="A178" s="7" t="s">
        <v>87</v>
      </c>
    </row>
    <row r="179" spans="1:18" hidden="1" x14ac:dyDescent="0.25">
      <c r="A179" s="7" t="s">
        <v>89</v>
      </c>
    </row>
    <row r="180" spans="1:18" hidden="1" x14ac:dyDescent="0.25">
      <c r="A180" s="7" t="s">
        <v>83</v>
      </c>
    </row>
    <row r="181" spans="1:18" x14ac:dyDescent="0.25">
      <c r="A181" s="7">
        <v>8</v>
      </c>
      <c r="B181" s="20" t="s">
        <v>153</v>
      </c>
      <c r="C181" s="20"/>
      <c r="D181" s="76" t="s">
        <v>154</v>
      </c>
      <c r="E181" s="76"/>
      <c r="F181" s="76"/>
      <c r="K181" s="21"/>
      <c r="L181" s="7"/>
    </row>
    <row r="182" spans="1:18" hidden="1" x14ac:dyDescent="0.25">
      <c r="A182" s="7" t="s">
        <v>44</v>
      </c>
    </row>
    <row r="183" spans="1:18" ht="22.5" customHeight="1" x14ac:dyDescent="0.25">
      <c r="A183" s="7">
        <v>9</v>
      </c>
      <c r="B183" s="20" t="s">
        <v>155</v>
      </c>
      <c r="C183" s="20"/>
      <c r="D183" s="80" t="s">
        <v>156</v>
      </c>
      <c r="E183" s="81"/>
      <c r="F183" s="81"/>
      <c r="G183" s="29" t="s">
        <v>13</v>
      </c>
      <c r="H183" s="30">
        <v>1</v>
      </c>
      <c r="I183" s="31"/>
      <c r="J183" s="32"/>
      <c r="K183" s="33">
        <f>IF(AND(H183= "",I183= ""), 0, ROUND(ROUND(J183, 2) * ROUND(IF(I183="",H183,I183),  0), 2))</f>
        <v>0</v>
      </c>
      <c r="L183" s="7"/>
      <c r="N183" s="34">
        <v>0.2</v>
      </c>
      <c r="R183" s="7">
        <v>1372</v>
      </c>
    </row>
    <row r="184" spans="1:18" hidden="1" x14ac:dyDescent="0.25">
      <c r="A184" s="7" t="s">
        <v>83</v>
      </c>
    </row>
    <row r="185" spans="1:18" ht="22.5" customHeight="1" x14ac:dyDescent="0.25">
      <c r="A185" s="7">
        <v>9</v>
      </c>
      <c r="B185" s="20" t="s">
        <v>157</v>
      </c>
      <c r="C185" s="20"/>
      <c r="D185" s="80" t="s">
        <v>158</v>
      </c>
      <c r="E185" s="81"/>
      <c r="F185" s="81"/>
      <c r="G185" s="29" t="s">
        <v>13</v>
      </c>
      <c r="H185" s="30">
        <v>1</v>
      </c>
      <c r="I185" s="31"/>
      <c r="J185" s="32"/>
      <c r="K185" s="33">
        <f>IF(AND(H185= "",I185= ""), 0, ROUND(ROUND(J185, 2) * ROUND(IF(I185="",H185,I185),  0), 2))</f>
        <v>0</v>
      </c>
      <c r="L185" s="7"/>
      <c r="N185" s="34">
        <v>0.2</v>
      </c>
      <c r="R185" s="7">
        <v>1372</v>
      </c>
    </row>
    <row r="186" spans="1:18" hidden="1" x14ac:dyDescent="0.25">
      <c r="A186" s="7" t="s">
        <v>83</v>
      </c>
    </row>
    <row r="187" spans="1:18" ht="22.5" customHeight="1" x14ac:dyDescent="0.25">
      <c r="A187" s="7">
        <v>9</v>
      </c>
      <c r="B187" s="20" t="s">
        <v>159</v>
      </c>
      <c r="C187" s="20"/>
      <c r="D187" s="80" t="s">
        <v>160</v>
      </c>
      <c r="E187" s="81"/>
      <c r="F187" s="81"/>
      <c r="G187" s="29" t="s">
        <v>13</v>
      </c>
      <c r="H187" s="30">
        <v>1</v>
      </c>
      <c r="I187" s="31"/>
      <c r="J187" s="32"/>
      <c r="K187" s="33">
        <f>IF(AND(H187= "",I187= ""), 0, ROUND(ROUND(J187, 2) * ROUND(IF(I187="",H187,I187),  0), 2))</f>
        <v>0</v>
      </c>
      <c r="L187" s="7"/>
      <c r="N187" s="34">
        <v>0.2</v>
      </c>
      <c r="R187" s="7">
        <v>1372</v>
      </c>
    </row>
    <row r="188" spans="1:18" hidden="1" x14ac:dyDescent="0.25">
      <c r="A188" s="7" t="s">
        <v>83</v>
      </c>
    </row>
    <row r="189" spans="1:18" ht="22.5" customHeight="1" x14ac:dyDescent="0.25">
      <c r="A189" s="7">
        <v>9</v>
      </c>
      <c r="B189" s="20" t="s">
        <v>161</v>
      </c>
      <c r="C189" s="20"/>
      <c r="D189" s="80" t="s">
        <v>162</v>
      </c>
      <c r="E189" s="81"/>
      <c r="F189" s="81"/>
      <c r="G189" s="29" t="s">
        <v>13</v>
      </c>
      <c r="H189" s="30">
        <v>1</v>
      </c>
      <c r="I189" s="31"/>
      <c r="J189" s="32"/>
      <c r="K189" s="33">
        <f>IF(AND(H189= "",I189= ""), 0, ROUND(ROUND(J189, 2) * ROUND(IF(I189="",H189,I189),  0), 2))</f>
        <v>0</v>
      </c>
      <c r="L189" s="7"/>
      <c r="N189" s="34">
        <v>0.2</v>
      </c>
      <c r="R189" s="7">
        <v>1372</v>
      </c>
    </row>
    <row r="190" spans="1:18" hidden="1" x14ac:dyDescent="0.25">
      <c r="A190" s="7" t="s">
        <v>83</v>
      </c>
    </row>
    <row r="191" spans="1:18" ht="22.5" customHeight="1" x14ac:dyDescent="0.25">
      <c r="A191" s="7">
        <v>9</v>
      </c>
      <c r="B191" s="20" t="s">
        <v>163</v>
      </c>
      <c r="C191" s="20"/>
      <c r="D191" s="80" t="s">
        <v>164</v>
      </c>
      <c r="E191" s="81"/>
      <c r="F191" s="81"/>
      <c r="G191" s="29" t="s">
        <v>13</v>
      </c>
      <c r="H191" s="30">
        <v>3</v>
      </c>
      <c r="I191" s="31"/>
      <c r="J191" s="32"/>
      <c r="K191" s="33">
        <f>IF(AND(H191= "",I191= ""), 0, ROUND(ROUND(J191, 2) * ROUND(IF(I191="",H191,I191),  0), 2))</f>
        <v>0</v>
      </c>
      <c r="L191" s="7"/>
      <c r="N191" s="34">
        <v>0.2</v>
      </c>
      <c r="R191" s="7">
        <v>1372</v>
      </c>
    </row>
    <row r="192" spans="1:18" hidden="1" x14ac:dyDescent="0.25">
      <c r="A192" s="7" t="s">
        <v>83</v>
      </c>
    </row>
    <row r="193" spans="1:18" hidden="1" x14ac:dyDescent="0.25">
      <c r="A193" s="7" t="s">
        <v>45</v>
      </c>
    </row>
    <row r="194" spans="1:18" x14ac:dyDescent="0.25">
      <c r="A194" s="7">
        <v>8</v>
      </c>
      <c r="B194" s="20" t="s">
        <v>165</v>
      </c>
      <c r="C194" s="20"/>
      <c r="D194" s="76" t="s">
        <v>166</v>
      </c>
      <c r="E194" s="76"/>
      <c r="F194" s="76"/>
      <c r="K194" s="21"/>
      <c r="L194" s="7"/>
    </row>
    <row r="195" spans="1:18" hidden="1" x14ac:dyDescent="0.25">
      <c r="A195" s="7" t="s">
        <v>44</v>
      </c>
    </row>
    <row r="196" spans="1:18" x14ac:dyDescent="0.25">
      <c r="A196" s="7">
        <v>9</v>
      </c>
      <c r="B196" s="20" t="s">
        <v>167</v>
      </c>
      <c r="C196" s="20"/>
      <c r="D196" s="80" t="s">
        <v>168</v>
      </c>
      <c r="E196" s="81"/>
      <c r="F196" s="81"/>
      <c r="G196" s="29" t="s">
        <v>13</v>
      </c>
      <c r="H196" s="30">
        <v>5</v>
      </c>
      <c r="I196" s="31"/>
      <c r="J196" s="32"/>
      <c r="K196" s="33">
        <f>IF(AND(H196= "",I196= ""), 0, ROUND(ROUND(J196, 2) * ROUND(IF(I196="",H196,I196),  0), 2))</f>
        <v>0</v>
      </c>
      <c r="L196" s="7"/>
      <c r="N196" s="34">
        <v>0.2</v>
      </c>
      <c r="R196" s="7">
        <v>1372</v>
      </c>
    </row>
    <row r="197" spans="1:18" hidden="1" x14ac:dyDescent="0.25">
      <c r="A197" s="7" t="s">
        <v>83</v>
      </c>
    </row>
    <row r="198" spans="1:18" x14ac:dyDescent="0.25">
      <c r="A198" s="7">
        <v>9</v>
      </c>
      <c r="B198" s="20" t="s">
        <v>169</v>
      </c>
      <c r="C198" s="20"/>
      <c r="D198" s="80" t="s">
        <v>170</v>
      </c>
      <c r="E198" s="81"/>
      <c r="F198" s="81"/>
      <c r="G198" s="29" t="s">
        <v>13</v>
      </c>
      <c r="H198" s="30">
        <v>6</v>
      </c>
      <c r="I198" s="31"/>
      <c r="J198" s="32"/>
      <c r="K198" s="33">
        <f>IF(AND(H198= "",I198= ""), 0, ROUND(ROUND(J198, 2) * ROUND(IF(I198="",H198,I198),  0), 2))</f>
        <v>0</v>
      </c>
      <c r="L198" s="7"/>
      <c r="N198" s="34">
        <v>0.2</v>
      </c>
      <c r="R198" s="7">
        <v>1372</v>
      </c>
    </row>
    <row r="199" spans="1:18" hidden="1" x14ac:dyDescent="0.25">
      <c r="A199" s="7" t="s">
        <v>83</v>
      </c>
    </row>
    <row r="200" spans="1:18" x14ac:dyDescent="0.25">
      <c r="A200" s="7">
        <v>9</v>
      </c>
      <c r="B200" s="20" t="s">
        <v>171</v>
      </c>
      <c r="C200" s="20"/>
      <c r="D200" s="80" t="s">
        <v>172</v>
      </c>
      <c r="E200" s="81"/>
      <c r="F200" s="81"/>
      <c r="G200" s="29" t="s">
        <v>13</v>
      </c>
      <c r="H200" s="30">
        <v>11</v>
      </c>
      <c r="I200" s="31"/>
      <c r="J200" s="32"/>
      <c r="K200" s="33">
        <f>IF(AND(H200= "",I200= ""), 0, ROUND(ROUND(J200, 2) * ROUND(IF(I200="",H200,I200),  0), 2))</f>
        <v>0</v>
      </c>
      <c r="L200" s="7"/>
      <c r="N200" s="34">
        <v>0.2</v>
      </c>
      <c r="R200" s="7">
        <v>1372</v>
      </c>
    </row>
    <row r="201" spans="1:18" hidden="1" x14ac:dyDescent="0.25">
      <c r="A201" s="7" t="s">
        <v>83</v>
      </c>
    </row>
    <row r="202" spans="1:18" x14ac:dyDescent="0.25">
      <c r="A202" s="7">
        <v>9</v>
      </c>
      <c r="B202" s="20" t="s">
        <v>173</v>
      </c>
      <c r="C202" s="20"/>
      <c r="D202" s="80" t="s">
        <v>174</v>
      </c>
      <c r="E202" s="81"/>
      <c r="F202" s="81"/>
      <c r="G202" s="29" t="s">
        <v>13</v>
      </c>
      <c r="H202" s="30">
        <v>10</v>
      </c>
      <c r="I202" s="31"/>
      <c r="J202" s="32"/>
      <c r="K202" s="33">
        <f>IF(AND(H202= "",I202= ""), 0, ROUND(ROUND(J202, 2) * ROUND(IF(I202="",H202,I202),  0), 2))</f>
        <v>0</v>
      </c>
      <c r="L202" s="7"/>
      <c r="N202" s="34">
        <v>0.2</v>
      </c>
      <c r="R202" s="7">
        <v>1372</v>
      </c>
    </row>
    <row r="203" spans="1:18" hidden="1" x14ac:dyDescent="0.25">
      <c r="A203" s="7" t="s">
        <v>83</v>
      </c>
    </row>
    <row r="204" spans="1:18" x14ac:dyDescent="0.25">
      <c r="A204" s="7">
        <v>9</v>
      </c>
      <c r="B204" s="20" t="s">
        <v>175</v>
      </c>
      <c r="C204" s="20"/>
      <c r="D204" s="80" t="s">
        <v>176</v>
      </c>
      <c r="E204" s="81"/>
      <c r="F204" s="81"/>
      <c r="G204" s="29" t="s">
        <v>13</v>
      </c>
      <c r="H204" s="30">
        <v>10</v>
      </c>
      <c r="I204" s="31"/>
      <c r="J204" s="32"/>
      <c r="K204" s="33">
        <f>IF(AND(H204= "",I204= ""), 0, ROUND(ROUND(J204, 2) * ROUND(IF(I204="",H204,I204),  0), 2))</f>
        <v>0</v>
      </c>
      <c r="L204" s="7"/>
      <c r="N204" s="34">
        <v>0.2</v>
      </c>
      <c r="R204" s="7">
        <v>1372</v>
      </c>
    </row>
    <row r="205" spans="1:18" hidden="1" x14ac:dyDescent="0.25">
      <c r="A205" s="7" t="s">
        <v>83</v>
      </c>
    </row>
    <row r="206" spans="1:18" hidden="1" x14ac:dyDescent="0.25">
      <c r="A206" s="7" t="s">
        <v>45</v>
      </c>
    </row>
    <row r="207" spans="1:18" x14ac:dyDescent="0.25">
      <c r="A207" s="7">
        <v>9</v>
      </c>
      <c r="B207" s="20" t="s">
        <v>177</v>
      </c>
      <c r="C207" s="20"/>
      <c r="D207" s="80" t="s">
        <v>178</v>
      </c>
      <c r="E207" s="81"/>
      <c r="F207" s="81"/>
      <c r="G207" s="29" t="s">
        <v>13</v>
      </c>
      <c r="H207" s="30">
        <v>5</v>
      </c>
      <c r="I207" s="31"/>
      <c r="J207" s="32"/>
      <c r="K207" s="33">
        <f>IF(AND(H207= "",I207= ""), 0, ROUND(ROUND(J207, 2) * ROUND(IF(I207="",H207,I207),  0), 2))</f>
        <v>0</v>
      </c>
      <c r="L207" s="7"/>
      <c r="N207" s="34">
        <v>0.2</v>
      </c>
      <c r="R207" s="7">
        <v>1372</v>
      </c>
    </row>
    <row r="208" spans="1:18" hidden="1" x14ac:dyDescent="0.25">
      <c r="A208" s="7" t="s">
        <v>87</v>
      </c>
    </row>
    <row r="209" spans="1:18" ht="22.5" customHeight="1" x14ac:dyDescent="0.25">
      <c r="A209" s="7" t="s">
        <v>81</v>
      </c>
      <c r="B209" s="35"/>
      <c r="C209" s="35"/>
      <c r="D209" s="82" t="s">
        <v>179</v>
      </c>
      <c r="E209" s="82"/>
      <c r="F209" s="82"/>
      <c r="G209" s="82"/>
      <c r="H209" s="82"/>
      <c r="I209" s="82"/>
      <c r="J209" s="82"/>
      <c r="K209" s="35"/>
    </row>
    <row r="210" spans="1:18" hidden="1" x14ac:dyDescent="0.25">
      <c r="A210" s="7" t="s">
        <v>89</v>
      </c>
    </row>
    <row r="211" spans="1:18" hidden="1" x14ac:dyDescent="0.25">
      <c r="A211" s="7" t="s">
        <v>83</v>
      </c>
    </row>
    <row r="212" spans="1:18" ht="22.5" customHeight="1" x14ac:dyDescent="0.25">
      <c r="A212" s="7">
        <v>9</v>
      </c>
      <c r="B212" s="20" t="s">
        <v>180</v>
      </c>
      <c r="C212" s="20"/>
      <c r="D212" s="80" t="s">
        <v>181</v>
      </c>
      <c r="E212" s="81"/>
      <c r="F212" s="81"/>
      <c r="G212" s="29" t="s">
        <v>86</v>
      </c>
      <c r="H212" s="36">
        <v>42</v>
      </c>
      <c r="I212" s="37"/>
      <c r="J212" s="32"/>
      <c r="K212" s="33">
        <f>IF(AND(H212= "",I212= ""), 0, ROUND(ROUND(J212, 2) * ROUND(IF(I212="",H212,I212),  2), 2))</f>
        <v>0</v>
      </c>
      <c r="L212" s="7"/>
      <c r="N212" s="34">
        <v>0.2</v>
      </c>
      <c r="R212" s="7">
        <v>1372</v>
      </c>
    </row>
    <row r="213" spans="1:18" hidden="1" x14ac:dyDescent="0.25">
      <c r="A213" s="7" t="s">
        <v>87</v>
      </c>
    </row>
    <row r="214" spans="1:18" ht="22.5" customHeight="1" x14ac:dyDescent="0.25">
      <c r="A214" s="7" t="s">
        <v>81</v>
      </c>
      <c r="B214" s="35"/>
      <c r="C214" s="35"/>
      <c r="D214" s="82" t="s">
        <v>182</v>
      </c>
      <c r="E214" s="82"/>
      <c r="F214" s="82"/>
      <c r="G214" s="82"/>
      <c r="H214" s="82"/>
      <c r="I214" s="82"/>
      <c r="J214" s="82"/>
      <c r="K214" s="35"/>
    </row>
    <row r="215" spans="1:18" hidden="1" x14ac:dyDescent="0.25">
      <c r="A215" s="7" t="s">
        <v>89</v>
      </c>
    </row>
    <row r="216" spans="1:18" hidden="1" x14ac:dyDescent="0.25">
      <c r="A216" s="7" t="s">
        <v>83</v>
      </c>
    </row>
    <row r="217" spans="1:18" x14ac:dyDescent="0.25">
      <c r="A217" s="7" t="s">
        <v>92</v>
      </c>
      <c r="B217" s="28"/>
      <c r="C217" s="28"/>
      <c r="D217" s="83"/>
      <c r="E217" s="83"/>
      <c r="F217" s="83"/>
      <c r="K217" s="28"/>
    </row>
    <row r="218" spans="1:18" x14ac:dyDescent="0.25">
      <c r="B218" s="28"/>
      <c r="C218" s="28"/>
      <c r="D218" s="86" t="s">
        <v>139</v>
      </c>
      <c r="E218" s="87"/>
      <c r="F218" s="87"/>
      <c r="G218" s="84"/>
      <c r="H218" s="84"/>
      <c r="I218" s="84"/>
      <c r="J218" s="84"/>
      <c r="K218" s="85"/>
    </row>
    <row r="219" spans="1:18" x14ac:dyDescent="0.25">
      <c r="B219" s="28"/>
      <c r="C219" s="28"/>
      <c r="D219" s="89"/>
      <c r="E219" s="57"/>
      <c r="F219" s="57"/>
      <c r="G219" s="57"/>
      <c r="H219" s="57"/>
      <c r="I219" s="57"/>
      <c r="J219" s="57"/>
      <c r="K219" s="88"/>
    </row>
    <row r="220" spans="1:18" x14ac:dyDescent="0.25">
      <c r="B220" s="28"/>
      <c r="C220" s="28"/>
      <c r="D220" s="92" t="s">
        <v>93</v>
      </c>
      <c r="E220" s="93"/>
      <c r="F220" s="93"/>
      <c r="G220" s="90">
        <f>SUMIF(L157:L217, IF(L156="","",L156), K157:K217)</f>
        <v>0</v>
      </c>
      <c r="H220" s="90"/>
      <c r="I220" s="90"/>
      <c r="J220" s="90"/>
      <c r="K220" s="91"/>
    </row>
    <row r="221" spans="1:18" hidden="1" x14ac:dyDescent="0.25">
      <c r="B221" s="28"/>
      <c r="C221" s="28"/>
      <c r="D221" s="96" t="s">
        <v>94</v>
      </c>
      <c r="E221" s="97"/>
      <c r="F221" s="97"/>
      <c r="G221" s="94">
        <f>ROUND(SUMIF(L157:L217, IF(L156="","",L156), K157:K217) * 0.2, 2)</f>
        <v>0</v>
      </c>
      <c r="H221" s="94"/>
      <c r="I221" s="94"/>
      <c r="J221" s="94"/>
      <c r="K221" s="95"/>
    </row>
    <row r="222" spans="1:18" hidden="1" x14ac:dyDescent="0.25">
      <c r="B222" s="28"/>
      <c r="C222" s="28"/>
      <c r="D222" s="92" t="s">
        <v>95</v>
      </c>
      <c r="E222" s="93"/>
      <c r="F222" s="93"/>
      <c r="G222" s="90">
        <f>SUM(G220:G221)</f>
        <v>0</v>
      </c>
      <c r="H222" s="90"/>
      <c r="I222" s="90"/>
      <c r="J222" s="90"/>
      <c r="K222" s="91"/>
    </row>
    <row r="223" spans="1:18" x14ac:dyDescent="0.25">
      <c r="A223" s="7" t="s">
        <v>183</v>
      </c>
      <c r="B223" s="28"/>
      <c r="C223" s="28"/>
      <c r="D223" s="83"/>
      <c r="E223" s="83"/>
      <c r="F223" s="83"/>
      <c r="K223" s="28"/>
    </row>
    <row r="224" spans="1:18" x14ac:dyDescent="0.25">
      <c r="B224" s="28"/>
      <c r="C224" s="28"/>
      <c r="D224" s="86" t="s">
        <v>74</v>
      </c>
      <c r="E224" s="87"/>
      <c r="F224" s="87"/>
      <c r="G224" s="84"/>
      <c r="H224" s="84"/>
      <c r="I224" s="84"/>
      <c r="J224" s="84"/>
      <c r="K224" s="85"/>
    </row>
    <row r="225" spans="1:18" x14ac:dyDescent="0.25">
      <c r="B225" s="28"/>
      <c r="C225" s="28"/>
      <c r="D225" s="89"/>
      <c r="E225" s="57"/>
      <c r="F225" s="57"/>
      <c r="G225" s="57"/>
      <c r="H225" s="57"/>
      <c r="I225" s="57"/>
      <c r="J225" s="57"/>
      <c r="K225" s="88"/>
    </row>
    <row r="226" spans="1:18" x14ac:dyDescent="0.25">
      <c r="B226" s="28"/>
      <c r="C226" s="28"/>
      <c r="D226" s="92" t="s">
        <v>93</v>
      </c>
      <c r="E226" s="93"/>
      <c r="F226" s="93"/>
      <c r="G226" s="90">
        <f>SUMIF(L49:L223, IF(L48="","",L48), K49:K223)</f>
        <v>0</v>
      </c>
      <c r="H226" s="90"/>
      <c r="I226" s="90"/>
      <c r="J226" s="90"/>
      <c r="K226" s="91"/>
    </row>
    <row r="227" spans="1:18" hidden="1" x14ac:dyDescent="0.25">
      <c r="B227" s="28"/>
      <c r="C227" s="28"/>
      <c r="D227" s="96" t="s">
        <v>94</v>
      </c>
      <c r="E227" s="97"/>
      <c r="F227" s="97"/>
      <c r="G227" s="94">
        <f>ROUND(SUMIF(L49:L223, IF(L48="","",L48), K49:K223) * 0.2, 2)</f>
        <v>0</v>
      </c>
      <c r="H227" s="94"/>
      <c r="I227" s="94"/>
      <c r="J227" s="94"/>
      <c r="K227" s="95"/>
    </row>
    <row r="228" spans="1:18" hidden="1" x14ac:dyDescent="0.25">
      <c r="B228" s="28"/>
      <c r="C228" s="28"/>
      <c r="D228" s="92" t="s">
        <v>95</v>
      </c>
      <c r="E228" s="93"/>
      <c r="F228" s="93"/>
      <c r="G228" s="90">
        <f>SUM(G226:G227)</f>
        <v>0</v>
      </c>
      <c r="H228" s="90"/>
      <c r="I228" s="90"/>
      <c r="J228" s="90"/>
      <c r="K228" s="91"/>
    </row>
    <row r="229" spans="1:18" x14ac:dyDescent="0.25">
      <c r="A229" s="7">
        <v>4</v>
      </c>
      <c r="B229" s="17" t="s">
        <v>184</v>
      </c>
      <c r="C229" s="17"/>
      <c r="D229" s="78" t="s">
        <v>185</v>
      </c>
      <c r="E229" s="78"/>
      <c r="F229" s="78"/>
      <c r="G229" s="24"/>
      <c r="H229" s="24"/>
      <c r="I229" s="24"/>
      <c r="J229" s="24"/>
      <c r="K229" s="25"/>
      <c r="L229" s="7"/>
    </row>
    <row r="230" spans="1:18" x14ac:dyDescent="0.25">
      <c r="A230" s="7">
        <v>5</v>
      </c>
      <c r="B230" s="17" t="s">
        <v>186</v>
      </c>
      <c r="C230" s="17"/>
      <c r="D230" s="79" t="s">
        <v>97</v>
      </c>
      <c r="E230" s="79"/>
      <c r="F230" s="79"/>
      <c r="G230" s="26"/>
      <c r="H230" s="26"/>
      <c r="I230" s="26"/>
      <c r="J230" s="26"/>
      <c r="K230" s="27"/>
      <c r="L230" s="7"/>
    </row>
    <row r="231" spans="1:18" x14ac:dyDescent="0.25">
      <c r="A231" s="7">
        <v>8</v>
      </c>
      <c r="B231" s="20" t="s">
        <v>187</v>
      </c>
      <c r="C231" s="20"/>
      <c r="D231" s="76" t="s">
        <v>188</v>
      </c>
      <c r="E231" s="76"/>
      <c r="F231" s="76"/>
      <c r="K231" s="21"/>
      <c r="L231" s="7"/>
    </row>
    <row r="232" spans="1:18" hidden="1" x14ac:dyDescent="0.25">
      <c r="A232" s="7" t="s">
        <v>44</v>
      </c>
    </row>
    <row r="233" spans="1:18" x14ac:dyDescent="0.25">
      <c r="A233" s="7">
        <v>9</v>
      </c>
      <c r="B233" s="20" t="s">
        <v>189</v>
      </c>
      <c r="C233" s="20"/>
      <c r="D233" s="80" t="s">
        <v>190</v>
      </c>
      <c r="E233" s="81"/>
      <c r="F233" s="81"/>
      <c r="G233" s="29" t="s">
        <v>191</v>
      </c>
      <c r="H233" s="30">
        <v>1</v>
      </c>
      <c r="I233" s="31"/>
      <c r="J233" s="32"/>
      <c r="K233" s="33">
        <f>IF(AND(H233= "",I233= ""), 0, ROUND(ROUND(J233, 2) * ROUND(IF(I233="",H233,I233),  0), 2))</f>
        <v>0</v>
      </c>
      <c r="L233" s="7"/>
      <c r="N233" s="34">
        <v>0.2</v>
      </c>
      <c r="R233" s="7">
        <v>1372</v>
      </c>
    </row>
    <row r="234" spans="1:18" hidden="1" x14ac:dyDescent="0.25">
      <c r="A234" s="7" t="s">
        <v>89</v>
      </c>
    </row>
    <row r="235" spans="1:18" hidden="1" x14ac:dyDescent="0.25">
      <c r="A235" s="7" t="s">
        <v>83</v>
      </c>
    </row>
    <row r="236" spans="1:18" hidden="1" x14ac:dyDescent="0.25">
      <c r="A236" s="7" t="s">
        <v>45</v>
      </c>
    </row>
    <row r="237" spans="1:18" x14ac:dyDescent="0.25">
      <c r="A237" s="7">
        <v>8</v>
      </c>
      <c r="B237" s="20" t="s">
        <v>192</v>
      </c>
      <c r="C237" s="20"/>
      <c r="D237" s="76" t="s">
        <v>193</v>
      </c>
      <c r="E237" s="76"/>
      <c r="F237" s="76"/>
      <c r="K237" s="21"/>
      <c r="L237" s="7"/>
    </row>
    <row r="238" spans="1:18" hidden="1" x14ac:dyDescent="0.25">
      <c r="A238" s="7" t="s">
        <v>44</v>
      </c>
    </row>
    <row r="239" spans="1:18" x14ac:dyDescent="0.25">
      <c r="A239" s="7">
        <v>9</v>
      </c>
      <c r="B239" s="20" t="s">
        <v>194</v>
      </c>
      <c r="C239" s="20"/>
      <c r="D239" s="80" t="s">
        <v>195</v>
      </c>
      <c r="E239" s="81"/>
      <c r="F239" s="81"/>
      <c r="G239" s="29" t="s">
        <v>191</v>
      </c>
      <c r="H239" s="30">
        <v>2</v>
      </c>
      <c r="I239" s="31"/>
      <c r="J239" s="32"/>
      <c r="K239" s="33">
        <f>IF(AND(H239= "",I239= ""), 0, ROUND(ROUND(J239, 2) * ROUND(IF(I239="",H239,I239),  0), 2))</f>
        <v>0</v>
      </c>
      <c r="L239" s="7"/>
      <c r="N239" s="34">
        <v>0.2</v>
      </c>
      <c r="R239" s="7">
        <v>1372</v>
      </c>
    </row>
    <row r="240" spans="1:18" hidden="1" x14ac:dyDescent="0.25">
      <c r="A240" s="7" t="s">
        <v>89</v>
      </c>
    </row>
    <row r="241" spans="1:18" hidden="1" x14ac:dyDescent="0.25">
      <c r="A241" s="7" t="s">
        <v>83</v>
      </c>
    </row>
    <row r="242" spans="1:18" ht="16.5" x14ac:dyDescent="0.25">
      <c r="A242" s="7">
        <v>9</v>
      </c>
      <c r="B242" s="20" t="s">
        <v>196</v>
      </c>
      <c r="C242" s="20"/>
      <c r="D242" s="80" t="s">
        <v>197</v>
      </c>
      <c r="E242" s="81"/>
      <c r="F242" s="81"/>
      <c r="G242" s="29" t="s">
        <v>191</v>
      </c>
      <c r="H242" s="30">
        <v>2</v>
      </c>
      <c r="I242" s="31"/>
      <c r="J242" s="32"/>
      <c r="K242" s="33">
        <f>IF(AND(H242= "",I242= ""), 0, ROUND(ROUND(J242, 2) * ROUND(IF(I242="",H242,I242),  0), 2))</f>
        <v>0</v>
      </c>
      <c r="L242" s="7"/>
      <c r="N242" s="34">
        <v>0.2</v>
      </c>
      <c r="R242" s="7">
        <v>1372</v>
      </c>
    </row>
    <row r="243" spans="1:18" hidden="1" x14ac:dyDescent="0.25">
      <c r="A243" s="7" t="s">
        <v>89</v>
      </c>
    </row>
    <row r="244" spans="1:18" hidden="1" x14ac:dyDescent="0.25">
      <c r="A244" s="7" t="s">
        <v>83</v>
      </c>
    </row>
    <row r="245" spans="1:18" ht="16.5" x14ac:dyDescent="0.25">
      <c r="A245" s="7">
        <v>9</v>
      </c>
      <c r="B245" s="20" t="s">
        <v>198</v>
      </c>
      <c r="C245" s="20"/>
      <c r="D245" s="80" t="s">
        <v>199</v>
      </c>
      <c r="E245" s="81"/>
      <c r="F245" s="81"/>
      <c r="G245" s="29" t="s">
        <v>191</v>
      </c>
      <c r="H245" s="30">
        <v>2</v>
      </c>
      <c r="I245" s="31"/>
      <c r="J245" s="32"/>
      <c r="K245" s="33">
        <f>IF(AND(H245= "",I245= ""), 0, ROUND(ROUND(J245, 2) * ROUND(IF(I245="",H245,I245),  0), 2))</f>
        <v>0</v>
      </c>
      <c r="L245" s="7"/>
      <c r="N245" s="34">
        <v>0.2</v>
      </c>
      <c r="R245" s="7">
        <v>1372</v>
      </c>
    </row>
    <row r="246" spans="1:18" hidden="1" x14ac:dyDescent="0.25">
      <c r="A246" s="7" t="s">
        <v>89</v>
      </c>
    </row>
    <row r="247" spans="1:18" hidden="1" x14ac:dyDescent="0.25">
      <c r="A247" s="7" t="s">
        <v>83</v>
      </c>
    </row>
    <row r="248" spans="1:18" ht="16.5" x14ac:dyDescent="0.25">
      <c r="A248" s="7">
        <v>9</v>
      </c>
      <c r="B248" s="20" t="s">
        <v>200</v>
      </c>
      <c r="C248" s="20"/>
      <c r="D248" s="80" t="s">
        <v>201</v>
      </c>
      <c r="E248" s="81"/>
      <c r="F248" s="81"/>
      <c r="G248" s="29" t="s">
        <v>191</v>
      </c>
      <c r="H248" s="30">
        <v>1</v>
      </c>
      <c r="I248" s="31"/>
      <c r="J248" s="32"/>
      <c r="K248" s="33">
        <f>IF(AND(H248= "",I248= ""), 0, ROUND(ROUND(J248, 2) * ROUND(IF(I248="",H248,I248),  0), 2))</f>
        <v>0</v>
      </c>
      <c r="L248" s="7"/>
      <c r="N248" s="34">
        <v>0.2</v>
      </c>
      <c r="R248" s="7">
        <v>1372</v>
      </c>
    </row>
    <row r="249" spans="1:18" hidden="1" x14ac:dyDescent="0.25">
      <c r="A249" s="7" t="s">
        <v>89</v>
      </c>
    </row>
    <row r="250" spans="1:18" hidden="1" x14ac:dyDescent="0.25">
      <c r="A250" s="7" t="s">
        <v>83</v>
      </c>
    </row>
    <row r="251" spans="1:18" hidden="1" x14ac:dyDescent="0.25">
      <c r="A251" s="7" t="s">
        <v>45</v>
      </c>
    </row>
    <row r="252" spans="1:18" ht="24" customHeight="1" x14ac:dyDescent="0.25">
      <c r="A252" s="7">
        <v>8</v>
      </c>
      <c r="B252" s="20" t="s">
        <v>202</v>
      </c>
      <c r="C252" s="20"/>
      <c r="D252" s="76" t="s">
        <v>99</v>
      </c>
      <c r="E252" s="76"/>
      <c r="F252" s="76"/>
      <c r="K252" s="21"/>
      <c r="L252" s="7"/>
    </row>
    <row r="253" spans="1:18" hidden="1" x14ac:dyDescent="0.25">
      <c r="A253" s="7" t="s">
        <v>44</v>
      </c>
    </row>
    <row r="254" spans="1:18" x14ac:dyDescent="0.25">
      <c r="A254" s="7">
        <v>9</v>
      </c>
      <c r="B254" s="20" t="s">
        <v>203</v>
      </c>
      <c r="C254" s="20"/>
      <c r="D254" s="80" t="s">
        <v>101</v>
      </c>
      <c r="E254" s="81"/>
      <c r="F254" s="81"/>
      <c r="G254" s="29" t="s">
        <v>12</v>
      </c>
      <c r="H254" s="36">
        <v>139.84</v>
      </c>
      <c r="I254" s="37"/>
      <c r="J254" s="32"/>
      <c r="K254" s="33">
        <f>IF(AND(H254= "",I254= ""), 0, ROUND(ROUND(J254, 2) * ROUND(IF(I254="",H254,I254),  2), 2))</f>
        <v>0</v>
      </c>
      <c r="L254" s="7"/>
      <c r="N254" s="34">
        <v>0.2</v>
      </c>
      <c r="R254" s="7">
        <v>1372</v>
      </c>
    </row>
    <row r="255" spans="1:18" ht="22.5" customHeight="1" x14ac:dyDescent="0.25">
      <c r="A255" s="7" t="s">
        <v>81</v>
      </c>
      <c r="B255" s="35"/>
      <c r="C255" s="35"/>
      <c r="D255" s="82" t="s">
        <v>204</v>
      </c>
      <c r="E255" s="82"/>
      <c r="F255" s="82"/>
      <c r="G255" s="82"/>
      <c r="H255" s="82"/>
      <c r="I255" s="82"/>
      <c r="J255" s="82"/>
      <c r="K255" s="35"/>
    </row>
    <row r="256" spans="1:18" hidden="1" x14ac:dyDescent="0.25">
      <c r="A256" s="7" t="s">
        <v>89</v>
      </c>
    </row>
    <row r="257" spans="1:18" hidden="1" x14ac:dyDescent="0.25">
      <c r="A257" s="7" t="s">
        <v>89</v>
      </c>
    </row>
    <row r="258" spans="1:18" hidden="1" x14ac:dyDescent="0.25">
      <c r="A258" s="7" t="s">
        <v>89</v>
      </c>
    </row>
    <row r="259" spans="1:18" hidden="1" x14ac:dyDescent="0.25">
      <c r="A259" s="7" t="s">
        <v>89</v>
      </c>
    </row>
    <row r="260" spans="1:18" hidden="1" x14ac:dyDescent="0.25">
      <c r="A260" s="7" t="s">
        <v>83</v>
      </c>
    </row>
    <row r="261" spans="1:18" hidden="1" x14ac:dyDescent="0.25">
      <c r="A261" s="7" t="s">
        <v>45</v>
      </c>
    </row>
    <row r="262" spans="1:18" x14ac:dyDescent="0.25">
      <c r="A262" s="7">
        <v>9</v>
      </c>
      <c r="B262" s="20" t="s">
        <v>205</v>
      </c>
      <c r="C262" s="20"/>
      <c r="D262" s="80" t="s">
        <v>104</v>
      </c>
      <c r="E262" s="81"/>
      <c r="F262" s="81"/>
      <c r="G262" s="29" t="s">
        <v>12</v>
      </c>
      <c r="H262" s="36">
        <v>708.96</v>
      </c>
      <c r="I262" s="37"/>
      <c r="J262" s="32"/>
      <c r="K262" s="33">
        <f>IF(AND(H262= "",I262= ""), 0, ROUND(ROUND(J262, 2) * ROUND(IF(I262="",H262,I262),  2), 2))</f>
        <v>0</v>
      </c>
      <c r="L262" s="7"/>
      <c r="N262" s="34">
        <v>0.2</v>
      </c>
      <c r="R262" s="7">
        <v>1372</v>
      </c>
    </row>
    <row r="263" spans="1:18" hidden="1" x14ac:dyDescent="0.25">
      <c r="A263" s="7" t="s">
        <v>87</v>
      </c>
    </row>
    <row r="264" spans="1:18" ht="22.5" customHeight="1" x14ac:dyDescent="0.25">
      <c r="A264" s="7" t="s">
        <v>81</v>
      </c>
      <c r="B264" s="35"/>
      <c r="C264" s="35"/>
      <c r="D264" s="82" t="s">
        <v>206</v>
      </c>
      <c r="E264" s="82"/>
      <c r="F264" s="82"/>
      <c r="G264" s="82"/>
      <c r="H264" s="82"/>
      <c r="I264" s="82"/>
      <c r="J264" s="82"/>
      <c r="K264" s="35"/>
    </row>
    <row r="265" spans="1:18" hidden="1" x14ac:dyDescent="0.25">
      <c r="A265" s="7" t="s">
        <v>89</v>
      </c>
    </row>
    <row r="266" spans="1:18" hidden="1" x14ac:dyDescent="0.25">
      <c r="A266" s="7" t="s">
        <v>89</v>
      </c>
    </row>
    <row r="267" spans="1:18" hidden="1" x14ac:dyDescent="0.25">
      <c r="A267" s="7" t="s">
        <v>89</v>
      </c>
    </row>
    <row r="268" spans="1:18" hidden="1" x14ac:dyDescent="0.25">
      <c r="A268" s="7" t="s">
        <v>83</v>
      </c>
    </row>
    <row r="269" spans="1:18" ht="22.5" customHeight="1" x14ac:dyDescent="0.25">
      <c r="A269" s="7">
        <v>9</v>
      </c>
      <c r="B269" s="20" t="s">
        <v>207</v>
      </c>
      <c r="C269" s="20"/>
      <c r="D269" s="80" t="s">
        <v>107</v>
      </c>
      <c r="E269" s="81"/>
      <c r="F269" s="81"/>
      <c r="G269" s="29" t="s">
        <v>108</v>
      </c>
      <c r="H269" s="38">
        <v>158.655</v>
      </c>
      <c r="I269" s="39"/>
      <c r="J269" s="32"/>
      <c r="K269" s="33">
        <f>IF(AND(H269= "",I269= ""), 0, ROUND(ROUND(J269, 2) * ROUND(IF(I269="",H269,I269),  3), 2))</f>
        <v>0</v>
      </c>
      <c r="L269" s="7"/>
      <c r="N269" s="34">
        <v>0.2</v>
      </c>
      <c r="R269" s="7">
        <v>1372</v>
      </c>
    </row>
    <row r="270" spans="1:18" hidden="1" x14ac:dyDescent="0.25">
      <c r="A270" s="7" t="s">
        <v>87</v>
      </c>
    </row>
    <row r="271" spans="1:18" ht="22.5" customHeight="1" x14ac:dyDescent="0.25">
      <c r="A271" s="7" t="s">
        <v>81</v>
      </c>
      <c r="B271" s="35"/>
      <c r="C271" s="35"/>
      <c r="D271" s="82" t="s">
        <v>208</v>
      </c>
      <c r="E271" s="82"/>
      <c r="F271" s="82"/>
      <c r="G271" s="82"/>
      <c r="H271" s="82"/>
      <c r="I271" s="82"/>
      <c r="J271" s="82"/>
      <c r="K271" s="35"/>
    </row>
    <row r="272" spans="1:18" hidden="1" x14ac:dyDescent="0.25">
      <c r="A272" s="7" t="s">
        <v>110</v>
      </c>
    </row>
    <row r="273" spans="1:18" hidden="1" x14ac:dyDescent="0.25">
      <c r="A273" s="7" t="s">
        <v>110</v>
      </c>
    </row>
    <row r="274" spans="1:18" hidden="1" x14ac:dyDescent="0.25">
      <c r="A274" s="7" t="s">
        <v>110</v>
      </c>
    </row>
    <row r="275" spans="1:18" hidden="1" x14ac:dyDescent="0.25">
      <c r="A275" s="7" t="s">
        <v>89</v>
      </c>
    </row>
    <row r="276" spans="1:18" hidden="1" x14ac:dyDescent="0.25">
      <c r="A276" s="7" t="s">
        <v>89</v>
      </c>
    </row>
    <row r="277" spans="1:18" hidden="1" x14ac:dyDescent="0.25">
      <c r="A277" s="7" t="s">
        <v>89</v>
      </c>
    </row>
    <row r="278" spans="1:18" hidden="1" x14ac:dyDescent="0.25">
      <c r="A278" s="7" t="s">
        <v>83</v>
      </c>
    </row>
    <row r="279" spans="1:18" x14ac:dyDescent="0.25">
      <c r="A279" s="7">
        <v>9</v>
      </c>
      <c r="B279" s="20" t="s">
        <v>209</v>
      </c>
      <c r="C279" s="20"/>
      <c r="D279" s="80" t="s">
        <v>112</v>
      </c>
      <c r="E279" s="81"/>
      <c r="F279" s="81"/>
      <c r="G279" s="29" t="s">
        <v>12</v>
      </c>
      <c r="H279" s="36">
        <v>385.15</v>
      </c>
      <c r="I279" s="37"/>
      <c r="J279" s="32"/>
      <c r="K279" s="33">
        <f>IF(AND(H279= "",I279= ""), 0, ROUND(ROUND(J279, 2) * ROUND(IF(I279="",H279,I279),  2), 2))</f>
        <v>0</v>
      </c>
      <c r="L279" s="7"/>
      <c r="N279" s="34">
        <v>0.2</v>
      </c>
      <c r="R279" s="7">
        <v>1372</v>
      </c>
    </row>
    <row r="280" spans="1:18" hidden="1" x14ac:dyDescent="0.25">
      <c r="A280" s="7" t="s">
        <v>87</v>
      </c>
    </row>
    <row r="281" spans="1:18" ht="22.5" customHeight="1" x14ac:dyDescent="0.25">
      <c r="A281" s="7" t="s">
        <v>81</v>
      </c>
      <c r="B281" s="35"/>
      <c r="C281" s="35"/>
      <c r="D281" s="82" t="s">
        <v>210</v>
      </c>
      <c r="E281" s="82"/>
      <c r="F281" s="82"/>
      <c r="G281" s="82"/>
      <c r="H281" s="82"/>
      <c r="I281" s="82"/>
      <c r="J281" s="82"/>
      <c r="K281" s="35"/>
    </row>
    <row r="282" spans="1:18" hidden="1" x14ac:dyDescent="0.25">
      <c r="A282" s="7" t="s">
        <v>89</v>
      </c>
    </row>
    <row r="283" spans="1:18" hidden="1" x14ac:dyDescent="0.25">
      <c r="A283" s="7" t="s">
        <v>89</v>
      </c>
    </row>
    <row r="284" spans="1:18" hidden="1" x14ac:dyDescent="0.25">
      <c r="A284" s="7" t="s">
        <v>89</v>
      </c>
    </row>
    <row r="285" spans="1:18" hidden="1" x14ac:dyDescent="0.25">
      <c r="A285" s="7" t="s">
        <v>83</v>
      </c>
    </row>
    <row r="286" spans="1:18" ht="22.5" customHeight="1" x14ac:dyDescent="0.25">
      <c r="A286" s="7">
        <v>9</v>
      </c>
      <c r="B286" s="20" t="s">
        <v>211</v>
      </c>
      <c r="C286" s="20"/>
      <c r="D286" s="80" t="s">
        <v>115</v>
      </c>
      <c r="E286" s="81"/>
      <c r="F286" s="81"/>
      <c r="G286" s="29" t="s">
        <v>116</v>
      </c>
      <c r="H286" s="38">
        <v>269.60500000000002</v>
      </c>
      <c r="I286" s="39"/>
      <c r="J286" s="32"/>
      <c r="K286" s="33">
        <f>IF(AND(H286= "",I286= ""), 0, ROUND(ROUND(J286, 2) * ROUND(IF(I286="",H286,I286),  3), 2))</f>
        <v>0</v>
      </c>
      <c r="L286" s="7"/>
      <c r="N286" s="34">
        <v>0.2</v>
      </c>
      <c r="R286" s="7">
        <v>1372</v>
      </c>
    </row>
    <row r="287" spans="1:18" hidden="1" x14ac:dyDescent="0.25">
      <c r="A287" s="7" t="s">
        <v>87</v>
      </c>
    </row>
    <row r="288" spans="1:18" ht="33.75" customHeight="1" x14ac:dyDescent="0.25">
      <c r="A288" s="7" t="s">
        <v>81</v>
      </c>
      <c r="B288" s="35"/>
      <c r="C288" s="35"/>
      <c r="D288" s="82" t="s">
        <v>212</v>
      </c>
      <c r="E288" s="82"/>
      <c r="F288" s="82"/>
      <c r="G288" s="82"/>
      <c r="H288" s="82"/>
      <c r="I288" s="82"/>
      <c r="J288" s="82"/>
      <c r="K288" s="35"/>
    </row>
    <row r="289" spans="1:18" hidden="1" x14ac:dyDescent="0.25">
      <c r="A289" s="7" t="s">
        <v>89</v>
      </c>
    </row>
    <row r="290" spans="1:18" hidden="1" x14ac:dyDescent="0.25">
      <c r="A290" s="7" t="s">
        <v>83</v>
      </c>
    </row>
    <row r="291" spans="1:18" x14ac:dyDescent="0.25">
      <c r="A291" s="7" t="s">
        <v>92</v>
      </c>
      <c r="B291" s="28"/>
      <c r="C291" s="28"/>
      <c r="D291" s="83"/>
      <c r="E291" s="83"/>
      <c r="F291" s="83"/>
      <c r="K291" s="28"/>
    </row>
    <row r="292" spans="1:18" x14ac:dyDescent="0.25">
      <c r="B292" s="28"/>
      <c r="C292" s="28"/>
      <c r="D292" s="86" t="s">
        <v>97</v>
      </c>
      <c r="E292" s="87"/>
      <c r="F292" s="87"/>
      <c r="G292" s="84"/>
      <c r="H292" s="84"/>
      <c r="I292" s="84"/>
      <c r="J292" s="84"/>
      <c r="K292" s="85"/>
    </row>
    <row r="293" spans="1:18" x14ac:dyDescent="0.25">
      <c r="B293" s="28"/>
      <c r="C293" s="28"/>
      <c r="D293" s="89"/>
      <c r="E293" s="57"/>
      <c r="F293" s="57"/>
      <c r="G293" s="57"/>
      <c r="H293" s="57"/>
      <c r="I293" s="57"/>
      <c r="J293" s="57"/>
      <c r="K293" s="88"/>
    </row>
    <row r="294" spans="1:18" x14ac:dyDescent="0.25">
      <c r="B294" s="28"/>
      <c r="C294" s="28"/>
      <c r="D294" s="92" t="s">
        <v>93</v>
      </c>
      <c r="E294" s="93"/>
      <c r="F294" s="93"/>
      <c r="G294" s="90">
        <f>SUMIF(L231:L291, IF(L230="","",L230), K231:K291)</f>
        <v>0</v>
      </c>
      <c r="H294" s="90"/>
      <c r="I294" s="90"/>
      <c r="J294" s="90"/>
      <c r="K294" s="91"/>
    </row>
    <row r="295" spans="1:18" hidden="1" x14ac:dyDescent="0.25">
      <c r="B295" s="28"/>
      <c r="C295" s="28"/>
      <c r="D295" s="96" t="s">
        <v>94</v>
      </c>
      <c r="E295" s="97"/>
      <c r="F295" s="97"/>
      <c r="G295" s="94">
        <f>ROUND(SUMIF(L231:L291, IF(L230="","",L230), K231:K291) * 0.2, 2)</f>
        <v>0</v>
      </c>
      <c r="H295" s="94"/>
      <c r="I295" s="94"/>
      <c r="J295" s="94"/>
      <c r="K295" s="95"/>
    </row>
    <row r="296" spans="1:18" hidden="1" x14ac:dyDescent="0.25">
      <c r="B296" s="28"/>
      <c r="C296" s="28"/>
      <c r="D296" s="92" t="s">
        <v>95</v>
      </c>
      <c r="E296" s="93"/>
      <c r="F296" s="93"/>
      <c r="G296" s="90">
        <f>SUM(G294:G295)</f>
        <v>0</v>
      </c>
      <c r="H296" s="90"/>
      <c r="I296" s="90"/>
      <c r="J296" s="90"/>
      <c r="K296" s="91"/>
    </row>
    <row r="297" spans="1:18" x14ac:dyDescent="0.25">
      <c r="A297" s="7">
        <v>5</v>
      </c>
      <c r="B297" s="17" t="s">
        <v>213</v>
      </c>
      <c r="C297" s="17"/>
      <c r="D297" s="79" t="s">
        <v>119</v>
      </c>
      <c r="E297" s="79"/>
      <c r="F297" s="79"/>
      <c r="G297" s="26"/>
      <c r="H297" s="26"/>
      <c r="I297" s="26"/>
      <c r="J297" s="26"/>
      <c r="K297" s="27"/>
      <c r="L297" s="7"/>
    </row>
    <row r="298" spans="1:18" ht="22.5" customHeight="1" x14ac:dyDescent="0.25">
      <c r="A298" s="7">
        <v>9</v>
      </c>
      <c r="B298" s="20" t="s">
        <v>214</v>
      </c>
      <c r="C298" s="20"/>
      <c r="D298" s="80" t="s">
        <v>121</v>
      </c>
      <c r="E298" s="81"/>
      <c r="F298" s="81"/>
      <c r="G298" s="29" t="s">
        <v>116</v>
      </c>
      <c r="H298" s="38">
        <v>57.48</v>
      </c>
      <c r="I298" s="39"/>
      <c r="J298" s="32"/>
      <c r="K298" s="33">
        <f>IF(AND(H298= "",I298= ""), 0, ROUND(ROUND(J298, 2) * ROUND(IF(I298="",H298,I298),  3), 2))</f>
        <v>0</v>
      </c>
      <c r="L298" s="7"/>
      <c r="N298" s="34">
        <v>0.2</v>
      </c>
      <c r="R298" s="7">
        <v>1372</v>
      </c>
    </row>
    <row r="299" spans="1:18" hidden="1" x14ac:dyDescent="0.25">
      <c r="A299" s="7" t="s">
        <v>87</v>
      </c>
    </row>
    <row r="300" spans="1:18" ht="22.5" customHeight="1" x14ac:dyDescent="0.25">
      <c r="A300" s="7" t="s">
        <v>81</v>
      </c>
      <c r="B300" s="35"/>
      <c r="C300" s="35"/>
      <c r="D300" s="82" t="s">
        <v>215</v>
      </c>
      <c r="E300" s="82"/>
      <c r="F300" s="82"/>
      <c r="G300" s="82"/>
      <c r="H300" s="82"/>
      <c r="I300" s="82"/>
      <c r="J300" s="82"/>
      <c r="K300" s="35"/>
    </row>
    <row r="301" spans="1:18" hidden="1" x14ac:dyDescent="0.25">
      <c r="A301" s="7" t="s">
        <v>110</v>
      </c>
    </row>
    <row r="302" spans="1:18" hidden="1" x14ac:dyDescent="0.25">
      <c r="A302" s="7" t="s">
        <v>89</v>
      </c>
    </row>
    <row r="303" spans="1:18" hidden="1" x14ac:dyDescent="0.25">
      <c r="A303" s="7" t="s">
        <v>83</v>
      </c>
    </row>
    <row r="304" spans="1:18" ht="22.5" customHeight="1" x14ac:dyDescent="0.25">
      <c r="A304" s="7">
        <v>9</v>
      </c>
      <c r="B304" s="20" t="s">
        <v>216</v>
      </c>
      <c r="C304" s="20"/>
      <c r="D304" s="80" t="s">
        <v>124</v>
      </c>
      <c r="E304" s="81"/>
      <c r="F304" s="81"/>
      <c r="G304" s="29" t="s">
        <v>12</v>
      </c>
      <c r="H304" s="36">
        <v>287.39999999999998</v>
      </c>
      <c r="I304" s="37"/>
      <c r="J304" s="32"/>
      <c r="K304" s="33">
        <f>IF(AND(H304= "",I304= ""), 0, ROUND(ROUND(J304, 2) * ROUND(IF(I304="",H304,I304),  2), 2))</f>
        <v>0</v>
      </c>
      <c r="L304" s="7"/>
      <c r="N304" s="34">
        <v>0.2</v>
      </c>
      <c r="R304" s="7">
        <v>1372</v>
      </c>
    </row>
    <row r="305" spans="1:18" hidden="1" x14ac:dyDescent="0.25">
      <c r="A305" s="7" t="s">
        <v>87</v>
      </c>
    </row>
    <row r="306" spans="1:18" ht="22.5" customHeight="1" x14ac:dyDescent="0.25">
      <c r="A306" s="7" t="s">
        <v>81</v>
      </c>
      <c r="B306" s="35"/>
      <c r="C306" s="35"/>
      <c r="D306" s="82" t="s">
        <v>125</v>
      </c>
      <c r="E306" s="82"/>
      <c r="F306" s="82"/>
      <c r="G306" s="82"/>
      <c r="H306" s="82"/>
      <c r="I306" s="82"/>
      <c r="J306" s="82"/>
      <c r="K306" s="35"/>
    </row>
    <row r="307" spans="1:18" hidden="1" x14ac:dyDescent="0.25">
      <c r="A307" s="7" t="s">
        <v>89</v>
      </c>
    </row>
    <row r="308" spans="1:18" hidden="1" x14ac:dyDescent="0.25">
      <c r="A308" s="7" t="s">
        <v>83</v>
      </c>
    </row>
    <row r="309" spans="1:18" ht="22.5" customHeight="1" x14ac:dyDescent="0.25">
      <c r="A309" s="7">
        <v>9</v>
      </c>
      <c r="B309" s="20" t="s">
        <v>217</v>
      </c>
      <c r="C309" s="20"/>
      <c r="D309" s="80" t="s">
        <v>127</v>
      </c>
      <c r="E309" s="81"/>
      <c r="F309" s="81"/>
      <c r="G309" s="29" t="s">
        <v>12</v>
      </c>
      <c r="H309" s="36">
        <v>287.39999999999998</v>
      </c>
      <c r="I309" s="37"/>
      <c r="J309" s="32"/>
      <c r="K309" s="33">
        <f>IF(AND(H309= "",I309= ""), 0, ROUND(ROUND(J309, 2) * ROUND(IF(I309="",H309,I309),  2), 2))</f>
        <v>0</v>
      </c>
      <c r="L309" s="7"/>
      <c r="N309" s="34">
        <v>0.2</v>
      </c>
      <c r="R309" s="7">
        <v>1372</v>
      </c>
    </row>
    <row r="310" spans="1:18" hidden="1" x14ac:dyDescent="0.25">
      <c r="A310" s="7" t="s">
        <v>87</v>
      </c>
    </row>
    <row r="311" spans="1:18" hidden="1" x14ac:dyDescent="0.25">
      <c r="A311" s="7" t="s">
        <v>89</v>
      </c>
    </row>
    <row r="312" spans="1:18" hidden="1" x14ac:dyDescent="0.25">
      <c r="A312" s="7" t="s">
        <v>83</v>
      </c>
    </row>
    <row r="313" spans="1:18" x14ac:dyDescent="0.25">
      <c r="A313" s="7">
        <v>9</v>
      </c>
      <c r="B313" s="20" t="s">
        <v>218</v>
      </c>
      <c r="C313" s="20"/>
      <c r="D313" s="80" t="s">
        <v>129</v>
      </c>
      <c r="E313" s="81"/>
      <c r="F313" s="81"/>
      <c r="G313" s="29" t="s">
        <v>12</v>
      </c>
      <c r="H313" s="36">
        <v>287.39999999999998</v>
      </c>
      <c r="I313" s="37"/>
      <c r="J313" s="32"/>
      <c r="K313" s="33">
        <f>IF(AND(H313= "",I313= ""), 0, ROUND(ROUND(J313, 2) * ROUND(IF(I313="",H313,I313),  2), 2))</f>
        <v>0</v>
      </c>
      <c r="L313" s="7"/>
      <c r="N313" s="34">
        <v>0.2</v>
      </c>
      <c r="R313" s="7">
        <v>1372</v>
      </c>
    </row>
    <row r="314" spans="1:18" hidden="1" x14ac:dyDescent="0.25">
      <c r="A314" s="7" t="s">
        <v>87</v>
      </c>
    </row>
    <row r="315" spans="1:18" hidden="1" x14ac:dyDescent="0.25">
      <c r="A315" s="7" t="s">
        <v>89</v>
      </c>
    </row>
    <row r="316" spans="1:18" hidden="1" x14ac:dyDescent="0.25">
      <c r="A316" s="7" t="s">
        <v>83</v>
      </c>
    </row>
    <row r="317" spans="1:18" x14ac:dyDescent="0.25">
      <c r="A317" s="7">
        <v>8</v>
      </c>
      <c r="B317" s="20" t="s">
        <v>219</v>
      </c>
      <c r="C317" s="20"/>
      <c r="D317" s="76" t="s">
        <v>131</v>
      </c>
      <c r="E317" s="76"/>
      <c r="F317" s="76"/>
      <c r="K317" s="21"/>
      <c r="L317" s="7"/>
    </row>
    <row r="318" spans="1:18" hidden="1" x14ac:dyDescent="0.25">
      <c r="A318" s="7" t="s">
        <v>44</v>
      </c>
    </row>
    <row r="319" spans="1:18" x14ac:dyDescent="0.25">
      <c r="A319" s="7">
        <v>9</v>
      </c>
      <c r="B319" s="20" t="s">
        <v>220</v>
      </c>
      <c r="C319" s="20"/>
      <c r="D319" s="80" t="s">
        <v>133</v>
      </c>
      <c r="E319" s="81"/>
      <c r="F319" s="81"/>
      <c r="G319" s="29" t="s">
        <v>86</v>
      </c>
      <c r="H319" s="36">
        <v>203.6</v>
      </c>
      <c r="I319" s="37"/>
      <c r="J319" s="32"/>
      <c r="K319" s="33">
        <f>IF(AND(H319= "",I319= ""), 0, ROUND(ROUND(J319, 2) * ROUND(IF(I319="",H319,I319),  2), 2))</f>
        <v>0</v>
      </c>
      <c r="L319" s="7"/>
      <c r="N319" s="34">
        <v>0.2</v>
      </c>
      <c r="R319" s="7">
        <v>1372</v>
      </c>
    </row>
    <row r="320" spans="1:18" ht="22.5" customHeight="1" x14ac:dyDescent="0.25">
      <c r="A320" s="7" t="s">
        <v>81</v>
      </c>
      <c r="B320" s="35"/>
      <c r="C320" s="35"/>
      <c r="D320" s="82" t="s">
        <v>221</v>
      </c>
      <c r="E320" s="82"/>
      <c r="F320" s="82"/>
      <c r="G320" s="82"/>
      <c r="H320" s="82"/>
      <c r="I320" s="82"/>
      <c r="J320" s="82"/>
      <c r="K320" s="35"/>
    </row>
    <row r="321" spans="1:18" hidden="1" x14ac:dyDescent="0.25">
      <c r="A321" s="7" t="s">
        <v>89</v>
      </c>
    </row>
    <row r="322" spans="1:18" hidden="1" x14ac:dyDescent="0.25">
      <c r="A322" s="7" t="s">
        <v>89</v>
      </c>
    </row>
    <row r="323" spans="1:18" hidden="1" x14ac:dyDescent="0.25">
      <c r="A323" s="7" t="s">
        <v>89</v>
      </c>
    </row>
    <row r="324" spans="1:18" hidden="1" x14ac:dyDescent="0.25">
      <c r="A324" s="7" t="s">
        <v>89</v>
      </c>
    </row>
    <row r="325" spans="1:18" hidden="1" x14ac:dyDescent="0.25">
      <c r="A325" s="7" t="s">
        <v>87</v>
      </c>
    </row>
    <row r="326" spans="1:18" hidden="1" x14ac:dyDescent="0.25">
      <c r="A326" s="7" t="s">
        <v>83</v>
      </c>
    </row>
    <row r="327" spans="1:18" hidden="1" x14ac:dyDescent="0.25">
      <c r="A327" s="7" t="s">
        <v>45</v>
      </c>
    </row>
    <row r="328" spans="1:18" ht="22.5" customHeight="1" x14ac:dyDescent="0.25">
      <c r="A328" s="7">
        <v>9</v>
      </c>
      <c r="B328" s="20" t="s">
        <v>222</v>
      </c>
      <c r="C328" s="20"/>
      <c r="D328" s="80" t="s">
        <v>136</v>
      </c>
      <c r="E328" s="81"/>
      <c r="F328" s="81"/>
      <c r="G328" s="29" t="s">
        <v>12</v>
      </c>
      <c r="H328" s="36">
        <v>9.6</v>
      </c>
      <c r="I328" s="37"/>
      <c r="J328" s="32"/>
      <c r="K328" s="33">
        <f>IF(AND(H328= "",I328= ""), 0, ROUND(ROUND(J328, 2) * ROUND(IF(I328="",H328,I328),  2), 2))</f>
        <v>0</v>
      </c>
      <c r="L328" s="7"/>
      <c r="N328" s="34">
        <v>0.2</v>
      </c>
      <c r="R328" s="7">
        <v>1372</v>
      </c>
    </row>
    <row r="329" spans="1:18" hidden="1" x14ac:dyDescent="0.25">
      <c r="A329" s="7" t="s">
        <v>87</v>
      </c>
    </row>
    <row r="330" spans="1:18" ht="22.5" customHeight="1" x14ac:dyDescent="0.25">
      <c r="A330" s="7" t="s">
        <v>81</v>
      </c>
      <c r="B330" s="35"/>
      <c r="C330" s="35"/>
      <c r="D330" s="82" t="s">
        <v>137</v>
      </c>
      <c r="E330" s="82"/>
      <c r="F330" s="82"/>
      <c r="G330" s="82"/>
      <c r="H330" s="82"/>
      <c r="I330" s="82"/>
      <c r="J330" s="82"/>
      <c r="K330" s="35"/>
    </row>
    <row r="331" spans="1:18" hidden="1" x14ac:dyDescent="0.25">
      <c r="A331" s="7" t="s">
        <v>89</v>
      </c>
    </row>
    <row r="332" spans="1:18" hidden="1" x14ac:dyDescent="0.25">
      <c r="A332" s="7" t="s">
        <v>83</v>
      </c>
    </row>
    <row r="333" spans="1:18" x14ac:dyDescent="0.25">
      <c r="A333" s="7" t="s">
        <v>92</v>
      </c>
      <c r="B333" s="28"/>
      <c r="C333" s="28"/>
      <c r="D333" s="83"/>
      <c r="E333" s="83"/>
      <c r="F333" s="83"/>
      <c r="K333" s="28"/>
    </row>
    <row r="334" spans="1:18" x14ac:dyDescent="0.25">
      <c r="B334" s="28"/>
      <c r="C334" s="28"/>
      <c r="D334" s="86" t="s">
        <v>119</v>
      </c>
      <c r="E334" s="87"/>
      <c r="F334" s="87"/>
      <c r="G334" s="84"/>
      <c r="H334" s="84"/>
      <c r="I334" s="84"/>
      <c r="J334" s="84"/>
      <c r="K334" s="85"/>
    </row>
    <row r="335" spans="1:18" x14ac:dyDescent="0.25">
      <c r="B335" s="28"/>
      <c r="C335" s="28"/>
      <c r="D335" s="89"/>
      <c r="E335" s="57"/>
      <c r="F335" s="57"/>
      <c r="G335" s="57"/>
      <c r="H335" s="57"/>
      <c r="I335" s="57"/>
      <c r="J335" s="57"/>
      <c r="K335" s="88"/>
    </row>
    <row r="336" spans="1:18" x14ac:dyDescent="0.25">
      <c r="B336" s="28"/>
      <c r="C336" s="28"/>
      <c r="D336" s="92" t="s">
        <v>93</v>
      </c>
      <c r="E336" s="93"/>
      <c r="F336" s="93"/>
      <c r="G336" s="90">
        <f>SUMIF(L298:L333, IF(L297="","",L297), K298:K333)</f>
        <v>0</v>
      </c>
      <c r="H336" s="90"/>
      <c r="I336" s="90"/>
      <c r="J336" s="90"/>
      <c r="K336" s="91"/>
    </row>
    <row r="337" spans="1:18" hidden="1" x14ac:dyDescent="0.25">
      <c r="B337" s="28"/>
      <c r="C337" s="28"/>
      <c r="D337" s="96" t="s">
        <v>94</v>
      </c>
      <c r="E337" s="97"/>
      <c r="F337" s="97"/>
      <c r="G337" s="94">
        <f>ROUND(SUMIF(L298:L333, IF(L297="","",L297), K298:K333) * 0.2, 2)</f>
        <v>0</v>
      </c>
      <c r="H337" s="94"/>
      <c r="I337" s="94"/>
      <c r="J337" s="94"/>
      <c r="K337" s="95"/>
    </row>
    <row r="338" spans="1:18" hidden="1" x14ac:dyDescent="0.25">
      <c r="B338" s="28"/>
      <c r="C338" s="28"/>
      <c r="D338" s="92" t="s">
        <v>95</v>
      </c>
      <c r="E338" s="93"/>
      <c r="F338" s="93"/>
      <c r="G338" s="90">
        <f>SUM(G336:G337)</f>
        <v>0</v>
      </c>
      <c r="H338" s="90"/>
      <c r="I338" s="90"/>
      <c r="J338" s="90"/>
      <c r="K338" s="91"/>
    </row>
    <row r="339" spans="1:18" x14ac:dyDescent="0.25">
      <c r="A339" s="7">
        <v>5</v>
      </c>
      <c r="B339" s="17" t="s">
        <v>223</v>
      </c>
      <c r="C339" s="17"/>
      <c r="D339" s="79" t="s">
        <v>224</v>
      </c>
      <c r="E339" s="79"/>
      <c r="F339" s="79"/>
      <c r="G339" s="26"/>
      <c r="H339" s="26"/>
      <c r="I339" s="26"/>
      <c r="J339" s="26"/>
      <c r="K339" s="27"/>
      <c r="L339" s="7"/>
    </row>
    <row r="340" spans="1:18" x14ac:dyDescent="0.25">
      <c r="A340" s="7">
        <v>8</v>
      </c>
      <c r="B340" s="20" t="s">
        <v>225</v>
      </c>
      <c r="C340" s="20"/>
      <c r="D340" s="76" t="s">
        <v>226</v>
      </c>
      <c r="E340" s="76"/>
      <c r="F340" s="76"/>
      <c r="K340" s="21"/>
      <c r="L340" s="7"/>
    </row>
    <row r="341" spans="1:18" hidden="1" x14ac:dyDescent="0.25">
      <c r="A341" s="7" t="s">
        <v>44</v>
      </c>
    </row>
    <row r="342" spans="1:18" x14ac:dyDescent="0.25">
      <c r="A342" s="7">
        <v>9</v>
      </c>
      <c r="B342" s="20" t="s">
        <v>227</v>
      </c>
      <c r="C342" s="20"/>
      <c r="D342" s="80" t="s">
        <v>228</v>
      </c>
      <c r="E342" s="81"/>
      <c r="F342" s="81"/>
      <c r="G342" s="29" t="s">
        <v>191</v>
      </c>
      <c r="H342" s="30">
        <v>1</v>
      </c>
      <c r="I342" s="31"/>
      <c r="J342" s="32"/>
      <c r="K342" s="33">
        <f>IF(AND(H342= "",I342= ""), 0, ROUND(ROUND(J342, 2) * ROUND(IF(I342="",H342,I342),  0), 2))</f>
        <v>0</v>
      </c>
      <c r="L342" s="7"/>
      <c r="N342" s="34">
        <v>0.2</v>
      </c>
      <c r="R342" s="7">
        <v>1372</v>
      </c>
    </row>
    <row r="343" spans="1:18" hidden="1" x14ac:dyDescent="0.25">
      <c r="A343" s="7" t="s">
        <v>83</v>
      </c>
    </row>
    <row r="344" spans="1:18" ht="16.5" x14ac:dyDescent="0.25">
      <c r="A344" s="7">
        <v>9</v>
      </c>
      <c r="B344" s="20" t="s">
        <v>229</v>
      </c>
      <c r="C344" s="20"/>
      <c r="D344" s="80" t="s">
        <v>230</v>
      </c>
      <c r="E344" s="81"/>
      <c r="F344" s="81"/>
      <c r="G344" s="29" t="s">
        <v>191</v>
      </c>
      <c r="H344" s="30">
        <v>1</v>
      </c>
      <c r="I344" s="31"/>
      <c r="J344" s="32"/>
      <c r="K344" s="33">
        <f>IF(AND(H344= "",I344= ""), 0, ROUND(ROUND(J344, 2) * ROUND(IF(I344="",H344,I344),  0), 2))</f>
        <v>0</v>
      </c>
      <c r="L344" s="7"/>
      <c r="N344" s="34">
        <v>0.2</v>
      </c>
      <c r="R344" s="7">
        <v>1372</v>
      </c>
    </row>
    <row r="345" spans="1:18" hidden="1" x14ac:dyDescent="0.25">
      <c r="A345" s="7" t="s">
        <v>83</v>
      </c>
    </row>
    <row r="346" spans="1:18" ht="16.5" x14ac:dyDescent="0.25">
      <c r="A346" s="7">
        <v>9</v>
      </c>
      <c r="B346" s="20" t="s">
        <v>231</v>
      </c>
      <c r="C346" s="20"/>
      <c r="D346" s="80" t="s">
        <v>232</v>
      </c>
      <c r="E346" s="81"/>
      <c r="F346" s="81"/>
      <c r="G346" s="29" t="s">
        <v>191</v>
      </c>
      <c r="H346" s="30">
        <v>1</v>
      </c>
      <c r="I346" s="31"/>
      <c r="J346" s="32"/>
      <c r="K346" s="33">
        <f>IF(AND(H346= "",I346= ""), 0, ROUND(ROUND(J346, 2) * ROUND(IF(I346="",H346,I346),  0), 2))</f>
        <v>0</v>
      </c>
      <c r="L346" s="7"/>
      <c r="N346" s="34">
        <v>0.2</v>
      </c>
      <c r="R346" s="7">
        <v>1372</v>
      </c>
    </row>
    <row r="347" spans="1:18" hidden="1" x14ac:dyDescent="0.25">
      <c r="A347" s="7" t="s">
        <v>83</v>
      </c>
    </row>
    <row r="348" spans="1:18" ht="16.5" x14ac:dyDescent="0.25">
      <c r="A348" s="7">
        <v>9</v>
      </c>
      <c r="B348" s="20" t="s">
        <v>233</v>
      </c>
      <c r="C348" s="20"/>
      <c r="D348" s="80" t="s">
        <v>234</v>
      </c>
      <c r="E348" s="81"/>
      <c r="F348" s="81"/>
      <c r="G348" s="29" t="s">
        <v>191</v>
      </c>
      <c r="H348" s="30">
        <v>1</v>
      </c>
      <c r="I348" s="31"/>
      <c r="J348" s="32"/>
      <c r="K348" s="33">
        <f>IF(AND(H348= "",I348= ""), 0, ROUND(ROUND(J348, 2) * ROUND(IF(I348="",H348,I348),  0), 2))</f>
        <v>0</v>
      </c>
      <c r="L348" s="7"/>
      <c r="N348" s="34">
        <v>0.2</v>
      </c>
      <c r="R348" s="7">
        <v>1372</v>
      </c>
    </row>
    <row r="349" spans="1:18" hidden="1" x14ac:dyDescent="0.25">
      <c r="A349" s="7" t="s">
        <v>83</v>
      </c>
    </row>
    <row r="350" spans="1:18" hidden="1" x14ac:dyDescent="0.25">
      <c r="A350" s="7" t="s">
        <v>45</v>
      </c>
    </row>
    <row r="351" spans="1:18" x14ac:dyDescent="0.25">
      <c r="A351" s="7">
        <v>9</v>
      </c>
      <c r="B351" s="20" t="s">
        <v>235</v>
      </c>
      <c r="C351" s="20"/>
      <c r="D351" s="80" t="s">
        <v>178</v>
      </c>
      <c r="E351" s="81"/>
      <c r="F351" s="81"/>
      <c r="G351" s="29" t="s">
        <v>13</v>
      </c>
      <c r="H351" s="30">
        <v>3</v>
      </c>
      <c r="I351" s="31"/>
      <c r="J351" s="32"/>
      <c r="K351" s="33">
        <f>IF(AND(H351= "",I351= ""), 0, ROUND(ROUND(J351, 2) * ROUND(IF(I351="",H351,I351),  0), 2))</f>
        <v>0</v>
      </c>
      <c r="L351" s="7"/>
      <c r="N351" s="34">
        <v>0.2</v>
      </c>
      <c r="R351" s="7">
        <v>1372</v>
      </c>
    </row>
    <row r="352" spans="1:18" hidden="1" x14ac:dyDescent="0.25">
      <c r="A352" s="7" t="s">
        <v>87</v>
      </c>
    </row>
    <row r="353" spans="1:18" ht="22.5" customHeight="1" x14ac:dyDescent="0.25">
      <c r="A353" s="7" t="s">
        <v>81</v>
      </c>
      <c r="B353" s="35"/>
      <c r="C353" s="35"/>
      <c r="D353" s="82" t="s">
        <v>179</v>
      </c>
      <c r="E353" s="82"/>
      <c r="F353" s="82"/>
      <c r="G353" s="82"/>
      <c r="H353" s="82"/>
      <c r="I353" s="82"/>
      <c r="J353" s="82"/>
      <c r="K353" s="35"/>
    </row>
    <row r="354" spans="1:18" hidden="1" x14ac:dyDescent="0.25">
      <c r="A354" s="7" t="s">
        <v>89</v>
      </c>
    </row>
    <row r="355" spans="1:18" hidden="1" x14ac:dyDescent="0.25">
      <c r="A355" s="7" t="s">
        <v>83</v>
      </c>
    </row>
    <row r="356" spans="1:18" x14ac:dyDescent="0.25">
      <c r="A356" s="7">
        <v>9</v>
      </c>
      <c r="B356" s="20" t="s">
        <v>236</v>
      </c>
      <c r="C356" s="20"/>
      <c r="D356" s="80" t="s">
        <v>237</v>
      </c>
      <c r="E356" s="81"/>
      <c r="F356" s="81"/>
      <c r="G356" s="29" t="s">
        <v>13</v>
      </c>
      <c r="H356" s="30">
        <v>2</v>
      </c>
      <c r="I356" s="31"/>
      <c r="J356" s="32"/>
      <c r="K356" s="33">
        <f>IF(AND(H356= "",I356= ""), 0, ROUND(ROUND(J356, 2) * ROUND(IF(I356="",H356,I356),  0), 2))</f>
        <v>0</v>
      </c>
      <c r="L356" s="7"/>
      <c r="N356" s="34">
        <v>0.2</v>
      </c>
      <c r="R356" s="7">
        <v>1372</v>
      </c>
    </row>
    <row r="357" spans="1:18" hidden="1" x14ac:dyDescent="0.25">
      <c r="A357" s="7" t="s">
        <v>87</v>
      </c>
    </row>
    <row r="358" spans="1:18" ht="22.5" customHeight="1" x14ac:dyDescent="0.25">
      <c r="A358" s="7" t="s">
        <v>81</v>
      </c>
      <c r="B358" s="35"/>
      <c r="C358" s="35"/>
      <c r="D358" s="82" t="s">
        <v>238</v>
      </c>
      <c r="E358" s="82"/>
      <c r="F358" s="82"/>
      <c r="G358" s="82"/>
      <c r="H358" s="82"/>
      <c r="I358" s="82"/>
      <c r="J358" s="82"/>
      <c r="K358" s="35"/>
    </row>
    <row r="359" spans="1:18" hidden="1" x14ac:dyDescent="0.25">
      <c r="A359" s="7" t="s">
        <v>89</v>
      </c>
    </row>
    <row r="360" spans="1:18" hidden="1" x14ac:dyDescent="0.25">
      <c r="A360" s="7" t="s">
        <v>83</v>
      </c>
    </row>
    <row r="361" spans="1:18" x14ac:dyDescent="0.25">
      <c r="A361" s="7">
        <v>9</v>
      </c>
      <c r="B361" s="20" t="s">
        <v>239</v>
      </c>
      <c r="C361" s="20"/>
      <c r="D361" s="80" t="s">
        <v>240</v>
      </c>
      <c r="E361" s="81"/>
      <c r="F361" s="81"/>
      <c r="G361" s="29" t="s">
        <v>13</v>
      </c>
      <c r="H361" s="30">
        <v>6</v>
      </c>
      <c r="I361" s="31"/>
      <c r="J361" s="32"/>
      <c r="K361" s="33">
        <f>IF(AND(H361= "",I361= ""), 0, ROUND(ROUND(J361, 2) * ROUND(IF(I361="",H361,I361),  0), 2))</f>
        <v>0</v>
      </c>
      <c r="L361" s="7"/>
      <c r="N361" s="34">
        <v>0.2</v>
      </c>
      <c r="R361" s="7">
        <v>1372</v>
      </c>
    </row>
    <row r="362" spans="1:18" hidden="1" x14ac:dyDescent="0.25">
      <c r="A362" s="7" t="s">
        <v>87</v>
      </c>
    </row>
    <row r="363" spans="1:18" ht="22.5" customHeight="1" x14ac:dyDescent="0.25">
      <c r="A363" s="7" t="s">
        <v>81</v>
      </c>
      <c r="B363" s="35"/>
      <c r="C363" s="35"/>
      <c r="D363" s="82" t="s">
        <v>241</v>
      </c>
      <c r="E363" s="82"/>
      <c r="F363" s="82"/>
      <c r="G363" s="82"/>
      <c r="H363" s="82"/>
      <c r="I363" s="82"/>
      <c r="J363" s="82"/>
      <c r="K363" s="35"/>
    </row>
    <row r="364" spans="1:18" hidden="1" x14ac:dyDescent="0.25">
      <c r="A364" s="7" t="s">
        <v>89</v>
      </c>
    </row>
    <row r="365" spans="1:18" hidden="1" x14ac:dyDescent="0.25">
      <c r="A365" s="7" t="s">
        <v>83</v>
      </c>
    </row>
    <row r="366" spans="1:18" ht="22.5" customHeight="1" x14ac:dyDescent="0.25">
      <c r="A366" s="7">
        <v>9</v>
      </c>
      <c r="B366" s="20" t="s">
        <v>242</v>
      </c>
      <c r="C366" s="20"/>
      <c r="D366" s="80" t="s">
        <v>181</v>
      </c>
      <c r="E366" s="81"/>
      <c r="F366" s="81"/>
      <c r="G366" s="29" t="s">
        <v>86</v>
      </c>
      <c r="H366" s="36">
        <v>31</v>
      </c>
      <c r="I366" s="37"/>
      <c r="J366" s="32"/>
      <c r="K366" s="33">
        <f>IF(AND(H366= "",I366= ""), 0, ROUND(ROUND(J366, 2) * ROUND(IF(I366="",H366,I366),  2), 2))</f>
        <v>0</v>
      </c>
      <c r="L366" s="7"/>
      <c r="N366" s="34">
        <v>0.2</v>
      </c>
      <c r="R366" s="7">
        <v>1372</v>
      </c>
    </row>
    <row r="367" spans="1:18" hidden="1" x14ac:dyDescent="0.25">
      <c r="A367" s="7" t="s">
        <v>87</v>
      </c>
    </row>
    <row r="368" spans="1:18" ht="22.5" customHeight="1" x14ac:dyDescent="0.25">
      <c r="A368" s="7" t="s">
        <v>81</v>
      </c>
      <c r="B368" s="35"/>
      <c r="C368" s="35"/>
      <c r="D368" s="82" t="s">
        <v>243</v>
      </c>
      <c r="E368" s="82"/>
      <c r="F368" s="82"/>
      <c r="G368" s="82"/>
      <c r="H368" s="82"/>
      <c r="I368" s="82"/>
      <c r="J368" s="82"/>
      <c r="K368" s="35"/>
    </row>
    <row r="369" spans="1:18" hidden="1" x14ac:dyDescent="0.25">
      <c r="A369" s="7" t="s">
        <v>89</v>
      </c>
    </row>
    <row r="370" spans="1:18" hidden="1" x14ac:dyDescent="0.25">
      <c r="A370" s="7" t="s">
        <v>83</v>
      </c>
    </row>
    <row r="371" spans="1:18" x14ac:dyDescent="0.25">
      <c r="A371" s="7">
        <v>9</v>
      </c>
      <c r="B371" s="20" t="s">
        <v>244</v>
      </c>
      <c r="C371" s="20"/>
      <c r="D371" s="80" t="s">
        <v>245</v>
      </c>
      <c r="E371" s="81"/>
      <c r="F371" s="81"/>
      <c r="G371" s="29" t="s">
        <v>246</v>
      </c>
      <c r="H371" s="30">
        <v>1</v>
      </c>
      <c r="I371" s="31"/>
      <c r="J371" s="32"/>
      <c r="K371" s="33">
        <f>IF(AND(H371= "",I371= ""), 0, ROUND(ROUND(J371, 2) * ROUND(IF(I371="",H371,I371),  0), 2))</f>
        <v>0</v>
      </c>
      <c r="L371" s="7"/>
      <c r="N371" s="34">
        <v>0.2</v>
      </c>
      <c r="R371" s="7">
        <v>1372</v>
      </c>
    </row>
    <row r="372" spans="1:18" hidden="1" x14ac:dyDescent="0.25">
      <c r="A372" s="7" t="s">
        <v>87</v>
      </c>
    </row>
    <row r="373" spans="1:18" hidden="1" x14ac:dyDescent="0.25">
      <c r="A373" s="7" t="s">
        <v>83</v>
      </c>
    </row>
    <row r="374" spans="1:18" x14ac:dyDescent="0.25">
      <c r="A374" s="7" t="s">
        <v>92</v>
      </c>
      <c r="B374" s="28"/>
      <c r="C374" s="28"/>
      <c r="D374" s="83"/>
      <c r="E374" s="83"/>
      <c r="F374" s="83"/>
      <c r="K374" s="28"/>
    </row>
    <row r="375" spans="1:18" x14ac:dyDescent="0.25">
      <c r="B375" s="28"/>
      <c r="C375" s="28"/>
      <c r="D375" s="86" t="s">
        <v>224</v>
      </c>
      <c r="E375" s="87"/>
      <c r="F375" s="87"/>
      <c r="G375" s="84"/>
      <c r="H375" s="84"/>
      <c r="I375" s="84"/>
      <c r="J375" s="84"/>
      <c r="K375" s="85"/>
    </row>
    <row r="376" spans="1:18" x14ac:dyDescent="0.25">
      <c r="B376" s="28"/>
      <c r="C376" s="28"/>
      <c r="D376" s="89"/>
      <c r="E376" s="57"/>
      <c r="F376" s="57"/>
      <c r="G376" s="57"/>
      <c r="H376" s="57"/>
      <c r="I376" s="57"/>
      <c r="J376" s="57"/>
      <c r="K376" s="88"/>
    </row>
    <row r="377" spans="1:18" x14ac:dyDescent="0.25">
      <c r="B377" s="28"/>
      <c r="C377" s="28"/>
      <c r="D377" s="92" t="s">
        <v>93</v>
      </c>
      <c r="E377" s="93"/>
      <c r="F377" s="93"/>
      <c r="G377" s="90">
        <f>SUMIF(L340:L374, IF(L339="","",L339), K340:K374)</f>
        <v>0</v>
      </c>
      <c r="H377" s="90"/>
      <c r="I377" s="90"/>
      <c r="J377" s="90"/>
      <c r="K377" s="91"/>
    </row>
    <row r="378" spans="1:18" hidden="1" x14ac:dyDescent="0.25">
      <c r="B378" s="28"/>
      <c r="C378" s="28"/>
      <c r="D378" s="96" t="s">
        <v>94</v>
      </c>
      <c r="E378" s="97"/>
      <c r="F378" s="97"/>
      <c r="G378" s="94">
        <f>ROUND(SUMIF(L340:L374, IF(L339="","",L339), K340:K374) * 0.2, 2)</f>
        <v>0</v>
      </c>
      <c r="H378" s="94"/>
      <c r="I378" s="94"/>
      <c r="J378" s="94"/>
      <c r="K378" s="95"/>
    </row>
    <row r="379" spans="1:18" hidden="1" x14ac:dyDescent="0.25">
      <c r="B379" s="28"/>
      <c r="C379" s="28"/>
      <c r="D379" s="92" t="s">
        <v>95</v>
      </c>
      <c r="E379" s="93"/>
      <c r="F379" s="93"/>
      <c r="G379" s="90">
        <f>SUM(G377:G378)</f>
        <v>0</v>
      </c>
      <c r="H379" s="90"/>
      <c r="I379" s="90"/>
      <c r="J379" s="90"/>
      <c r="K379" s="91"/>
    </row>
    <row r="380" spans="1:18" x14ac:dyDescent="0.25">
      <c r="A380" s="7">
        <v>5</v>
      </c>
      <c r="B380" s="17" t="s">
        <v>247</v>
      </c>
      <c r="C380" s="17"/>
      <c r="D380" s="79" t="s">
        <v>139</v>
      </c>
      <c r="E380" s="79"/>
      <c r="F380" s="79"/>
      <c r="G380" s="26"/>
      <c r="H380" s="26"/>
      <c r="I380" s="26"/>
      <c r="J380" s="26"/>
      <c r="K380" s="27"/>
      <c r="L380" s="7"/>
    </row>
    <row r="381" spans="1:18" x14ac:dyDescent="0.25">
      <c r="A381" s="7">
        <v>9</v>
      </c>
      <c r="B381" s="20" t="s">
        <v>248</v>
      </c>
      <c r="C381" s="20"/>
      <c r="D381" s="80" t="s">
        <v>141</v>
      </c>
      <c r="E381" s="81"/>
      <c r="F381" s="81"/>
      <c r="G381" s="29" t="s">
        <v>13</v>
      </c>
      <c r="H381" s="30">
        <v>7</v>
      </c>
      <c r="I381" s="31"/>
      <c r="J381" s="32"/>
      <c r="K381" s="33">
        <f>IF(AND(H381= "",I381= ""), 0, ROUND(ROUND(J381, 2) * ROUND(IF(I381="",H381,I381),  0), 2))</f>
        <v>0</v>
      </c>
      <c r="L381" s="7"/>
      <c r="N381" s="34">
        <v>0.2</v>
      </c>
      <c r="R381" s="7">
        <v>1372</v>
      </c>
    </row>
    <row r="382" spans="1:18" hidden="1" x14ac:dyDescent="0.25">
      <c r="A382" s="7" t="s">
        <v>87</v>
      </c>
    </row>
    <row r="383" spans="1:18" ht="22.5" customHeight="1" x14ac:dyDescent="0.25">
      <c r="A383" s="7" t="s">
        <v>81</v>
      </c>
      <c r="B383" s="35"/>
      <c r="C383" s="35"/>
      <c r="D383" s="82" t="s">
        <v>142</v>
      </c>
      <c r="E383" s="82"/>
      <c r="F383" s="82"/>
      <c r="G383" s="82"/>
      <c r="H383" s="82"/>
      <c r="I383" s="82"/>
      <c r="J383" s="82"/>
      <c r="K383" s="35"/>
    </row>
    <row r="384" spans="1:18" hidden="1" x14ac:dyDescent="0.25">
      <c r="A384" s="7" t="s">
        <v>89</v>
      </c>
    </row>
    <row r="385" spans="1:18" hidden="1" x14ac:dyDescent="0.25">
      <c r="A385" s="7" t="s">
        <v>83</v>
      </c>
    </row>
    <row r="386" spans="1:18" x14ac:dyDescent="0.25">
      <c r="A386" s="7">
        <v>9</v>
      </c>
      <c r="B386" s="20" t="s">
        <v>249</v>
      </c>
      <c r="C386" s="20"/>
      <c r="D386" s="80" t="s">
        <v>147</v>
      </c>
      <c r="E386" s="81"/>
      <c r="F386" s="81"/>
      <c r="G386" s="29" t="s">
        <v>116</v>
      </c>
      <c r="H386" s="38">
        <v>140.88</v>
      </c>
      <c r="I386" s="39"/>
      <c r="J386" s="32"/>
      <c r="K386" s="33">
        <f>IF(AND(H386= "",I386= ""), 0, ROUND(ROUND(J386, 2) * ROUND(IF(I386="",H386,I386),  3), 2))</f>
        <v>0</v>
      </c>
      <c r="L386" s="7"/>
      <c r="N386" s="34">
        <v>0.2</v>
      </c>
      <c r="R386" s="7">
        <v>1372</v>
      </c>
    </row>
    <row r="387" spans="1:18" hidden="1" x14ac:dyDescent="0.25">
      <c r="A387" s="7" t="s">
        <v>87</v>
      </c>
    </row>
    <row r="388" spans="1:18" hidden="1" x14ac:dyDescent="0.25">
      <c r="A388" s="7" t="s">
        <v>89</v>
      </c>
    </row>
    <row r="389" spans="1:18" hidden="1" x14ac:dyDescent="0.25">
      <c r="A389" s="7" t="s">
        <v>83</v>
      </c>
    </row>
    <row r="390" spans="1:18" x14ac:dyDescent="0.25">
      <c r="A390" s="7">
        <v>9</v>
      </c>
      <c r="B390" s="20" t="s">
        <v>250</v>
      </c>
      <c r="C390" s="20"/>
      <c r="D390" s="80" t="s">
        <v>150</v>
      </c>
      <c r="E390" s="81"/>
      <c r="F390" s="81"/>
      <c r="G390" s="29" t="s">
        <v>12</v>
      </c>
      <c r="H390" s="36">
        <v>587</v>
      </c>
      <c r="I390" s="37"/>
      <c r="J390" s="32"/>
      <c r="K390" s="33">
        <f>IF(AND(H390= "",I390= ""), 0, ROUND(ROUND(J390, 2) * ROUND(IF(I390="",H390,I390),  2), 2))</f>
        <v>0</v>
      </c>
      <c r="L390" s="7"/>
      <c r="N390" s="34">
        <v>0.2</v>
      </c>
      <c r="R390" s="7">
        <v>1372</v>
      </c>
    </row>
    <row r="391" spans="1:18" hidden="1" x14ac:dyDescent="0.25">
      <c r="A391" s="7" t="s">
        <v>87</v>
      </c>
    </row>
    <row r="392" spans="1:18" ht="22.5" customHeight="1" x14ac:dyDescent="0.25">
      <c r="A392" s="7" t="s">
        <v>81</v>
      </c>
      <c r="B392" s="35"/>
      <c r="C392" s="35"/>
      <c r="D392" s="82" t="s">
        <v>125</v>
      </c>
      <c r="E392" s="82"/>
      <c r="F392" s="82"/>
      <c r="G392" s="82"/>
      <c r="H392" s="82"/>
      <c r="I392" s="82"/>
      <c r="J392" s="82"/>
      <c r="K392" s="35"/>
    </row>
    <row r="393" spans="1:18" hidden="1" x14ac:dyDescent="0.25">
      <c r="A393" s="7" t="s">
        <v>89</v>
      </c>
    </row>
    <row r="394" spans="1:18" hidden="1" x14ac:dyDescent="0.25">
      <c r="A394" s="7" t="s">
        <v>83</v>
      </c>
    </row>
    <row r="395" spans="1:18" x14ac:dyDescent="0.25">
      <c r="A395" s="7">
        <v>9</v>
      </c>
      <c r="B395" s="20" t="s">
        <v>251</v>
      </c>
      <c r="C395" s="20"/>
      <c r="D395" s="80" t="s">
        <v>152</v>
      </c>
      <c r="E395" s="81"/>
      <c r="F395" s="81"/>
      <c r="G395" s="29" t="s">
        <v>12</v>
      </c>
      <c r="H395" s="36">
        <v>587</v>
      </c>
      <c r="I395" s="37"/>
      <c r="J395" s="32"/>
      <c r="K395" s="33">
        <f>IF(AND(H395= "",I395= ""), 0, ROUND(ROUND(J395, 2) * ROUND(IF(I395="",H395,I395),  2), 2))</f>
        <v>0</v>
      </c>
      <c r="L395" s="7"/>
      <c r="N395" s="34">
        <v>0.2</v>
      </c>
      <c r="R395" s="7">
        <v>1372</v>
      </c>
    </row>
    <row r="396" spans="1:18" hidden="1" x14ac:dyDescent="0.25">
      <c r="A396" s="7" t="s">
        <v>87</v>
      </c>
    </row>
    <row r="397" spans="1:18" hidden="1" x14ac:dyDescent="0.25">
      <c r="A397" s="7" t="s">
        <v>89</v>
      </c>
    </row>
    <row r="398" spans="1:18" hidden="1" x14ac:dyDescent="0.25">
      <c r="A398" s="7" t="s">
        <v>83</v>
      </c>
    </row>
    <row r="399" spans="1:18" x14ac:dyDescent="0.25">
      <c r="A399" s="7">
        <v>8</v>
      </c>
      <c r="B399" s="20" t="s">
        <v>252</v>
      </c>
      <c r="C399" s="20"/>
      <c r="D399" s="76" t="s">
        <v>154</v>
      </c>
      <c r="E399" s="76"/>
      <c r="F399" s="76"/>
      <c r="K399" s="21"/>
      <c r="L399" s="7"/>
    </row>
    <row r="400" spans="1:18" hidden="1" x14ac:dyDescent="0.25">
      <c r="A400" s="7" t="s">
        <v>44</v>
      </c>
    </row>
    <row r="401" spans="1:18" ht="22.5" customHeight="1" x14ac:dyDescent="0.25">
      <c r="A401" s="7">
        <v>9</v>
      </c>
      <c r="B401" s="20" t="s">
        <v>253</v>
      </c>
      <c r="C401" s="20"/>
      <c r="D401" s="80" t="s">
        <v>156</v>
      </c>
      <c r="E401" s="81"/>
      <c r="F401" s="81"/>
      <c r="G401" s="29" t="s">
        <v>13</v>
      </c>
      <c r="H401" s="30">
        <v>2</v>
      </c>
      <c r="I401" s="31"/>
      <c r="J401" s="32"/>
      <c r="K401" s="33">
        <f>IF(AND(H401= "",I401= ""), 0, ROUND(ROUND(J401, 2) * ROUND(IF(I401="",H401,I401),  0), 2))</f>
        <v>0</v>
      </c>
      <c r="L401" s="7"/>
      <c r="N401" s="34">
        <v>0.2</v>
      </c>
      <c r="R401" s="7">
        <v>1372</v>
      </c>
    </row>
    <row r="402" spans="1:18" hidden="1" x14ac:dyDescent="0.25">
      <c r="A402" s="7" t="s">
        <v>83</v>
      </c>
    </row>
    <row r="403" spans="1:18" ht="22.5" customHeight="1" x14ac:dyDescent="0.25">
      <c r="A403" s="7">
        <v>9</v>
      </c>
      <c r="B403" s="20" t="s">
        <v>254</v>
      </c>
      <c r="C403" s="20"/>
      <c r="D403" s="80" t="s">
        <v>158</v>
      </c>
      <c r="E403" s="81"/>
      <c r="F403" s="81"/>
      <c r="G403" s="29" t="s">
        <v>13</v>
      </c>
      <c r="H403" s="30">
        <v>3</v>
      </c>
      <c r="I403" s="31"/>
      <c r="J403" s="32"/>
      <c r="K403" s="33">
        <f>IF(AND(H403= "",I403= ""), 0, ROUND(ROUND(J403, 2) * ROUND(IF(I403="",H403,I403),  0), 2))</f>
        <v>0</v>
      </c>
      <c r="L403" s="7"/>
      <c r="N403" s="34">
        <v>0.2</v>
      </c>
      <c r="R403" s="7">
        <v>1372</v>
      </c>
    </row>
    <row r="404" spans="1:18" hidden="1" x14ac:dyDescent="0.25">
      <c r="A404" s="7" t="s">
        <v>83</v>
      </c>
    </row>
    <row r="405" spans="1:18" ht="22.5" customHeight="1" x14ac:dyDescent="0.25">
      <c r="A405" s="7">
        <v>9</v>
      </c>
      <c r="B405" s="20" t="s">
        <v>255</v>
      </c>
      <c r="C405" s="20"/>
      <c r="D405" s="80" t="s">
        <v>160</v>
      </c>
      <c r="E405" s="81"/>
      <c r="F405" s="81"/>
      <c r="G405" s="29" t="s">
        <v>13</v>
      </c>
      <c r="H405" s="30">
        <v>3</v>
      </c>
      <c r="I405" s="31"/>
      <c r="J405" s="32"/>
      <c r="K405" s="33">
        <f>IF(AND(H405= "",I405= ""), 0, ROUND(ROUND(J405, 2) * ROUND(IF(I405="",H405,I405),  0), 2))</f>
        <v>0</v>
      </c>
      <c r="L405" s="7"/>
      <c r="N405" s="34">
        <v>0.2</v>
      </c>
      <c r="R405" s="7">
        <v>1372</v>
      </c>
    </row>
    <row r="406" spans="1:18" hidden="1" x14ac:dyDescent="0.25">
      <c r="A406" s="7" t="s">
        <v>83</v>
      </c>
    </row>
    <row r="407" spans="1:18" ht="22.5" customHeight="1" x14ac:dyDescent="0.25">
      <c r="A407" s="7">
        <v>9</v>
      </c>
      <c r="B407" s="20" t="s">
        <v>256</v>
      </c>
      <c r="C407" s="20"/>
      <c r="D407" s="80" t="s">
        <v>162</v>
      </c>
      <c r="E407" s="81"/>
      <c r="F407" s="81"/>
      <c r="G407" s="29" t="s">
        <v>13</v>
      </c>
      <c r="H407" s="30">
        <v>2</v>
      </c>
      <c r="I407" s="31"/>
      <c r="J407" s="32"/>
      <c r="K407" s="33">
        <f>IF(AND(H407= "",I407= ""), 0, ROUND(ROUND(J407, 2) * ROUND(IF(I407="",H407,I407),  0), 2))</f>
        <v>0</v>
      </c>
      <c r="L407" s="7"/>
      <c r="N407" s="34">
        <v>0.2</v>
      </c>
      <c r="R407" s="7">
        <v>1372</v>
      </c>
    </row>
    <row r="408" spans="1:18" hidden="1" x14ac:dyDescent="0.25">
      <c r="A408" s="7" t="s">
        <v>83</v>
      </c>
    </row>
    <row r="409" spans="1:18" ht="22.5" customHeight="1" x14ac:dyDescent="0.25">
      <c r="A409" s="7">
        <v>9</v>
      </c>
      <c r="B409" s="20" t="s">
        <v>257</v>
      </c>
      <c r="C409" s="20"/>
      <c r="D409" s="80" t="s">
        <v>164</v>
      </c>
      <c r="E409" s="81"/>
      <c r="F409" s="81"/>
      <c r="G409" s="29" t="s">
        <v>13</v>
      </c>
      <c r="H409" s="30">
        <v>10</v>
      </c>
      <c r="I409" s="31"/>
      <c r="J409" s="32"/>
      <c r="K409" s="33">
        <f>IF(AND(H409= "",I409= ""), 0, ROUND(ROUND(J409, 2) * ROUND(IF(I409="",H409,I409),  0), 2))</f>
        <v>0</v>
      </c>
      <c r="L409" s="7"/>
      <c r="N409" s="34">
        <v>0.2</v>
      </c>
      <c r="R409" s="7">
        <v>1372</v>
      </c>
    </row>
    <row r="410" spans="1:18" hidden="1" x14ac:dyDescent="0.25">
      <c r="A410" s="7" t="s">
        <v>83</v>
      </c>
    </row>
    <row r="411" spans="1:18" hidden="1" x14ac:dyDescent="0.25">
      <c r="A411" s="7" t="s">
        <v>45</v>
      </c>
    </row>
    <row r="412" spans="1:18" x14ac:dyDescent="0.25">
      <c r="A412" s="7">
        <v>8</v>
      </c>
      <c r="B412" s="20" t="s">
        <v>258</v>
      </c>
      <c r="C412" s="20"/>
      <c r="D412" s="76" t="s">
        <v>166</v>
      </c>
      <c r="E412" s="76"/>
      <c r="F412" s="76"/>
      <c r="K412" s="21"/>
      <c r="L412" s="7"/>
    </row>
    <row r="413" spans="1:18" hidden="1" x14ac:dyDescent="0.25">
      <c r="A413" s="7" t="s">
        <v>44</v>
      </c>
    </row>
    <row r="414" spans="1:18" ht="16.5" x14ac:dyDescent="0.25">
      <c r="A414" s="7">
        <v>9</v>
      </c>
      <c r="B414" s="20" t="s">
        <v>259</v>
      </c>
      <c r="C414" s="20"/>
      <c r="D414" s="80" t="s">
        <v>168</v>
      </c>
      <c r="E414" s="81"/>
      <c r="F414" s="81"/>
      <c r="G414" s="29" t="s">
        <v>13</v>
      </c>
      <c r="H414" s="30">
        <v>9</v>
      </c>
      <c r="I414" s="31"/>
      <c r="J414" s="32"/>
      <c r="K414" s="33">
        <f>IF(AND(H414= "",I414= ""), 0, ROUND(ROUND(J414, 2) * ROUND(IF(I414="",H414,I414),  0), 2))</f>
        <v>0</v>
      </c>
      <c r="L414" s="7"/>
      <c r="N414" s="34">
        <v>0.2</v>
      </c>
      <c r="R414" s="7">
        <v>1372</v>
      </c>
    </row>
    <row r="415" spans="1:18" hidden="1" x14ac:dyDescent="0.25">
      <c r="A415" s="7" t="s">
        <v>83</v>
      </c>
    </row>
    <row r="416" spans="1:18" ht="16.5" x14ac:dyDescent="0.25">
      <c r="A416" s="7">
        <v>9</v>
      </c>
      <c r="B416" s="20" t="s">
        <v>260</v>
      </c>
      <c r="C416" s="20"/>
      <c r="D416" s="80" t="s">
        <v>170</v>
      </c>
      <c r="E416" s="81"/>
      <c r="F416" s="81"/>
      <c r="G416" s="29" t="s">
        <v>13</v>
      </c>
      <c r="H416" s="30">
        <v>7</v>
      </c>
      <c r="I416" s="31"/>
      <c r="J416" s="32"/>
      <c r="K416" s="33">
        <f>IF(AND(H416= "",I416= ""), 0, ROUND(ROUND(J416, 2) * ROUND(IF(I416="",H416,I416),  0), 2))</f>
        <v>0</v>
      </c>
      <c r="L416" s="7"/>
      <c r="N416" s="34">
        <v>0.2</v>
      </c>
      <c r="R416" s="7">
        <v>1372</v>
      </c>
    </row>
    <row r="417" spans="1:18" hidden="1" x14ac:dyDescent="0.25">
      <c r="A417" s="7" t="s">
        <v>83</v>
      </c>
    </row>
    <row r="418" spans="1:18" ht="16.5" x14ac:dyDescent="0.25">
      <c r="A418" s="7">
        <v>9</v>
      </c>
      <c r="B418" s="20" t="s">
        <v>261</v>
      </c>
      <c r="C418" s="20"/>
      <c r="D418" s="80" t="s">
        <v>172</v>
      </c>
      <c r="E418" s="81"/>
      <c r="F418" s="81"/>
      <c r="G418" s="29" t="s">
        <v>13</v>
      </c>
      <c r="H418" s="30">
        <v>17</v>
      </c>
      <c r="I418" s="31"/>
      <c r="J418" s="32"/>
      <c r="K418" s="33">
        <f>IF(AND(H418= "",I418= ""), 0, ROUND(ROUND(J418, 2) * ROUND(IF(I418="",H418,I418),  0), 2))</f>
        <v>0</v>
      </c>
      <c r="L418" s="7"/>
      <c r="N418" s="34">
        <v>0.2</v>
      </c>
      <c r="R418" s="7">
        <v>1372</v>
      </c>
    </row>
    <row r="419" spans="1:18" hidden="1" x14ac:dyDescent="0.25">
      <c r="A419" s="7" t="s">
        <v>83</v>
      </c>
    </row>
    <row r="420" spans="1:18" ht="16.5" x14ac:dyDescent="0.25">
      <c r="A420" s="7">
        <v>9</v>
      </c>
      <c r="B420" s="20" t="s">
        <v>262</v>
      </c>
      <c r="C420" s="20"/>
      <c r="D420" s="80" t="s">
        <v>174</v>
      </c>
      <c r="E420" s="81"/>
      <c r="F420" s="81"/>
      <c r="G420" s="29" t="s">
        <v>13</v>
      </c>
      <c r="H420" s="30">
        <v>10</v>
      </c>
      <c r="I420" s="31"/>
      <c r="J420" s="32"/>
      <c r="K420" s="33">
        <f>IF(AND(H420= "",I420= ""), 0, ROUND(ROUND(J420, 2) * ROUND(IF(I420="",H420,I420),  0), 2))</f>
        <v>0</v>
      </c>
      <c r="L420" s="7"/>
      <c r="N420" s="34">
        <v>0.2</v>
      </c>
      <c r="R420" s="7">
        <v>1372</v>
      </c>
    </row>
    <row r="421" spans="1:18" hidden="1" x14ac:dyDescent="0.25">
      <c r="A421" s="7" t="s">
        <v>83</v>
      </c>
    </row>
    <row r="422" spans="1:18" ht="16.5" x14ac:dyDescent="0.25">
      <c r="A422" s="7">
        <v>9</v>
      </c>
      <c r="B422" s="20" t="s">
        <v>263</v>
      </c>
      <c r="C422" s="20"/>
      <c r="D422" s="80" t="s">
        <v>176</v>
      </c>
      <c r="E422" s="81"/>
      <c r="F422" s="81"/>
      <c r="G422" s="29" t="s">
        <v>13</v>
      </c>
      <c r="H422" s="30">
        <v>13</v>
      </c>
      <c r="I422" s="31"/>
      <c r="J422" s="32"/>
      <c r="K422" s="33">
        <f>IF(AND(H422= "",I422= ""), 0, ROUND(ROUND(J422, 2) * ROUND(IF(I422="",H422,I422),  0), 2))</f>
        <v>0</v>
      </c>
      <c r="L422" s="7"/>
      <c r="N422" s="34">
        <v>0.2</v>
      </c>
      <c r="R422" s="7">
        <v>1372</v>
      </c>
    </row>
    <row r="423" spans="1:18" hidden="1" x14ac:dyDescent="0.25">
      <c r="A423" s="7" t="s">
        <v>83</v>
      </c>
    </row>
    <row r="424" spans="1:18" hidden="1" x14ac:dyDescent="0.25">
      <c r="A424" s="7" t="s">
        <v>45</v>
      </c>
    </row>
    <row r="425" spans="1:18" ht="24" customHeight="1" x14ac:dyDescent="0.25">
      <c r="A425" s="7">
        <v>8</v>
      </c>
      <c r="B425" s="20" t="s">
        <v>264</v>
      </c>
      <c r="C425" s="20"/>
      <c r="D425" s="76" t="s">
        <v>265</v>
      </c>
      <c r="E425" s="76"/>
      <c r="F425" s="76"/>
      <c r="K425" s="21"/>
      <c r="L425" s="7"/>
    </row>
    <row r="426" spans="1:18" hidden="1" x14ac:dyDescent="0.25">
      <c r="A426" s="7" t="s">
        <v>44</v>
      </c>
    </row>
    <row r="427" spans="1:18" ht="22.5" customHeight="1" x14ac:dyDescent="0.25">
      <c r="A427" s="7">
        <v>9</v>
      </c>
      <c r="B427" s="20" t="s">
        <v>266</v>
      </c>
      <c r="C427" s="20"/>
      <c r="D427" s="80" t="s">
        <v>267</v>
      </c>
      <c r="E427" s="81"/>
      <c r="F427" s="81"/>
      <c r="G427" s="29" t="s">
        <v>246</v>
      </c>
      <c r="H427" s="30">
        <v>1</v>
      </c>
      <c r="I427" s="31"/>
      <c r="J427" s="32"/>
      <c r="K427" s="33">
        <f>IF(AND(H427= "",I427= ""), 0, ROUND(ROUND(J427, 2) * ROUND(IF(I427="",H427,I427),  0), 2))</f>
        <v>0</v>
      </c>
      <c r="L427" s="7"/>
      <c r="N427" s="34">
        <v>0.2</v>
      </c>
      <c r="R427" s="7">
        <v>1372</v>
      </c>
    </row>
    <row r="428" spans="1:18" hidden="1" x14ac:dyDescent="0.25">
      <c r="A428" s="7" t="s">
        <v>83</v>
      </c>
    </row>
    <row r="429" spans="1:18" hidden="1" x14ac:dyDescent="0.25">
      <c r="A429" s="7" t="s">
        <v>45</v>
      </c>
    </row>
    <row r="430" spans="1:18" x14ac:dyDescent="0.25">
      <c r="A430" s="7">
        <v>9</v>
      </c>
      <c r="B430" s="20" t="s">
        <v>268</v>
      </c>
      <c r="C430" s="20"/>
      <c r="D430" s="80" t="s">
        <v>269</v>
      </c>
      <c r="E430" s="81"/>
      <c r="F430" s="81"/>
      <c r="G430" s="29" t="s">
        <v>86</v>
      </c>
      <c r="H430" s="36">
        <v>8.75</v>
      </c>
      <c r="I430" s="37"/>
      <c r="J430" s="32"/>
      <c r="K430" s="33">
        <f>IF(AND(H430= "",I430= ""), 0, ROUND(ROUND(J430, 2) * ROUND(IF(I430="",H430,I430),  2), 2))</f>
        <v>0</v>
      </c>
      <c r="L430" s="7"/>
      <c r="N430" s="34">
        <v>0.2</v>
      </c>
      <c r="R430" s="7">
        <v>1372</v>
      </c>
    </row>
    <row r="431" spans="1:18" hidden="1" x14ac:dyDescent="0.25">
      <c r="A431" s="7" t="s">
        <v>87</v>
      </c>
    </row>
    <row r="432" spans="1:18" hidden="1" x14ac:dyDescent="0.25">
      <c r="A432" s="7" t="s">
        <v>89</v>
      </c>
    </row>
    <row r="433" spans="1:18" hidden="1" x14ac:dyDescent="0.25">
      <c r="A433" s="7" t="s">
        <v>83</v>
      </c>
    </row>
    <row r="434" spans="1:18" x14ac:dyDescent="0.25">
      <c r="A434" s="7">
        <v>9</v>
      </c>
      <c r="B434" s="20" t="s">
        <v>270</v>
      </c>
      <c r="C434" s="20"/>
      <c r="D434" s="80" t="s">
        <v>271</v>
      </c>
      <c r="E434" s="81"/>
      <c r="F434" s="81"/>
      <c r="G434" s="29" t="s">
        <v>116</v>
      </c>
      <c r="H434" s="38">
        <v>7.0880000000000001</v>
      </c>
      <c r="I434" s="39"/>
      <c r="J434" s="32"/>
      <c r="K434" s="33">
        <f>IF(AND(H434= "",I434= ""), 0, ROUND(ROUND(J434, 2) * ROUND(IF(I434="",H434,I434),  3), 2))</f>
        <v>0</v>
      </c>
      <c r="L434" s="7"/>
      <c r="N434" s="34">
        <v>0.2</v>
      </c>
      <c r="R434" s="7">
        <v>1372</v>
      </c>
    </row>
    <row r="435" spans="1:18" hidden="1" x14ac:dyDescent="0.25">
      <c r="A435" s="7" t="s">
        <v>87</v>
      </c>
    </row>
    <row r="436" spans="1:18" ht="22.5" customHeight="1" x14ac:dyDescent="0.25">
      <c r="A436" s="7" t="s">
        <v>81</v>
      </c>
      <c r="B436" s="35"/>
      <c r="C436" s="35"/>
      <c r="D436" s="82" t="s">
        <v>272</v>
      </c>
      <c r="E436" s="82"/>
      <c r="F436" s="82"/>
      <c r="G436" s="82"/>
      <c r="H436" s="82"/>
      <c r="I436" s="82"/>
      <c r="J436" s="82"/>
      <c r="K436" s="35"/>
    </row>
    <row r="437" spans="1:18" hidden="1" x14ac:dyDescent="0.25">
      <c r="A437" s="7" t="s">
        <v>89</v>
      </c>
    </row>
    <row r="438" spans="1:18" hidden="1" x14ac:dyDescent="0.25">
      <c r="A438" s="7" t="s">
        <v>83</v>
      </c>
    </row>
    <row r="439" spans="1:18" ht="24" customHeight="1" x14ac:dyDescent="0.25">
      <c r="A439" s="7">
        <v>8</v>
      </c>
      <c r="B439" s="20" t="s">
        <v>273</v>
      </c>
      <c r="C439" s="20"/>
      <c r="D439" s="76" t="s">
        <v>274</v>
      </c>
      <c r="E439" s="76"/>
      <c r="F439" s="76"/>
      <c r="K439" s="21"/>
      <c r="L439" s="7"/>
    </row>
    <row r="440" spans="1:18" hidden="1" x14ac:dyDescent="0.25">
      <c r="A440" s="7" t="s">
        <v>44</v>
      </c>
    </row>
    <row r="441" spans="1:18" ht="16.5" x14ac:dyDescent="0.25">
      <c r="A441" s="7">
        <v>9</v>
      </c>
      <c r="B441" s="20" t="s">
        <v>275</v>
      </c>
      <c r="C441" s="20"/>
      <c r="D441" s="80" t="s">
        <v>276</v>
      </c>
      <c r="E441" s="81"/>
      <c r="F441" s="81"/>
      <c r="G441" s="29" t="s">
        <v>86</v>
      </c>
      <c r="H441" s="36">
        <v>140</v>
      </c>
      <c r="I441" s="37"/>
      <c r="J441" s="32"/>
      <c r="K441" s="33">
        <f>IF(AND(H441= "",I441= ""), 0, ROUND(ROUND(J441, 2) * ROUND(IF(I441="",H441,I441),  2), 2))</f>
        <v>0</v>
      </c>
      <c r="L441" s="7"/>
      <c r="N441" s="34">
        <v>0.2</v>
      </c>
      <c r="R441" s="7">
        <v>1372</v>
      </c>
    </row>
    <row r="442" spans="1:18" ht="22.5" customHeight="1" x14ac:dyDescent="0.25">
      <c r="A442" s="7" t="s">
        <v>81</v>
      </c>
      <c r="B442" s="35"/>
      <c r="C442" s="35"/>
      <c r="D442" s="82" t="s">
        <v>277</v>
      </c>
      <c r="E442" s="82"/>
      <c r="F442" s="82"/>
      <c r="G442" s="82"/>
      <c r="H442" s="82"/>
      <c r="I442" s="82"/>
      <c r="J442" s="82"/>
      <c r="K442" s="35"/>
    </row>
    <row r="443" spans="1:18" hidden="1" x14ac:dyDescent="0.25">
      <c r="A443" s="7" t="s">
        <v>89</v>
      </c>
    </row>
    <row r="444" spans="1:18" hidden="1" x14ac:dyDescent="0.25">
      <c r="A444" s="7" t="s">
        <v>83</v>
      </c>
    </row>
    <row r="445" spans="1:18" hidden="1" x14ac:dyDescent="0.25">
      <c r="A445" s="7" t="s">
        <v>45</v>
      </c>
    </row>
    <row r="446" spans="1:18" ht="24" customHeight="1" x14ac:dyDescent="0.25">
      <c r="A446" s="7">
        <v>8</v>
      </c>
      <c r="B446" s="20" t="s">
        <v>278</v>
      </c>
      <c r="C446" s="20"/>
      <c r="D446" s="76" t="s">
        <v>279</v>
      </c>
      <c r="E446" s="76"/>
      <c r="F446" s="76"/>
      <c r="K446" s="21"/>
      <c r="L446" s="7"/>
    </row>
    <row r="447" spans="1:18" hidden="1" x14ac:dyDescent="0.25">
      <c r="A447" s="7" t="s">
        <v>44</v>
      </c>
    </row>
    <row r="448" spans="1:18" ht="33.75" customHeight="1" x14ac:dyDescent="0.25">
      <c r="A448" s="7" t="s">
        <v>280</v>
      </c>
      <c r="B448" s="35"/>
      <c r="C448" s="35"/>
      <c r="D448" s="82" t="s">
        <v>281</v>
      </c>
      <c r="E448" s="82"/>
      <c r="F448" s="82"/>
      <c r="G448" s="82"/>
      <c r="H448" s="82"/>
      <c r="I448" s="82"/>
      <c r="J448" s="82"/>
      <c r="K448" s="35"/>
    </row>
    <row r="449" spans="1:18" ht="22.5" customHeight="1" x14ac:dyDescent="0.25">
      <c r="A449" s="7">
        <v>9</v>
      </c>
      <c r="B449" s="20" t="s">
        <v>282</v>
      </c>
      <c r="C449" s="20"/>
      <c r="D449" s="80" t="s">
        <v>283</v>
      </c>
      <c r="E449" s="81"/>
      <c r="F449" s="81"/>
      <c r="G449" s="29" t="s">
        <v>86</v>
      </c>
      <c r="H449" s="36">
        <v>140</v>
      </c>
      <c r="I449" s="37"/>
      <c r="J449" s="32"/>
      <c r="K449" s="33">
        <f>IF(AND(H449= "",I449= ""), 0, ROUND(ROUND(J449, 2) * ROUND(IF(I449="",H449,I449),  2), 2))</f>
        <v>0</v>
      </c>
      <c r="L449" s="7"/>
      <c r="N449" s="34">
        <v>0.2</v>
      </c>
      <c r="R449" s="7">
        <v>1372</v>
      </c>
    </row>
    <row r="450" spans="1:18" hidden="1" x14ac:dyDescent="0.25">
      <c r="A450" s="7" t="s">
        <v>89</v>
      </c>
    </row>
    <row r="451" spans="1:18" hidden="1" x14ac:dyDescent="0.25">
      <c r="A451" s="7" t="s">
        <v>83</v>
      </c>
    </row>
    <row r="452" spans="1:18" hidden="1" x14ac:dyDescent="0.25">
      <c r="A452" s="7" t="s">
        <v>45</v>
      </c>
    </row>
    <row r="453" spans="1:18" ht="22.5" customHeight="1" x14ac:dyDescent="0.25">
      <c r="A453" s="7">
        <v>9</v>
      </c>
      <c r="B453" s="20" t="s">
        <v>284</v>
      </c>
      <c r="C453" s="20"/>
      <c r="D453" s="80" t="s">
        <v>285</v>
      </c>
      <c r="E453" s="81"/>
      <c r="F453" s="81"/>
      <c r="G453" s="29" t="s">
        <v>13</v>
      </c>
      <c r="H453" s="30">
        <v>4</v>
      </c>
      <c r="I453" s="31"/>
      <c r="J453" s="32"/>
      <c r="K453" s="33">
        <f>IF(AND(H453= "",I453= ""), 0, ROUND(ROUND(J453, 2) * ROUND(IF(I453="",H453,I453),  0), 2))</f>
        <v>0</v>
      </c>
      <c r="L453" s="7"/>
      <c r="N453" s="34">
        <v>0.2</v>
      </c>
      <c r="R453" s="7">
        <v>1372</v>
      </c>
    </row>
    <row r="454" spans="1:18" hidden="1" x14ac:dyDescent="0.25">
      <c r="A454" s="7" t="s">
        <v>87</v>
      </c>
    </row>
    <row r="455" spans="1:18" hidden="1" x14ac:dyDescent="0.25">
      <c r="A455" s="7" t="s">
        <v>83</v>
      </c>
    </row>
    <row r="456" spans="1:18" x14ac:dyDescent="0.25">
      <c r="A456" s="7" t="s">
        <v>92</v>
      </c>
      <c r="B456" s="28"/>
      <c r="C456" s="28"/>
      <c r="D456" s="83"/>
      <c r="E456" s="83"/>
      <c r="F456" s="83"/>
      <c r="K456" s="28"/>
    </row>
    <row r="457" spans="1:18" x14ac:dyDescent="0.25">
      <c r="B457" s="28"/>
      <c r="C457" s="28"/>
      <c r="D457" s="86" t="s">
        <v>139</v>
      </c>
      <c r="E457" s="87"/>
      <c r="F457" s="87"/>
      <c r="G457" s="84"/>
      <c r="H457" s="84"/>
      <c r="I457" s="84"/>
      <c r="J457" s="84"/>
      <c r="K457" s="85"/>
    </row>
    <row r="458" spans="1:18" x14ac:dyDescent="0.25">
      <c r="B458" s="28"/>
      <c r="C458" s="28"/>
      <c r="D458" s="89"/>
      <c r="E458" s="57"/>
      <c r="F458" s="57"/>
      <c r="G458" s="57"/>
      <c r="H458" s="57"/>
      <c r="I458" s="57"/>
      <c r="J458" s="57"/>
      <c r="K458" s="88"/>
    </row>
    <row r="459" spans="1:18" x14ac:dyDescent="0.25">
      <c r="B459" s="28"/>
      <c r="C459" s="28"/>
      <c r="D459" s="92" t="s">
        <v>93</v>
      </c>
      <c r="E459" s="93"/>
      <c r="F459" s="93"/>
      <c r="G459" s="90">
        <f>SUMIF(L381:L456, IF(L380="","",L380), K381:K456)</f>
        <v>0</v>
      </c>
      <c r="H459" s="90"/>
      <c r="I459" s="90"/>
      <c r="J459" s="90"/>
      <c r="K459" s="91"/>
    </row>
    <row r="460" spans="1:18" hidden="1" x14ac:dyDescent="0.25">
      <c r="B460" s="28"/>
      <c r="C460" s="28"/>
      <c r="D460" s="96" t="s">
        <v>94</v>
      </c>
      <c r="E460" s="97"/>
      <c r="F460" s="97"/>
      <c r="G460" s="94">
        <f>ROUND(SUMIF(L381:L456, IF(L380="","",L380), K381:K456) * 0.2, 2)</f>
        <v>0</v>
      </c>
      <c r="H460" s="94"/>
      <c r="I460" s="94"/>
      <c r="J460" s="94"/>
      <c r="K460" s="95"/>
    </row>
    <row r="461" spans="1:18" hidden="1" x14ac:dyDescent="0.25">
      <c r="B461" s="28"/>
      <c r="C461" s="28"/>
      <c r="D461" s="92" t="s">
        <v>95</v>
      </c>
      <c r="E461" s="93"/>
      <c r="F461" s="93"/>
      <c r="G461" s="90">
        <f>SUM(G459:G460)</f>
        <v>0</v>
      </c>
      <c r="H461" s="90"/>
      <c r="I461" s="90"/>
      <c r="J461" s="90"/>
      <c r="K461" s="91"/>
    </row>
    <row r="462" spans="1:18" x14ac:dyDescent="0.25">
      <c r="A462" s="7" t="s">
        <v>183</v>
      </c>
      <c r="B462" s="28"/>
      <c r="C462" s="28"/>
      <c r="D462" s="83"/>
      <c r="E462" s="83"/>
      <c r="F462" s="83"/>
      <c r="K462" s="28"/>
    </row>
    <row r="463" spans="1:18" x14ac:dyDescent="0.25">
      <c r="B463" s="28"/>
      <c r="C463" s="28"/>
      <c r="D463" s="86" t="s">
        <v>185</v>
      </c>
      <c r="E463" s="87"/>
      <c r="F463" s="87"/>
      <c r="G463" s="84"/>
      <c r="H463" s="84"/>
      <c r="I463" s="84"/>
      <c r="J463" s="84"/>
      <c r="K463" s="85"/>
    </row>
    <row r="464" spans="1:18" x14ac:dyDescent="0.25">
      <c r="B464" s="28"/>
      <c r="C464" s="28"/>
      <c r="D464" s="89"/>
      <c r="E464" s="57"/>
      <c r="F464" s="57"/>
      <c r="G464" s="57"/>
      <c r="H464" s="57"/>
      <c r="I464" s="57"/>
      <c r="J464" s="57"/>
      <c r="K464" s="88"/>
    </row>
    <row r="465" spans="1:11" x14ac:dyDescent="0.25">
      <c r="B465" s="28"/>
      <c r="C465" s="28"/>
      <c r="D465" s="92" t="s">
        <v>93</v>
      </c>
      <c r="E465" s="93"/>
      <c r="F465" s="93"/>
      <c r="G465" s="90">
        <f>SUMIF(L230:L462, IF(L229="","",L229), K230:K462)</f>
        <v>0</v>
      </c>
      <c r="H465" s="90"/>
      <c r="I465" s="90"/>
      <c r="J465" s="90"/>
      <c r="K465" s="91"/>
    </row>
    <row r="466" spans="1:11" hidden="1" x14ac:dyDescent="0.25">
      <c r="B466" s="28"/>
      <c r="C466" s="28"/>
      <c r="D466" s="96" t="s">
        <v>94</v>
      </c>
      <c r="E466" s="97"/>
      <c r="F466" s="97"/>
      <c r="G466" s="94">
        <f>ROUND(SUMIF(L230:L462, IF(L229="","",L229), K230:K462) * 0.2, 2)</f>
        <v>0</v>
      </c>
      <c r="H466" s="94"/>
      <c r="I466" s="94"/>
      <c r="J466" s="94"/>
      <c r="K466" s="95"/>
    </row>
    <row r="467" spans="1:11" hidden="1" x14ac:dyDescent="0.25">
      <c r="B467" s="28"/>
      <c r="C467" s="28"/>
      <c r="D467" s="92" t="s">
        <v>95</v>
      </c>
      <c r="E467" s="93"/>
      <c r="F467" s="93"/>
      <c r="G467" s="90">
        <f>SUM(G465:G466)</f>
        <v>0</v>
      </c>
      <c r="H467" s="90"/>
      <c r="I467" s="90"/>
      <c r="J467" s="90"/>
      <c r="K467" s="91"/>
    </row>
    <row r="468" spans="1:11" x14ac:dyDescent="0.25">
      <c r="A468" s="7" t="s">
        <v>286</v>
      </c>
      <c r="B468" s="28"/>
      <c r="C468" s="28"/>
      <c r="D468" s="83"/>
      <c r="E468" s="83"/>
      <c r="F468" s="83"/>
      <c r="K468" s="28"/>
    </row>
    <row r="469" spans="1:11" x14ac:dyDescent="0.25">
      <c r="B469" s="28"/>
      <c r="C469" s="28"/>
      <c r="D469" s="86" t="s">
        <v>71</v>
      </c>
      <c r="E469" s="87"/>
      <c r="F469" s="87"/>
      <c r="G469" s="84"/>
      <c r="H469" s="84"/>
      <c r="I469" s="84"/>
      <c r="J469" s="84"/>
      <c r="K469" s="85"/>
    </row>
    <row r="470" spans="1:11" x14ac:dyDescent="0.25">
      <c r="B470" s="28"/>
      <c r="C470" s="28"/>
      <c r="D470" s="89"/>
      <c r="E470" s="57"/>
      <c r="F470" s="57"/>
      <c r="G470" s="57"/>
      <c r="H470" s="57"/>
      <c r="I470" s="57"/>
      <c r="J470" s="57"/>
      <c r="K470" s="88"/>
    </row>
    <row r="471" spans="1:11" x14ac:dyDescent="0.25">
      <c r="B471" s="28"/>
      <c r="C471" s="28"/>
      <c r="D471" s="96" t="s">
        <v>93</v>
      </c>
      <c r="E471" s="97"/>
      <c r="F471" s="97"/>
      <c r="G471" s="94">
        <f>SUMIF(L47:L468, IF(L46="","",L46), K47:K468)</f>
        <v>0</v>
      </c>
      <c r="H471" s="94"/>
      <c r="I471" s="94"/>
      <c r="J471" s="94"/>
      <c r="K471" s="95"/>
    </row>
    <row r="472" spans="1:11" x14ac:dyDescent="0.25">
      <c r="B472" s="28"/>
      <c r="C472" s="28"/>
      <c r="D472" s="96" t="s">
        <v>94</v>
      </c>
      <c r="E472" s="97"/>
      <c r="F472" s="97"/>
      <c r="G472" s="94">
        <f>ROUND(SUMIF(L47:L468, IF(L46="","",L46), K47:K468) * 0.2, 2)</f>
        <v>0</v>
      </c>
      <c r="H472" s="94"/>
      <c r="I472" s="94"/>
      <c r="J472" s="94"/>
      <c r="K472" s="95"/>
    </row>
    <row r="473" spans="1:11" x14ac:dyDescent="0.25">
      <c r="B473" s="28"/>
      <c r="C473" s="28"/>
      <c r="D473" s="92" t="s">
        <v>95</v>
      </c>
      <c r="E473" s="93"/>
      <c r="F473" s="93"/>
      <c r="G473" s="90">
        <f>SUM(G471:G472)</f>
        <v>0</v>
      </c>
      <c r="H473" s="90"/>
      <c r="I473" s="90"/>
      <c r="J473" s="90"/>
      <c r="K473" s="91"/>
    </row>
    <row r="474" spans="1:11" ht="31.5" customHeight="1" x14ac:dyDescent="0.25">
      <c r="B474" s="3"/>
      <c r="C474" s="3"/>
      <c r="D474" s="98" t="s">
        <v>287</v>
      </c>
      <c r="E474" s="98"/>
      <c r="F474" s="98"/>
      <c r="G474" s="98"/>
      <c r="H474" s="98"/>
      <c r="I474" s="98"/>
      <c r="J474" s="98"/>
      <c r="K474" s="98"/>
    </row>
    <row r="476" spans="1:11" x14ac:dyDescent="0.25">
      <c r="D476" s="99" t="s">
        <v>288</v>
      </c>
      <c r="E476" s="99"/>
      <c r="F476" s="99"/>
      <c r="G476" s="99"/>
      <c r="H476" s="99"/>
      <c r="I476" s="99"/>
      <c r="J476" s="99"/>
      <c r="K476" s="99"/>
    </row>
    <row r="477" spans="1:11" x14ac:dyDescent="0.25">
      <c r="D477" s="101" t="s">
        <v>289</v>
      </c>
      <c r="E477" s="102"/>
      <c r="F477" s="102"/>
      <c r="G477" s="100">
        <f>SUMIF(L52:L453, "", K52:K453)</f>
        <v>0</v>
      </c>
      <c r="H477" s="100"/>
      <c r="I477" s="100"/>
      <c r="J477" s="100"/>
      <c r="K477" s="100"/>
    </row>
    <row r="478" spans="1:11" x14ac:dyDescent="0.25">
      <c r="D478" s="105" t="s">
        <v>290</v>
      </c>
      <c r="E478" s="106"/>
      <c r="F478" s="106"/>
      <c r="G478" s="103">
        <f>SUMIF(L52:L212, "", K52:K212)</f>
        <v>0</v>
      </c>
      <c r="H478" s="104"/>
      <c r="I478" s="104"/>
      <c r="J478" s="104"/>
      <c r="K478" s="104"/>
    </row>
    <row r="479" spans="1:11" x14ac:dyDescent="0.25">
      <c r="D479" s="109" t="s">
        <v>291</v>
      </c>
      <c r="E479" s="57"/>
      <c r="F479" s="57"/>
      <c r="G479" s="107">
        <f>SUMIF(L52:L61, "", K52:K61)</f>
        <v>0</v>
      </c>
      <c r="H479" s="108"/>
      <c r="I479" s="108"/>
      <c r="J479" s="108"/>
      <c r="K479" s="108"/>
    </row>
    <row r="480" spans="1:11" x14ac:dyDescent="0.25">
      <c r="D480" s="109" t="s">
        <v>292</v>
      </c>
      <c r="E480" s="57"/>
      <c r="F480" s="57"/>
      <c r="G480" s="107">
        <f>SUMIF(L73:L104, "", K73:K104)</f>
        <v>0</v>
      </c>
      <c r="H480" s="108"/>
      <c r="I480" s="108"/>
      <c r="J480" s="108"/>
      <c r="K480" s="108"/>
    </row>
    <row r="481" spans="1:11" x14ac:dyDescent="0.25">
      <c r="D481" s="109" t="s">
        <v>293</v>
      </c>
      <c r="E481" s="57"/>
      <c r="F481" s="57"/>
      <c r="G481" s="107">
        <f>SUMIF(L117:L145, "", K117:K145)</f>
        <v>0</v>
      </c>
      <c r="H481" s="108"/>
      <c r="I481" s="108"/>
      <c r="J481" s="108"/>
      <c r="K481" s="108"/>
    </row>
    <row r="482" spans="1:11" x14ac:dyDescent="0.25">
      <c r="D482" s="109" t="s">
        <v>294</v>
      </c>
      <c r="E482" s="57"/>
      <c r="F482" s="57"/>
      <c r="G482" s="107">
        <f>SUMIF(L157:L212, "", K157:K212)</f>
        <v>0</v>
      </c>
      <c r="H482" s="108"/>
      <c r="I482" s="108"/>
      <c r="J482" s="108"/>
      <c r="K482" s="108"/>
    </row>
    <row r="483" spans="1:11" x14ac:dyDescent="0.25">
      <c r="D483" s="105" t="s">
        <v>295</v>
      </c>
      <c r="E483" s="106"/>
      <c r="F483" s="106"/>
      <c r="G483" s="103">
        <f>SUMIF(L233:L453, "", K233:K453)</f>
        <v>0</v>
      </c>
      <c r="H483" s="104"/>
      <c r="I483" s="104"/>
      <c r="J483" s="104"/>
      <c r="K483" s="104"/>
    </row>
    <row r="484" spans="1:11" x14ac:dyDescent="0.25">
      <c r="D484" s="109" t="s">
        <v>296</v>
      </c>
      <c r="E484" s="57"/>
      <c r="F484" s="57"/>
      <c r="G484" s="107">
        <f>SUMIF(L233:L286, "", K233:K286)</f>
        <v>0</v>
      </c>
      <c r="H484" s="108"/>
      <c r="I484" s="108"/>
      <c r="J484" s="108"/>
      <c r="K484" s="108"/>
    </row>
    <row r="485" spans="1:11" x14ac:dyDescent="0.25">
      <c r="D485" s="109" t="s">
        <v>297</v>
      </c>
      <c r="E485" s="57"/>
      <c r="F485" s="57"/>
      <c r="G485" s="107">
        <f>SUMIF(L298:L328, "", K298:K328)</f>
        <v>0</v>
      </c>
      <c r="H485" s="108"/>
      <c r="I485" s="108"/>
      <c r="J485" s="108"/>
      <c r="K485" s="108"/>
    </row>
    <row r="486" spans="1:11" x14ac:dyDescent="0.25">
      <c r="D486" s="109" t="s">
        <v>298</v>
      </c>
      <c r="E486" s="57"/>
      <c r="F486" s="57"/>
      <c r="G486" s="107">
        <f>SUMIF(L342:L371, "", K342:K371)</f>
        <v>0</v>
      </c>
      <c r="H486" s="108"/>
      <c r="I486" s="108"/>
      <c r="J486" s="108"/>
      <c r="K486" s="108"/>
    </row>
    <row r="487" spans="1:11" x14ac:dyDescent="0.25">
      <c r="D487" s="109" t="s">
        <v>299</v>
      </c>
      <c r="E487" s="57"/>
      <c r="F487" s="57"/>
      <c r="G487" s="107">
        <f>SUMIF(L381:L453, "", K381:K453)</f>
        <v>0</v>
      </c>
      <c r="H487" s="108"/>
      <c r="I487" s="108"/>
      <c r="J487" s="108"/>
      <c r="K487" s="108"/>
    </row>
    <row r="488" spans="1:11" x14ac:dyDescent="0.25">
      <c r="D488" s="110" t="s">
        <v>300</v>
      </c>
      <c r="E488" s="111"/>
      <c r="F488" s="111"/>
      <c r="G488" s="41"/>
      <c r="H488" s="41"/>
      <c r="I488" s="41"/>
      <c r="J488" s="41"/>
      <c r="K488" s="42"/>
    </row>
    <row r="489" spans="1:11" x14ac:dyDescent="0.25">
      <c r="D489" s="112"/>
      <c r="E489" s="113"/>
      <c r="F489" s="113"/>
      <c r="G489" s="113"/>
      <c r="H489" s="113"/>
      <c r="I489" s="113"/>
      <c r="J489" s="113"/>
      <c r="K489" s="114"/>
    </row>
    <row r="490" spans="1:11" x14ac:dyDescent="0.25">
      <c r="A490" s="43"/>
      <c r="D490" s="115" t="s">
        <v>93</v>
      </c>
      <c r="E490" s="116"/>
      <c r="F490" s="116"/>
      <c r="G490" s="117">
        <f>SUMIF(L5:L474, IF(L4="","",L4), K5:K474)</f>
        <v>0</v>
      </c>
      <c r="H490" s="118"/>
      <c r="I490" s="118"/>
      <c r="J490" s="118"/>
      <c r="K490" s="119"/>
    </row>
    <row r="491" spans="1:11" x14ac:dyDescent="0.25">
      <c r="D491" s="106"/>
      <c r="E491" s="57"/>
      <c r="F491" s="57"/>
      <c r="G491" s="57"/>
      <c r="H491" s="57"/>
      <c r="I491" s="57"/>
      <c r="J491" s="57"/>
      <c r="K491" s="57"/>
    </row>
    <row r="492" spans="1:11" x14ac:dyDescent="0.25">
      <c r="D492" s="120" t="s">
        <v>301</v>
      </c>
      <c r="E492" s="120"/>
      <c r="F492" s="120"/>
      <c r="G492" s="120"/>
      <c r="H492" s="120"/>
      <c r="I492" s="120"/>
      <c r="J492" s="120"/>
      <c r="K492" s="120"/>
    </row>
    <row r="493" spans="1:11" x14ac:dyDescent="0.25">
      <c r="D493" s="121" t="str">
        <f>IF(Paramètres!AA2&lt;&gt;"",Paramètres!AA2,"")</f>
        <v xml:space="preserve">Zéro euro </v>
      </c>
      <c r="E493" s="121"/>
      <c r="F493" s="121"/>
      <c r="G493" s="121"/>
      <c r="H493" s="121"/>
      <c r="I493" s="121"/>
      <c r="J493" s="121"/>
      <c r="K493" s="121"/>
    </row>
    <row r="494" spans="1:11" x14ac:dyDescent="0.25">
      <c r="D494" s="121"/>
      <c r="E494" s="121"/>
      <c r="F494" s="121"/>
      <c r="G494" s="121"/>
      <c r="H494" s="121"/>
      <c r="I494" s="121"/>
      <c r="J494" s="121"/>
      <c r="K494" s="121"/>
    </row>
    <row r="495" spans="1:11" ht="56.65" customHeight="1" x14ac:dyDescent="0.25">
      <c r="G495" s="122" t="s">
        <v>302</v>
      </c>
      <c r="H495" s="122"/>
      <c r="I495" s="122"/>
      <c r="J495" s="122"/>
      <c r="K495" s="122"/>
    </row>
    <row r="497" spans="4:11" ht="85.15" customHeight="1" x14ac:dyDescent="0.25">
      <c r="D497" s="123" t="s">
        <v>303</v>
      </c>
      <c r="E497" s="123"/>
      <c r="G497" s="123" t="s">
        <v>304</v>
      </c>
      <c r="H497" s="123"/>
      <c r="I497" s="123"/>
      <c r="J497" s="123"/>
      <c r="K497" s="123"/>
    </row>
  </sheetData>
  <sheetProtection password="E95E" sheet="1" objects="1" selectLockedCells="1"/>
  <mergeCells count="309">
    <mergeCell ref="D497:E497"/>
    <mergeCell ref="G497:K497"/>
    <mergeCell ref="D488:F488"/>
    <mergeCell ref="D489:K489"/>
    <mergeCell ref="D490:F490"/>
    <mergeCell ref="G490:K490"/>
    <mergeCell ref="D491:K491"/>
    <mergeCell ref="D492:K492"/>
    <mergeCell ref="D493:K493"/>
    <mergeCell ref="D494:K494"/>
    <mergeCell ref="G495:K495"/>
    <mergeCell ref="G483:K483"/>
    <mergeCell ref="D483:F483"/>
    <mergeCell ref="G484:K484"/>
    <mergeCell ref="D484:F484"/>
    <mergeCell ref="G485:K485"/>
    <mergeCell ref="D485:F485"/>
    <mergeCell ref="G486:K486"/>
    <mergeCell ref="D486:F486"/>
    <mergeCell ref="G487:K487"/>
    <mergeCell ref="D487:F487"/>
    <mergeCell ref="G478:K478"/>
    <mergeCell ref="D478:F478"/>
    <mergeCell ref="G479:K479"/>
    <mergeCell ref="D479:F479"/>
    <mergeCell ref="G480:K480"/>
    <mergeCell ref="D480:F480"/>
    <mergeCell ref="G481:K481"/>
    <mergeCell ref="D481:F481"/>
    <mergeCell ref="G482:K482"/>
    <mergeCell ref="D482:F482"/>
    <mergeCell ref="G471:K471"/>
    <mergeCell ref="D471:F471"/>
    <mergeCell ref="G472:K472"/>
    <mergeCell ref="D472:F472"/>
    <mergeCell ref="G473:K473"/>
    <mergeCell ref="D473:F473"/>
    <mergeCell ref="D474:K474"/>
    <mergeCell ref="D476:K476"/>
    <mergeCell ref="G477:K477"/>
    <mergeCell ref="D477:F477"/>
    <mergeCell ref="G466:K466"/>
    <mergeCell ref="D466:F466"/>
    <mergeCell ref="G467:K467"/>
    <mergeCell ref="D467:F467"/>
    <mergeCell ref="D468:F468"/>
    <mergeCell ref="G469:K469"/>
    <mergeCell ref="D469:F469"/>
    <mergeCell ref="G470:K470"/>
    <mergeCell ref="D470:F470"/>
    <mergeCell ref="G461:K461"/>
    <mergeCell ref="D461:F461"/>
    <mergeCell ref="D462:F462"/>
    <mergeCell ref="G463:K463"/>
    <mergeCell ref="D463:F463"/>
    <mergeCell ref="G464:K464"/>
    <mergeCell ref="D464:F464"/>
    <mergeCell ref="G465:K465"/>
    <mergeCell ref="D465:F465"/>
    <mergeCell ref="D453:F453"/>
    <mergeCell ref="D456:F456"/>
    <mergeCell ref="G457:K457"/>
    <mergeCell ref="D457:F457"/>
    <mergeCell ref="G458:K458"/>
    <mergeCell ref="D458:F458"/>
    <mergeCell ref="G459:K459"/>
    <mergeCell ref="D459:F459"/>
    <mergeCell ref="G460:K460"/>
    <mergeCell ref="D460:F460"/>
    <mergeCell ref="D430:F430"/>
    <mergeCell ref="D434:F434"/>
    <mergeCell ref="D436:J436"/>
    <mergeCell ref="D439:F439"/>
    <mergeCell ref="D441:F441"/>
    <mergeCell ref="D442:J442"/>
    <mergeCell ref="D446:F446"/>
    <mergeCell ref="D448:J448"/>
    <mergeCell ref="D449:F449"/>
    <mergeCell ref="D409:F409"/>
    <mergeCell ref="D412:F412"/>
    <mergeCell ref="D414:F414"/>
    <mergeCell ref="D416:F416"/>
    <mergeCell ref="D418:F418"/>
    <mergeCell ref="D420:F420"/>
    <mergeCell ref="D422:F422"/>
    <mergeCell ref="D425:F425"/>
    <mergeCell ref="D427:F427"/>
    <mergeCell ref="D386:F386"/>
    <mergeCell ref="D390:F390"/>
    <mergeCell ref="D392:J392"/>
    <mergeCell ref="D395:F395"/>
    <mergeCell ref="D399:F399"/>
    <mergeCell ref="D401:F401"/>
    <mergeCell ref="D403:F403"/>
    <mergeCell ref="D405:F405"/>
    <mergeCell ref="D407:F407"/>
    <mergeCell ref="G377:K377"/>
    <mergeCell ref="D377:F377"/>
    <mergeCell ref="G378:K378"/>
    <mergeCell ref="D378:F378"/>
    <mergeCell ref="G379:K379"/>
    <mergeCell ref="D379:F379"/>
    <mergeCell ref="D380:F380"/>
    <mergeCell ref="D381:F381"/>
    <mergeCell ref="D383:J383"/>
    <mergeCell ref="D361:F361"/>
    <mergeCell ref="D363:J363"/>
    <mergeCell ref="D366:F366"/>
    <mergeCell ref="D368:J368"/>
    <mergeCell ref="D371:F371"/>
    <mergeCell ref="D374:F374"/>
    <mergeCell ref="G375:K375"/>
    <mergeCell ref="D375:F375"/>
    <mergeCell ref="G376:K376"/>
    <mergeCell ref="D376:F376"/>
    <mergeCell ref="D340:F340"/>
    <mergeCell ref="D342:F342"/>
    <mergeCell ref="D344:F344"/>
    <mergeCell ref="D346:F346"/>
    <mergeCell ref="D348:F348"/>
    <mergeCell ref="D351:F351"/>
    <mergeCell ref="D353:J353"/>
    <mergeCell ref="D356:F356"/>
    <mergeCell ref="D358:J358"/>
    <mergeCell ref="G335:K335"/>
    <mergeCell ref="D335:F335"/>
    <mergeCell ref="G336:K336"/>
    <mergeCell ref="D336:F336"/>
    <mergeCell ref="G337:K337"/>
    <mergeCell ref="D337:F337"/>
    <mergeCell ref="G338:K338"/>
    <mergeCell ref="D338:F338"/>
    <mergeCell ref="D339:F339"/>
    <mergeCell ref="D309:F309"/>
    <mergeCell ref="D313:F313"/>
    <mergeCell ref="D317:F317"/>
    <mergeCell ref="D319:F319"/>
    <mergeCell ref="D320:J320"/>
    <mergeCell ref="D328:F328"/>
    <mergeCell ref="D330:J330"/>
    <mergeCell ref="D333:F333"/>
    <mergeCell ref="G334:K334"/>
    <mergeCell ref="D334:F334"/>
    <mergeCell ref="G295:K295"/>
    <mergeCell ref="D295:F295"/>
    <mergeCell ref="G296:K296"/>
    <mergeCell ref="D296:F296"/>
    <mergeCell ref="D297:F297"/>
    <mergeCell ref="D298:F298"/>
    <mergeCell ref="D300:J300"/>
    <mergeCell ref="D304:F304"/>
    <mergeCell ref="D306:J306"/>
    <mergeCell ref="D286:F286"/>
    <mergeCell ref="D288:J288"/>
    <mergeCell ref="D291:F291"/>
    <mergeCell ref="G292:K292"/>
    <mergeCell ref="D292:F292"/>
    <mergeCell ref="G293:K293"/>
    <mergeCell ref="D293:F293"/>
    <mergeCell ref="G294:K294"/>
    <mergeCell ref="D294:F294"/>
    <mergeCell ref="D252:F252"/>
    <mergeCell ref="D254:F254"/>
    <mergeCell ref="D255:J255"/>
    <mergeCell ref="D262:F262"/>
    <mergeCell ref="D264:J264"/>
    <mergeCell ref="D269:F269"/>
    <mergeCell ref="D271:J271"/>
    <mergeCell ref="D279:F279"/>
    <mergeCell ref="D281:J281"/>
    <mergeCell ref="D229:F229"/>
    <mergeCell ref="D230:F230"/>
    <mergeCell ref="D231:F231"/>
    <mergeCell ref="D233:F233"/>
    <mergeCell ref="D237:F237"/>
    <mergeCell ref="D239:F239"/>
    <mergeCell ref="D242:F242"/>
    <mergeCell ref="D245:F245"/>
    <mergeCell ref="D248:F248"/>
    <mergeCell ref="G224:K224"/>
    <mergeCell ref="D224:F224"/>
    <mergeCell ref="G225:K225"/>
    <mergeCell ref="D225:F225"/>
    <mergeCell ref="G226:K226"/>
    <mergeCell ref="D226:F226"/>
    <mergeCell ref="G227:K227"/>
    <mergeCell ref="D227:F227"/>
    <mergeCell ref="G228:K228"/>
    <mergeCell ref="D228:F228"/>
    <mergeCell ref="G219:K219"/>
    <mergeCell ref="D219:F219"/>
    <mergeCell ref="G220:K220"/>
    <mergeCell ref="D220:F220"/>
    <mergeCell ref="G221:K221"/>
    <mergeCell ref="D221:F221"/>
    <mergeCell ref="G222:K222"/>
    <mergeCell ref="D222:F222"/>
    <mergeCell ref="D223:F223"/>
    <mergeCell ref="D200:F200"/>
    <mergeCell ref="D202:F202"/>
    <mergeCell ref="D204:F204"/>
    <mergeCell ref="D207:F207"/>
    <mergeCell ref="D209:J209"/>
    <mergeCell ref="D212:F212"/>
    <mergeCell ref="D214:J214"/>
    <mergeCell ref="D217:F217"/>
    <mergeCell ref="G218:K218"/>
    <mergeCell ref="D218:F218"/>
    <mergeCell ref="D181:F181"/>
    <mergeCell ref="D183:F183"/>
    <mergeCell ref="D185:F185"/>
    <mergeCell ref="D187:F187"/>
    <mergeCell ref="D189:F189"/>
    <mergeCell ref="D191:F191"/>
    <mergeCell ref="D194:F194"/>
    <mergeCell ref="D196:F196"/>
    <mergeCell ref="D198:F198"/>
    <mergeCell ref="D157:F157"/>
    <mergeCell ref="D159:J159"/>
    <mergeCell ref="D162:F162"/>
    <mergeCell ref="D164:J164"/>
    <mergeCell ref="D167:F167"/>
    <mergeCell ref="D169:J169"/>
    <mergeCell ref="D172:F172"/>
    <mergeCell ref="D174:J174"/>
    <mergeCell ref="D177:F177"/>
    <mergeCell ref="G152:K152"/>
    <mergeCell ref="D152:F152"/>
    <mergeCell ref="G153:K153"/>
    <mergeCell ref="D153:F153"/>
    <mergeCell ref="G154:K154"/>
    <mergeCell ref="D154:F154"/>
    <mergeCell ref="G155:K155"/>
    <mergeCell ref="D155:F155"/>
    <mergeCell ref="D156:F156"/>
    <mergeCell ref="D127:F127"/>
    <mergeCell ref="D131:F131"/>
    <mergeCell ref="D135:F135"/>
    <mergeCell ref="D137:F137"/>
    <mergeCell ref="D138:J138"/>
    <mergeCell ref="D145:F145"/>
    <mergeCell ref="D147:J147"/>
    <mergeCell ref="D150:F150"/>
    <mergeCell ref="G151:K151"/>
    <mergeCell ref="D151:F151"/>
    <mergeCell ref="G114:K114"/>
    <mergeCell ref="D114:F114"/>
    <mergeCell ref="G115:K115"/>
    <mergeCell ref="D115:F115"/>
    <mergeCell ref="D116:F116"/>
    <mergeCell ref="D117:F117"/>
    <mergeCell ref="D119:J119"/>
    <mergeCell ref="D122:F122"/>
    <mergeCell ref="D124:J124"/>
    <mergeCell ref="D104:F104"/>
    <mergeCell ref="D106:J106"/>
    <mergeCell ref="D110:F110"/>
    <mergeCell ref="G111:K111"/>
    <mergeCell ref="D111:F111"/>
    <mergeCell ref="G112:K112"/>
    <mergeCell ref="D112:F112"/>
    <mergeCell ref="G113:K113"/>
    <mergeCell ref="D113:F113"/>
    <mergeCell ref="D71:F71"/>
    <mergeCell ref="D73:F73"/>
    <mergeCell ref="D74:J74"/>
    <mergeCell ref="D80:F80"/>
    <mergeCell ref="D82:J82"/>
    <mergeCell ref="D89:F89"/>
    <mergeCell ref="D91:J91"/>
    <mergeCell ref="D98:F98"/>
    <mergeCell ref="D100:J100"/>
    <mergeCell ref="G66:K66"/>
    <mergeCell ref="D66:F66"/>
    <mergeCell ref="G67:K67"/>
    <mergeCell ref="D67:F67"/>
    <mergeCell ref="G68:K68"/>
    <mergeCell ref="D68:F68"/>
    <mergeCell ref="G69:K69"/>
    <mergeCell ref="D69:F69"/>
    <mergeCell ref="D70:F70"/>
    <mergeCell ref="D49:F49"/>
    <mergeCell ref="D50:F50"/>
    <mergeCell ref="D52:F52"/>
    <mergeCell ref="D53:J53"/>
    <mergeCell ref="D56:F56"/>
    <mergeCell ref="D58:J58"/>
    <mergeCell ref="D61:F61"/>
    <mergeCell ref="D64:F64"/>
    <mergeCell ref="G65:K65"/>
    <mergeCell ref="D65:F65"/>
    <mergeCell ref="D24:F24"/>
    <mergeCell ref="D27:F27"/>
    <mergeCell ref="D30:F30"/>
    <mergeCell ref="D33:F33"/>
    <mergeCell ref="D36:F36"/>
    <mergeCell ref="D39:F39"/>
    <mergeCell ref="D42:F42"/>
    <mergeCell ref="D46:F46"/>
    <mergeCell ref="D48:F48"/>
    <mergeCell ref="D3:F3"/>
    <mergeCell ref="D4:F4"/>
    <mergeCell ref="D5:F5"/>
    <mergeCell ref="D6:F6"/>
    <mergeCell ref="D9:F9"/>
    <mergeCell ref="D12:F12"/>
    <mergeCell ref="D15:F15"/>
    <mergeCell ref="D18:F18"/>
    <mergeCell ref="D21:F2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&amp;L24-052 - EHPAD René SALINS - Aménagements des jardins
9, rue Cart Broumet - 25240 - MOUTHE&amp;RCadre de Décomposition du Prix Global &amp; Forfaitaire - Lot n°01 AMENAGEMENTS EXTERIEURS 
DCE - Edition du 23/05/2025</oddHeader>
    <oddFooter>&amp;CEdition du 23/05/2025&amp;RPage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40" t="s">
        <v>305</v>
      </c>
      <c r="AA1" s="7">
        <f>IF(DPGF!G490&lt;&gt;"",DPGF!G490,"0")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5" t="s">
        <v>306</v>
      </c>
      <c r="B3" s="44" t="s">
        <v>307</v>
      </c>
      <c r="C3" s="124" t="s">
        <v>332</v>
      </c>
      <c r="D3" s="124"/>
      <c r="E3" s="124"/>
      <c r="F3" s="124"/>
      <c r="G3" s="124"/>
      <c r="H3" s="124"/>
      <c r="I3" s="124"/>
      <c r="J3" s="12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5" t="s">
        <v>308</v>
      </c>
      <c r="B5" s="44" t="s">
        <v>309</v>
      </c>
      <c r="C5" s="124" t="s">
        <v>333</v>
      </c>
      <c r="D5" s="124"/>
      <c r="E5" s="124"/>
      <c r="F5" s="124"/>
      <c r="G5" s="124"/>
      <c r="H5" s="124"/>
      <c r="I5" s="124"/>
      <c r="J5" s="12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5" t="s">
        <v>318</v>
      </c>
      <c r="B7" s="44" t="s">
        <v>319</v>
      </c>
      <c r="C7" s="46" t="s">
        <v>334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5" t="s">
        <v>320</v>
      </c>
      <c r="B9" s="44" t="s">
        <v>321</v>
      </c>
      <c r="C9" s="46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5" t="s">
        <v>310</v>
      </c>
      <c r="B11" s="44" t="s">
        <v>311</v>
      </c>
      <c r="C11" s="124" t="s">
        <v>40</v>
      </c>
      <c r="D11" s="124"/>
      <c r="E11" s="124"/>
      <c r="F11" s="124"/>
      <c r="G11" s="124"/>
      <c r="H11" s="124"/>
      <c r="I11" s="124"/>
      <c r="J11" s="12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5" t="s">
        <v>322</v>
      </c>
      <c r="B13" s="44" t="s">
        <v>323</v>
      </c>
      <c r="C13" s="46" t="s">
        <v>335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5" t="s">
        <v>324</v>
      </c>
      <c r="B15" s="44" t="s">
        <v>325</v>
      </c>
      <c r="C15" s="46" t="s">
        <v>336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5" t="s">
        <v>326</v>
      </c>
      <c r="B17" s="44" t="s">
        <v>327</v>
      </c>
      <c r="C17" s="4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7">
        <v>0.2</v>
      </c>
      <c r="E19" s="48" t="s">
        <v>328</v>
      </c>
      <c r="AA19" s="7">
        <f>INT((AA5-AA18*100)/10)</f>
        <v>0</v>
      </c>
    </row>
    <row r="20" spans="1:27" ht="12.75" customHeight="1" x14ac:dyDescent="0.25">
      <c r="C20" s="49">
        <v>5.5E-2</v>
      </c>
      <c r="E20" s="48" t="s">
        <v>329</v>
      </c>
      <c r="AA20" s="7">
        <f>AA5-AA18*100-AA19*10</f>
        <v>0</v>
      </c>
    </row>
    <row r="21" spans="1:27" ht="12.75" customHeight="1" x14ac:dyDescent="0.25">
      <c r="C21" s="49">
        <v>0</v>
      </c>
      <c r="E21" s="48" t="s">
        <v>330</v>
      </c>
      <c r="AA21" s="7">
        <f>INT(AA6/10)</f>
        <v>0</v>
      </c>
    </row>
    <row r="22" spans="1:27" ht="12.75" customHeight="1" x14ac:dyDescent="0.25">
      <c r="C22" s="50">
        <v>0</v>
      </c>
      <c r="E22" s="48" t="s">
        <v>331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5" t="s">
        <v>312</v>
      </c>
      <c r="B24" s="44" t="s">
        <v>313</v>
      </c>
      <c r="C24" s="124" t="s">
        <v>337</v>
      </c>
      <c r="D24" s="124"/>
      <c r="E24" s="124"/>
      <c r="F24" s="124"/>
      <c r="G24" s="124"/>
      <c r="H24" s="124"/>
      <c r="I24" s="124"/>
      <c r="J24" s="12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5" t="s">
        <v>314</v>
      </c>
      <c r="B26" s="44" t="s">
        <v>315</v>
      </c>
      <c r="C26" s="124" t="s">
        <v>338</v>
      </c>
      <c r="D26" s="124"/>
      <c r="E26" s="124"/>
      <c r="F26" s="124"/>
      <c r="G26" s="124"/>
      <c r="H26" s="124"/>
      <c r="I26" s="124"/>
      <c r="J26" s="12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5" t="s">
        <v>316</v>
      </c>
      <c r="B28" s="44" t="s">
        <v>317</v>
      </c>
      <c r="C28" s="124"/>
      <c r="D28" s="124"/>
      <c r="E28" s="124"/>
      <c r="F28" s="124"/>
      <c r="G28" s="124"/>
      <c r="H28" s="124"/>
      <c r="I28" s="124"/>
      <c r="J28" s="12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339</v>
      </c>
      <c r="B1" s="7" t="s">
        <v>340</v>
      </c>
    </row>
    <row r="2" spans="1:3" x14ac:dyDescent="0.25">
      <c r="A2" s="7" t="s">
        <v>341</v>
      </c>
      <c r="B2" s="7" t="s">
        <v>342</v>
      </c>
    </row>
    <row r="3" spans="1:3" x14ac:dyDescent="0.25">
      <c r="A3" s="7" t="s">
        <v>343</v>
      </c>
      <c r="B3" s="7">
        <v>1</v>
      </c>
    </row>
    <row r="4" spans="1:3" x14ac:dyDescent="0.25">
      <c r="A4" s="7" t="s">
        <v>344</v>
      </c>
      <c r="B4" s="7">
        <v>0</v>
      </c>
    </row>
    <row r="5" spans="1:3" x14ac:dyDescent="0.25">
      <c r="A5" s="7" t="s">
        <v>345</v>
      </c>
      <c r="B5" s="7">
        <v>0</v>
      </c>
    </row>
    <row r="6" spans="1:3" x14ac:dyDescent="0.25">
      <c r="A6" s="7" t="s">
        <v>346</v>
      </c>
      <c r="B6" s="7">
        <v>1</v>
      </c>
    </row>
    <row r="7" spans="1:3" x14ac:dyDescent="0.25">
      <c r="A7" s="7" t="s">
        <v>347</v>
      </c>
      <c r="B7" s="7">
        <v>1</v>
      </c>
    </row>
    <row r="8" spans="1:3" x14ac:dyDescent="0.25">
      <c r="A8" s="7" t="s">
        <v>348</v>
      </c>
      <c r="B8" s="7">
        <v>0</v>
      </c>
    </row>
    <row r="9" spans="1:3" x14ac:dyDescent="0.25">
      <c r="A9" s="7" t="s">
        <v>349</v>
      </c>
      <c r="B9" s="7">
        <v>0</v>
      </c>
    </row>
    <row r="10" spans="1:3" x14ac:dyDescent="0.25">
      <c r="A10" s="7" t="s">
        <v>350</v>
      </c>
      <c r="C10" s="7" t="s">
        <v>351</v>
      </c>
    </row>
    <row r="11" spans="1:3" x14ac:dyDescent="0.25">
      <c r="A11" s="7" t="s">
        <v>352</v>
      </c>
      <c r="B11" s="7">
        <v>0</v>
      </c>
    </row>
    <row r="12" spans="1:3" x14ac:dyDescent="0.25">
      <c r="A12" s="7" t="s">
        <v>353</v>
      </c>
      <c r="B12" s="7" t="s">
        <v>354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5" t="s">
        <v>355</v>
      </c>
      <c r="C2" s="125"/>
      <c r="D2" s="125"/>
      <c r="E2" s="125"/>
      <c r="F2" s="125"/>
      <c r="G2" s="125"/>
      <c r="H2" s="125"/>
      <c r="I2" s="125"/>
      <c r="J2" s="125"/>
    </row>
    <row r="4" spans="1:10" ht="12.75" customHeight="1" x14ac:dyDescent="0.25">
      <c r="A4" s="45" t="s">
        <v>306</v>
      </c>
      <c r="B4" s="44" t="s">
        <v>356</v>
      </c>
      <c r="C4" s="126"/>
      <c r="D4" s="126"/>
      <c r="E4" s="126"/>
      <c r="F4" s="126"/>
      <c r="G4" s="126"/>
      <c r="H4" s="126"/>
      <c r="I4" s="126"/>
      <c r="J4" s="126"/>
    </row>
    <row r="6" spans="1:10" ht="12.75" customHeight="1" x14ac:dyDescent="0.25">
      <c r="A6" s="45" t="s">
        <v>308</v>
      </c>
      <c r="B6" s="44" t="s">
        <v>357</v>
      </c>
      <c r="C6" s="126"/>
      <c r="D6" s="126"/>
      <c r="E6" s="126"/>
      <c r="F6" s="126"/>
      <c r="G6" s="126"/>
      <c r="H6" s="126"/>
      <c r="I6" s="126"/>
      <c r="J6" s="126"/>
    </row>
    <row r="8" spans="1:10" ht="12.75" customHeight="1" x14ac:dyDescent="0.25">
      <c r="A8" s="45" t="s">
        <v>318</v>
      </c>
      <c r="B8" s="44" t="s">
        <v>358</v>
      </c>
      <c r="C8" s="126"/>
      <c r="D8" s="126"/>
      <c r="E8" s="126"/>
      <c r="F8" s="126"/>
      <c r="G8" s="126"/>
      <c r="H8" s="126"/>
      <c r="I8" s="126"/>
      <c r="J8" s="126"/>
    </row>
    <row r="10" spans="1:10" ht="12.75" customHeight="1" x14ac:dyDescent="0.25">
      <c r="A10" s="45" t="s">
        <v>320</v>
      </c>
      <c r="B10" s="44" t="s">
        <v>359</v>
      </c>
      <c r="C10" s="127"/>
      <c r="D10" s="127"/>
      <c r="E10" s="127"/>
      <c r="F10" s="127"/>
      <c r="G10" s="127"/>
      <c r="H10" s="127"/>
      <c r="I10" s="127"/>
      <c r="J10" s="127"/>
    </row>
    <row r="12" spans="1:10" ht="12.75" customHeight="1" x14ac:dyDescent="0.25">
      <c r="A12" s="45" t="s">
        <v>310</v>
      </c>
      <c r="B12" s="44" t="s">
        <v>360</v>
      </c>
      <c r="C12" s="126"/>
      <c r="D12" s="126"/>
      <c r="E12" s="126"/>
      <c r="F12" s="126"/>
      <c r="G12" s="126"/>
      <c r="H12" s="126"/>
      <c r="I12" s="126"/>
      <c r="J12" s="126"/>
    </row>
    <row r="14" spans="1:10" ht="12.75" customHeight="1" x14ac:dyDescent="0.25">
      <c r="A14" s="45" t="s">
        <v>322</v>
      </c>
      <c r="B14" s="44" t="s">
        <v>361</v>
      </c>
      <c r="C14" s="126"/>
      <c r="D14" s="126"/>
      <c r="E14" s="126"/>
      <c r="F14" s="126"/>
      <c r="G14" s="126"/>
      <c r="H14" s="126"/>
      <c r="I14" s="126"/>
      <c r="J14" s="126"/>
    </row>
    <row r="16" spans="1:10" ht="12.75" customHeight="1" x14ac:dyDescent="0.25">
      <c r="A16" s="45" t="s">
        <v>324</v>
      </c>
      <c r="B16" s="44" t="s">
        <v>362</v>
      </c>
      <c r="C16" s="126"/>
      <c r="D16" s="126"/>
      <c r="E16" s="126"/>
      <c r="F16" s="126"/>
      <c r="G16" s="126"/>
      <c r="H16" s="126"/>
      <c r="I16" s="126"/>
      <c r="J16" s="126"/>
    </row>
    <row r="18" spans="1:10" ht="12.75" customHeight="1" x14ac:dyDescent="0.25">
      <c r="A18" s="45" t="s">
        <v>326</v>
      </c>
      <c r="B18" s="44" t="s">
        <v>363</v>
      </c>
      <c r="C18" s="128"/>
      <c r="D18" s="128"/>
      <c r="E18" s="128"/>
      <c r="F18" s="128"/>
      <c r="G18" s="128"/>
      <c r="H18" s="128"/>
      <c r="I18" s="128"/>
      <c r="J18" s="128"/>
    </row>
    <row r="20" spans="1:10" ht="12.75" customHeight="1" x14ac:dyDescent="0.25">
      <c r="A20" s="45" t="s">
        <v>364</v>
      </c>
      <c r="B20" s="44" t="s">
        <v>365</v>
      </c>
      <c r="C20" s="128"/>
      <c r="D20" s="128"/>
      <c r="E20" s="128"/>
      <c r="F20" s="128"/>
      <c r="G20" s="128"/>
      <c r="H20" s="128"/>
      <c r="I20" s="128"/>
      <c r="J20" s="128"/>
    </row>
    <row r="22" spans="1:10" ht="12.75" customHeight="1" x14ac:dyDescent="0.25">
      <c r="A22" s="45" t="s">
        <v>312</v>
      </c>
      <c r="B22" s="44" t="s">
        <v>366</v>
      </c>
      <c r="C22" s="128"/>
      <c r="D22" s="128"/>
      <c r="E22" s="128"/>
      <c r="F22" s="128"/>
      <c r="G22" s="128"/>
      <c r="H22" s="128"/>
      <c r="I22" s="128"/>
      <c r="J22" s="128"/>
    </row>
    <row r="24" spans="1:10" ht="12.75" customHeight="1" x14ac:dyDescent="0.25">
      <c r="A24" s="45" t="s">
        <v>314</v>
      </c>
      <c r="B24" s="44" t="s">
        <v>367</v>
      </c>
      <c r="C24" s="126"/>
      <c r="D24" s="126"/>
      <c r="E24" s="126"/>
      <c r="F24" s="126"/>
      <c r="G24" s="126"/>
      <c r="H24" s="126"/>
      <c r="I24" s="126"/>
      <c r="J24" s="126"/>
    </row>
    <row r="28" spans="1:10" ht="60" customHeight="1" x14ac:dyDescent="0.25">
      <c r="A28" s="45" t="s">
        <v>316</v>
      </c>
      <c r="B28" s="44" t="s">
        <v>368</v>
      </c>
      <c r="C28" s="126"/>
      <c r="D28" s="126"/>
      <c r="E28" s="126"/>
      <c r="F28" s="126"/>
      <c r="G28" s="126"/>
      <c r="H28" s="126"/>
      <c r="I28" s="126"/>
      <c r="J28" s="12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9" t="s">
        <v>369</v>
      </c>
      <c r="C2" s="129"/>
      <c r="D2" s="129"/>
      <c r="E2" s="129"/>
      <c r="F2" s="129"/>
    </row>
    <row r="4" spans="2:6" ht="12.75" customHeight="1" x14ac:dyDescent="0.25">
      <c r="B4" s="51" t="s">
        <v>370</v>
      </c>
      <c r="C4" s="51" t="s">
        <v>371</v>
      </c>
      <c r="D4" s="51" t="s">
        <v>372</v>
      </c>
      <c r="E4" s="51" t="s">
        <v>373</v>
      </c>
      <c r="F4" s="51" t="s">
        <v>374</v>
      </c>
    </row>
    <row r="6" spans="2:6" ht="12.75" customHeight="1" x14ac:dyDescent="0.25">
      <c r="B6" s="52"/>
      <c r="C6" s="53"/>
      <c r="D6" s="54"/>
      <c r="E6" s="55"/>
      <c r="F6" s="56" t="str">
        <f>IF(AND(E6= "",D6= ""), "", ROUND(ROUND(E6, 2) * ROUND(D6, 3), 2))</f>
        <v/>
      </c>
    </row>
    <row r="8" spans="2:6" ht="12.75" customHeight="1" x14ac:dyDescent="0.25">
      <c r="B8" s="52"/>
      <c r="C8" s="53"/>
      <c r="D8" s="54"/>
      <c r="E8" s="55"/>
      <c r="F8" s="56" t="str">
        <f>IF(AND(E8= "",D8= ""), "", ROUND(ROUND(E8, 2) * ROUND(D8, 3), 2))</f>
        <v/>
      </c>
    </row>
    <row r="10" spans="2:6" ht="12.75" customHeight="1" x14ac:dyDescent="0.25">
      <c r="B10" s="52"/>
      <c r="C10" s="53"/>
      <c r="D10" s="54"/>
      <c r="E10" s="55"/>
      <c r="F10" s="56" t="str">
        <f>IF(AND(E10= "",D10= ""), "", ROUND(ROUND(E10, 2) * ROUND(D10, 3), 2))</f>
        <v/>
      </c>
    </row>
    <row r="12" spans="2:6" ht="12.75" customHeight="1" x14ac:dyDescent="0.25">
      <c r="B12" s="52"/>
      <c r="C12" s="53"/>
      <c r="D12" s="54"/>
      <c r="E12" s="55"/>
      <c r="F12" s="56" t="str">
        <f>IF(AND(E12= "",D12= ""), "", ROUND(ROUND(E12, 2) * ROUND(D12, 3), 2))</f>
        <v/>
      </c>
    </row>
    <row r="14" spans="2:6" ht="12.75" customHeight="1" x14ac:dyDescent="0.25">
      <c r="B14" s="52"/>
      <c r="C14" s="53"/>
      <c r="D14" s="54"/>
      <c r="E14" s="55"/>
      <c r="F14" s="56" t="str">
        <f>IF(AND(E14= "",D14= ""), "", ROUND(ROUND(E14, 2) * ROUND(D14, 3), 2))</f>
        <v/>
      </c>
    </row>
    <row r="16" spans="2:6" ht="12.75" customHeight="1" x14ac:dyDescent="0.25">
      <c r="B16" s="52"/>
      <c r="C16" s="53"/>
      <c r="D16" s="54"/>
      <c r="E16" s="55"/>
      <c r="F16" s="56" t="str">
        <f>IF(AND(E16= "",D16= ""), "", ROUND(ROUND(E16, 2) * ROUND(D16, 3), 2))</f>
        <v/>
      </c>
    </row>
    <row r="18" spans="2:6" ht="12.75" customHeight="1" x14ac:dyDescent="0.25">
      <c r="B18" s="52"/>
      <c r="C18" s="53"/>
      <c r="D18" s="54"/>
      <c r="E18" s="55"/>
      <c r="F18" s="56" t="str">
        <f>IF(AND(E18= "",D18= ""), "", ROUND(ROUND(E18, 2) * ROUND(D18, 3), 2))</f>
        <v/>
      </c>
    </row>
    <row r="20" spans="2:6" ht="12.75" customHeight="1" x14ac:dyDescent="0.25">
      <c r="B20" s="52"/>
      <c r="C20" s="53"/>
      <c r="D20" s="54"/>
      <c r="E20" s="55"/>
      <c r="F20" s="56" t="str">
        <f>IF(AND(E20= "",D20= ""), "", ROUND(ROUND(E20, 2) * ROUND(D20, 3), 2))</f>
        <v/>
      </c>
    </row>
    <row r="22" spans="2:6" ht="12.75" customHeight="1" x14ac:dyDescent="0.25">
      <c r="B22" s="52"/>
      <c r="C22" s="53"/>
      <c r="D22" s="54"/>
      <c r="E22" s="55"/>
      <c r="F22" s="56" t="str">
        <f>IF(AND(E22= "",D22= ""), "", ROUND(ROUND(E22, 2) * ROUND(D22, 3), 2))</f>
        <v/>
      </c>
    </row>
    <row r="24" spans="2:6" ht="12.75" customHeight="1" x14ac:dyDescent="0.25">
      <c r="B24" s="52"/>
      <c r="C24" s="53"/>
      <c r="D24" s="54"/>
      <c r="E24" s="55"/>
      <c r="F24" s="56" t="str">
        <f>IF(AND(E24= "",D24= ""), "", ROUND(ROUND(E24, 2) * ROUND(D24, 3), 2))</f>
        <v/>
      </c>
    </row>
    <row r="26" spans="2:6" ht="12.75" customHeight="1" x14ac:dyDescent="0.25">
      <c r="B26" s="52"/>
      <c r="C26" s="53"/>
      <c r="D26" s="54"/>
      <c r="E26" s="55"/>
      <c r="F26" s="56" t="str">
        <f>IF(AND(E26= "",D26= ""), "", ROUND(ROUND(E26, 2) * ROUND(D26, 3), 2))</f>
        <v/>
      </c>
    </row>
    <row r="28" spans="2:6" ht="12.75" customHeight="1" x14ac:dyDescent="0.25">
      <c r="B28" s="52"/>
      <c r="C28" s="53"/>
      <c r="D28" s="54"/>
      <c r="E28" s="55"/>
      <c r="F28" s="56" t="str">
        <f>IF(AND(E28= "",D28= ""), "", ROUND(ROUND(E28, 2) * ROUND(D28, 3), 2))</f>
        <v/>
      </c>
    </row>
    <row r="30" spans="2:6" ht="12.75" customHeight="1" x14ac:dyDescent="0.25">
      <c r="B30" s="52"/>
      <c r="C30" s="53"/>
      <c r="D30" s="54"/>
      <c r="E30" s="55"/>
      <c r="F30" s="56" t="str">
        <f>IF(AND(E30= "",D30= ""), "", ROUND(ROUND(E30, 2) * ROUND(D30, 3), 2))</f>
        <v/>
      </c>
    </row>
    <row r="32" spans="2:6" ht="12.75" customHeight="1" x14ac:dyDescent="0.25">
      <c r="B32" s="52"/>
      <c r="C32" s="53"/>
      <c r="D32" s="54"/>
      <c r="E32" s="55"/>
      <c r="F32" s="56" t="str">
        <f>IF(AND(E32= "",D32= ""), "", ROUND(ROUND(E32, 2) * ROUND(D32, 3), 2))</f>
        <v/>
      </c>
    </row>
    <row r="34" spans="2:6" ht="12.75" customHeight="1" x14ac:dyDescent="0.25">
      <c r="B34" s="52"/>
      <c r="C34" s="53"/>
      <c r="D34" s="54"/>
      <c r="E34" s="55"/>
      <c r="F34" s="56" t="str">
        <f>IF(AND(E34= "",D34= ""), "", ROUND(ROUND(E34, 2) * ROUND(D34, 3), 2))</f>
        <v/>
      </c>
    </row>
    <row r="36" spans="2:6" ht="12.75" customHeight="1" x14ac:dyDescent="0.25">
      <c r="B36" s="52"/>
      <c r="C36" s="53"/>
      <c r="D36" s="54"/>
      <c r="E36" s="55"/>
      <c r="F36" s="56" t="str">
        <f>IF(AND(E36= "",D36= ""), "", ROUND(ROUND(E36, 2) * ROUND(D36, 3), 2))</f>
        <v/>
      </c>
    </row>
    <row r="38" spans="2:6" ht="12.75" customHeight="1" x14ac:dyDescent="0.25">
      <c r="B38" s="52"/>
      <c r="C38" s="53"/>
      <c r="D38" s="54"/>
      <c r="E38" s="55"/>
      <c r="F38" s="56" t="str">
        <f>IF(AND(E38= "",D38= ""), "", ROUND(ROUND(E38, 2) * ROUND(D38, 3), 2))</f>
        <v/>
      </c>
    </row>
    <row r="40" spans="2:6" ht="12.75" customHeight="1" x14ac:dyDescent="0.25">
      <c r="B40" s="52"/>
      <c r="C40" s="53"/>
      <c r="D40" s="54"/>
      <c r="E40" s="55"/>
      <c r="F40" s="56" t="str">
        <f>IF(AND(E40= "",D40= ""), "", ROUND(ROUND(E40, 2) * ROUND(D40, 3), 2))</f>
        <v/>
      </c>
    </row>
    <row r="42" spans="2:6" ht="12.75" customHeight="1" x14ac:dyDescent="0.25">
      <c r="B42" s="52"/>
      <c r="C42" s="53"/>
      <c r="D42" s="54"/>
      <c r="E42" s="55"/>
      <c r="F42" s="56" t="str">
        <f>IF(AND(E42= "",D42= ""), "", ROUND(ROUND(E42, 2) * ROUND(D42, 3), 2))</f>
        <v/>
      </c>
    </row>
    <row r="44" spans="2:6" ht="12.75" customHeight="1" x14ac:dyDescent="0.25">
      <c r="B44" s="52"/>
      <c r="C44" s="53"/>
      <c r="D44" s="54"/>
      <c r="E44" s="55"/>
      <c r="F44" s="56" t="str">
        <f>IF(AND(E44= "",D44= ""), "", ROUND(ROUND(E44, 2) * ROUND(D44, 3), 2))</f>
        <v/>
      </c>
    </row>
    <row r="46" spans="2:6" ht="12.75" customHeight="1" x14ac:dyDescent="0.25">
      <c r="B46" s="52"/>
      <c r="C46" s="53"/>
      <c r="D46" s="54"/>
      <c r="E46" s="55"/>
      <c r="F46" s="56" t="str">
        <f>IF(AND(E46= "",D46= ""), "", ROUND(ROUND(E46, 2) * ROUND(D46, 3), 2))</f>
        <v/>
      </c>
    </row>
    <row r="48" spans="2:6" ht="12.75" customHeight="1" x14ac:dyDescent="0.25">
      <c r="B48" s="52"/>
      <c r="C48" s="53"/>
      <c r="D48" s="54"/>
      <c r="E48" s="55"/>
      <c r="F48" s="56" t="str">
        <f>IF(AND(E48= "",D48= ""), "", ROUND(ROUND(E48, 2) * ROUND(D48, 3), 2))</f>
        <v/>
      </c>
    </row>
    <row r="50" spans="2:6" ht="12.75" customHeight="1" x14ac:dyDescent="0.25">
      <c r="B50" s="52"/>
      <c r="C50" s="53"/>
      <c r="D50" s="54"/>
      <c r="E50" s="55"/>
      <c r="F50" s="56" t="str">
        <f>IF(AND(E50= "",D50= ""), "", ROUND(ROUND(E50, 2) * ROUND(D50, 3), 2))</f>
        <v/>
      </c>
    </row>
    <row r="52" spans="2:6" ht="12.75" customHeight="1" x14ac:dyDescent="0.25">
      <c r="B52" s="52"/>
      <c r="C52" s="53"/>
      <c r="D52" s="54"/>
      <c r="E52" s="55"/>
      <c r="F52" s="56" t="str">
        <f>IF(AND(E52= "",D52= ""), "", ROUND(ROUND(E52, 2) * ROUND(D52, 3), 2))</f>
        <v/>
      </c>
    </row>
    <row r="54" spans="2:6" ht="12.75" customHeight="1" x14ac:dyDescent="0.25">
      <c r="B54" s="52"/>
      <c r="C54" s="53"/>
      <c r="D54" s="54"/>
      <c r="E54" s="55"/>
      <c r="F54" s="5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DEQUAIRE</dc:creator>
  <cp:lastModifiedBy>Patrick DEQUAIRE - BAT-ECO</cp:lastModifiedBy>
  <dcterms:created xsi:type="dcterms:W3CDTF">2025-05-23T12:52:07Z</dcterms:created>
  <dcterms:modified xsi:type="dcterms:W3CDTF">2025-05-23T12:52:47Z</dcterms:modified>
</cp:coreProperties>
</file>