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c836bc8d4dc1086/Dossier en cours/CORREZE/Phase 2/Rendu phase 2/Rendu du 17 06 2025/LOT 3.2 - VDI/"/>
    </mc:Choice>
  </mc:AlternateContent>
  <xr:revisionPtr revIDLastSave="1551" documentId="13_ncr:1_{38824976-474A-4D63-B333-3532EF1FDA1B}" xr6:coauthVersionLast="47" xr6:coauthVersionMax="47" xr10:uidLastSave="{7F0B167F-7458-4383-BDCC-E18F7F299B20}"/>
  <bookViews>
    <workbookView xWindow="28680" yWindow="-120" windowWidth="29040" windowHeight="15720" xr2:uid="{00000000-000D-0000-FFFF-FFFF00000000}"/>
  </bookViews>
  <sheets>
    <sheet name="CDPGF" sheetId="8" r:id="rId1"/>
  </sheets>
  <definedNames>
    <definedName name="_Toc53567853" localSheetId="0">CDPGF!#REF!</definedName>
    <definedName name="_Toc53567860" localSheetId="0">CDPGF!#REF!</definedName>
    <definedName name="_Toc53567862" localSheetId="0">CDPGF!#REF!</definedName>
    <definedName name="_Toc53567869" localSheetId="0">CDPGF!#REF!</definedName>
    <definedName name="_xlnm.Print_Area" localSheetId="0">CDPGF!$A$1:$L$206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3" i="8" l="1"/>
  <c r="F105" i="8"/>
  <c r="F106" i="8"/>
  <c r="K119" i="8"/>
  <c r="K144" i="8" l="1"/>
  <c r="F151" i="8"/>
  <c r="F150" i="8"/>
  <c r="F149" i="8"/>
  <c r="F148" i="8"/>
  <c r="F123" i="8"/>
  <c r="F120" i="8"/>
  <c r="K124" i="8"/>
  <c r="K143" i="8"/>
  <c r="K110" i="8"/>
  <c r="K109" i="8"/>
  <c r="K106" i="8"/>
  <c r="F103" i="8"/>
  <c r="K103" i="8" s="1"/>
  <c r="F102" i="8"/>
  <c r="K102" i="8" s="1"/>
  <c r="K101" i="8"/>
  <c r="K100" i="8"/>
  <c r="K96" i="8"/>
  <c r="K92" i="8" s="1"/>
  <c r="K90" i="8"/>
  <c r="K88" i="8" s="1"/>
  <c r="K86" i="8"/>
  <c r="K85" i="8"/>
  <c r="F84" i="8"/>
  <c r="K84" i="8" s="1"/>
  <c r="K83" i="8"/>
  <c r="K82" i="8"/>
  <c r="K78" i="8"/>
  <c r="K77" i="8"/>
  <c r="K74" i="8"/>
  <c r="K73" i="8" s="1"/>
  <c r="K71" i="8"/>
  <c r="K70" i="8"/>
  <c r="K64" i="8"/>
  <c r="K63" i="8"/>
  <c r="K62" i="8"/>
  <c r="K55" i="8"/>
  <c r="K54" i="8"/>
  <c r="I53" i="8"/>
  <c r="K53" i="8" s="1"/>
  <c r="K52" i="8"/>
  <c r="I51" i="8"/>
  <c r="K51" i="8" s="1"/>
  <c r="F50" i="8"/>
  <c r="K50" i="8" s="1"/>
  <c r="K49" i="8"/>
  <c r="K48" i="8"/>
  <c r="K47" i="8"/>
  <c r="I46" i="8"/>
  <c r="K46" i="8" s="1"/>
  <c r="K45" i="8"/>
  <c r="K44" i="8"/>
  <c r="K40" i="8"/>
  <c r="K39" i="8"/>
  <c r="K38" i="8"/>
  <c r="F118" i="8" l="1"/>
  <c r="K142" i="8"/>
  <c r="K61" i="8"/>
  <c r="K69" i="8"/>
  <c r="K81" i="8"/>
  <c r="K37" i="8"/>
  <c r="K76" i="8"/>
  <c r="K108" i="8"/>
  <c r="K105" i="8"/>
  <c r="K98" i="8" s="1"/>
  <c r="K42" i="8"/>
  <c r="K18" i="8" l="1"/>
  <c r="K179" i="8"/>
  <c r="K178" i="8"/>
  <c r="F117" i="8" l="1"/>
  <c r="K177" i="8"/>
  <c r="K181" i="8" s="1"/>
  <c r="F134" i="8"/>
  <c r="K134" i="8" s="1"/>
  <c r="K32" i="8"/>
  <c r="K171" i="8"/>
  <c r="K170" i="8" s="1"/>
  <c r="K174" i="8" s="1"/>
  <c r="K161" i="8"/>
  <c r="K160" i="8"/>
  <c r="K159" i="8"/>
  <c r="K158" i="8"/>
  <c r="K162" i="8"/>
  <c r="K137" i="8"/>
  <c r="K136" i="8" s="1"/>
  <c r="K120" i="8"/>
  <c r="K157" i="8" l="1"/>
  <c r="K21" i="8"/>
  <c r="K23" i="8"/>
  <c r="K154" i="8"/>
  <c r="F153" i="8"/>
  <c r="K153" i="8" s="1"/>
  <c r="K150" i="8"/>
  <c r="K151" i="8"/>
  <c r="K148" i="8"/>
  <c r="K149" i="8"/>
  <c r="F29" i="8"/>
  <c r="K147" i="8" l="1"/>
  <c r="F129" i="8"/>
  <c r="F130" i="8"/>
  <c r="K118" i="8" l="1"/>
  <c r="K191" i="8"/>
  <c r="K190" i="8"/>
  <c r="K189" i="8"/>
  <c r="K188" i="8"/>
  <c r="K187" i="8"/>
  <c r="K186" i="8"/>
  <c r="K185" i="8"/>
  <c r="K184" i="8" l="1"/>
  <c r="K198" i="8"/>
  <c r="K26" i="8"/>
  <c r="K17" i="8"/>
  <c r="K22" i="8"/>
  <c r="K30" i="8" l="1"/>
  <c r="K16" i="8"/>
  <c r="K29" i="8"/>
  <c r="K28" i="8" l="1"/>
  <c r="K13" i="8"/>
  <c r="K12" i="8" s="1"/>
  <c r="K25" i="8"/>
  <c r="K197" i="8"/>
  <c r="K133" i="8"/>
  <c r="K20" i="8" l="1"/>
  <c r="K140" i="8"/>
  <c r="K139" i="8" s="1"/>
  <c r="K155" i="8"/>
  <c r="K128" i="8"/>
  <c r="K129" i="8"/>
  <c r="K127" i="8"/>
  <c r="K130" i="8"/>
  <c r="K131" i="8"/>
  <c r="K132" i="8"/>
  <c r="K126" i="8" l="1"/>
  <c r="K122" i="8"/>
  <c r="K121" i="8"/>
  <c r="K123" i="8" l="1"/>
  <c r="K152" i="8"/>
  <c r="K165" i="8" l="1"/>
  <c r="K117" i="8"/>
  <c r="K116" i="8" s="1"/>
  <c r="K14" i="8"/>
  <c r="K146" i="8" l="1"/>
</calcChain>
</file>

<file path=xl/sharedStrings.xml><?xml version="1.0" encoding="utf-8"?>
<sst xmlns="http://schemas.openxmlformats.org/spreadsheetml/2006/main" count="280" uniqueCount="176">
  <si>
    <t>Ens.</t>
  </si>
  <si>
    <t>U</t>
  </si>
  <si>
    <t>Unité</t>
  </si>
  <si>
    <t>Quantité</t>
  </si>
  <si>
    <t>Prix Unitaire en € HT</t>
  </si>
  <si>
    <t>Montant € HT</t>
  </si>
  <si>
    <t xml:space="preserve">Guide cordon horizontal </t>
  </si>
  <si>
    <t>Boite 50 écrou-cage</t>
  </si>
  <si>
    <t>DÉSIGNATION</t>
  </si>
  <si>
    <t>Plateau fixe 1U</t>
  </si>
  <si>
    <t>Recette câblage y/c rapport</t>
  </si>
  <si>
    <t>ML</t>
  </si>
  <si>
    <t>Equipements:</t>
  </si>
  <si>
    <t>Support (Goulotte, chemin de câble et autres,,,)</t>
  </si>
  <si>
    <t>LOT 2</t>
  </si>
  <si>
    <t>M²</t>
  </si>
  <si>
    <t>Ens</t>
  </si>
  <si>
    <t xml:space="preserve">Travaux de dépose et de démolition : </t>
  </si>
  <si>
    <t>Faux plafond :</t>
  </si>
  <si>
    <t>Menuiseries :</t>
  </si>
  <si>
    <t>Peintures des boiseries</t>
  </si>
  <si>
    <t>ELECTRICITE</t>
  </si>
  <si>
    <t>Perche C4 (8 RJ45)</t>
  </si>
  <si>
    <t>Perche C2 (4 RJ45)</t>
  </si>
  <si>
    <t>Fourniture et pose de goulottes y/c supports et fixation</t>
  </si>
  <si>
    <t>Points de consolidation équipé ( 8 prises RJ45)</t>
  </si>
  <si>
    <t>Guide cordon verticaux</t>
  </si>
  <si>
    <t>Bandeau alimentation administrable (PDU)</t>
  </si>
  <si>
    <t>Injecteur de lumière rechargeable pour les cordons à repérage lumineux</t>
  </si>
  <si>
    <t>Dépose de faux plafond dalle 60x60 y compris élements de fixations et supports</t>
  </si>
  <si>
    <t>Etudes d'execution</t>
  </si>
  <si>
    <t>Percements, carottage, ouvertures pour passage des réseaux, y compris rebouchage au degré coupe-feu, y compris toutes sujétions</t>
  </si>
  <si>
    <t xml:space="preserve">Perche vide pour passage de câble </t>
  </si>
  <si>
    <t>Généralités</t>
  </si>
  <si>
    <t>Dossier de recollement</t>
  </si>
  <si>
    <t>Installations existantes</t>
  </si>
  <si>
    <t>Détecteur incendie</t>
  </si>
  <si>
    <t>Flash lumineux</t>
  </si>
  <si>
    <t>Liaisons et câblages sur chemins de câbles, goulottes, tube IRO ou autres, y compris : 
- Percement et rebouchage pour le passage des réseaux,
- Dépose et repose des plaques de faux plafond dans les zones non concernées par les travaux d'aménagement.</t>
  </si>
  <si>
    <t>Repérage</t>
  </si>
  <si>
    <t>Essais et tests</t>
  </si>
  <si>
    <t>Essais et divers</t>
  </si>
  <si>
    <t>Tableaux électriques</t>
  </si>
  <si>
    <t>TERRE</t>
  </si>
  <si>
    <t>Chemin de câble  (compris accessoires de mise en œuvre et supportage).</t>
  </si>
  <si>
    <t>ML.</t>
  </si>
  <si>
    <t>Goulotte 2 compartiments en PVC y compris accessoires de pose et fixations</t>
  </si>
  <si>
    <t>PM</t>
  </si>
  <si>
    <t>A la charge du lot informatique</t>
  </si>
  <si>
    <t>Alimentations diverses</t>
  </si>
  <si>
    <t xml:space="preserve">Fourniture et pose : </t>
  </si>
  <si>
    <t>Eclairage</t>
  </si>
  <si>
    <t>Eclairage de sécurité</t>
  </si>
  <si>
    <t>- Télécommande d'éclairage de sécurité</t>
  </si>
  <si>
    <t>- Liaisons U1000R2V 4x1,5 mm²</t>
  </si>
  <si>
    <t>Compris</t>
  </si>
  <si>
    <t>- Bloc d'éclairage d'évacuation à led 1 heure</t>
  </si>
  <si>
    <t>Appareillages</t>
  </si>
  <si>
    <t>- Interrupteur simple allumage</t>
  </si>
  <si>
    <t>- Interrupteur Double allumage</t>
  </si>
  <si>
    <t>- Prise de courant</t>
  </si>
  <si>
    <t>- Prise de courant ondulée 16A+N+T+détrompeur</t>
  </si>
  <si>
    <t>Appareillages divers</t>
  </si>
  <si>
    <t>Fourniture et pose de chemin de câbles (dalle marine) 150x50 y/c supports et fixation</t>
  </si>
  <si>
    <t>Fourniture et pose de chemin de câbles (dalle marine) 300x50 y/c supports et fixation</t>
  </si>
  <si>
    <t>Fourniture et pose de chemin de câbles (dalle marine) 500x50 y/c supports et fixation</t>
  </si>
  <si>
    <t>Fourniture et pose de menuiseries y/c accessoires :</t>
  </si>
  <si>
    <t>Peinture anti-poussière dans la salle serveurs/brassage</t>
  </si>
  <si>
    <t>Cordons à repérage lumineux CAT6A 3 ou 5 mètres (extension du câblage)</t>
  </si>
  <si>
    <t>Tunnel de baies:</t>
  </si>
  <si>
    <t>Fourniture et pose d'un tunnel de baies composé de 10 baies informatique, porte coulissante, plafond translucide y/c supports et accessoires</t>
  </si>
  <si>
    <t>CLIMATISATION - VENTILATION</t>
  </si>
  <si>
    <t>SOUS TOTAL TTC (EURO) LOT 2 CLIMATISATION - VENTILATION</t>
  </si>
  <si>
    <t>Fourniture et pose d'un système de monitoring environnemental</t>
  </si>
  <si>
    <t>Sondes de température</t>
  </si>
  <si>
    <t>Sondes de température / humidité</t>
  </si>
  <si>
    <t>Sondes coupure de courant</t>
  </si>
  <si>
    <t>Sondes ouverture de porte</t>
  </si>
  <si>
    <t>Sondes de détection d'infiltration d'eau</t>
  </si>
  <si>
    <t>Fourniture et pose d'un système de vidéo surveillance</t>
  </si>
  <si>
    <t>3 caméras thermographique y/c licences, mise à jour et logiciel d'assistance</t>
  </si>
  <si>
    <t>Réseaux de distributions électriques de la salle serveurs/brassage</t>
  </si>
  <si>
    <t xml:space="preserve">Peintures des murs, cloisons et reprise des supports </t>
  </si>
  <si>
    <t xml:space="preserve">Cordons de poste de travail CAT6A 3 mètres </t>
  </si>
  <si>
    <t>Finition peinture des murs et plafonds:</t>
  </si>
  <si>
    <t>Fourniture des dossiers d'exécution pour validation par le C,T</t>
  </si>
  <si>
    <t>Obturateur de baie 1U</t>
  </si>
  <si>
    <t>Interconnexions fibre optique et cuivre entre les baies :</t>
  </si>
  <si>
    <t>Fourniture et pose de liaisons cuivre et fibre optique préconnectorisé y/c supports et accessoires</t>
  </si>
  <si>
    <t>SOUS TOTAL TTC (EURO) LOT 5 VIDEO SURVEILLANCE</t>
  </si>
  <si>
    <t>SOUS TOTAL TTC (EURO) LOT 6  CONTRÔLE D'ACCES</t>
  </si>
  <si>
    <t>Fourniture et pose d'un système de contrôle d'accès</t>
  </si>
  <si>
    <t>Tunel de baies</t>
  </si>
  <si>
    <t>3.5</t>
  </si>
  <si>
    <t>3.6</t>
  </si>
  <si>
    <t>Portes des locaux techniques (A la charge du maitre d'ouvrage)</t>
  </si>
  <si>
    <t>Fourniture et pose d'un garde corps aluminium</t>
  </si>
  <si>
    <t>Porte PP1 (Coupe feu 1/2 heure): 93 x 210 cm</t>
  </si>
  <si>
    <t>Porte PP2 (Coupe feu 1/2 heure): 140 x 210 cm</t>
  </si>
  <si>
    <t>Etudes d'exécution</t>
  </si>
  <si>
    <t>Installations de climatisation</t>
  </si>
  <si>
    <t>Armoire de climatisation complète, y compris régulation, accessoires de pose et mise en œuvre</t>
  </si>
  <si>
    <t>Condenseur vertical avec ventilateur hélicoïde, y compris accessoires de pose et mise en œuvre</t>
  </si>
  <si>
    <t>Levage / Manutention</t>
  </si>
  <si>
    <t>Structure sur plots</t>
  </si>
  <si>
    <t>Liaisons frigorifiques</t>
  </si>
  <si>
    <t>Unité de climatisation split système pour le local électrique, compris réseaux frigorifiques calorifugés sur chemins de câble et goulotte de distribution, raccordement des réseaux condensats et raccordement électrique</t>
  </si>
  <si>
    <t>Réseaux de condensats en tube PVC calorifugé</t>
  </si>
  <si>
    <t>Raccordement électrique des armoires de climatisation, y compris liaisons entre unités intérieures et extérieures</t>
  </si>
  <si>
    <t>Raccordement électrique du split system, y compris liaisons entre unités intérieures et extérieures</t>
  </si>
  <si>
    <t>Réservations et calfeutrement pour le passage des réseaux</t>
  </si>
  <si>
    <t>Reprise de la sortie de toiture</t>
  </si>
  <si>
    <t>Protection mécanique des réseaux en toiture</t>
  </si>
  <si>
    <t>Sans objet, le cas échéant, les installations existantes seront modifiées et adaptées en fonction des nouveaux besoins par le Maitre d'Ouvrage.</t>
  </si>
  <si>
    <t>Fourniture et pose d'un tableau électrique Normal / Ondulée (TDN/TD OND) pour la salle informatique y/c appareils de protection et accessoires</t>
  </si>
  <si>
    <t>Mise en œuvre et accessoires de raccordement</t>
  </si>
  <si>
    <t>Réseaux de distribution de distribution basse tension (Liaisons 1,5 mm² pour les circuits lumière, liaisons 2,5 mm² pour les circuits de prises, …, y compris repérage, canalisations principales et secondaires, goulotte de distribution, accessoires de mise œuvre)</t>
  </si>
  <si>
    <t>- Raccordement du tableau électrique Normal / Ondulé de la salle Informatique sur les alimentations électriques laissées en attente en câble U1000R2V 5G—mm²</t>
  </si>
  <si>
    <t>- Alimentation électrique alarme incendie en câble U1000R2V 3G—mm², y compris raccordement, depuis TG OND</t>
  </si>
  <si>
    <t>- Raccordement des points de consolidation sur les alimentations électriques laissées en attente en câble U1000R2V 3G—mm²</t>
  </si>
  <si>
    <t>- Alimentation électrique de l’UTL de contrôle d’accès de la salle informatique en câble U1000R2V 3G—mm², avec 2 ml de mou en attente de raccordement,</t>
  </si>
  <si>
    <t xml:space="preserve">Fourniture et pose de luminaire tel que décrit au CCTP : </t>
  </si>
  <si>
    <t>- Réglette LED</t>
  </si>
  <si>
    <t>EXISTANT</t>
  </si>
  <si>
    <t xml:space="preserve">Fourniture et pose d'appareillage encastré ou en saillie ou sur plinthe : </t>
  </si>
  <si>
    <t xml:space="preserve">Appareillage sur perche : </t>
  </si>
  <si>
    <t>Fourniture et pose de détecteur de présence</t>
  </si>
  <si>
    <r>
      <t xml:space="preserve">Fourniture et pose d'un sol souple y/c plinthe et accessoires de finition </t>
    </r>
    <r>
      <rPr>
        <b/>
        <sz val="14"/>
        <color theme="1" tint="0.249977111117893"/>
        <rFont val="Arial"/>
        <family val="2"/>
      </rPr>
      <t>(SAS et LT Onduleur)</t>
    </r>
  </si>
  <si>
    <r>
      <t xml:space="preserve">Adaptation des dalles de faux plafond y/c accèssoires et supports </t>
    </r>
    <r>
      <rPr>
        <b/>
        <sz val="14"/>
        <color theme="1" tint="0.249977111117893"/>
        <rFont val="Arial"/>
        <family val="2"/>
      </rPr>
      <t>(SAS)</t>
    </r>
  </si>
  <si>
    <t>LOT6 - Contrôle d'accès (A la charge du M,O)</t>
  </si>
  <si>
    <t>LOT5 -  VIDEO SURVEILLANCE (A la charge du M,O)</t>
  </si>
  <si>
    <t xml:space="preserve">Quantitatif </t>
  </si>
  <si>
    <t>Mise à la terre des nouvelles installations et équipements</t>
  </si>
  <si>
    <t>AMENAGEMENT DES SALLES SERVEURS/BRASSAGE ET DE LA SALLE TECHNIQUE ONDULEUR</t>
  </si>
  <si>
    <t>SOUS TOTAL TTC (EURO) AMENAGEMENT</t>
  </si>
  <si>
    <t>SOUS TOTAL TTC (EURO) ELECTRICITE</t>
  </si>
  <si>
    <t>CABLAGE VDI</t>
  </si>
  <si>
    <t>SOUS TOTAL TTC (EURO) VDI</t>
  </si>
  <si>
    <t xml:space="preserve"> ALARME INCENDIE</t>
  </si>
  <si>
    <t>SOUS TOTAL TTC (EURO) ALARME INCENDIE</t>
  </si>
  <si>
    <t>Lot 3-2</t>
  </si>
  <si>
    <t>4.3</t>
  </si>
  <si>
    <t>INSTALLATION VDI</t>
  </si>
  <si>
    <t>4.3.5</t>
  </si>
  <si>
    <t>PDUs :</t>
  </si>
  <si>
    <t>4.3.6</t>
  </si>
  <si>
    <t>4.3.7</t>
  </si>
  <si>
    <t>4.3.8</t>
  </si>
  <si>
    <t>4.3.9</t>
  </si>
  <si>
    <t>4.3.10</t>
  </si>
  <si>
    <t>4.3.11</t>
  </si>
  <si>
    <t>4.4</t>
  </si>
  <si>
    <t>4.2</t>
  </si>
  <si>
    <t>4.5</t>
  </si>
  <si>
    <t xml:space="preserve"> PERCEMENTS</t>
  </si>
  <si>
    <t>SOUS TOTAL TTC (EURO) PERCEMENTS</t>
  </si>
  <si>
    <t>4.1</t>
  </si>
  <si>
    <t>Plancher technique, rampes et chassis (Chaises)</t>
  </si>
  <si>
    <t>Câble 4 paires cat 6A (Liaison entre le panneau de brassage et le point de consolidation)</t>
  </si>
  <si>
    <t>Câblage 4 paires cat 6A (Câblage Ramsès)</t>
  </si>
  <si>
    <t>Boitier de sol  équipé (4RJ45/ 4PCN / 4PCO)</t>
  </si>
  <si>
    <r>
      <t xml:space="preserve">Panneau de brassage </t>
    </r>
    <r>
      <rPr>
        <b/>
        <sz val="14"/>
        <color theme="1" tint="0.249977111117893"/>
        <rFont val="Arial"/>
        <family val="2"/>
      </rPr>
      <t>(incliné)</t>
    </r>
    <r>
      <rPr>
        <sz val="14"/>
        <color theme="1" tint="0.249977111117893"/>
        <rFont val="Arial"/>
        <family val="2"/>
      </rPr>
      <t xml:space="preserve"> équipé de 24 ports </t>
    </r>
  </si>
  <si>
    <t>Câblage 4 paires cat 6A
(Liaison entre le points de consolidation et le poste de travail ou autres équipements à raccorder UTL, visiophone,etc...)</t>
  </si>
  <si>
    <t>Perche C1 (2 RJ45)</t>
  </si>
  <si>
    <t xml:space="preserve">Perche C0 (1 RJ45) </t>
  </si>
  <si>
    <t>Câble HDMI Préco. dans le bureau du dentisite</t>
  </si>
  <si>
    <t>Point de consolidation avec connectiques rapides (1 entrée / 6 sorties)</t>
  </si>
  <si>
    <t>- Alimentation électrique des blocs électriques (PDUs) des baies informatiques (serveurs, baies de brassage, baie fédératrice) en câble U1000R2V 3G—mm², y compris fiche de raccordement en 16 ou 32A (selon besoins et note de calcul à fournir) y/c raccordement,</t>
  </si>
  <si>
    <t>Distribution VDI dans les salles serveurs/brassage et local technique électrique y/c câblage, connecteurs et supports</t>
  </si>
  <si>
    <t xml:space="preserve"> TOTAL DU PROJET H.T</t>
  </si>
  <si>
    <t>TVA</t>
  </si>
  <si>
    <t xml:space="preserve"> TOTAL DU PROJET T.T.C</t>
  </si>
  <si>
    <r>
      <t xml:space="preserve">CPAM DE LA CORREZE
</t>
    </r>
    <r>
      <rPr>
        <sz val="20"/>
        <color theme="1" tint="0.34998626667073579"/>
        <rFont val="Arial"/>
        <family val="2"/>
      </rPr>
      <t>Lot 3-2 « Electricité Courants forts et faibles » 
Dans le cadre des travaux d'aménagement du nouveau siège 
de la CPAM de la Corrèze</t>
    </r>
  </si>
  <si>
    <t xml:space="preserve">Connecteurs RJ45 y/c plastrons et accessoires: 
- 1 RJ45 femmelle et 1 RJ45 mâle (Liaison dans une perche) 
- 1 RJ45 femmelle (Lien permanent côté point de consolidation) 
- 1 RJ45 femmelle (autres liaisons VDI) 
</t>
  </si>
  <si>
    <t>Fourniture et pose d'un faux plancher y/c rampes d'accès, châsis (chaises), garde corps et accessoires</t>
  </si>
  <si>
    <t>Report d'informations / GTC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</si>
</sst>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0.0"/>
    <numFmt numFmtId="165" formatCode="_-* #,##0.00\ [$€-40C]_-;\-* #,##0.00\ [$€-40C]_-;_-* &quot;-&quot;??\ [$€-40C]_-;_-@_-"/>
    <numFmt numFmtId="166" formatCode="#,##0.00\ &quot;€&quot;"/>
    <numFmt numFmtId="167" formatCode="_-* #,##0.00\ [$€-200C]_-;\-* #,##0.00\ [$€-200C]_-;_-* &quot;-&quot;??\ [$€-200C]_-;_-@_-"/>
  </numFmts>
  <fonts count="6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 tint="0.14999847407452621"/>
      <name val="Arial"/>
      <family val="2"/>
    </font>
    <font>
      <sz val="11"/>
      <color theme="1" tint="0.14999847407452621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sz val="12"/>
      <color theme="4" tint="0.39997558519241921"/>
      <name val="Arial"/>
      <family val="2"/>
    </font>
    <font>
      <sz val="12"/>
      <color rgb="FFFF0000"/>
      <name val="Arial"/>
      <family val="2"/>
    </font>
    <font>
      <b/>
      <sz val="16"/>
      <color theme="1" tint="0.14999847407452621"/>
      <name val="Arial"/>
      <family val="2"/>
    </font>
    <font>
      <sz val="8"/>
      <name val="Calibri"/>
      <family val="2"/>
      <scheme val="minor"/>
    </font>
    <font>
      <b/>
      <sz val="14"/>
      <color theme="1" tint="0.249977111117893"/>
      <name val="Arial"/>
      <family val="2"/>
    </font>
    <font>
      <sz val="12"/>
      <color theme="1" tint="0.34998626667073579"/>
      <name val="Arial"/>
      <family val="2"/>
    </font>
    <font>
      <b/>
      <sz val="14"/>
      <color theme="1" tint="0.34998626667073579"/>
      <name val="Arial"/>
      <family val="2"/>
    </font>
    <font>
      <b/>
      <sz val="20"/>
      <color theme="1" tint="0.34998626667073579"/>
      <name val="Arial"/>
      <family val="2"/>
    </font>
    <font>
      <sz val="9"/>
      <color theme="1" tint="0.34998626667073579"/>
      <name val="Arial"/>
      <family val="2"/>
    </font>
    <font>
      <sz val="11"/>
      <color theme="1" tint="0.34998626667073579"/>
      <name val="Arial"/>
      <family val="2"/>
    </font>
    <font>
      <b/>
      <sz val="16"/>
      <color theme="1" tint="0.34998626667073579"/>
      <name val="Arial"/>
      <family val="2"/>
    </font>
    <font>
      <sz val="14"/>
      <color theme="1" tint="0.14999847407452621"/>
      <name val="Arial"/>
      <family val="2"/>
    </font>
    <font>
      <sz val="14"/>
      <color rgb="FFFF0000"/>
      <name val="Arial"/>
      <family val="2"/>
    </font>
    <font>
      <sz val="14"/>
      <color theme="1" tint="0.249977111117893"/>
      <name val="Arial"/>
      <family val="2"/>
    </font>
    <font>
      <sz val="14"/>
      <color theme="1"/>
      <name val="Calibri"/>
      <family val="2"/>
      <scheme val="minor"/>
    </font>
    <font>
      <sz val="14"/>
      <color theme="6" tint="-0.249977111117893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4"/>
      <name val="Arial"/>
      <family val="2"/>
    </font>
    <font>
      <b/>
      <sz val="18"/>
      <name val="Calibri"/>
      <family val="2"/>
      <scheme val="minor"/>
    </font>
    <font>
      <b/>
      <sz val="18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 tint="0.14999847407452621"/>
      <name val="Arial"/>
      <family val="2"/>
    </font>
    <font>
      <sz val="14"/>
      <color theme="1"/>
      <name val="Arial"/>
      <family val="2"/>
    </font>
    <font>
      <sz val="14"/>
      <name val="Calibri"/>
      <family val="2"/>
      <scheme val="minor"/>
    </font>
    <font>
      <sz val="14"/>
      <name val="Arial"/>
      <family val="2"/>
    </font>
    <font>
      <sz val="14"/>
      <color theme="2" tint="-0.749992370372631"/>
      <name val="Arial"/>
      <family val="2"/>
    </font>
    <font>
      <b/>
      <sz val="14"/>
      <color rgb="FFFF0000"/>
      <name val="Arial"/>
      <family val="2"/>
    </font>
    <font>
      <sz val="18"/>
      <color theme="1" tint="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 tint="0.249977111117893"/>
      <name val="Arial"/>
      <family val="2"/>
    </font>
    <font>
      <sz val="11"/>
      <color rgb="FFFF0000"/>
      <name val="Calibri"/>
      <family val="2"/>
      <scheme val="minor"/>
    </font>
    <font>
      <b/>
      <sz val="16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Calibri"/>
      <family val="2"/>
      <scheme val="minor"/>
    </font>
    <font>
      <b/>
      <sz val="18"/>
      <color rgb="FFFF0000"/>
      <name val="Arial"/>
      <family val="2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 tint="0.249977111117893"/>
      <name val="Arial"/>
      <family val="2"/>
    </font>
    <font>
      <sz val="18"/>
      <color theme="1" tint="0.14999847407452621"/>
      <name val="Calibri"/>
      <family val="2"/>
      <scheme val="minor"/>
    </font>
    <font>
      <i/>
      <sz val="14"/>
      <color theme="1" tint="0.14999847407452621"/>
      <name val="Arial"/>
      <family val="2"/>
    </font>
    <font>
      <i/>
      <sz val="14"/>
      <color theme="1" tint="0.1499984740745262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 tint="0.249977111117893"/>
      <name val="Arial"/>
      <family val="2"/>
    </font>
    <font>
      <i/>
      <sz val="14"/>
      <color theme="1" tint="0.249977111117893"/>
      <name val="Arial"/>
      <family val="2"/>
    </font>
    <font>
      <b/>
      <sz val="18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22"/>
      <color theme="1" tint="0.249977111117893"/>
      <name val="Calibri"/>
      <family val="2"/>
      <scheme val="minor"/>
    </font>
    <font>
      <b/>
      <sz val="22"/>
      <color theme="1" tint="0.249977111117893"/>
      <name val="Arial"/>
      <family val="2"/>
    </font>
    <font>
      <b/>
      <sz val="12"/>
      <name val="Calibri"/>
      <family val="2"/>
      <scheme val="minor"/>
    </font>
    <font>
      <sz val="12"/>
      <name val="Arial"/>
      <family val="2"/>
    </font>
    <font>
      <sz val="12"/>
      <color theme="1" tint="0.249977111117893"/>
      <name val="Arial"/>
      <family val="2"/>
    </font>
    <font>
      <b/>
      <sz val="12"/>
      <color theme="1" tint="0.249977111117893"/>
      <name val="Calibri"/>
      <family val="2"/>
      <scheme val="minor"/>
    </font>
    <font>
      <b/>
      <i/>
      <sz val="16"/>
      <color theme="1" tint="0.249977111117893"/>
      <name val="Arial"/>
      <family val="2"/>
    </font>
    <font>
      <sz val="20"/>
      <color theme="1" tint="0.3499862666707357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6">
    <xf numFmtId="0" fontId="0" fillId="0" borderId="0" xfId="0"/>
    <xf numFmtId="0" fontId="7" fillId="0" borderId="3" xfId="0" applyFont="1" applyBorder="1"/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left" vertical="center"/>
    </xf>
    <xf numFmtId="1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10" fillId="0" borderId="0" xfId="0" applyFont="1"/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3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0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165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 wrapText="1"/>
    </xf>
    <xf numFmtId="0" fontId="21" fillId="0" borderId="6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18" fillId="3" borderId="1" xfId="0" applyFont="1" applyFill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165" fontId="24" fillId="0" borderId="1" xfId="0" applyNumberFormat="1" applyFont="1" applyBorder="1" applyAlignment="1">
      <alignment horizontal="center" vertical="center"/>
    </xf>
    <xf numFmtId="0" fontId="28" fillId="5" borderId="1" xfId="0" applyFont="1" applyFill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164" fontId="32" fillId="6" borderId="15" xfId="0" applyNumberFormat="1" applyFont="1" applyFill="1" applyBorder="1" applyAlignment="1">
      <alignment horizontal="center" vertical="center"/>
    </xf>
    <xf numFmtId="0" fontId="33" fillId="6" borderId="15" xfId="0" applyFont="1" applyFill="1" applyBorder="1" applyAlignment="1">
      <alignment horizontal="center"/>
    </xf>
    <xf numFmtId="166" fontId="34" fillId="6" borderId="13" xfId="0" applyNumberFormat="1" applyFont="1" applyFill="1" applyBorder="1" applyAlignment="1">
      <alignment horizontal="center" vertical="center"/>
    </xf>
    <xf numFmtId="165" fontId="35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0" fontId="38" fillId="5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165" fontId="37" fillId="0" borderId="1" xfId="0" applyNumberFormat="1" applyFont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 wrapText="1"/>
    </xf>
    <xf numFmtId="0" fontId="26" fillId="0" borderId="3" xfId="0" applyFont="1" applyBorder="1"/>
    <xf numFmtId="0" fontId="30" fillId="0" borderId="3" xfId="0" applyFont="1" applyBorder="1" applyAlignment="1" applyProtection="1">
      <alignment horizontal="center" vertical="center"/>
      <protection locked="0"/>
    </xf>
    <xf numFmtId="0" fontId="36" fillId="0" borderId="3" xfId="0" applyFont="1" applyBorder="1" applyAlignment="1">
      <alignment horizontal="left" vertical="center"/>
    </xf>
    <xf numFmtId="1" fontId="36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center"/>
    </xf>
    <xf numFmtId="0" fontId="25" fillId="0" borderId="5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5" fillId="0" borderId="5" xfId="0" quotePrefix="1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164" fontId="32" fillId="9" borderId="15" xfId="0" applyNumberFormat="1" applyFont="1" applyFill="1" applyBorder="1" applyAlignment="1">
      <alignment horizontal="center" vertical="center"/>
    </xf>
    <xf numFmtId="0" fontId="33" fillId="9" borderId="15" xfId="0" applyFont="1" applyFill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165" fontId="12" fillId="0" borderId="19" xfId="0" applyNumberFormat="1" applyFont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38" fillId="5" borderId="5" xfId="0" applyFont="1" applyFill="1" applyBorder="1" applyAlignment="1">
      <alignment horizontal="center" vertical="center" wrapText="1"/>
    </xf>
    <xf numFmtId="0" fontId="38" fillId="5" borderId="2" xfId="0" applyFont="1" applyFill="1" applyBorder="1" applyAlignment="1">
      <alignment horizontal="center" vertical="center" wrapText="1"/>
    </xf>
    <xf numFmtId="0" fontId="38" fillId="5" borderId="4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 wrapText="1"/>
    </xf>
    <xf numFmtId="165" fontId="16" fillId="5" borderId="1" xfId="0" applyNumberFormat="1" applyFont="1" applyFill="1" applyBorder="1" applyAlignment="1">
      <alignment horizontal="center" vertical="center"/>
    </xf>
    <xf numFmtId="0" fontId="39" fillId="5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165" fontId="39" fillId="0" borderId="1" xfId="0" applyNumberFormat="1" applyFont="1" applyBorder="1" applyAlignment="1">
      <alignment horizontal="center" vertical="center"/>
    </xf>
    <xf numFmtId="0" fontId="46" fillId="0" borderId="1" xfId="0" applyFont="1" applyBorder="1" applyAlignment="1">
      <alignment horizontal="center"/>
    </xf>
    <xf numFmtId="164" fontId="31" fillId="0" borderId="0" xfId="0" applyNumberFormat="1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/>
    </xf>
    <xf numFmtId="166" fontId="34" fillId="0" borderId="0" xfId="0" applyNumberFormat="1" applyFont="1" applyAlignment="1">
      <alignment horizontal="center" vertical="center"/>
    </xf>
    <xf numFmtId="0" fontId="16" fillId="5" borderId="1" xfId="0" applyFont="1" applyFill="1" applyBorder="1" applyAlignment="1">
      <alignment horizontal="left" vertical="center"/>
    </xf>
    <xf numFmtId="0" fontId="42" fillId="5" borderId="1" xfId="0" applyFont="1" applyFill="1" applyBorder="1" applyAlignment="1">
      <alignment horizontal="center" vertical="center"/>
    </xf>
    <xf numFmtId="0" fontId="43" fillId="0" borderId="0" xfId="0" applyFont="1"/>
    <xf numFmtId="0" fontId="13" fillId="5" borderId="1" xfId="0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51" fillId="0" borderId="0" xfId="0" applyFont="1"/>
    <xf numFmtId="167" fontId="51" fillId="0" borderId="0" xfId="0" applyNumberFormat="1" applyFont="1" applyAlignment="1">
      <alignment horizontal="center" vertical="center"/>
    </xf>
    <xf numFmtId="0" fontId="25" fillId="0" borderId="5" xfId="0" applyFont="1" applyBorder="1" applyAlignment="1">
      <alignment horizontal="left" vertical="center" wrapText="1"/>
    </xf>
    <xf numFmtId="164" fontId="48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center"/>
    </xf>
    <xf numFmtId="166" fontId="47" fillId="0" borderId="0" xfId="0" applyNumberFormat="1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6" fillId="7" borderId="1" xfId="0" applyFont="1" applyFill="1" applyBorder="1" applyAlignment="1">
      <alignment horizontal="left" vertical="center"/>
    </xf>
    <xf numFmtId="0" fontId="42" fillId="7" borderId="1" xfId="0" applyFont="1" applyFill="1" applyBorder="1" applyAlignment="1">
      <alignment horizontal="center" vertical="center"/>
    </xf>
    <xf numFmtId="165" fontId="16" fillId="7" borderId="1" xfId="0" applyNumberFormat="1" applyFont="1" applyFill="1" applyBorder="1" applyAlignment="1">
      <alignment horizontal="center" vertical="center"/>
    </xf>
    <xf numFmtId="0" fontId="25" fillId="7" borderId="5" xfId="0" applyFont="1" applyFill="1" applyBorder="1" applyAlignment="1">
      <alignment horizontal="left" vertical="center"/>
    </xf>
    <xf numFmtId="0" fontId="25" fillId="7" borderId="1" xfId="0" applyFont="1" applyFill="1" applyBorder="1" applyAlignment="1">
      <alignment horizontal="center" vertical="center"/>
    </xf>
    <xf numFmtId="165" fontId="25" fillId="7" borderId="1" xfId="0" applyNumberFormat="1" applyFont="1" applyFill="1" applyBorder="1" applyAlignment="1">
      <alignment horizontal="center" vertical="center"/>
    </xf>
    <xf numFmtId="164" fontId="50" fillId="6" borderId="15" xfId="0" applyNumberFormat="1" applyFont="1" applyFill="1" applyBorder="1" applyAlignment="1">
      <alignment horizontal="center" vertical="center"/>
    </xf>
    <xf numFmtId="0" fontId="40" fillId="6" borderId="15" xfId="0" applyFont="1" applyFill="1" applyBorder="1" applyAlignment="1">
      <alignment horizontal="center"/>
    </xf>
    <xf numFmtId="0" fontId="58" fillId="0" borderId="0" xfId="0" applyFont="1"/>
    <xf numFmtId="0" fontId="44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/>
    </xf>
    <xf numFmtId="165" fontId="30" fillId="5" borderId="1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7" fillId="0" borderId="5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44" fontId="30" fillId="5" borderId="1" xfId="315" applyFont="1" applyFill="1" applyBorder="1" applyAlignment="1">
      <alignment horizontal="center" vertical="center"/>
    </xf>
    <xf numFmtId="0" fontId="37" fillId="0" borderId="5" xfId="0" quotePrefix="1" applyFont="1" applyBorder="1" applyAlignment="1">
      <alignment horizontal="left" vertical="center" wrapText="1"/>
    </xf>
    <xf numFmtId="0" fontId="37" fillId="7" borderId="5" xfId="0" quotePrefix="1" applyFont="1" applyFill="1" applyBorder="1" applyAlignment="1">
      <alignment horizontal="left" vertical="center" wrapText="1"/>
    </xf>
    <xf numFmtId="0" fontId="37" fillId="7" borderId="1" xfId="0" applyFont="1" applyFill="1" applyBorder="1" applyAlignment="1">
      <alignment horizontal="center" vertical="center"/>
    </xf>
    <xf numFmtId="165" fontId="37" fillId="7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165" fontId="1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1" fillId="0" borderId="1" xfId="0" applyFont="1" applyBorder="1" applyAlignment="1">
      <alignment horizontal="center"/>
    </xf>
    <xf numFmtId="0" fontId="62" fillId="0" borderId="1" xfId="0" applyFont="1" applyBorder="1" applyAlignment="1">
      <alignment horizontal="center" vertical="center"/>
    </xf>
    <xf numFmtId="0" fontId="37" fillId="0" borderId="5" xfId="0" quotePrefix="1" applyFont="1" applyBorder="1" applyAlignment="1">
      <alignment horizontal="left" vertical="center"/>
    </xf>
    <xf numFmtId="0" fontId="62" fillId="0" borderId="1" xfId="0" applyFont="1" applyBorder="1" applyAlignment="1">
      <alignment horizontal="left" vertical="center"/>
    </xf>
    <xf numFmtId="0" fontId="62" fillId="0" borderId="1" xfId="0" applyFont="1" applyBorder="1" applyAlignment="1">
      <alignment horizontal="center" vertical="center" wrapText="1"/>
    </xf>
    <xf numFmtId="165" fontId="62" fillId="0" borderId="1" xfId="0" applyNumberFormat="1" applyFont="1" applyBorder="1" applyAlignment="1">
      <alignment horizontal="center" vertical="center"/>
    </xf>
    <xf numFmtId="164" fontId="50" fillId="7" borderId="15" xfId="0" applyNumberFormat="1" applyFont="1" applyFill="1" applyBorder="1" applyAlignment="1">
      <alignment horizontal="center" vertical="center"/>
    </xf>
    <xf numFmtId="0" fontId="40" fillId="7" borderId="15" xfId="0" applyFont="1" applyFill="1" applyBorder="1" applyAlignment="1">
      <alignment horizontal="center"/>
    </xf>
    <xf numFmtId="166" fontId="50" fillId="7" borderId="13" xfId="0" applyNumberFormat="1" applyFont="1" applyFill="1" applyBorder="1" applyAlignment="1">
      <alignment horizontal="center" vertical="center"/>
    </xf>
    <xf numFmtId="164" fontId="47" fillId="7" borderId="15" xfId="0" applyNumberFormat="1" applyFont="1" applyFill="1" applyBorder="1" applyAlignment="1">
      <alignment horizontal="center" vertical="center"/>
    </xf>
    <xf numFmtId="0" fontId="49" fillId="7" borderId="15" xfId="0" applyFont="1" applyFill="1" applyBorder="1" applyAlignment="1">
      <alignment horizontal="center"/>
    </xf>
    <xf numFmtId="0" fontId="63" fillId="5" borderId="1" xfId="0" applyFont="1" applyFill="1" applyBorder="1" applyAlignment="1">
      <alignment horizontal="center" vertical="center"/>
    </xf>
    <xf numFmtId="0" fontId="65" fillId="0" borderId="5" xfId="0" applyFont="1" applyBorder="1" applyAlignment="1">
      <alignment horizontal="center" vertical="center"/>
    </xf>
    <xf numFmtId="0" fontId="65" fillId="0" borderId="4" xfId="0" applyFont="1" applyBorder="1" applyAlignment="1">
      <alignment horizontal="center" vertical="center"/>
    </xf>
    <xf numFmtId="0" fontId="16" fillId="7" borderId="5" xfId="0" applyFont="1" applyFill="1" applyBorder="1" applyAlignment="1">
      <alignment horizontal="left" vertical="center"/>
    </xf>
    <xf numFmtId="0" fontId="63" fillId="7" borderId="1" xfId="0" applyFont="1" applyFill="1" applyBorder="1" applyAlignment="1">
      <alignment horizontal="center" vertical="center"/>
    </xf>
    <xf numFmtId="44" fontId="16" fillId="7" borderId="1" xfId="315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center" vertical="center" wrapText="1"/>
    </xf>
    <xf numFmtId="166" fontId="50" fillId="9" borderId="13" xfId="0" applyNumberFormat="1" applyFont="1" applyFill="1" applyBorder="1" applyAlignment="1">
      <alignment horizontal="center" vertical="center"/>
    </xf>
    <xf numFmtId="166" fontId="50" fillId="6" borderId="13" xfId="0" applyNumberFormat="1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6" xfId="0" applyFont="1" applyBorder="1" applyAlignment="1">
      <alignment horizontal="left" vertical="center" wrapText="1"/>
    </xf>
    <xf numFmtId="164" fontId="59" fillId="8" borderId="14" xfId="0" applyNumberFormat="1" applyFont="1" applyFill="1" applyBorder="1" applyAlignment="1">
      <alignment horizontal="center" vertical="center"/>
    </xf>
    <xf numFmtId="164" fontId="59" fillId="8" borderId="15" xfId="0" applyNumberFormat="1" applyFont="1" applyFill="1" applyBorder="1" applyAlignment="1">
      <alignment horizontal="center" vertical="center"/>
    </xf>
    <xf numFmtId="164" fontId="59" fillId="8" borderId="20" xfId="0" applyNumberFormat="1" applyFont="1" applyFill="1" applyBorder="1" applyAlignment="1">
      <alignment horizontal="center" vertical="center"/>
    </xf>
    <xf numFmtId="166" fontId="60" fillId="8" borderId="14" xfId="315" applyNumberFormat="1" applyFont="1" applyFill="1" applyBorder="1" applyAlignment="1">
      <alignment horizontal="center" vertical="center"/>
    </xf>
    <xf numFmtId="166" fontId="60" fillId="8" borderId="15" xfId="315" applyNumberFormat="1" applyFont="1" applyFill="1" applyBorder="1" applyAlignment="1">
      <alignment horizontal="center" vertical="center"/>
    </xf>
    <xf numFmtId="166" fontId="60" fillId="8" borderId="20" xfId="315" applyNumberFormat="1" applyFont="1" applyFill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165" fontId="25" fillId="0" borderId="17" xfId="0" applyNumberFormat="1" applyFont="1" applyBorder="1" applyAlignment="1">
      <alignment horizontal="center" vertical="center" wrapText="1"/>
    </xf>
    <xf numFmtId="165" fontId="25" fillId="0" borderId="18" xfId="0" applyNumberFormat="1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/>
    </xf>
    <xf numFmtId="0" fontId="52" fillId="0" borderId="18" xfId="0" applyFont="1" applyBorder="1" applyAlignment="1">
      <alignment horizontal="center" vertical="center"/>
    </xf>
    <xf numFmtId="0" fontId="52" fillId="0" borderId="24" xfId="0" applyFont="1" applyBorder="1" applyAlignment="1">
      <alignment horizontal="center" vertical="center"/>
    </xf>
    <xf numFmtId="0" fontId="52" fillId="0" borderId="21" xfId="0" applyFont="1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4" fontId="25" fillId="0" borderId="5" xfId="315" applyFont="1" applyFill="1" applyBorder="1" applyAlignment="1">
      <alignment horizontal="center" vertical="center" wrapText="1"/>
    </xf>
    <xf numFmtId="44" fontId="25" fillId="0" borderId="4" xfId="315" applyFont="1" applyFill="1" applyBorder="1" applyAlignment="1">
      <alignment horizontal="center" vertical="center" wrapText="1"/>
    </xf>
    <xf numFmtId="165" fontId="23" fillId="0" borderId="5" xfId="0" applyNumberFormat="1" applyFont="1" applyBorder="1" applyAlignment="1">
      <alignment horizontal="center" vertical="center" wrapText="1"/>
    </xf>
    <xf numFmtId="165" fontId="23" fillId="0" borderId="4" xfId="0" applyNumberFormat="1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" vertical="center"/>
    </xf>
    <xf numFmtId="0" fontId="53" fillId="0" borderId="21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/>
    </xf>
    <xf numFmtId="0" fontId="53" fillId="0" borderId="23" xfId="0" applyFont="1" applyBorder="1" applyAlignment="1">
      <alignment horizontal="center" vertical="center"/>
    </xf>
    <xf numFmtId="0" fontId="56" fillId="7" borderId="17" xfId="0" applyFont="1" applyFill="1" applyBorder="1" applyAlignment="1">
      <alignment horizontal="center" vertical="center"/>
    </xf>
    <xf numFmtId="0" fontId="25" fillId="7" borderId="18" xfId="0" applyFont="1" applyFill="1" applyBorder="1" applyAlignment="1">
      <alignment horizontal="center" vertical="center"/>
    </xf>
    <xf numFmtId="0" fontId="25" fillId="7" borderId="24" xfId="0" applyFont="1" applyFill="1" applyBorder="1" applyAlignment="1">
      <alignment horizontal="center" vertical="center"/>
    </xf>
    <xf numFmtId="0" fontId="25" fillId="7" borderId="21" xfId="0" applyFont="1" applyFill="1" applyBorder="1" applyAlignment="1">
      <alignment horizontal="center" vertical="center"/>
    </xf>
    <xf numFmtId="0" fontId="25" fillId="7" borderId="22" xfId="0" applyFont="1" applyFill="1" applyBorder="1" applyAlignment="1">
      <alignment horizontal="center" vertical="center"/>
    </xf>
    <xf numFmtId="0" fontId="25" fillId="7" borderId="23" xfId="0" applyFont="1" applyFill="1" applyBorder="1" applyAlignment="1">
      <alignment horizontal="center" vertical="center"/>
    </xf>
    <xf numFmtId="0" fontId="56" fillId="7" borderId="18" xfId="0" applyFont="1" applyFill="1" applyBorder="1" applyAlignment="1">
      <alignment horizontal="center" vertical="center"/>
    </xf>
    <xf numFmtId="0" fontId="56" fillId="7" borderId="24" xfId="0" applyFont="1" applyFill="1" applyBorder="1" applyAlignment="1">
      <alignment horizontal="center" vertical="center"/>
    </xf>
    <xf numFmtId="0" fontId="56" fillId="7" borderId="21" xfId="0" applyFont="1" applyFill="1" applyBorder="1" applyAlignment="1">
      <alignment horizontal="center" vertical="center"/>
    </xf>
    <xf numFmtId="0" fontId="56" fillId="7" borderId="22" xfId="0" applyFont="1" applyFill="1" applyBorder="1" applyAlignment="1">
      <alignment horizontal="center" vertical="center"/>
    </xf>
    <xf numFmtId="0" fontId="56" fillId="7" borderId="23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165" fontId="37" fillId="0" borderId="5" xfId="315" applyNumberFormat="1" applyFont="1" applyFill="1" applyBorder="1" applyAlignment="1" applyProtection="1">
      <alignment horizontal="center" vertical="center" wrapText="1"/>
      <protection locked="0"/>
    </xf>
    <xf numFmtId="165" fontId="37" fillId="0" borderId="4" xfId="315" applyNumberFormat="1" applyFont="1" applyFill="1" applyBorder="1" applyAlignment="1" applyProtection="1">
      <alignment horizontal="center" vertical="center" wrapText="1"/>
      <protection locked="0"/>
    </xf>
    <xf numFmtId="165" fontId="25" fillId="0" borderId="5" xfId="0" applyNumberFormat="1" applyFont="1" applyBorder="1" applyAlignment="1">
      <alignment horizontal="center" vertical="center" wrapText="1"/>
    </xf>
    <xf numFmtId="165" fontId="25" fillId="0" borderId="4" xfId="0" applyNumberFormat="1" applyFont="1" applyBorder="1" applyAlignment="1">
      <alignment horizontal="center" vertical="center" wrapText="1"/>
    </xf>
    <xf numFmtId="0" fontId="42" fillId="5" borderId="5" xfId="0" applyFont="1" applyFill="1" applyBorder="1" applyAlignment="1">
      <alignment horizontal="center" vertical="center"/>
    </xf>
    <xf numFmtId="0" fontId="42" fillId="5" borderId="2" xfId="0" applyFont="1" applyFill="1" applyBorder="1" applyAlignment="1">
      <alignment horizontal="center" vertical="center"/>
    </xf>
    <xf numFmtId="0" fontId="42" fillId="5" borderId="4" xfId="0" applyFont="1" applyFill="1" applyBorder="1" applyAlignment="1">
      <alignment horizontal="center" vertical="center"/>
    </xf>
    <xf numFmtId="3" fontId="13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13" fillId="4" borderId="4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5" xfId="315" applyNumberFormat="1" applyFont="1" applyFill="1" applyBorder="1" applyAlignment="1" applyProtection="1">
      <alignment horizontal="center" vertical="center" wrapText="1"/>
      <protection locked="0"/>
    </xf>
    <xf numFmtId="165" fontId="25" fillId="0" borderId="4" xfId="315" applyNumberFormat="1" applyFont="1" applyFill="1" applyBorder="1" applyAlignment="1" applyProtection="1">
      <alignment horizontal="center" vertical="center" wrapText="1"/>
      <protection locked="0"/>
    </xf>
    <xf numFmtId="0" fontId="24" fillId="0" borderId="5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3" fontId="23" fillId="0" borderId="5" xfId="0" applyNumberFormat="1" applyFont="1" applyBorder="1" applyAlignment="1" applyProtection="1">
      <alignment horizontal="center" vertical="center" wrapText="1"/>
      <protection locked="0"/>
    </xf>
    <xf numFmtId="3" fontId="23" fillId="0" borderId="4" xfId="0" applyNumberFormat="1" applyFont="1" applyBorder="1" applyAlignment="1" applyProtection="1">
      <alignment horizontal="center" vertical="center" wrapText="1"/>
      <protection locked="0"/>
    </xf>
    <xf numFmtId="165" fontId="25" fillId="7" borderId="5" xfId="315" applyNumberFormat="1" applyFont="1" applyFill="1" applyBorder="1" applyAlignment="1" applyProtection="1">
      <alignment horizontal="center" vertical="center" wrapText="1"/>
      <protection locked="0"/>
    </xf>
    <xf numFmtId="165" fontId="25" fillId="7" borderId="4" xfId="315" applyNumberFormat="1" applyFont="1" applyFill="1" applyBorder="1" applyAlignment="1" applyProtection="1">
      <alignment horizontal="center" vertical="center" wrapText="1"/>
      <protection locked="0"/>
    </xf>
    <xf numFmtId="164" fontId="32" fillId="6" borderId="15" xfId="0" applyNumberFormat="1" applyFont="1" applyFill="1" applyBorder="1" applyAlignment="1">
      <alignment horizontal="center" vertical="center"/>
    </xf>
    <xf numFmtId="164" fontId="31" fillId="6" borderId="14" xfId="0" applyNumberFormat="1" applyFont="1" applyFill="1" applyBorder="1" applyAlignment="1">
      <alignment horizontal="center" vertical="center"/>
    </xf>
    <xf numFmtId="164" fontId="31" fillId="6" borderId="15" xfId="0" applyNumberFormat="1" applyFont="1" applyFill="1" applyBorder="1" applyAlignment="1">
      <alignment horizontal="center" vertical="center"/>
    </xf>
    <xf numFmtId="0" fontId="55" fillId="7" borderId="5" xfId="0" applyFont="1" applyFill="1" applyBorder="1" applyAlignment="1">
      <alignment horizontal="center" vertical="center"/>
    </xf>
    <xf numFmtId="0" fontId="55" fillId="7" borderId="4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42" fillId="7" borderId="5" xfId="0" applyFont="1" applyFill="1" applyBorder="1" applyAlignment="1">
      <alignment horizontal="center" vertical="center"/>
    </xf>
    <xf numFmtId="0" fontId="42" fillId="7" borderId="2" xfId="0" applyFont="1" applyFill="1" applyBorder="1" applyAlignment="1">
      <alignment horizontal="center" vertical="center"/>
    </xf>
    <xf numFmtId="0" fontId="42" fillId="7" borderId="4" xfId="0" applyFont="1" applyFill="1" applyBorder="1" applyAlignment="1">
      <alignment horizontal="center" vertical="center"/>
    </xf>
    <xf numFmtId="0" fontId="25" fillId="7" borderId="5" xfId="0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0" fontId="25" fillId="7" borderId="4" xfId="0" applyFont="1" applyFill="1" applyBorder="1" applyAlignment="1">
      <alignment horizontal="center" vertical="center"/>
    </xf>
    <xf numFmtId="0" fontId="25" fillId="5" borderId="5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165" fontId="25" fillId="5" borderId="5" xfId="0" applyNumberFormat="1" applyFont="1" applyFill="1" applyBorder="1" applyAlignment="1">
      <alignment horizontal="center" vertical="center"/>
    </xf>
    <xf numFmtId="165" fontId="25" fillId="5" borderId="4" xfId="0" applyNumberFormat="1" applyFont="1" applyFill="1" applyBorder="1" applyAlignment="1">
      <alignment horizontal="center" vertical="center"/>
    </xf>
    <xf numFmtId="165" fontId="24" fillId="0" borderId="5" xfId="315" applyNumberFormat="1" applyFont="1" applyFill="1" applyBorder="1" applyAlignment="1" applyProtection="1">
      <alignment horizontal="center" vertical="center" wrapText="1"/>
      <protection locked="0"/>
    </xf>
    <xf numFmtId="165" fontId="24" fillId="0" borderId="4" xfId="315" applyNumberFormat="1" applyFont="1" applyFill="1" applyBorder="1" applyAlignment="1" applyProtection="1">
      <alignment horizontal="center" vertical="center" wrapText="1"/>
      <protection locked="0"/>
    </xf>
    <xf numFmtId="0" fontId="42" fillId="0" borderId="5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1" fontId="36" fillId="0" borderId="2" xfId="0" applyNumberFormat="1" applyFont="1" applyBorder="1" applyAlignment="1">
      <alignment horizontal="center" vertical="center"/>
    </xf>
    <xf numFmtId="164" fontId="36" fillId="0" borderId="2" xfId="0" applyNumberFormat="1" applyFont="1" applyBorder="1" applyAlignment="1">
      <alignment horizontal="center" vertical="center"/>
    </xf>
    <xf numFmtId="0" fontId="64" fillId="7" borderId="5" xfId="0" applyFont="1" applyFill="1" applyBorder="1" applyAlignment="1">
      <alignment horizontal="center"/>
    </xf>
    <xf numFmtId="0" fontId="64" fillId="7" borderId="4" xfId="0" applyFont="1" applyFill="1" applyBorder="1" applyAlignment="1">
      <alignment horizontal="center"/>
    </xf>
    <xf numFmtId="0" fontId="64" fillId="0" borderId="5" xfId="0" applyFont="1" applyBorder="1" applyAlignment="1">
      <alignment horizontal="center"/>
    </xf>
    <xf numFmtId="0" fontId="64" fillId="0" borderId="4" xfId="0" applyFont="1" applyBorder="1" applyAlignment="1">
      <alignment horizontal="center"/>
    </xf>
    <xf numFmtId="0" fontId="55" fillId="2" borderId="5" xfId="0" applyFont="1" applyFill="1" applyBorder="1" applyAlignment="1">
      <alignment horizontal="center" vertical="center"/>
    </xf>
    <xf numFmtId="0" fontId="55" fillId="2" borderId="4" xfId="0" applyFont="1" applyFill="1" applyBorder="1" applyAlignment="1">
      <alignment horizontal="center" vertical="center"/>
    </xf>
    <xf numFmtId="0" fontId="65" fillId="7" borderId="5" xfId="0" applyFont="1" applyFill="1" applyBorder="1" applyAlignment="1">
      <alignment horizontal="center" vertical="center"/>
    </xf>
    <xf numFmtId="0" fontId="65" fillId="7" borderId="4" xfId="0" applyFont="1" applyFill="1" applyBorder="1" applyAlignment="1">
      <alignment horizontal="center" vertical="center"/>
    </xf>
    <xf numFmtId="0" fontId="65" fillId="0" borderId="5" xfId="0" applyFont="1" applyBorder="1" applyAlignment="1">
      <alignment horizontal="center" vertical="center"/>
    </xf>
    <xf numFmtId="0" fontId="65" fillId="0" borderId="4" xfId="0" applyFont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165" fontId="35" fillId="0" borderId="5" xfId="0" applyNumberFormat="1" applyFont="1" applyBorder="1" applyAlignment="1">
      <alignment horizontal="center" vertical="center"/>
    </xf>
    <xf numFmtId="165" fontId="35" fillId="0" borderId="4" xfId="0" applyNumberFormat="1" applyFont="1" applyBorder="1" applyAlignment="1">
      <alignment horizontal="center" vertical="center"/>
    </xf>
    <xf numFmtId="165" fontId="35" fillId="0" borderId="5" xfId="0" applyNumberFormat="1" applyFont="1" applyBorder="1" applyAlignment="1">
      <alignment horizontal="center" vertical="center" wrapText="1"/>
    </xf>
    <xf numFmtId="165" fontId="35" fillId="0" borderId="4" xfId="0" applyNumberFormat="1" applyFont="1" applyBorder="1" applyAlignment="1">
      <alignment horizontal="center" vertical="center" wrapText="1"/>
    </xf>
    <xf numFmtId="1" fontId="25" fillId="0" borderId="5" xfId="315" applyNumberFormat="1" applyFont="1" applyFill="1" applyBorder="1" applyAlignment="1">
      <alignment horizontal="center" vertical="center" wrapText="1"/>
    </xf>
    <xf numFmtId="1" fontId="25" fillId="0" borderId="2" xfId="315" applyNumberFormat="1" applyFont="1" applyFill="1" applyBorder="1" applyAlignment="1">
      <alignment horizontal="center" vertical="center" wrapText="1"/>
    </xf>
    <xf numFmtId="1" fontId="25" fillId="0" borderId="4" xfId="315" applyNumberFormat="1" applyFont="1" applyFill="1" applyBorder="1" applyAlignment="1">
      <alignment horizontal="center" vertical="center" wrapText="1"/>
    </xf>
    <xf numFmtId="165" fontId="35" fillId="0" borderId="5" xfId="315" applyNumberFormat="1" applyFont="1" applyFill="1" applyBorder="1" applyAlignment="1" applyProtection="1">
      <alignment horizontal="center" vertical="center" wrapText="1"/>
      <protection locked="0"/>
    </xf>
    <xf numFmtId="165" fontId="35" fillId="0" borderId="4" xfId="315" applyNumberFormat="1" applyFont="1" applyFill="1" applyBorder="1" applyAlignment="1" applyProtection="1">
      <alignment horizontal="center" vertical="center" wrapText="1"/>
      <protection locked="0"/>
    </xf>
    <xf numFmtId="1" fontId="25" fillId="0" borderId="5" xfId="0" applyNumberFormat="1" applyFont="1" applyBorder="1" applyAlignment="1">
      <alignment horizontal="center" vertical="center" wrapText="1"/>
    </xf>
    <xf numFmtId="1" fontId="25" fillId="0" borderId="2" xfId="0" applyNumberFormat="1" applyFont="1" applyBorder="1" applyAlignment="1">
      <alignment horizontal="center" vertical="center" wrapText="1"/>
    </xf>
    <xf numFmtId="1" fontId="25" fillId="0" borderId="4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3" fontId="13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57" fillId="6" borderId="14" xfId="0" applyNumberFormat="1" applyFont="1" applyFill="1" applyBorder="1" applyAlignment="1">
      <alignment horizontal="center" vertical="center"/>
    </xf>
    <xf numFmtId="164" fontId="57" fillId="6" borderId="15" xfId="0" applyNumberFormat="1" applyFont="1" applyFill="1" applyBorder="1" applyAlignment="1">
      <alignment horizontal="center" vertical="center"/>
    </xf>
    <xf numFmtId="164" fontId="50" fillId="6" borderId="15" xfId="0" applyNumberFormat="1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58" fillId="0" borderId="17" xfId="0" applyFont="1" applyBorder="1" applyAlignment="1">
      <alignment horizontal="center" vertical="center"/>
    </xf>
    <xf numFmtId="0" fontId="58" fillId="0" borderId="18" xfId="0" applyFont="1" applyBorder="1" applyAlignment="1">
      <alignment horizontal="center" vertical="center"/>
    </xf>
    <xf numFmtId="0" fontId="58" fillId="0" borderId="22" xfId="0" applyFont="1" applyBorder="1" applyAlignment="1">
      <alignment horizontal="center" vertical="center"/>
    </xf>
    <xf numFmtId="0" fontId="58" fillId="0" borderId="23" xfId="0" applyFont="1" applyBorder="1" applyAlignment="1">
      <alignment horizontal="center" vertical="center"/>
    </xf>
    <xf numFmtId="44" fontId="25" fillId="0" borderId="5" xfId="315" applyFont="1" applyBorder="1" applyAlignment="1">
      <alignment horizontal="center" vertical="center"/>
    </xf>
    <xf numFmtId="44" fontId="25" fillId="0" borderId="4" xfId="315" applyFont="1" applyBorder="1" applyAlignment="1">
      <alignment horizontal="center" vertical="center"/>
    </xf>
    <xf numFmtId="0" fontId="56" fillId="0" borderId="17" xfId="0" applyFont="1" applyBorder="1" applyAlignment="1">
      <alignment horizontal="center" vertical="center"/>
    </xf>
    <xf numFmtId="0" fontId="56" fillId="0" borderId="18" xfId="0" applyFont="1" applyBorder="1" applyAlignment="1">
      <alignment horizontal="center" vertical="center"/>
    </xf>
    <xf numFmtId="0" fontId="56" fillId="0" borderId="24" xfId="0" applyFont="1" applyBorder="1" applyAlignment="1">
      <alignment horizontal="center" vertical="center"/>
    </xf>
    <xf numFmtId="0" fontId="56" fillId="0" borderId="21" xfId="0" applyFont="1" applyBorder="1" applyAlignment="1">
      <alignment horizontal="center" vertical="center"/>
    </xf>
    <xf numFmtId="0" fontId="56" fillId="0" borderId="22" xfId="0" applyFont="1" applyBorder="1" applyAlignment="1">
      <alignment horizontal="center" vertical="center"/>
    </xf>
    <xf numFmtId="0" fontId="56" fillId="0" borderId="23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44" fontId="37" fillId="0" borderId="5" xfId="315" applyFont="1" applyFill="1" applyBorder="1" applyAlignment="1">
      <alignment horizontal="center" vertical="center"/>
    </xf>
    <xf numFmtId="44" fontId="37" fillId="0" borderId="4" xfId="315" applyFont="1" applyFill="1" applyBorder="1" applyAlignment="1">
      <alignment horizontal="center" vertical="center"/>
    </xf>
    <xf numFmtId="0" fontId="37" fillId="7" borderId="5" xfId="0" applyFont="1" applyFill="1" applyBorder="1" applyAlignment="1">
      <alignment horizontal="center" vertical="center"/>
    </xf>
    <xf numFmtId="0" fontId="37" fillId="7" borderId="2" xfId="0" applyFont="1" applyFill="1" applyBorder="1" applyAlignment="1">
      <alignment horizontal="center" vertical="center"/>
    </xf>
    <xf numFmtId="0" fontId="37" fillId="7" borderId="4" xfId="0" applyFont="1" applyFill="1" applyBorder="1" applyAlignment="1">
      <alignment horizontal="center" vertical="center"/>
    </xf>
    <xf numFmtId="44" fontId="37" fillId="7" borderId="5" xfId="315" applyFont="1" applyFill="1" applyBorder="1" applyAlignment="1">
      <alignment horizontal="center" vertical="center"/>
    </xf>
    <xf numFmtId="44" fontId="37" fillId="7" borderId="4" xfId="315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165" fontId="25" fillId="7" borderId="5" xfId="0" applyNumberFormat="1" applyFont="1" applyFill="1" applyBorder="1" applyAlignment="1">
      <alignment horizontal="center" vertical="center"/>
    </xf>
    <xf numFmtId="165" fontId="25" fillId="7" borderId="4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44" fontId="24" fillId="0" borderId="5" xfId="315" applyFont="1" applyFill="1" applyBorder="1" applyAlignment="1">
      <alignment horizontal="center" vertical="center"/>
    </xf>
    <xf numFmtId="44" fontId="24" fillId="0" borderId="4" xfId="315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45" fillId="5" borderId="5" xfId="0" applyFont="1" applyFill="1" applyBorder="1" applyAlignment="1">
      <alignment horizontal="center" vertical="center"/>
    </xf>
    <xf numFmtId="0" fontId="45" fillId="5" borderId="4" xfId="0" applyFont="1" applyFill="1" applyBorder="1" applyAlignment="1">
      <alignment horizontal="center" vertical="center"/>
    </xf>
    <xf numFmtId="0" fontId="63" fillId="7" borderId="5" xfId="0" applyFont="1" applyFill="1" applyBorder="1" applyAlignment="1">
      <alignment horizontal="center" vertical="center"/>
    </xf>
    <xf numFmtId="0" fontId="63" fillId="7" borderId="2" xfId="0" applyFont="1" applyFill="1" applyBorder="1" applyAlignment="1">
      <alignment horizontal="center" vertical="center"/>
    </xf>
    <xf numFmtId="0" fontId="63" fillId="7" borderId="4" xfId="0" applyFont="1" applyFill="1" applyBorder="1" applyAlignment="1">
      <alignment horizontal="center" vertical="center"/>
    </xf>
    <xf numFmtId="0" fontId="63" fillId="5" borderId="5" xfId="0" applyFont="1" applyFill="1" applyBorder="1" applyAlignment="1">
      <alignment horizontal="center" vertical="center"/>
    </xf>
    <xf numFmtId="0" fontId="63" fillId="5" borderId="4" xfId="0" applyFont="1" applyFill="1" applyBorder="1" applyAlignment="1">
      <alignment horizontal="center" vertical="center"/>
    </xf>
    <xf numFmtId="44" fontId="25" fillId="7" borderId="5" xfId="315" applyFont="1" applyFill="1" applyBorder="1" applyAlignment="1">
      <alignment horizontal="center" vertical="center"/>
    </xf>
    <xf numFmtId="44" fontId="25" fillId="7" borderId="4" xfId="315" applyFont="1" applyFill="1" applyBorder="1" applyAlignment="1">
      <alignment horizontal="center" vertical="center"/>
    </xf>
    <xf numFmtId="0" fontId="63" fillId="5" borderId="2" xfId="0" applyFont="1" applyFill="1" applyBorder="1" applyAlignment="1">
      <alignment horizontal="center" vertical="center"/>
    </xf>
    <xf numFmtId="44" fontId="25" fillId="0" borderId="5" xfId="315" applyFont="1" applyFill="1" applyBorder="1" applyAlignment="1">
      <alignment horizontal="center" vertical="center"/>
    </xf>
    <xf numFmtId="44" fontId="25" fillId="0" borderId="4" xfId="315" applyFont="1" applyFill="1" applyBorder="1" applyAlignment="1">
      <alignment horizontal="center" vertical="center"/>
    </xf>
    <xf numFmtId="1" fontId="25" fillId="0" borderId="5" xfId="0" applyNumberFormat="1" applyFont="1" applyBorder="1" applyAlignment="1">
      <alignment horizontal="center" vertical="center"/>
    </xf>
    <xf numFmtId="1" fontId="25" fillId="0" borderId="2" xfId="0" applyNumberFormat="1" applyFont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/>
    </xf>
    <xf numFmtId="165" fontId="25" fillId="0" borderId="5" xfId="0" applyNumberFormat="1" applyFont="1" applyBorder="1" applyAlignment="1">
      <alignment horizontal="center" vertical="center"/>
    </xf>
    <xf numFmtId="165" fontId="25" fillId="0" borderId="4" xfId="0" applyNumberFormat="1" applyFont="1" applyBorder="1" applyAlignment="1">
      <alignment horizontal="center" vertical="center"/>
    </xf>
    <xf numFmtId="167" fontId="25" fillId="0" borderId="5" xfId="315" applyNumberFormat="1" applyFont="1" applyFill="1" applyBorder="1" applyAlignment="1">
      <alignment horizontal="center" vertical="center"/>
    </xf>
    <xf numFmtId="167" fontId="25" fillId="0" borderId="4" xfId="315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3" fontId="25" fillId="0" borderId="5" xfId="0" applyNumberFormat="1" applyFont="1" applyBorder="1" applyAlignment="1" applyProtection="1">
      <alignment horizontal="center" vertical="center" wrapText="1"/>
      <protection locked="0"/>
    </xf>
    <xf numFmtId="3" fontId="25" fillId="0" borderId="2" xfId="0" applyNumberFormat="1" applyFont="1" applyBorder="1" applyAlignment="1" applyProtection="1">
      <alignment horizontal="center" vertical="center" wrapText="1"/>
      <protection locked="0"/>
    </xf>
    <xf numFmtId="3" fontId="25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3" fontId="13" fillId="0" borderId="0" xfId="0" applyNumberFormat="1" applyFont="1" applyAlignment="1" applyProtection="1">
      <alignment horizontal="center" vertical="center" wrapText="1"/>
      <protection locked="0"/>
    </xf>
    <xf numFmtId="0" fontId="23" fillId="5" borderId="2" xfId="0" applyFont="1" applyFill="1" applyBorder="1" applyAlignment="1">
      <alignment horizontal="center" vertical="center" wrapText="1"/>
    </xf>
    <xf numFmtId="167" fontId="25" fillId="0" borderId="5" xfId="0" applyNumberFormat="1" applyFont="1" applyBorder="1" applyAlignment="1">
      <alignment horizontal="center" vertical="center" wrapText="1"/>
    </xf>
    <xf numFmtId="167" fontId="25" fillId="0" borderId="4" xfId="0" applyNumberFormat="1" applyFont="1" applyBorder="1" applyAlignment="1">
      <alignment horizontal="center" vertical="center" wrapText="1"/>
    </xf>
    <xf numFmtId="164" fontId="57" fillId="7" borderId="14" xfId="0" applyNumberFormat="1" applyFont="1" applyFill="1" applyBorder="1" applyAlignment="1">
      <alignment horizontal="center" vertical="center"/>
    </xf>
    <xf numFmtId="164" fontId="57" fillId="7" borderId="15" xfId="0" applyNumberFormat="1" applyFont="1" applyFill="1" applyBorder="1" applyAlignment="1">
      <alignment horizontal="center" vertical="center"/>
    </xf>
    <xf numFmtId="164" fontId="50" fillId="7" borderId="15" xfId="0" applyNumberFormat="1" applyFont="1" applyFill="1" applyBorder="1" applyAlignment="1">
      <alignment horizontal="center" vertical="center"/>
    </xf>
    <xf numFmtId="164" fontId="47" fillId="7" borderId="15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62" fillId="0" borderId="5" xfId="0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0" fontId="62" fillId="0" borderId="4" xfId="0" applyFont="1" applyBorder="1" applyAlignment="1">
      <alignment horizontal="center" vertical="center" wrapText="1"/>
    </xf>
    <xf numFmtId="164" fontId="31" fillId="9" borderId="14" xfId="0" applyNumberFormat="1" applyFont="1" applyFill="1" applyBorder="1" applyAlignment="1">
      <alignment horizontal="center" vertical="center"/>
    </xf>
    <xf numFmtId="164" fontId="31" fillId="9" borderId="15" xfId="0" applyNumberFormat="1" applyFont="1" applyFill="1" applyBorder="1" applyAlignment="1">
      <alignment horizontal="center" vertical="center"/>
    </xf>
    <xf numFmtId="164" fontId="32" fillId="9" borderId="15" xfId="0" applyNumberFormat="1" applyFont="1" applyFill="1" applyBorder="1" applyAlignment="1">
      <alignment horizontal="center" vertical="center"/>
    </xf>
    <xf numFmtId="44" fontId="62" fillId="4" borderId="5" xfId="315" applyFont="1" applyFill="1" applyBorder="1" applyAlignment="1" applyProtection="1">
      <alignment horizontal="center" vertical="center" wrapText="1"/>
      <protection locked="0"/>
    </xf>
    <xf numFmtId="44" fontId="62" fillId="4" borderId="4" xfId="315" applyFont="1" applyFill="1" applyBorder="1" applyAlignment="1" applyProtection="1">
      <alignment horizontal="center" vertical="center" wrapText="1"/>
      <protection locked="0"/>
    </xf>
    <xf numFmtId="3" fontId="62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62" fillId="4" borderId="4" xfId="0" applyNumberFormat="1" applyFont="1" applyFill="1" applyBorder="1" applyAlignment="1" applyProtection="1">
      <alignment horizontal="center" vertical="center" wrapText="1"/>
      <protection locked="0"/>
    </xf>
  </cellXfs>
  <cellStyles count="317"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" xfId="200" builtinId="8" hidden="1"/>
    <cellStyle name="Lien hypertexte" xfId="202" builtinId="8" hidden="1"/>
    <cellStyle name="Lien hypertexte" xfId="204" builtinId="8" hidden="1"/>
    <cellStyle name="Lien hypertexte" xfId="206" builtinId="8" hidden="1"/>
    <cellStyle name="Lien hypertexte" xfId="208" builtinId="8" hidden="1"/>
    <cellStyle name="Lien hypertexte" xfId="210" builtinId="8" hidden="1"/>
    <cellStyle name="Lien hypertexte" xfId="212" builtinId="8" hidden="1"/>
    <cellStyle name="Lien hypertexte" xfId="214" builtinId="8" hidden="1"/>
    <cellStyle name="Lien hypertexte" xfId="216" builtinId="8" hidden="1"/>
    <cellStyle name="Lien hypertexte" xfId="218" builtinId="8" hidden="1"/>
    <cellStyle name="Lien hypertexte" xfId="220" builtinId="8" hidden="1"/>
    <cellStyle name="Lien hypertexte" xfId="222" builtinId="8" hidden="1"/>
    <cellStyle name="Lien hypertexte" xfId="224" builtinId="8" hidden="1"/>
    <cellStyle name="Lien hypertexte" xfId="226" builtinId="8" hidden="1"/>
    <cellStyle name="Lien hypertexte" xfId="228" builtinId="8" hidden="1"/>
    <cellStyle name="Lien hypertexte" xfId="230" builtinId="8" hidden="1"/>
    <cellStyle name="Lien hypertexte" xfId="232" builtinId="8" hidden="1"/>
    <cellStyle name="Lien hypertexte" xfId="234" builtinId="8" hidden="1"/>
    <cellStyle name="Lien hypertexte" xfId="236" builtinId="8" hidden="1"/>
    <cellStyle name="Lien hypertexte" xfId="238" builtinId="8" hidden="1"/>
    <cellStyle name="Lien hypertexte" xfId="240" builtinId="8" hidden="1"/>
    <cellStyle name="Lien hypertexte" xfId="242" builtinId="8" hidden="1"/>
    <cellStyle name="Lien hypertexte" xfId="244" builtinId="8" hidden="1"/>
    <cellStyle name="Lien hypertexte" xfId="246" builtinId="8" hidden="1"/>
    <cellStyle name="Lien hypertexte" xfId="248" builtinId="8" hidden="1"/>
    <cellStyle name="Lien hypertexte" xfId="250" builtinId="8" hidden="1"/>
    <cellStyle name="Lien hypertexte" xfId="252" builtinId="8" hidden="1"/>
    <cellStyle name="Lien hypertexte" xfId="254" builtinId="8" hidden="1"/>
    <cellStyle name="Lien hypertexte" xfId="256" builtinId="8" hidden="1"/>
    <cellStyle name="Lien hypertexte" xfId="258" builtinId="8" hidden="1"/>
    <cellStyle name="Lien hypertexte" xfId="260" builtinId="8" hidden="1"/>
    <cellStyle name="Lien hypertexte" xfId="262" builtinId="8" hidden="1"/>
    <cellStyle name="Lien hypertexte" xfId="264" builtinId="8" hidden="1"/>
    <cellStyle name="Lien hypertexte" xfId="266" builtinId="8" hidden="1"/>
    <cellStyle name="Lien hypertexte" xfId="268" builtinId="8" hidden="1"/>
    <cellStyle name="Lien hypertexte" xfId="270" builtinId="8" hidden="1"/>
    <cellStyle name="Lien hypertexte" xfId="272" builtinId="8" hidden="1"/>
    <cellStyle name="Lien hypertexte" xfId="274" builtinId="8" hidden="1"/>
    <cellStyle name="Lien hypertexte" xfId="276" builtinId="8" hidden="1"/>
    <cellStyle name="Lien hypertexte" xfId="278" builtinId="8" hidden="1"/>
    <cellStyle name="Lien hypertexte" xfId="280" builtinId="8" hidden="1"/>
    <cellStyle name="Lien hypertexte" xfId="282" builtinId="8" hidden="1"/>
    <cellStyle name="Lien hypertexte" xfId="284" builtinId="8" hidden="1"/>
    <cellStyle name="Lien hypertexte" xfId="286" builtinId="8" hidden="1"/>
    <cellStyle name="Lien hypertexte" xfId="288" builtinId="8" hidden="1"/>
    <cellStyle name="Lien hypertexte" xfId="290" builtinId="8" hidden="1"/>
    <cellStyle name="Lien hypertexte" xfId="292" builtinId="8" hidden="1"/>
    <cellStyle name="Lien hypertexte" xfId="294" builtinId="8" hidden="1"/>
    <cellStyle name="Lien hypertexte" xfId="296" builtinId="8" hidden="1"/>
    <cellStyle name="Lien hypertexte" xfId="298" builtinId="8" hidden="1"/>
    <cellStyle name="Lien hypertexte" xfId="300" builtinId="8" hidden="1"/>
    <cellStyle name="Lien hypertexte" xfId="302" builtinId="8" hidden="1"/>
    <cellStyle name="Lien hypertexte" xfId="304" builtinId="8" hidden="1"/>
    <cellStyle name="Lien hypertexte" xfId="306" builtinId="8" hidden="1"/>
    <cellStyle name="Lien hypertexte" xfId="308" builtinId="8" hidden="1"/>
    <cellStyle name="Lien hypertexte" xfId="310" builtinId="8" hidden="1"/>
    <cellStyle name="Lien hypertexte" xfId="312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Lien hypertexte visité" xfId="201" builtinId="9" hidden="1"/>
    <cellStyle name="Lien hypertexte visité" xfId="203" builtinId="9" hidden="1"/>
    <cellStyle name="Lien hypertexte visité" xfId="205" builtinId="9" hidden="1"/>
    <cellStyle name="Lien hypertexte visité" xfId="207" builtinId="9" hidden="1"/>
    <cellStyle name="Lien hypertexte visité" xfId="209" builtinId="9" hidden="1"/>
    <cellStyle name="Lien hypertexte visité" xfId="211" builtinId="9" hidden="1"/>
    <cellStyle name="Lien hypertexte visité" xfId="213" builtinId="9" hidden="1"/>
    <cellStyle name="Lien hypertexte visité" xfId="215" builtinId="9" hidden="1"/>
    <cellStyle name="Lien hypertexte visité" xfId="217" builtinId="9" hidden="1"/>
    <cellStyle name="Lien hypertexte visité" xfId="219" builtinId="9" hidden="1"/>
    <cellStyle name="Lien hypertexte visité" xfId="221" builtinId="9" hidden="1"/>
    <cellStyle name="Lien hypertexte visité" xfId="223" builtinId="9" hidden="1"/>
    <cellStyle name="Lien hypertexte visité" xfId="225" builtinId="9" hidden="1"/>
    <cellStyle name="Lien hypertexte visité" xfId="227" builtinId="9" hidden="1"/>
    <cellStyle name="Lien hypertexte visité" xfId="229" builtinId="9" hidden="1"/>
    <cellStyle name="Lien hypertexte visité" xfId="231" builtinId="9" hidden="1"/>
    <cellStyle name="Lien hypertexte visité" xfId="233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1" builtinId="9" hidden="1"/>
    <cellStyle name="Lien hypertexte visité" xfId="243" builtinId="9" hidden="1"/>
    <cellStyle name="Lien hypertexte visité" xfId="245" builtinId="9" hidden="1"/>
    <cellStyle name="Lien hypertexte visité" xfId="247" builtinId="9" hidden="1"/>
    <cellStyle name="Lien hypertexte visité" xfId="249" builtinId="9" hidden="1"/>
    <cellStyle name="Lien hypertexte visité" xfId="251" builtinId="9" hidden="1"/>
    <cellStyle name="Lien hypertexte visité" xfId="253" builtinId="9" hidden="1"/>
    <cellStyle name="Lien hypertexte visité" xfId="255" builtinId="9" hidden="1"/>
    <cellStyle name="Lien hypertexte visité" xfId="257" builtinId="9" hidden="1"/>
    <cellStyle name="Lien hypertexte visité" xfId="259" builtinId="9" hidden="1"/>
    <cellStyle name="Lien hypertexte visité" xfId="261" builtinId="9" hidden="1"/>
    <cellStyle name="Lien hypertexte visité" xfId="263" builtinId="9" hidden="1"/>
    <cellStyle name="Lien hypertexte visité" xfId="265" builtinId="9" hidden="1"/>
    <cellStyle name="Lien hypertexte visité" xfId="267" builtinId="9" hidden="1"/>
    <cellStyle name="Lien hypertexte visité" xfId="269" builtinId="9" hidden="1"/>
    <cellStyle name="Lien hypertexte visité" xfId="271" builtinId="9" hidden="1"/>
    <cellStyle name="Lien hypertexte visité" xfId="273" builtinId="9" hidden="1"/>
    <cellStyle name="Lien hypertexte visité" xfId="275" builtinId="9" hidden="1"/>
    <cellStyle name="Lien hypertexte visité" xfId="277" builtinId="9" hidden="1"/>
    <cellStyle name="Lien hypertexte visité" xfId="279" builtinId="9" hidden="1"/>
    <cellStyle name="Lien hypertexte visité" xfId="281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89" builtinId="9" hidden="1"/>
    <cellStyle name="Lien hypertexte visité" xfId="291" builtinId="9" hidden="1"/>
    <cellStyle name="Lien hypertexte visité" xfId="293" builtinId="9" hidden="1"/>
    <cellStyle name="Lien hypertexte visité" xfId="295" builtinId="9" hidden="1"/>
    <cellStyle name="Lien hypertexte visité" xfId="297" builtinId="9" hidden="1"/>
    <cellStyle name="Lien hypertexte visité" xfId="299" builtinId="9" hidden="1"/>
    <cellStyle name="Lien hypertexte visité" xfId="301" builtinId="9" hidden="1"/>
    <cellStyle name="Lien hypertexte visité" xfId="303" builtinId="9" hidden="1"/>
    <cellStyle name="Lien hypertexte visité" xfId="305" builtinId="9" hidden="1"/>
    <cellStyle name="Lien hypertexte visité" xfId="307" builtinId="9" hidden="1"/>
    <cellStyle name="Lien hypertexte visité" xfId="309" builtinId="9" hidden="1"/>
    <cellStyle name="Lien hypertexte visité" xfId="311" builtinId="9" hidden="1"/>
    <cellStyle name="Lien hypertexte visité" xfId="313" builtinId="9" hidden="1"/>
    <cellStyle name="Monétaire" xfId="315" builtinId="4"/>
    <cellStyle name="Monétaire 2" xfId="316" xr:uid="{155340CC-D6C8-4D58-8A04-15AD4CE130F3}"/>
    <cellStyle name="Normal" xfId="0" builtinId="0"/>
    <cellStyle name="Normal 11" xfId="4" xr:uid="{00000000-0005-0000-0000-000036010000}"/>
    <cellStyle name="Normal 2 10" xfId="314" xr:uid="{00000000-0005-0000-0000-000037010000}"/>
    <cellStyle name="Normal 2 3" xfId="5" xr:uid="{00000000-0005-0000-0000-000038010000}"/>
    <cellStyle name="Normal 4" xfId="1" xr:uid="{00000000-0005-0000-0000-000039010000}"/>
    <cellStyle name="Normal 8" xfId="2" xr:uid="{00000000-0005-0000-0000-00003A010000}"/>
    <cellStyle name="Normal 9" xfId="3" xr:uid="{00000000-0005-0000-0000-00003B010000}"/>
  </cellStyles>
  <dxfs count="1">
    <dxf>
      <font>
        <color theme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F116A-5725-40CC-87DE-8B49827D23C0}">
  <sheetPr>
    <pageSetUpPr fitToPage="1"/>
  </sheetPr>
  <dimension ref="B1:M205"/>
  <sheetViews>
    <sheetView tabSelected="1" topLeftCell="A156" zoomScale="60" zoomScaleNormal="60" zoomScalePageLayoutView="80" workbookViewId="0">
      <selection activeCell="D228" sqref="D228"/>
    </sheetView>
  </sheetViews>
  <sheetFormatPr baseColWidth="10" defaultRowHeight="14.4" x14ac:dyDescent="0.3"/>
  <cols>
    <col min="2" max="3" width="10.44140625" customWidth="1"/>
    <col min="4" max="4" width="139.33203125" customWidth="1"/>
    <col min="5" max="5" width="13.77734375" customWidth="1"/>
    <col min="6" max="8" width="12.77734375" customWidth="1"/>
    <col min="9" max="10" width="19" customWidth="1"/>
    <col min="11" max="11" width="43" customWidth="1"/>
    <col min="12" max="12" width="12" customWidth="1"/>
    <col min="13" max="13" width="30.21875" hidden="1" customWidth="1"/>
  </cols>
  <sheetData>
    <row r="1" spans="2:13" ht="15" thickBot="1" x14ac:dyDescent="0.35"/>
    <row r="2" spans="2:13" ht="23.4" x14ac:dyDescent="0.45">
      <c r="B2" s="325" t="s">
        <v>172</v>
      </c>
      <c r="C2" s="326"/>
      <c r="D2" s="326"/>
      <c r="E2" s="326"/>
      <c r="F2" s="326"/>
      <c r="G2" s="326"/>
      <c r="H2" s="326"/>
      <c r="I2" s="326"/>
      <c r="J2" s="326"/>
      <c r="K2" s="332"/>
      <c r="M2" s="100"/>
    </row>
    <row r="3" spans="2:13" ht="23.4" x14ac:dyDescent="0.45">
      <c r="B3" s="327"/>
      <c r="C3" s="327"/>
      <c r="D3" s="327"/>
      <c r="E3" s="327"/>
      <c r="F3" s="327"/>
      <c r="G3" s="327"/>
      <c r="H3" s="327"/>
      <c r="I3" s="327"/>
      <c r="J3" s="327"/>
      <c r="K3" s="333"/>
      <c r="M3" s="100"/>
    </row>
    <row r="4" spans="2:13" ht="23.4" x14ac:dyDescent="0.45">
      <c r="B4" s="327"/>
      <c r="C4" s="327"/>
      <c r="D4" s="327"/>
      <c r="E4" s="327"/>
      <c r="F4" s="327"/>
      <c r="G4" s="327"/>
      <c r="H4" s="327"/>
      <c r="I4" s="327"/>
      <c r="J4" s="327"/>
      <c r="K4" s="333"/>
      <c r="M4" s="100"/>
    </row>
    <row r="5" spans="2:13" ht="51" customHeight="1" thickBot="1" x14ac:dyDescent="0.5">
      <c r="B5" s="328"/>
      <c r="C5" s="328"/>
      <c r="D5" s="328"/>
      <c r="E5" s="328"/>
      <c r="F5" s="328"/>
      <c r="G5" s="328"/>
      <c r="H5" s="328"/>
      <c r="I5" s="328"/>
      <c r="J5" s="328"/>
      <c r="K5" s="334"/>
      <c r="M5" s="100"/>
    </row>
    <row r="6" spans="2:13" ht="21" customHeight="1" thickBot="1" x14ac:dyDescent="0.5">
      <c r="B6" s="17"/>
      <c r="C6" s="18"/>
      <c r="D6" s="17"/>
      <c r="E6" s="19"/>
      <c r="F6" s="19"/>
      <c r="G6" s="19"/>
      <c r="H6" s="19"/>
      <c r="I6" s="19"/>
      <c r="J6" s="17"/>
      <c r="K6" s="17"/>
      <c r="M6" s="100"/>
    </row>
    <row r="7" spans="2:13" ht="28.95" customHeight="1" thickBot="1" x14ac:dyDescent="0.5">
      <c r="B7" s="335" t="s">
        <v>131</v>
      </c>
      <c r="C7" s="336"/>
      <c r="D7" s="336"/>
      <c r="E7" s="336"/>
      <c r="F7" s="336"/>
      <c r="G7" s="336"/>
      <c r="H7" s="336"/>
      <c r="I7" s="336"/>
      <c r="J7" s="336"/>
      <c r="K7" s="337"/>
      <c r="M7" s="100"/>
    </row>
    <row r="8" spans="2:13" ht="21" customHeight="1" x14ac:dyDescent="0.45">
      <c r="B8" s="20"/>
      <c r="C8" s="19"/>
      <c r="D8" s="20"/>
      <c r="E8" s="19"/>
      <c r="F8" s="19"/>
      <c r="G8" s="19"/>
      <c r="H8" s="19"/>
      <c r="I8" s="19"/>
      <c r="J8" s="20"/>
      <c r="K8" s="20"/>
      <c r="M8" s="100"/>
    </row>
    <row r="9" spans="2:13" ht="61.8" customHeight="1" x14ac:dyDescent="0.45">
      <c r="B9" s="338"/>
      <c r="C9" s="339"/>
      <c r="D9" s="26" t="s">
        <v>8</v>
      </c>
      <c r="E9" s="26" t="s">
        <v>2</v>
      </c>
      <c r="F9" s="343" t="s">
        <v>3</v>
      </c>
      <c r="G9" s="344"/>
      <c r="H9" s="345"/>
      <c r="I9" s="343" t="s">
        <v>4</v>
      </c>
      <c r="J9" s="345"/>
      <c r="K9" s="26" t="s">
        <v>5</v>
      </c>
      <c r="M9" s="100"/>
    </row>
    <row r="10" spans="2:13" ht="21" customHeight="1" x14ac:dyDescent="0.45">
      <c r="B10" s="21"/>
      <c r="C10" s="21"/>
      <c r="D10" s="22"/>
      <c r="E10" s="22"/>
      <c r="F10" s="22"/>
      <c r="G10" s="22"/>
      <c r="H10" s="22"/>
      <c r="I10" s="22"/>
      <c r="J10" s="22"/>
      <c r="K10" s="22"/>
      <c r="M10" s="100"/>
    </row>
    <row r="11" spans="2:13" ht="37.200000000000003" customHeight="1" x14ac:dyDescent="0.45">
      <c r="B11" s="278" t="s">
        <v>140</v>
      </c>
      <c r="C11" s="279"/>
      <c r="D11" s="340" t="s">
        <v>133</v>
      </c>
      <c r="E11" s="341"/>
      <c r="F11" s="341"/>
      <c r="G11" s="341"/>
      <c r="H11" s="341"/>
      <c r="I11" s="341"/>
      <c r="J11" s="341"/>
      <c r="K11" s="342"/>
      <c r="M11" s="100"/>
    </row>
    <row r="12" spans="2:13" ht="37.200000000000003" hidden="1" customHeight="1" x14ac:dyDescent="0.45">
      <c r="B12" s="242"/>
      <c r="C12" s="243"/>
      <c r="D12" s="157" t="s">
        <v>17</v>
      </c>
      <c r="E12" s="158"/>
      <c r="F12" s="358"/>
      <c r="G12" s="359"/>
      <c r="H12" s="360"/>
      <c r="I12" s="247"/>
      <c r="J12" s="249"/>
      <c r="K12" s="159">
        <f>SUM(K13:K13)</f>
        <v>0</v>
      </c>
      <c r="M12" s="100"/>
    </row>
    <row r="13" spans="2:13" ht="37.200000000000003" hidden="1" customHeight="1" x14ac:dyDescent="0.45">
      <c r="B13" s="242"/>
      <c r="C13" s="243"/>
      <c r="D13" s="111" t="s">
        <v>29</v>
      </c>
      <c r="E13" s="112" t="s">
        <v>16</v>
      </c>
      <c r="F13" s="250">
        <v>1</v>
      </c>
      <c r="G13" s="251"/>
      <c r="H13" s="252"/>
      <c r="I13" s="363">
        <v>0</v>
      </c>
      <c r="J13" s="364"/>
      <c r="K13" s="113">
        <f>F13*I13</f>
        <v>0</v>
      </c>
      <c r="M13" s="100"/>
    </row>
    <row r="14" spans="2:13" ht="37.200000000000003" hidden="1" customHeight="1" x14ac:dyDescent="0.45">
      <c r="B14" s="242"/>
      <c r="C14" s="243"/>
      <c r="D14" s="108" t="s">
        <v>19</v>
      </c>
      <c r="E14" s="109"/>
      <c r="F14" s="247"/>
      <c r="G14" s="248"/>
      <c r="H14" s="249"/>
      <c r="I14" s="247"/>
      <c r="J14" s="249"/>
      <c r="K14" s="110">
        <f>SUM(K15:K19)</f>
        <v>0</v>
      </c>
      <c r="M14" s="100"/>
    </row>
    <row r="15" spans="2:13" ht="37.200000000000003" hidden="1" customHeight="1" x14ac:dyDescent="0.45">
      <c r="B15" s="268"/>
      <c r="C15" s="269"/>
      <c r="D15" s="161" t="s">
        <v>66</v>
      </c>
      <c r="E15" s="112"/>
      <c r="F15" s="250"/>
      <c r="G15" s="251"/>
      <c r="H15" s="252"/>
      <c r="I15" s="346"/>
      <c r="J15" s="347"/>
      <c r="K15" s="113"/>
      <c r="M15" s="100"/>
    </row>
    <row r="16" spans="2:13" ht="37.200000000000003" hidden="1" customHeight="1" x14ac:dyDescent="0.45">
      <c r="B16" s="274"/>
      <c r="C16" s="275"/>
      <c r="D16" s="111" t="s">
        <v>97</v>
      </c>
      <c r="E16" s="112" t="s">
        <v>1</v>
      </c>
      <c r="F16" s="250">
        <v>1</v>
      </c>
      <c r="G16" s="251"/>
      <c r="H16" s="252"/>
      <c r="I16" s="346">
        <v>0</v>
      </c>
      <c r="J16" s="347"/>
      <c r="K16" s="113">
        <f t="shared" ref="K16" si="0">F16*I16</f>
        <v>0</v>
      </c>
      <c r="M16" s="100"/>
    </row>
    <row r="17" spans="2:13" ht="37.200000000000003" hidden="1" customHeight="1" x14ac:dyDescent="0.45">
      <c r="B17" s="274"/>
      <c r="C17" s="275"/>
      <c r="D17" s="111" t="s">
        <v>98</v>
      </c>
      <c r="E17" s="112" t="s">
        <v>1</v>
      </c>
      <c r="F17" s="250">
        <v>1</v>
      </c>
      <c r="G17" s="251"/>
      <c r="H17" s="252"/>
      <c r="I17" s="346">
        <v>0</v>
      </c>
      <c r="J17" s="347"/>
      <c r="K17" s="113">
        <f t="shared" ref="K17" si="1">F17*I17</f>
        <v>0</v>
      </c>
      <c r="M17" s="100"/>
    </row>
    <row r="18" spans="2:13" ht="37.200000000000003" hidden="1" customHeight="1" x14ac:dyDescent="0.45">
      <c r="B18" s="274"/>
      <c r="C18" s="275"/>
      <c r="D18" s="111" t="s">
        <v>96</v>
      </c>
      <c r="E18" s="112" t="s">
        <v>1</v>
      </c>
      <c r="F18" s="250">
        <v>1</v>
      </c>
      <c r="G18" s="251"/>
      <c r="H18" s="252"/>
      <c r="I18" s="346">
        <v>0</v>
      </c>
      <c r="J18" s="347"/>
      <c r="K18" s="113">
        <f t="shared" ref="K18" si="2">F18*I18</f>
        <v>0</v>
      </c>
      <c r="M18" s="100"/>
    </row>
    <row r="19" spans="2:13" ht="37.200000000000003" hidden="1" customHeight="1" x14ac:dyDescent="0.45">
      <c r="B19" s="268"/>
      <c r="C19" s="269"/>
      <c r="D19" s="160"/>
      <c r="E19" s="162"/>
      <c r="F19" s="250"/>
      <c r="G19" s="251"/>
      <c r="H19" s="252"/>
      <c r="I19" s="346"/>
      <c r="J19" s="347"/>
      <c r="K19" s="113"/>
      <c r="M19" s="100"/>
    </row>
    <row r="20" spans="2:13" ht="37.200000000000003" customHeight="1" x14ac:dyDescent="0.45">
      <c r="B20" s="181" t="s">
        <v>156</v>
      </c>
      <c r="C20" s="182"/>
      <c r="D20" s="16" t="s">
        <v>157</v>
      </c>
      <c r="E20" s="154"/>
      <c r="F20" s="361"/>
      <c r="G20" s="365"/>
      <c r="H20" s="362"/>
      <c r="I20" s="361"/>
      <c r="J20" s="362"/>
      <c r="K20" s="85">
        <f>SUM(K21:K32)</f>
        <v>0</v>
      </c>
      <c r="M20" s="100"/>
    </row>
    <row r="21" spans="2:13" ht="37.200000000000003" customHeight="1" x14ac:dyDescent="0.45">
      <c r="B21" s="276"/>
      <c r="C21" s="277"/>
      <c r="D21" s="54" t="s">
        <v>174</v>
      </c>
      <c r="E21" s="44" t="s">
        <v>16</v>
      </c>
      <c r="F21" s="176">
        <v>38</v>
      </c>
      <c r="G21" s="177"/>
      <c r="H21" s="178"/>
      <c r="I21" s="373"/>
      <c r="J21" s="374"/>
      <c r="K21" s="28">
        <f>F21*I21</f>
        <v>0</v>
      </c>
      <c r="M21" s="100"/>
    </row>
    <row r="22" spans="2:13" ht="37.200000000000003" hidden="1" customHeight="1" x14ac:dyDescent="0.3">
      <c r="B22" s="274"/>
      <c r="C22" s="275"/>
      <c r="D22" s="160" t="s">
        <v>67</v>
      </c>
      <c r="E22" s="162" t="s">
        <v>15</v>
      </c>
      <c r="F22" s="250">
        <v>35</v>
      </c>
      <c r="G22" s="251"/>
      <c r="H22" s="252"/>
      <c r="I22" s="346"/>
      <c r="J22" s="347"/>
      <c r="K22" s="113">
        <f t="shared" ref="K22" si="3">F22*I22</f>
        <v>0</v>
      </c>
      <c r="M22" s="101">
        <v>45</v>
      </c>
    </row>
    <row r="23" spans="2:13" ht="37.200000000000003" hidden="1" customHeight="1" x14ac:dyDescent="0.3">
      <c r="B23" s="274"/>
      <c r="C23" s="275"/>
      <c r="D23" s="160" t="s">
        <v>127</v>
      </c>
      <c r="E23" s="162" t="s">
        <v>15</v>
      </c>
      <c r="F23" s="250">
        <v>14.5</v>
      </c>
      <c r="G23" s="251"/>
      <c r="H23" s="252"/>
      <c r="I23" s="346"/>
      <c r="J23" s="347"/>
      <c r="K23" s="113">
        <f t="shared" ref="K23" si="4">F23*I23</f>
        <v>0</v>
      </c>
      <c r="M23" s="101">
        <v>95</v>
      </c>
    </row>
    <row r="24" spans="2:13" ht="37.200000000000003" hidden="1" customHeight="1" x14ac:dyDescent="0.45">
      <c r="B24" s="155"/>
      <c r="C24" s="156"/>
      <c r="D24" s="56"/>
      <c r="E24" s="55"/>
      <c r="F24" s="176"/>
      <c r="G24" s="177"/>
      <c r="H24" s="178"/>
      <c r="I24" s="371"/>
      <c r="J24" s="372"/>
      <c r="K24" s="28"/>
      <c r="M24" s="100"/>
    </row>
    <row r="25" spans="2:13" ht="37.200000000000003" hidden="1" customHeight="1" x14ac:dyDescent="0.45">
      <c r="B25" s="242"/>
      <c r="C25" s="243"/>
      <c r="D25" s="161" t="s">
        <v>18</v>
      </c>
      <c r="E25" s="158"/>
      <c r="F25" s="358"/>
      <c r="G25" s="359"/>
      <c r="H25" s="360"/>
      <c r="I25" s="358"/>
      <c r="J25" s="360"/>
      <c r="K25" s="110">
        <f>SUM(K26:K27)</f>
        <v>0</v>
      </c>
      <c r="L25" s="68"/>
      <c r="M25" s="100"/>
    </row>
    <row r="26" spans="2:13" ht="37.200000000000003" hidden="1" customHeight="1" x14ac:dyDescent="0.3">
      <c r="B26" s="268"/>
      <c r="C26" s="269"/>
      <c r="D26" s="160" t="s">
        <v>128</v>
      </c>
      <c r="E26" s="162" t="s">
        <v>15</v>
      </c>
      <c r="F26" s="250">
        <v>8</v>
      </c>
      <c r="G26" s="251"/>
      <c r="H26" s="252"/>
      <c r="I26" s="363"/>
      <c r="J26" s="364"/>
      <c r="K26" s="113">
        <f t="shared" ref="K26" si="5">F26*I26</f>
        <v>0</v>
      </c>
      <c r="M26" s="101">
        <v>45</v>
      </c>
    </row>
    <row r="27" spans="2:13" ht="37.200000000000003" hidden="1" customHeight="1" x14ac:dyDescent="0.3">
      <c r="B27" s="268"/>
      <c r="C27" s="269"/>
      <c r="D27" s="160"/>
      <c r="E27" s="162"/>
      <c r="F27" s="250"/>
      <c r="G27" s="251"/>
      <c r="H27" s="252"/>
      <c r="I27" s="250"/>
      <c r="J27" s="252"/>
      <c r="K27" s="113"/>
      <c r="M27" s="101"/>
    </row>
    <row r="28" spans="2:13" ht="37.200000000000003" hidden="1" customHeight="1" x14ac:dyDescent="0.3">
      <c r="B28" s="242"/>
      <c r="C28" s="243"/>
      <c r="D28" s="161" t="s">
        <v>84</v>
      </c>
      <c r="E28" s="158"/>
      <c r="F28" s="358"/>
      <c r="G28" s="359"/>
      <c r="H28" s="360"/>
      <c r="I28" s="358"/>
      <c r="J28" s="360"/>
      <c r="K28" s="110">
        <f>SUM(K29:K31)</f>
        <v>0</v>
      </c>
      <c r="M28" s="101"/>
    </row>
    <row r="29" spans="2:13" ht="37.200000000000003" hidden="1" customHeight="1" x14ac:dyDescent="0.3">
      <c r="B29" s="268"/>
      <c r="C29" s="269"/>
      <c r="D29" s="160" t="s">
        <v>82</v>
      </c>
      <c r="E29" s="112" t="s">
        <v>15</v>
      </c>
      <c r="F29" s="250">
        <f>50+(49*3.35)</f>
        <v>214.15</v>
      </c>
      <c r="G29" s="251"/>
      <c r="H29" s="252"/>
      <c r="I29" s="363"/>
      <c r="J29" s="364"/>
      <c r="K29" s="113">
        <f>F29*I29</f>
        <v>0</v>
      </c>
      <c r="M29" s="101">
        <v>25</v>
      </c>
    </row>
    <row r="30" spans="2:13" ht="37.200000000000003" hidden="1" customHeight="1" x14ac:dyDescent="0.3">
      <c r="B30" s="268"/>
      <c r="C30" s="269"/>
      <c r="D30" s="160" t="s">
        <v>20</v>
      </c>
      <c r="E30" s="112" t="s">
        <v>16</v>
      </c>
      <c r="F30" s="250">
        <v>1</v>
      </c>
      <c r="G30" s="251"/>
      <c r="H30" s="252"/>
      <c r="I30" s="363"/>
      <c r="J30" s="364"/>
      <c r="K30" s="113">
        <f>F30*I30</f>
        <v>0</v>
      </c>
      <c r="M30" s="101">
        <v>1500</v>
      </c>
    </row>
    <row r="31" spans="2:13" ht="37.200000000000003" hidden="1" customHeight="1" x14ac:dyDescent="0.45">
      <c r="B31" s="268"/>
      <c r="C31" s="269"/>
      <c r="D31" s="160"/>
      <c r="E31" s="112"/>
      <c r="F31" s="250"/>
      <c r="G31" s="251"/>
      <c r="H31" s="252"/>
      <c r="I31" s="363"/>
      <c r="J31" s="364"/>
      <c r="K31" s="113"/>
      <c r="M31" s="100"/>
    </row>
    <row r="32" spans="2:13" ht="37.200000000000003" customHeight="1" x14ac:dyDescent="0.45">
      <c r="B32" s="270"/>
      <c r="C32" s="271"/>
      <c r="D32" s="56" t="s">
        <v>85</v>
      </c>
      <c r="E32" s="44" t="s">
        <v>16</v>
      </c>
      <c r="F32" s="176">
        <v>1</v>
      </c>
      <c r="G32" s="177"/>
      <c r="H32" s="178"/>
      <c r="I32" s="366"/>
      <c r="J32" s="367"/>
      <c r="K32" s="28">
        <f>F32*I32</f>
        <v>0</v>
      </c>
      <c r="M32" s="100"/>
    </row>
    <row r="33" spans="2:13" ht="37.200000000000003" customHeight="1" thickBot="1" x14ac:dyDescent="0.5">
      <c r="B33" s="62"/>
      <c r="C33" s="63"/>
      <c r="D33" s="64"/>
      <c r="E33" s="59"/>
      <c r="F33" s="59"/>
      <c r="G33" s="59"/>
      <c r="H33" s="59"/>
      <c r="I33" s="60"/>
      <c r="J33" s="60"/>
      <c r="K33" s="61"/>
      <c r="M33" s="100"/>
    </row>
    <row r="34" spans="2:13" ht="37.200000000000003" customHeight="1" thickTop="1" thickBot="1" x14ac:dyDescent="0.5">
      <c r="B34" s="297" t="s">
        <v>134</v>
      </c>
      <c r="C34" s="298"/>
      <c r="D34" s="298"/>
      <c r="E34" s="239"/>
      <c r="F34" s="239"/>
      <c r="G34" s="239"/>
      <c r="H34" s="239"/>
      <c r="I34" s="33"/>
      <c r="J34" s="34"/>
      <c r="K34" s="35"/>
      <c r="M34" s="100"/>
    </row>
    <row r="35" spans="2:13" ht="37.200000000000003" customHeight="1" thickTop="1" x14ac:dyDescent="0.45">
      <c r="B35" s="62"/>
      <c r="C35" s="63"/>
      <c r="D35" s="64"/>
      <c r="E35" s="59"/>
      <c r="F35" s="59"/>
      <c r="G35" s="59"/>
      <c r="H35" s="59"/>
      <c r="I35" s="60"/>
      <c r="J35" s="60"/>
      <c r="K35" s="61"/>
      <c r="M35" s="100"/>
    </row>
    <row r="36" spans="2:13" ht="37.200000000000003" hidden="1" customHeight="1" x14ac:dyDescent="0.45">
      <c r="B36" s="272" t="s">
        <v>14</v>
      </c>
      <c r="C36" s="273"/>
      <c r="D36" s="340" t="s">
        <v>71</v>
      </c>
      <c r="E36" s="341"/>
      <c r="F36" s="341"/>
      <c r="G36" s="341"/>
      <c r="H36" s="341"/>
      <c r="I36" s="341"/>
      <c r="J36" s="341"/>
      <c r="K36" s="342"/>
      <c r="M36" s="100"/>
    </row>
    <row r="37" spans="2:13" ht="37.200000000000003" hidden="1" customHeight="1" x14ac:dyDescent="0.45">
      <c r="B37" s="120"/>
      <c r="C37" s="120"/>
      <c r="D37" s="121" t="s">
        <v>33</v>
      </c>
      <c r="E37" s="122"/>
      <c r="F37" s="122"/>
      <c r="G37" s="122"/>
      <c r="H37" s="122"/>
      <c r="I37" s="122"/>
      <c r="J37" s="122"/>
      <c r="K37" s="123">
        <f>SUM(K38:K41)</f>
        <v>5250</v>
      </c>
      <c r="M37" s="100"/>
    </row>
    <row r="38" spans="2:13" ht="37.200000000000003" hidden="1" customHeight="1" x14ac:dyDescent="0.45">
      <c r="B38" s="124"/>
      <c r="C38" s="124"/>
      <c r="D38" s="125" t="s">
        <v>99</v>
      </c>
      <c r="E38" s="126" t="s">
        <v>0</v>
      </c>
      <c r="F38" s="218">
        <v>1</v>
      </c>
      <c r="G38" s="219"/>
      <c r="H38" s="220"/>
      <c r="I38" s="221">
        <v>2500</v>
      </c>
      <c r="J38" s="222"/>
      <c r="K38" s="47">
        <f>I38*F38</f>
        <v>2500</v>
      </c>
      <c r="M38" s="100"/>
    </row>
    <row r="39" spans="2:13" ht="37.200000000000003" hidden="1" customHeight="1" x14ac:dyDescent="0.45">
      <c r="B39" s="124"/>
      <c r="C39" s="124"/>
      <c r="D39" s="125" t="s">
        <v>34</v>
      </c>
      <c r="E39" s="126" t="s">
        <v>0</v>
      </c>
      <c r="F39" s="218">
        <v>1</v>
      </c>
      <c r="G39" s="219"/>
      <c r="H39" s="220"/>
      <c r="I39" s="221">
        <v>1250</v>
      </c>
      <c r="J39" s="222"/>
      <c r="K39" s="47">
        <f>I39*F39</f>
        <v>1250</v>
      </c>
      <c r="M39" s="100"/>
    </row>
    <row r="40" spans="2:13" ht="37.200000000000003" hidden="1" customHeight="1" x14ac:dyDescent="0.45">
      <c r="B40" s="124"/>
      <c r="C40" s="124"/>
      <c r="D40" s="125" t="s">
        <v>41</v>
      </c>
      <c r="E40" s="126" t="s">
        <v>0</v>
      </c>
      <c r="F40" s="218">
        <v>1</v>
      </c>
      <c r="G40" s="219"/>
      <c r="H40" s="220"/>
      <c r="I40" s="221">
        <v>1500</v>
      </c>
      <c r="J40" s="222"/>
      <c r="K40" s="47">
        <f>I40*F40</f>
        <v>1500</v>
      </c>
      <c r="M40" s="100"/>
    </row>
    <row r="41" spans="2:13" ht="37.200000000000003" hidden="1" customHeight="1" x14ac:dyDescent="0.45">
      <c r="B41" s="99"/>
      <c r="C41" s="99"/>
      <c r="D41" s="57"/>
      <c r="E41" s="82"/>
      <c r="F41" s="348"/>
      <c r="G41" s="349"/>
      <c r="H41" s="350"/>
      <c r="I41" s="351"/>
      <c r="J41" s="352"/>
      <c r="K41" s="30"/>
      <c r="M41" s="100"/>
    </row>
    <row r="42" spans="2:13" ht="37.200000000000003" hidden="1" customHeight="1" x14ac:dyDescent="0.45">
      <c r="B42" s="120"/>
      <c r="C42" s="120"/>
      <c r="D42" s="121" t="s">
        <v>100</v>
      </c>
      <c r="E42" s="98"/>
      <c r="F42" s="353"/>
      <c r="G42" s="354"/>
      <c r="H42" s="355"/>
      <c r="I42" s="356"/>
      <c r="J42" s="357"/>
      <c r="K42" s="127">
        <f>SUM(K43:K56)</f>
        <v>57610</v>
      </c>
      <c r="M42" s="100"/>
    </row>
    <row r="43" spans="2:13" ht="37.200000000000003" hidden="1" customHeight="1" x14ac:dyDescent="0.45">
      <c r="B43" s="99"/>
      <c r="C43" s="99"/>
      <c r="D43" s="57"/>
      <c r="E43" s="82"/>
      <c r="F43" s="348"/>
      <c r="G43" s="349"/>
      <c r="H43" s="350"/>
      <c r="I43" s="351"/>
      <c r="J43" s="352"/>
      <c r="K43" s="30"/>
      <c r="M43" s="100"/>
    </row>
    <row r="44" spans="2:13" ht="37.200000000000003" hidden="1" customHeight="1" x14ac:dyDescent="0.45">
      <c r="B44" s="99"/>
      <c r="C44" s="99"/>
      <c r="D44" s="128" t="s">
        <v>101</v>
      </c>
      <c r="E44" s="126" t="s">
        <v>0</v>
      </c>
      <c r="F44" s="218">
        <v>2</v>
      </c>
      <c r="G44" s="219"/>
      <c r="H44" s="220"/>
      <c r="I44" s="318">
        <v>11590</v>
      </c>
      <c r="J44" s="319"/>
      <c r="K44" s="47">
        <f t="shared" ref="K44:K55" si="6">I44*F44</f>
        <v>23180</v>
      </c>
      <c r="M44" s="100"/>
    </row>
    <row r="45" spans="2:13" ht="37.200000000000003" hidden="1" customHeight="1" x14ac:dyDescent="0.45">
      <c r="B45" s="99"/>
      <c r="C45" s="99"/>
      <c r="D45" s="128" t="s">
        <v>102</v>
      </c>
      <c r="E45" s="126" t="s">
        <v>0</v>
      </c>
      <c r="F45" s="218">
        <v>2</v>
      </c>
      <c r="G45" s="219"/>
      <c r="H45" s="220"/>
      <c r="I45" s="318">
        <v>4325</v>
      </c>
      <c r="J45" s="319"/>
      <c r="K45" s="47">
        <f t="shared" si="6"/>
        <v>8650</v>
      </c>
      <c r="M45" s="100"/>
    </row>
    <row r="46" spans="2:13" ht="37.200000000000003" hidden="1" customHeight="1" x14ac:dyDescent="0.45">
      <c r="B46" s="99"/>
      <c r="C46" s="99"/>
      <c r="D46" s="128" t="s">
        <v>103</v>
      </c>
      <c r="E46" s="126" t="s">
        <v>0</v>
      </c>
      <c r="F46" s="218">
        <v>1</v>
      </c>
      <c r="G46" s="219"/>
      <c r="H46" s="220"/>
      <c r="I46" s="318">
        <f>4*450</f>
        <v>1800</v>
      </c>
      <c r="J46" s="319"/>
      <c r="K46" s="47">
        <f t="shared" si="6"/>
        <v>1800</v>
      </c>
      <c r="M46" s="100"/>
    </row>
    <row r="47" spans="2:13" ht="37.200000000000003" hidden="1" customHeight="1" x14ac:dyDescent="0.45">
      <c r="B47" s="99"/>
      <c r="C47" s="99"/>
      <c r="D47" s="129" t="s">
        <v>104</v>
      </c>
      <c r="E47" s="130" t="s">
        <v>0</v>
      </c>
      <c r="F47" s="320">
        <v>1</v>
      </c>
      <c r="G47" s="321"/>
      <c r="H47" s="322"/>
      <c r="I47" s="323">
        <v>2500</v>
      </c>
      <c r="J47" s="324"/>
      <c r="K47" s="131">
        <f t="shared" si="6"/>
        <v>2500</v>
      </c>
      <c r="M47" s="100"/>
    </row>
    <row r="48" spans="2:13" ht="37.200000000000003" hidden="1" customHeight="1" x14ac:dyDescent="0.45">
      <c r="B48" s="99"/>
      <c r="C48" s="99"/>
      <c r="D48" s="128" t="s">
        <v>105</v>
      </c>
      <c r="E48" s="126" t="s">
        <v>45</v>
      </c>
      <c r="F48" s="218">
        <v>75</v>
      </c>
      <c r="G48" s="219"/>
      <c r="H48" s="220"/>
      <c r="I48" s="318">
        <v>180</v>
      </c>
      <c r="J48" s="319"/>
      <c r="K48" s="47">
        <f t="shared" si="6"/>
        <v>13500</v>
      </c>
      <c r="M48" s="100"/>
    </row>
    <row r="49" spans="2:13" ht="37.200000000000003" hidden="1" customHeight="1" x14ac:dyDescent="0.45">
      <c r="B49" s="99"/>
      <c r="C49" s="99"/>
      <c r="D49" s="128" t="s">
        <v>106</v>
      </c>
      <c r="E49" s="126" t="s">
        <v>0</v>
      </c>
      <c r="F49" s="218">
        <v>1</v>
      </c>
      <c r="G49" s="219"/>
      <c r="H49" s="220"/>
      <c r="I49" s="318">
        <v>2500</v>
      </c>
      <c r="J49" s="319"/>
      <c r="K49" s="47">
        <f t="shared" si="6"/>
        <v>2500</v>
      </c>
      <c r="M49" s="100"/>
    </row>
    <row r="50" spans="2:13" ht="37.200000000000003" hidden="1" customHeight="1" x14ac:dyDescent="0.45">
      <c r="B50" s="99"/>
      <c r="C50" s="99"/>
      <c r="D50" s="128" t="s">
        <v>107</v>
      </c>
      <c r="E50" s="126" t="s">
        <v>45</v>
      </c>
      <c r="F50" s="218">
        <f>5+4+10+4+3</f>
        <v>26</v>
      </c>
      <c r="G50" s="219"/>
      <c r="H50" s="220"/>
      <c r="I50" s="318">
        <v>30</v>
      </c>
      <c r="J50" s="319"/>
      <c r="K50" s="47">
        <f t="shared" si="6"/>
        <v>780</v>
      </c>
      <c r="M50" s="100"/>
    </row>
    <row r="51" spans="2:13" ht="37.200000000000003" hidden="1" customHeight="1" x14ac:dyDescent="0.45">
      <c r="B51" s="99"/>
      <c r="C51" s="99"/>
      <c r="D51" s="128" t="s">
        <v>108</v>
      </c>
      <c r="E51" s="126" t="s">
        <v>0</v>
      </c>
      <c r="F51" s="218">
        <v>2</v>
      </c>
      <c r="G51" s="219"/>
      <c r="H51" s="220"/>
      <c r="I51" s="318">
        <f>25*30</f>
        <v>750</v>
      </c>
      <c r="J51" s="319"/>
      <c r="K51" s="47">
        <f t="shared" si="6"/>
        <v>1500</v>
      </c>
      <c r="M51" s="100"/>
    </row>
    <row r="52" spans="2:13" ht="37.200000000000003" hidden="1" customHeight="1" x14ac:dyDescent="0.45">
      <c r="B52" s="99"/>
      <c r="C52" s="99"/>
      <c r="D52" s="128" t="s">
        <v>109</v>
      </c>
      <c r="E52" s="126" t="s">
        <v>0</v>
      </c>
      <c r="F52" s="218">
        <v>1</v>
      </c>
      <c r="G52" s="219"/>
      <c r="H52" s="220"/>
      <c r="I52" s="318">
        <v>450</v>
      </c>
      <c r="J52" s="319"/>
      <c r="K52" s="47">
        <f t="shared" si="6"/>
        <v>450</v>
      </c>
      <c r="M52" s="100"/>
    </row>
    <row r="53" spans="2:13" ht="37.200000000000003" hidden="1" customHeight="1" x14ac:dyDescent="0.45">
      <c r="B53" s="99"/>
      <c r="C53" s="99"/>
      <c r="D53" s="129" t="s">
        <v>110</v>
      </c>
      <c r="E53" s="130" t="s">
        <v>0</v>
      </c>
      <c r="F53" s="320">
        <v>1</v>
      </c>
      <c r="G53" s="321"/>
      <c r="H53" s="322"/>
      <c r="I53" s="323">
        <f>2*500+3*250</f>
        <v>1750</v>
      </c>
      <c r="J53" s="324"/>
      <c r="K53" s="131">
        <f t="shared" si="6"/>
        <v>1750</v>
      </c>
      <c r="M53" s="100"/>
    </row>
    <row r="54" spans="2:13" ht="37.200000000000003" hidden="1" customHeight="1" x14ac:dyDescent="0.45">
      <c r="B54" s="99"/>
      <c r="C54" s="99"/>
      <c r="D54" s="129" t="s">
        <v>111</v>
      </c>
      <c r="E54" s="130" t="s">
        <v>0</v>
      </c>
      <c r="F54" s="320">
        <v>1</v>
      </c>
      <c r="G54" s="321"/>
      <c r="H54" s="322"/>
      <c r="I54" s="323">
        <v>500</v>
      </c>
      <c r="J54" s="324"/>
      <c r="K54" s="131">
        <f t="shared" si="6"/>
        <v>500</v>
      </c>
      <c r="M54" s="100"/>
    </row>
    <row r="55" spans="2:13" ht="37.200000000000003" hidden="1" customHeight="1" x14ac:dyDescent="0.45">
      <c r="B55" s="99"/>
      <c r="C55" s="99"/>
      <c r="D55" s="129" t="s">
        <v>112</v>
      </c>
      <c r="E55" s="130" t="s">
        <v>0</v>
      </c>
      <c r="F55" s="320">
        <v>1</v>
      </c>
      <c r="G55" s="321"/>
      <c r="H55" s="322"/>
      <c r="I55" s="323">
        <v>500</v>
      </c>
      <c r="J55" s="324"/>
      <c r="K55" s="131">
        <f t="shared" si="6"/>
        <v>500</v>
      </c>
      <c r="M55" s="100"/>
    </row>
    <row r="56" spans="2:13" ht="37.200000000000003" hidden="1" customHeight="1" x14ac:dyDescent="0.45">
      <c r="B56" s="99"/>
      <c r="C56" s="99"/>
      <c r="D56" s="81"/>
      <c r="E56" s="82"/>
      <c r="F56" s="348"/>
      <c r="G56" s="349"/>
      <c r="H56" s="350"/>
      <c r="I56" s="351"/>
      <c r="J56" s="352"/>
      <c r="K56" s="30"/>
      <c r="M56" s="100"/>
    </row>
    <row r="57" spans="2:13" ht="37.200000000000003" hidden="1" customHeight="1" thickBot="1" x14ac:dyDescent="0.5">
      <c r="B57" s="1"/>
      <c r="C57" s="2"/>
      <c r="D57" s="3"/>
      <c r="E57" s="4"/>
      <c r="F57" s="4"/>
      <c r="G57" s="4"/>
      <c r="H57" s="5"/>
      <c r="I57" s="5"/>
      <c r="J57" s="6"/>
      <c r="K57" s="7"/>
      <c r="M57" s="100"/>
    </row>
    <row r="58" spans="2:13" ht="37.200000000000003" hidden="1" customHeight="1" thickTop="1" thickBot="1" x14ac:dyDescent="0.5">
      <c r="B58" s="240" t="s">
        <v>72</v>
      </c>
      <c r="C58" s="241"/>
      <c r="D58" s="241"/>
      <c r="E58" s="239"/>
      <c r="F58" s="239"/>
      <c r="G58" s="239"/>
      <c r="H58" s="239"/>
      <c r="I58" s="33"/>
      <c r="J58" s="34"/>
      <c r="K58" s="35">
        <v>0</v>
      </c>
      <c r="M58" s="100"/>
    </row>
    <row r="59" spans="2:13" ht="37.200000000000003" hidden="1" customHeight="1" x14ac:dyDescent="0.45">
      <c r="B59" s="117"/>
      <c r="C59" s="117"/>
      <c r="D59" s="118"/>
      <c r="E59" s="118"/>
      <c r="F59" s="118"/>
      <c r="G59" s="118"/>
      <c r="H59" s="118"/>
      <c r="I59" s="118"/>
      <c r="J59" s="118"/>
      <c r="K59" s="118"/>
      <c r="M59" s="100"/>
    </row>
    <row r="60" spans="2:13" ht="37.200000000000003" customHeight="1" x14ac:dyDescent="0.45">
      <c r="B60" s="278" t="s">
        <v>140</v>
      </c>
      <c r="C60" s="279"/>
      <c r="D60" s="280" t="s">
        <v>21</v>
      </c>
      <c r="E60" s="281"/>
      <c r="F60" s="281"/>
      <c r="G60" s="281"/>
      <c r="H60" s="281"/>
      <c r="I60" s="281"/>
      <c r="J60" s="281"/>
      <c r="K60" s="282"/>
      <c r="M60" s="100"/>
    </row>
    <row r="61" spans="2:13" ht="37.200000000000003" customHeight="1" x14ac:dyDescent="0.45">
      <c r="B61" s="181" t="s">
        <v>152</v>
      </c>
      <c r="C61" s="182"/>
      <c r="D61" s="121" t="s">
        <v>33</v>
      </c>
      <c r="E61" s="122"/>
      <c r="F61" s="122"/>
      <c r="G61" s="122"/>
      <c r="H61" s="122"/>
      <c r="I61" s="122"/>
      <c r="J61" s="122"/>
      <c r="K61" s="123">
        <f>SUM(K62:K65)</f>
        <v>0</v>
      </c>
      <c r="M61" s="100"/>
    </row>
    <row r="62" spans="2:13" ht="37.200000000000003" customHeight="1" x14ac:dyDescent="0.45">
      <c r="B62" s="124"/>
      <c r="C62" s="124"/>
      <c r="D62" s="125" t="s">
        <v>99</v>
      </c>
      <c r="E62" s="126" t="s">
        <v>0</v>
      </c>
      <c r="F62" s="218">
        <v>1</v>
      </c>
      <c r="G62" s="219"/>
      <c r="H62" s="220"/>
      <c r="I62" s="221"/>
      <c r="J62" s="222"/>
      <c r="K62" s="47">
        <f>I62*F62</f>
        <v>0</v>
      </c>
      <c r="M62" s="100"/>
    </row>
    <row r="63" spans="2:13" ht="37.200000000000003" customHeight="1" x14ac:dyDescent="0.45">
      <c r="B63" s="124"/>
      <c r="C63" s="124"/>
      <c r="D63" s="125" t="s">
        <v>34</v>
      </c>
      <c r="E63" s="126" t="s">
        <v>0</v>
      </c>
      <c r="F63" s="218">
        <v>1</v>
      </c>
      <c r="G63" s="219"/>
      <c r="H63" s="220"/>
      <c r="I63" s="221"/>
      <c r="J63" s="222"/>
      <c r="K63" s="47">
        <f>I63*F63</f>
        <v>0</v>
      </c>
      <c r="M63" s="100"/>
    </row>
    <row r="64" spans="2:13" ht="37.200000000000003" customHeight="1" x14ac:dyDescent="0.45">
      <c r="B64" s="124"/>
      <c r="C64" s="124"/>
      <c r="D64" s="125" t="s">
        <v>41</v>
      </c>
      <c r="E64" s="126" t="s">
        <v>0</v>
      </c>
      <c r="F64" s="218">
        <v>1</v>
      </c>
      <c r="G64" s="219"/>
      <c r="H64" s="220"/>
      <c r="I64" s="221"/>
      <c r="J64" s="222"/>
      <c r="K64" s="47">
        <f>I64*F64</f>
        <v>0</v>
      </c>
      <c r="M64" s="100"/>
    </row>
    <row r="65" spans="2:13" ht="37.200000000000003" customHeight="1" x14ac:dyDescent="0.45">
      <c r="B65" s="124"/>
      <c r="C65" s="124"/>
      <c r="D65" s="125"/>
      <c r="E65" s="126"/>
      <c r="F65" s="126"/>
      <c r="G65" s="138"/>
      <c r="H65" s="138"/>
      <c r="I65" s="138"/>
      <c r="J65" s="138"/>
      <c r="K65" s="139"/>
      <c r="M65" s="100"/>
    </row>
    <row r="66" spans="2:13" ht="37.200000000000003" customHeight="1" x14ac:dyDescent="0.45">
      <c r="B66" s="120"/>
      <c r="C66" s="120"/>
      <c r="D66" s="121" t="s">
        <v>35</v>
      </c>
      <c r="E66" s="390"/>
      <c r="F66" s="391"/>
      <c r="G66" s="391"/>
      <c r="H66" s="391"/>
      <c r="I66" s="391"/>
      <c r="J66" s="392"/>
      <c r="K66" s="123"/>
      <c r="M66" s="100"/>
    </row>
    <row r="67" spans="2:13" ht="60" customHeight="1" x14ac:dyDescent="0.45">
      <c r="B67" s="124"/>
      <c r="C67" s="124"/>
      <c r="D67" s="128" t="s">
        <v>113</v>
      </c>
      <c r="E67" s="140"/>
      <c r="F67" s="141"/>
      <c r="G67" s="141"/>
      <c r="H67" s="141"/>
      <c r="I67" s="141"/>
      <c r="J67" s="142"/>
      <c r="K67" s="139"/>
      <c r="M67" s="100"/>
    </row>
    <row r="68" spans="2:13" ht="37.200000000000003" customHeight="1" x14ac:dyDescent="0.45">
      <c r="B68" s="124"/>
      <c r="C68" s="124"/>
      <c r="D68" s="125"/>
      <c r="E68" s="126"/>
      <c r="F68" s="126"/>
      <c r="G68" s="138"/>
      <c r="H68" s="138"/>
      <c r="I68" s="138"/>
      <c r="J68" s="138"/>
      <c r="K68" s="139"/>
      <c r="M68" s="100"/>
    </row>
    <row r="69" spans="2:13" ht="37.200000000000003" customHeight="1" x14ac:dyDescent="0.45">
      <c r="B69" s="120"/>
      <c r="C69" s="120"/>
      <c r="D69" s="121" t="s">
        <v>42</v>
      </c>
      <c r="E69" s="122"/>
      <c r="F69" s="122"/>
      <c r="G69" s="122"/>
      <c r="H69" s="122"/>
      <c r="I69" s="122"/>
      <c r="J69" s="122"/>
      <c r="K69" s="123">
        <f>SUM(K70:K71)</f>
        <v>0</v>
      </c>
      <c r="M69" s="100"/>
    </row>
    <row r="70" spans="2:13" ht="44.4" customHeight="1" x14ac:dyDescent="0.45">
      <c r="B70" s="124"/>
      <c r="C70" s="124"/>
      <c r="D70" s="128" t="s">
        <v>114</v>
      </c>
      <c r="E70" s="126" t="s">
        <v>0</v>
      </c>
      <c r="F70" s="218">
        <v>1</v>
      </c>
      <c r="G70" s="219"/>
      <c r="H70" s="220"/>
      <c r="I70" s="221"/>
      <c r="J70" s="222"/>
      <c r="K70" s="47">
        <f t="shared" ref="K70:K71" si="7">I70*F70</f>
        <v>0</v>
      </c>
      <c r="M70" s="100"/>
    </row>
    <row r="71" spans="2:13" ht="37.200000000000003" customHeight="1" x14ac:dyDescent="0.45">
      <c r="B71" s="143"/>
      <c r="C71" s="144"/>
      <c r="D71" s="128" t="s">
        <v>115</v>
      </c>
      <c r="E71" s="126" t="s">
        <v>0</v>
      </c>
      <c r="F71" s="218">
        <v>1</v>
      </c>
      <c r="G71" s="219"/>
      <c r="H71" s="220"/>
      <c r="I71" s="221"/>
      <c r="J71" s="222"/>
      <c r="K71" s="47">
        <f t="shared" si="7"/>
        <v>0</v>
      </c>
      <c r="M71" s="100"/>
    </row>
    <row r="72" spans="2:13" ht="37.200000000000003" customHeight="1" x14ac:dyDescent="0.45">
      <c r="B72" s="87"/>
      <c r="C72" s="87"/>
      <c r="D72" s="57"/>
      <c r="E72" s="82"/>
      <c r="F72" s="82"/>
      <c r="G72" s="88"/>
      <c r="H72" s="88"/>
      <c r="I72" s="88"/>
      <c r="J72" s="88"/>
      <c r="K72" s="89"/>
      <c r="M72" s="100"/>
    </row>
    <row r="73" spans="2:13" ht="37.200000000000003" customHeight="1" x14ac:dyDescent="0.45">
      <c r="B73" s="120"/>
      <c r="C73" s="120"/>
      <c r="D73" s="121" t="s">
        <v>43</v>
      </c>
      <c r="E73" s="122"/>
      <c r="F73" s="122"/>
      <c r="G73" s="122"/>
      <c r="H73" s="122"/>
      <c r="I73" s="122"/>
      <c r="J73" s="122"/>
      <c r="K73" s="123">
        <f>SUM(K74:K75)</f>
        <v>0</v>
      </c>
      <c r="M73" s="100"/>
    </row>
    <row r="74" spans="2:13" ht="37.200000000000003" customHeight="1" x14ac:dyDescent="0.45">
      <c r="B74" s="124"/>
      <c r="C74" s="124"/>
      <c r="D74" s="128" t="s">
        <v>132</v>
      </c>
      <c r="E74" s="126" t="s">
        <v>0</v>
      </c>
      <c r="F74" s="218">
        <v>1</v>
      </c>
      <c r="G74" s="219"/>
      <c r="H74" s="220"/>
      <c r="I74" s="221"/>
      <c r="J74" s="222"/>
      <c r="K74" s="47">
        <f t="shared" ref="K74" si="8">I74*F74</f>
        <v>0</v>
      </c>
      <c r="M74" s="100"/>
    </row>
    <row r="75" spans="2:13" ht="37.200000000000003" customHeight="1" x14ac:dyDescent="0.45">
      <c r="B75" s="90"/>
      <c r="C75" s="58"/>
      <c r="D75" s="9"/>
      <c r="E75" s="10"/>
      <c r="F75" s="10"/>
      <c r="G75" s="10"/>
      <c r="H75" s="11"/>
      <c r="I75" s="11"/>
      <c r="J75" s="12"/>
      <c r="K75" s="12"/>
      <c r="M75" s="100"/>
    </row>
    <row r="76" spans="2:13" ht="36" customHeight="1" x14ac:dyDescent="0.45">
      <c r="B76" s="120"/>
      <c r="C76" s="120"/>
      <c r="D76" s="121" t="s">
        <v>81</v>
      </c>
      <c r="E76" s="122"/>
      <c r="F76" s="122"/>
      <c r="G76" s="122"/>
      <c r="H76" s="122"/>
      <c r="I76" s="122"/>
      <c r="J76" s="122"/>
      <c r="K76" s="123">
        <f>SUM(K77:K80)</f>
        <v>0</v>
      </c>
      <c r="M76" s="100"/>
    </row>
    <row r="77" spans="2:13" ht="63.6" customHeight="1" x14ac:dyDescent="0.45">
      <c r="B77" s="124"/>
      <c r="C77" s="124"/>
      <c r="D77" s="128" t="s">
        <v>116</v>
      </c>
      <c r="E77" s="126" t="s">
        <v>0</v>
      </c>
      <c r="F77" s="218">
        <v>1</v>
      </c>
      <c r="G77" s="219"/>
      <c r="H77" s="220"/>
      <c r="I77" s="221"/>
      <c r="J77" s="222"/>
      <c r="K77" s="47">
        <f t="shared" ref="K77" si="9">I77*F77</f>
        <v>0</v>
      </c>
      <c r="M77" s="100"/>
    </row>
    <row r="78" spans="2:13" ht="63.6" customHeight="1" x14ac:dyDescent="0.45">
      <c r="B78" s="124"/>
      <c r="C78" s="124"/>
      <c r="D78" s="145" t="s">
        <v>44</v>
      </c>
      <c r="E78" s="126" t="s">
        <v>45</v>
      </c>
      <c r="F78" s="218">
        <v>25</v>
      </c>
      <c r="G78" s="219"/>
      <c r="H78" s="220"/>
      <c r="I78" s="221"/>
      <c r="J78" s="222"/>
      <c r="K78" s="47">
        <f>I78*F78</f>
        <v>0</v>
      </c>
      <c r="M78" s="100"/>
    </row>
    <row r="79" spans="2:13" ht="63.6" customHeight="1" x14ac:dyDescent="0.45">
      <c r="B79" s="124"/>
      <c r="C79" s="124"/>
      <c r="D79" s="145" t="s">
        <v>46</v>
      </c>
      <c r="E79" s="126" t="s">
        <v>47</v>
      </c>
      <c r="F79" s="218" t="s">
        <v>48</v>
      </c>
      <c r="G79" s="219"/>
      <c r="H79" s="220"/>
      <c r="I79" s="221"/>
      <c r="J79" s="222"/>
      <c r="K79" s="47"/>
      <c r="M79" s="100"/>
    </row>
    <row r="80" spans="2:13" ht="63.6" customHeight="1" x14ac:dyDescent="0.45">
      <c r="B80" s="90"/>
      <c r="C80" s="58"/>
      <c r="D80" s="9"/>
      <c r="E80" s="10"/>
      <c r="F80" s="375"/>
      <c r="G80" s="376"/>
      <c r="H80" s="377"/>
      <c r="I80" s="228"/>
      <c r="J80" s="229"/>
      <c r="K80" s="12"/>
      <c r="M80" s="100"/>
    </row>
    <row r="81" spans="2:13" ht="36" customHeight="1" x14ac:dyDescent="0.45">
      <c r="B81" s="120"/>
      <c r="C81" s="120"/>
      <c r="D81" s="121" t="s">
        <v>49</v>
      </c>
      <c r="E81" s="122"/>
      <c r="F81" s="393"/>
      <c r="G81" s="394"/>
      <c r="H81" s="395"/>
      <c r="I81" s="393"/>
      <c r="J81" s="395"/>
      <c r="K81" s="123">
        <f>SUM(K82:K87)</f>
        <v>0</v>
      </c>
      <c r="M81" s="100"/>
    </row>
    <row r="82" spans="2:13" ht="63" customHeight="1" x14ac:dyDescent="0.45">
      <c r="B82" s="124"/>
      <c r="C82" s="124"/>
      <c r="D82" s="128" t="s">
        <v>117</v>
      </c>
      <c r="E82" s="126" t="s">
        <v>0</v>
      </c>
      <c r="F82" s="218">
        <v>2</v>
      </c>
      <c r="G82" s="219"/>
      <c r="H82" s="220"/>
      <c r="I82" s="221"/>
      <c r="J82" s="222"/>
      <c r="K82" s="47">
        <f t="shared" ref="K82:K86" si="10">I82*F82</f>
        <v>0</v>
      </c>
      <c r="M82" s="100"/>
    </row>
    <row r="83" spans="2:13" ht="63" customHeight="1" x14ac:dyDescent="0.45">
      <c r="B83" s="124"/>
      <c r="C83" s="124"/>
      <c r="D83" s="128" t="s">
        <v>118</v>
      </c>
      <c r="E83" s="126" t="s">
        <v>0</v>
      </c>
      <c r="F83" s="218">
        <v>1</v>
      </c>
      <c r="G83" s="219"/>
      <c r="H83" s="220"/>
      <c r="I83" s="221"/>
      <c r="J83" s="222"/>
      <c r="K83" s="47">
        <f t="shared" si="10"/>
        <v>0</v>
      </c>
      <c r="M83" s="100"/>
    </row>
    <row r="84" spans="2:13" ht="63" customHeight="1" x14ac:dyDescent="0.45">
      <c r="B84" s="124"/>
      <c r="C84" s="124"/>
      <c r="D84" s="128" t="s">
        <v>119</v>
      </c>
      <c r="E84" s="126" t="s">
        <v>0</v>
      </c>
      <c r="F84" s="218">
        <f>F110</f>
        <v>4</v>
      </c>
      <c r="G84" s="219"/>
      <c r="H84" s="220"/>
      <c r="I84" s="221"/>
      <c r="J84" s="222"/>
      <c r="K84" s="47">
        <f t="shared" si="10"/>
        <v>0</v>
      </c>
      <c r="M84" s="100"/>
    </row>
    <row r="85" spans="2:13" ht="63" customHeight="1" x14ac:dyDescent="0.45">
      <c r="B85" s="124"/>
      <c r="C85" s="124"/>
      <c r="D85" s="128" t="s">
        <v>167</v>
      </c>
      <c r="E85" s="126" t="s">
        <v>0</v>
      </c>
      <c r="F85" s="218">
        <v>20</v>
      </c>
      <c r="G85" s="219"/>
      <c r="H85" s="220"/>
      <c r="I85" s="221"/>
      <c r="J85" s="222"/>
      <c r="K85" s="47">
        <f t="shared" si="10"/>
        <v>0</v>
      </c>
      <c r="M85" s="100"/>
    </row>
    <row r="86" spans="2:13" ht="63" customHeight="1" x14ac:dyDescent="0.45">
      <c r="B86" s="124"/>
      <c r="C86" s="124"/>
      <c r="D86" s="128" t="s">
        <v>120</v>
      </c>
      <c r="E86" s="126" t="s">
        <v>0</v>
      </c>
      <c r="F86" s="218">
        <v>0</v>
      </c>
      <c r="G86" s="219"/>
      <c r="H86" s="220"/>
      <c r="I86" s="221"/>
      <c r="J86" s="222"/>
      <c r="K86" s="47">
        <f t="shared" si="10"/>
        <v>0</v>
      </c>
      <c r="M86" s="100"/>
    </row>
    <row r="87" spans="2:13" ht="36" customHeight="1" x14ac:dyDescent="0.45">
      <c r="B87" s="143"/>
      <c r="C87" s="144"/>
      <c r="D87" s="146"/>
      <c r="E87" s="147"/>
      <c r="F87" s="396"/>
      <c r="G87" s="397"/>
      <c r="H87" s="398"/>
      <c r="I87" s="404"/>
      <c r="J87" s="405"/>
      <c r="K87" s="148"/>
      <c r="M87" s="100"/>
    </row>
    <row r="88" spans="2:13" ht="36" customHeight="1" x14ac:dyDescent="0.45">
      <c r="B88" s="120"/>
      <c r="C88" s="120"/>
      <c r="D88" s="121" t="s">
        <v>51</v>
      </c>
      <c r="E88" s="122"/>
      <c r="F88" s="393"/>
      <c r="G88" s="394"/>
      <c r="H88" s="395"/>
      <c r="I88" s="393"/>
      <c r="J88" s="395"/>
      <c r="K88" s="123">
        <f>SUM(K89:K91)</f>
        <v>0</v>
      </c>
      <c r="M88" s="100"/>
    </row>
    <row r="89" spans="2:13" ht="36" customHeight="1" x14ac:dyDescent="0.45">
      <c r="B89" s="124"/>
      <c r="C89" s="124"/>
      <c r="D89" s="128" t="s">
        <v>121</v>
      </c>
      <c r="E89" s="126"/>
      <c r="F89" s="218"/>
      <c r="G89" s="219"/>
      <c r="H89" s="220"/>
      <c r="I89" s="221"/>
      <c r="J89" s="222"/>
      <c r="K89" s="47"/>
      <c r="M89" s="100"/>
    </row>
    <row r="90" spans="2:13" ht="36" customHeight="1" x14ac:dyDescent="0.45">
      <c r="B90" s="124"/>
      <c r="C90" s="124"/>
      <c r="D90" s="128" t="s">
        <v>122</v>
      </c>
      <c r="E90" s="126" t="s">
        <v>1</v>
      </c>
      <c r="F90" s="218">
        <v>6</v>
      </c>
      <c r="G90" s="219"/>
      <c r="H90" s="220"/>
      <c r="I90" s="221"/>
      <c r="J90" s="222"/>
      <c r="K90" s="47">
        <f t="shared" ref="K90" si="11">I90*F90</f>
        <v>0</v>
      </c>
      <c r="M90" s="100"/>
    </row>
    <row r="91" spans="2:13" ht="36" customHeight="1" x14ac:dyDescent="0.45">
      <c r="B91" s="143"/>
      <c r="C91" s="144"/>
      <c r="D91" s="146"/>
      <c r="E91" s="147"/>
      <c r="F91" s="396"/>
      <c r="G91" s="397"/>
      <c r="H91" s="398"/>
      <c r="I91" s="402"/>
      <c r="J91" s="403"/>
      <c r="K91" s="148"/>
      <c r="M91" s="100"/>
    </row>
    <row r="92" spans="2:13" ht="36" customHeight="1" x14ac:dyDescent="0.45">
      <c r="B92" s="120"/>
      <c r="C92" s="120"/>
      <c r="D92" s="121" t="s">
        <v>52</v>
      </c>
      <c r="E92" s="122"/>
      <c r="F92" s="393"/>
      <c r="G92" s="394"/>
      <c r="H92" s="395"/>
      <c r="I92" s="393"/>
      <c r="J92" s="395"/>
      <c r="K92" s="123">
        <f>SUM(K93:K97)</f>
        <v>0</v>
      </c>
      <c r="M92" s="100"/>
    </row>
    <row r="93" spans="2:13" ht="66" customHeight="1" x14ac:dyDescent="0.45">
      <c r="B93" s="124"/>
      <c r="C93" s="124"/>
      <c r="D93" s="128" t="s">
        <v>50</v>
      </c>
      <c r="E93" s="126"/>
      <c r="F93" s="218"/>
      <c r="G93" s="219"/>
      <c r="H93" s="220"/>
      <c r="I93" s="221"/>
      <c r="J93" s="222"/>
      <c r="K93" s="47"/>
      <c r="M93" s="100"/>
    </row>
    <row r="94" spans="2:13" ht="36" customHeight="1" x14ac:dyDescent="0.45">
      <c r="B94" s="124"/>
      <c r="C94" s="124"/>
      <c r="D94" s="128" t="s">
        <v>53</v>
      </c>
      <c r="E94" s="45" t="s">
        <v>47</v>
      </c>
      <c r="F94" s="218" t="s">
        <v>123</v>
      </c>
      <c r="G94" s="219"/>
      <c r="H94" s="220"/>
      <c r="I94" s="221"/>
      <c r="J94" s="222"/>
      <c r="K94" s="47"/>
      <c r="M94" s="100"/>
    </row>
    <row r="95" spans="2:13" ht="36" customHeight="1" x14ac:dyDescent="0.45">
      <c r="B95" s="87"/>
      <c r="C95" s="87"/>
      <c r="D95" s="128" t="s">
        <v>54</v>
      </c>
      <c r="E95" s="126" t="s">
        <v>55</v>
      </c>
      <c r="F95" s="218"/>
      <c r="G95" s="219"/>
      <c r="H95" s="220"/>
      <c r="I95" s="258"/>
      <c r="J95" s="259"/>
      <c r="K95" s="30"/>
      <c r="M95" s="100"/>
    </row>
    <row r="96" spans="2:13" ht="36" customHeight="1" x14ac:dyDescent="0.45">
      <c r="B96" s="87"/>
      <c r="C96" s="87"/>
      <c r="D96" s="128" t="s">
        <v>56</v>
      </c>
      <c r="E96" s="126" t="s">
        <v>1</v>
      </c>
      <c r="F96" s="218">
        <v>4</v>
      </c>
      <c r="G96" s="219"/>
      <c r="H96" s="220"/>
      <c r="I96" s="221"/>
      <c r="J96" s="222"/>
      <c r="K96" s="47">
        <f>I96*F96</f>
        <v>0</v>
      </c>
      <c r="M96" s="100"/>
    </row>
    <row r="97" spans="2:13" ht="36" customHeight="1" x14ac:dyDescent="0.45">
      <c r="B97" s="90"/>
      <c r="C97" s="58"/>
      <c r="D97" s="9"/>
      <c r="E97" s="10"/>
      <c r="F97" s="375"/>
      <c r="G97" s="376"/>
      <c r="H97" s="377"/>
      <c r="I97" s="228"/>
      <c r="J97" s="229"/>
      <c r="K97" s="12"/>
      <c r="M97" s="100"/>
    </row>
    <row r="98" spans="2:13" ht="36" customHeight="1" x14ac:dyDescent="0.45">
      <c r="B98" s="120"/>
      <c r="C98" s="120"/>
      <c r="D98" s="121" t="s">
        <v>57</v>
      </c>
      <c r="E98" s="122"/>
      <c r="F98" s="393"/>
      <c r="G98" s="394"/>
      <c r="H98" s="395"/>
      <c r="I98" s="393"/>
      <c r="J98" s="395"/>
      <c r="K98" s="123">
        <f>SUM(K99:K107)</f>
        <v>0</v>
      </c>
      <c r="M98" s="100"/>
    </row>
    <row r="99" spans="2:13" ht="46.8" customHeight="1" x14ac:dyDescent="0.45">
      <c r="B99" s="124"/>
      <c r="C99" s="124"/>
      <c r="D99" s="128" t="s">
        <v>124</v>
      </c>
      <c r="E99" s="126"/>
      <c r="F99" s="218"/>
      <c r="G99" s="219"/>
      <c r="H99" s="220"/>
      <c r="I99" s="221"/>
      <c r="J99" s="222"/>
      <c r="K99" s="47"/>
      <c r="M99" s="100"/>
    </row>
    <row r="100" spans="2:13" ht="46.8" customHeight="1" x14ac:dyDescent="0.45">
      <c r="B100" s="124"/>
      <c r="C100" s="124"/>
      <c r="D100" s="128" t="s">
        <v>58</v>
      </c>
      <c r="E100" s="126" t="s">
        <v>1</v>
      </c>
      <c r="F100" s="218">
        <v>1</v>
      </c>
      <c r="G100" s="219"/>
      <c r="H100" s="220"/>
      <c r="I100" s="221"/>
      <c r="J100" s="222"/>
      <c r="K100" s="47">
        <f t="shared" ref="K100:K103" si="12">I100*F100</f>
        <v>0</v>
      </c>
      <c r="M100" s="100"/>
    </row>
    <row r="101" spans="2:13" ht="46.8" customHeight="1" x14ac:dyDescent="0.45">
      <c r="B101" s="124"/>
      <c r="C101" s="124"/>
      <c r="D101" s="128" t="s">
        <v>59</v>
      </c>
      <c r="E101" s="126" t="s">
        <v>1</v>
      </c>
      <c r="F101" s="218">
        <v>1</v>
      </c>
      <c r="G101" s="219"/>
      <c r="H101" s="220"/>
      <c r="I101" s="221"/>
      <c r="J101" s="222"/>
      <c r="K101" s="47">
        <f t="shared" si="12"/>
        <v>0</v>
      </c>
      <c r="M101" s="100"/>
    </row>
    <row r="102" spans="2:13" ht="36" customHeight="1" x14ac:dyDescent="0.45">
      <c r="B102" s="124"/>
      <c r="C102" s="124"/>
      <c r="D102" s="128" t="s">
        <v>60</v>
      </c>
      <c r="E102" s="126" t="s">
        <v>1</v>
      </c>
      <c r="F102" s="218">
        <f>5+26</f>
        <v>31</v>
      </c>
      <c r="G102" s="219"/>
      <c r="H102" s="220"/>
      <c r="I102" s="221"/>
      <c r="J102" s="222"/>
      <c r="K102" s="47">
        <f t="shared" si="12"/>
        <v>0</v>
      </c>
      <c r="M102" s="100"/>
    </row>
    <row r="103" spans="2:13" ht="36" customHeight="1" x14ac:dyDescent="0.45">
      <c r="B103" s="124"/>
      <c r="C103" s="124"/>
      <c r="D103" s="128" t="s">
        <v>61</v>
      </c>
      <c r="E103" s="126" t="s">
        <v>1</v>
      </c>
      <c r="F103" s="218">
        <f>4+26</f>
        <v>30</v>
      </c>
      <c r="G103" s="219"/>
      <c r="H103" s="220"/>
      <c r="I103" s="221"/>
      <c r="J103" s="222"/>
      <c r="K103" s="47">
        <f t="shared" si="12"/>
        <v>0</v>
      </c>
      <c r="M103" s="100"/>
    </row>
    <row r="104" spans="2:13" ht="36" customHeight="1" x14ac:dyDescent="0.45">
      <c r="B104" s="124"/>
      <c r="C104" s="124"/>
      <c r="D104" s="128" t="s">
        <v>125</v>
      </c>
      <c r="E104" s="126"/>
      <c r="F104" s="218"/>
      <c r="G104" s="219"/>
      <c r="H104" s="220"/>
      <c r="I104" s="221"/>
      <c r="J104" s="222"/>
      <c r="K104" s="47"/>
      <c r="M104" s="100"/>
    </row>
    <row r="105" spans="2:13" ht="36" customHeight="1" x14ac:dyDescent="0.45">
      <c r="B105" s="124"/>
      <c r="C105" s="124"/>
      <c r="D105" s="128" t="s">
        <v>60</v>
      </c>
      <c r="E105" s="126" t="s">
        <v>1</v>
      </c>
      <c r="F105" s="176">
        <f>104*2+55*4+9*6+28*4+24</f>
        <v>618</v>
      </c>
      <c r="G105" s="177"/>
      <c r="H105" s="178"/>
      <c r="I105" s="221"/>
      <c r="J105" s="222"/>
      <c r="K105" s="47">
        <f t="shared" ref="K105:K106" si="13">I105*F105</f>
        <v>0</v>
      </c>
      <c r="M105" s="100"/>
    </row>
    <row r="106" spans="2:13" ht="36" customHeight="1" x14ac:dyDescent="0.45">
      <c r="B106" s="124"/>
      <c r="C106" s="124"/>
      <c r="D106" s="128" t="s">
        <v>61</v>
      </c>
      <c r="E106" s="126" t="s">
        <v>1</v>
      </c>
      <c r="F106" s="176">
        <f>F105</f>
        <v>618</v>
      </c>
      <c r="G106" s="177"/>
      <c r="H106" s="178"/>
      <c r="I106" s="221"/>
      <c r="J106" s="222"/>
      <c r="K106" s="47">
        <f t="shared" si="13"/>
        <v>0</v>
      </c>
      <c r="M106" s="100"/>
    </row>
    <row r="107" spans="2:13" ht="36" customHeight="1" x14ac:dyDescent="0.45">
      <c r="B107" s="90"/>
      <c r="C107" s="58"/>
      <c r="D107" s="9"/>
      <c r="E107" s="10"/>
      <c r="F107" s="375"/>
      <c r="G107" s="376"/>
      <c r="H107" s="377"/>
      <c r="I107" s="228"/>
      <c r="J107" s="229"/>
      <c r="K107" s="12"/>
      <c r="M107" s="100"/>
    </row>
    <row r="108" spans="2:13" ht="36" customHeight="1" x14ac:dyDescent="0.45">
      <c r="B108" s="86"/>
      <c r="C108" s="86"/>
      <c r="D108" s="95" t="s">
        <v>62</v>
      </c>
      <c r="E108" s="96"/>
      <c r="F108" s="225"/>
      <c r="G108" s="226"/>
      <c r="H108" s="227"/>
      <c r="I108" s="225"/>
      <c r="J108" s="227"/>
      <c r="K108" s="85">
        <f>SUM(K109:K111)</f>
        <v>0</v>
      </c>
      <c r="M108" s="100"/>
    </row>
    <row r="109" spans="2:13" ht="36" customHeight="1" x14ac:dyDescent="0.45">
      <c r="B109" s="87"/>
      <c r="C109" s="87"/>
      <c r="D109" s="65" t="s">
        <v>126</v>
      </c>
      <c r="E109" s="44" t="s">
        <v>1</v>
      </c>
      <c r="F109" s="176">
        <v>1</v>
      </c>
      <c r="G109" s="177"/>
      <c r="H109" s="178"/>
      <c r="I109" s="230"/>
      <c r="J109" s="231"/>
      <c r="K109" s="28">
        <f t="shared" ref="K109:K110" si="14">I109*F109</f>
        <v>0</v>
      </c>
      <c r="M109" s="100"/>
    </row>
    <row r="110" spans="2:13" ht="36" customHeight="1" x14ac:dyDescent="0.45">
      <c r="B110" s="87"/>
      <c r="C110" s="87"/>
      <c r="D110" s="65" t="s">
        <v>166</v>
      </c>
      <c r="E110" s="44" t="s">
        <v>1</v>
      </c>
      <c r="F110" s="176">
        <v>4</v>
      </c>
      <c r="G110" s="177"/>
      <c r="H110" s="178"/>
      <c r="I110" s="230"/>
      <c r="J110" s="231"/>
      <c r="K110" s="28">
        <f t="shared" si="14"/>
        <v>0</v>
      </c>
      <c r="M110" s="100"/>
    </row>
    <row r="111" spans="2:13" ht="36" customHeight="1" x14ac:dyDescent="0.45">
      <c r="B111" s="90"/>
      <c r="C111" s="58"/>
      <c r="D111" s="9"/>
      <c r="E111" s="10"/>
      <c r="F111" s="375"/>
      <c r="G111" s="376"/>
      <c r="H111" s="377"/>
      <c r="I111" s="228"/>
      <c r="J111" s="229"/>
      <c r="K111" s="12"/>
      <c r="M111" s="100"/>
    </row>
    <row r="112" spans="2:13" ht="36" customHeight="1" thickBot="1" x14ac:dyDescent="0.5">
      <c r="B112" s="1"/>
      <c r="C112" s="2"/>
      <c r="D112" s="3"/>
      <c r="E112" s="4"/>
      <c r="F112" s="4"/>
      <c r="G112" s="4"/>
      <c r="H112" s="5"/>
      <c r="I112" s="5"/>
      <c r="J112" s="6"/>
      <c r="K112" s="7"/>
      <c r="M112" s="100"/>
    </row>
    <row r="113" spans="2:13" ht="36" customHeight="1" thickTop="1" thickBot="1" x14ac:dyDescent="0.5">
      <c r="B113" s="399" t="s">
        <v>135</v>
      </c>
      <c r="C113" s="400"/>
      <c r="D113" s="400"/>
      <c r="E113" s="401"/>
      <c r="F113" s="401"/>
      <c r="G113" s="401"/>
      <c r="H113" s="401"/>
      <c r="I113" s="70"/>
      <c r="J113" s="71"/>
      <c r="K113" s="163"/>
      <c r="M113" s="100"/>
    </row>
    <row r="114" spans="2:13" ht="36" customHeight="1" thickTop="1" x14ac:dyDescent="0.45">
      <c r="B114" s="134"/>
      <c r="C114" s="119"/>
      <c r="D114" s="135"/>
      <c r="E114" s="136"/>
      <c r="F114" s="381"/>
      <c r="G114" s="381"/>
      <c r="H114" s="381"/>
      <c r="I114" s="382"/>
      <c r="J114" s="382"/>
      <c r="K114" s="137"/>
      <c r="M114" s="100"/>
    </row>
    <row r="115" spans="2:13" ht="32.4" customHeight="1" x14ac:dyDescent="0.3">
      <c r="B115" s="278" t="s">
        <v>140</v>
      </c>
      <c r="C115" s="279"/>
      <c r="D115" s="329" t="s">
        <v>136</v>
      </c>
      <c r="E115" s="330"/>
      <c r="F115" s="330"/>
      <c r="G115" s="330"/>
      <c r="H115" s="330"/>
      <c r="I115" s="330"/>
      <c r="J115" s="330"/>
      <c r="K115" s="331"/>
      <c r="M115" s="8"/>
    </row>
    <row r="116" spans="2:13" ht="31.8" customHeight="1" x14ac:dyDescent="0.3">
      <c r="B116" s="181" t="s">
        <v>141</v>
      </c>
      <c r="C116" s="182"/>
      <c r="D116" s="15" t="s">
        <v>142</v>
      </c>
      <c r="E116" s="24"/>
      <c r="F116" s="181"/>
      <c r="G116" s="183"/>
      <c r="H116" s="182"/>
      <c r="I116" s="184"/>
      <c r="J116" s="185"/>
      <c r="K116" s="14">
        <f>SUM(K117:K125)</f>
        <v>0</v>
      </c>
      <c r="M116" s="8"/>
    </row>
    <row r="117" spans="2:13" ht="31.8" customHeight="1" x14ac:dyDescent="0.3">
      <c r="B117" s="174"/>
      <c r="C117" s="175"/>
      <c r="D117" s="56" t="s">
        <v>158</v>
      </c>
      <c r="E117" s="44" t="s">
        <v>11</v>
      </c>
      <c r="F117" s="176">
        <f>(F123*8)*40</f>
        <v>47040</v>
      </c>
      <c r="G117" s="177"/>
      <c r="H117" s="178"/>
      <c r="I117" s="223"/>
      <c r="J117" s="224"/>
      <c r="K117" s="28">
        <f>F117*I117</f>
        <v>0</v>
      </c>
      <c r="M117" s="8"/>
    </row>
    <row r="118" spans="2:13" ht="54.6" customHeight="1" x14ac:dyDescent="0.3">
      <c r="B118" s="174"/>
      <c r="C118" s="175"/>
      <c r="D118" s="167" t="s">
        <v>162</v>
      </c>
      <c r="E118" s="166" t="s">
        <v>11</v>
      </c>
      <c r="F118" s="176">
        <f>(F121*10)+(47*10)+(30*20)+40+((8*15)+(16*15))</f>
        <v>1480</v>
      </c>
      <c r="G118" s="177"/>
      <c r="H118" s="178"/>
      <c r="I118" s="179"/>
      <c r="J118" s="180"/>
      <c r="K118" s="28">
        <f>F118*I118</f>
        <v>0</v>
      </c>
      <c r="L118" s="32"/>
      <c r="M118" s="8"/>
    </row>
    <row r="119" spans="2:13" ht="100.8" customHeight="1" x14ac:dyDescent="0.3">
      <c r="B119" s="174"/>
      <c r="C119" s="175"/>
      <c r="D119" s="56" t="s">
        <v>173</v>
      </c>
      <c r="E119" s="40" t="s">
        <v>1</v>
      </c>
      <c r="F119" s="176">
        <v>2350</v>
      </c>
      <c r="G119" s="177"/>
      <c r="H119" s="178"/>
      <c r="I119" s="223"/>
      <c r="J119" s="224"/>
      <c r="K119" s="28">
        <f t="shared" ref="K119" si="15">F119*I119</f>
        <v>0</v>
      </c>
      <c r="L119" s="32"/>
      <c r="M119" s="8"/>
    </row>
    <row r="120" spans="2:13" ht="31.8" customHeight="1" x14ac:dyDescent="0.3">
      <c r="B120" s="174"/>
      <c r="C120" s="175"/>
      <c r="D120" s="167" t="s">
        <v>159</v>
      </c>
      <c r="E120" s="166" t="s">
        <v>11</v>
      </c>
      <c r="F120" s="176">
        <f>(5+5+150+(15*10))*2</f>
        <v>620</v>
      </c>
      <c r="G120" s="177"/>
      <c r="H120" s="178"/>
      <c r="I120" s="179"/>
      <c r="J120" s="180"/>
      <c r="K120" s="28">
        <f>F120*I120</f>
        <v>0</v>
      </c>
      <c r="L120" s="32"/>
      <c r="M120" s="8"/>
    </row>
    <row r="121" spans="2:13" ht="51" customHeight="1" x14ac:dyDescent="0.3">
      <c r="B121" s="174"/>
      <c r="C121" s="175"/>
      <c r="D121" s="38" t="s">
        <v>168</v>
      </c>
      <c r="E121" s="40" t="s">
        <v>16</v>
      </c>
      <c r="F121" s="176">
        <v>1</v>
      </c>
      <c r="G121" s="177"/>
      <c r="H121" s="178"/>
      <c r="I121" s="223"/>
      <c r="J121" s="224"/>
      <c r="K121" s="28">
        <f t="shared" ref="K121:K151" si="16">F121*I121</f>
        <v>0</v>
      </c>
      <c r="M121" s="8"/>
    </row>
    <row r="122" spans="2:13" ht="31.8" customHeight="1" x14ac:dyDescent="0.3">
      <c r="B122" s="174"/>
      <c r="C122" s="175"/>
      <c r="D122" s="56" t="s">
        <v>161</v>
      </c>
      <c r="E122" s="44" t="s">
        <v>1</v>
      </c>
      <c r="F122" s="368">
        <v>58</v>
      </c>
      <c r="G122" s="369"/>
      <c r="H122" s="370"/>
      <c r="I122" s="223"/>
      <c r="J122" s="224"/>
      <c r="K122" s="28">
        <f>F122*I122</f>
        <v>0</v>
      </c>
      <c r="M122" s="8"/>
    </row>
    <row r="123" spans="2:13" ht="31.8" customHeight="1" x14ac:dyDescent="0.3">
      <c r="B123" s="174"/>
      <c r="C123" s="175"/>
      <c r="D123" s="56" t="s">
        <v>25</v>
      </c>
      <c r="E123" s="55" t="s">
        <v>1</v>
      </c>
      <c r="F123" s="176">
        <f>7+43+(39+14)+(36+8)</f>
        <v>147</v>
      </c>
      <c r="G123" s="177"/>
      <c r="H123" s="178"/>
      <c r="I123" s="223"/>
      <c r="J123" s="224"/>
      <c r="K123" s="28">
        <f t="shared" si="16"/>
        <v>0</v>
      </c>
      <c r="M123" s="8"/>
    </row>
    <row r="124" spans="2:13" ht="31.8" customHeight="1" x14ac:dyDescent="0.3">
      <c r="B124" s="174"/>
      <c r="C124" s="175"/>
      <c r="D124" s="56" t="s">
        <v>160</v>
      </c>
      <c r="E124" s="55" t="s">
        <v>1</v>
      </c>
      <c r="F124" s="176">
        <v>6</v>
      </c>
      <c r="G124" s="177"/>
      <c r="H124" s="178"/>
      <c r="I124" s="223"/>
      <c r="J124" s="224"/>
      <c r="K124" s="28">
        <f t="shared" ref="K124" si="17">F124*I124</f>
        <v>0</v>
      </c>
      <c r="M124" s="8"/>
    </row>
    <row r="125" spans="2:13" ht="31.8" customHeight="1" x14ac:dyDescent="0.3">
      <c r="B125" s="216"/>
      <c r="C125" s="217"/>
      <c r="D125" s="29"/>
      <c r="E125" s="39"/>
      <c r="F125" s="192"/>
      <c r="G125" s="193"/>
      <c r="H125" s="194"/>
      <c r="I125" s="197"/>
      <c r="J125" s="198"/>
      <c r="K125" s="27"/>
      <c r="M125" s="8"/>
    </row>
    <row r="126" spans="2:13" ht="31.8" customHeight="1" x14ac:dyDescent="0.3">
      <c r="B126" s="181" t="s">
        <v>143</v>
      </c>
      <c r="C126" s="182"/>
      <c r="D126" s="13" t="s">
        <v>12</v>
      </c>
      <c r="E126" s="43"/>
      <c r="F126" s="78"/>
      <c r="G126" s="79"/>
      <c r="H126" s="80"/>
      <c r="I126" s="76"/>
      <c r="J126" s="77"/>
      <c r="K126" s="14">
        <f>SUM(K127:K135)</f>
        <v>0</v>
      </c>
      <c r="M126" s="8"/>
    </row>
    <row r="127" spans="2:13" ht="31.8" customHeight="1" x14ac:dyDescent="0.3">
      <c r="B127" s="186"/>
      <c r="C127" s="187"/>
      <c r="D127" s="38" t="s">
        <v>6</v>
      </c>
      <c r="E127" s="40" t="s">
        <v>1</v>
      </c>
      <c r="F127" s="176">
        <v>80</v>
      </c>
      <c r="G127" s="177"/>
      <c r="H127" s="178"/>
      <c r="I127" s="285"/>
      <c r="J127" s="286"/>
      <c r="K127" s="36">
        <f>F127*I127</f>
        <v>0</v>
      </c>
      <c r="M127" s="8"/>
    </row>
    <row r="128" spans="2:13" ht="31.8" customHeight="1" x14ac:dyDescent="0.3">
      <c r="B128" s="188"/>
      <c r="C128" s="189"/>
      <c r="D128" s="38" t="s">
        <v>26</v>
      </c>
      <c r="E128" s="40" t="s">
        <v>1</v>
      </c>
      <c r="F128" s="176">
        <v>20</v>
      </c>
      <c r="G128" s="177"/>
      <c r="H128" s="178"/>
      <c r="I128" s="285"/>
      <c r="J128" s="286"/>
      <c r="K128" s="36">
        <f>F128*I128</f>
        <v>0</v>
      </c>
      <c r="M128" s="8"/>
    </row>
    <row r="129" spans="2:13" ht="31.8" customHeight="1" x14ac:dyDescent="0.3">
      <c r="B129" s="188"/>
      <c r="C129" s="189"/>
      <c r="D129" s="37" t="s">
        <v>83</v>
      </c>
      <c r="E129" s="40" t="s">
        <v>1</v>
      </c>
      <c r="F129" s="176">
        <f>F123*8</f>
        <v>1176</v>
      </c>
      <c r="G129" s="177"/>
      <c r="H129" s="178"/>
      <c r="I129" s="285"/>
      <c r="J129" s="286"/>
      <c r="K129" s="36">
        <f t="shared" ref="K129" si="18">F129*I129</f>
        <v>0</v>
      </c>
      <c r="M129" s="8"/>
    </row>
    <row r="130" spans="2:13" ht="31.8" customHeight="1" x14ac:dyDescent="0.3">
      <c r="B130" s="188"/>
      <c r="C130" s="189"/>
      <c r="D130" s="37" t="s">
        <v>68</v>
      </c>
      <c r="E130" s="40" t="s">
        <v>1</v>
      </c>
      <c r="F130" s="176">
        <f>F123*8</f>
        <v>1176</v>
      </c>
      <c r="G130" s="177"/>
      <c r="H130" s="178"/>
      <c r="I130" s="285"/>
      <c r="J130" s="286"/>
      <c r="K130" s="36">
        <f t="shared" si="16"/>
        <v>0</v>
      </c>
      <c r="M130" s="8"/>
    </row>
    <row r="131" spans="2:13" ht="31.8" customHeight="1" x14ac:dyDescent="0.3">
      <c r="B131" s="188"/>
      <c r="C131" s="189"/>
      <c r="D131" s="45" t="s">
        <v>7</v>
      </c>
      <c r="E131" s="46" t="s">
        <v>1</v>
      </c>
      <c r="F131" s="176">
        <v>5</v>
      </c>
      <c r="G131" s="177"/>
      <c r="H131" s="178"/>
      <c r="I131" s="223"/>
      <c r="J131" s="224"/>
      <c r="K131" s="28">
        <f t="shared" si="16"/>
        <v>0</v>
      </c>
    </row>
    <row r="132" spans="2:13" ht="31.8" customHeight="1" x14ac:dyDescent="0.3">
      <c r="B132" s="188"/>
      <c r="C132" s="189"/>
      <c r="D132" s="69" t="s">
        <v>9</v>
      </c>
      <c r="E132" s="55" t="s">
        <v>1</v>
      </c>
      <c r="F132" s="176">
        <v>20</v>
      </c>
      <c r="G132" s="177"/>
      <c r="H132" s="178"/>
      <c r="I132" s="223"/>
      <c r="J132" s="224"/>
      <c r="K132" s="28">
        <f t="shared" si="16"/>
        <v>0</v>
      </c>
    </row>
    <row r="133" spans="2:13" ht="31.8" customHeight="1" x14ac:dyDescent="0.3">
      <c r="B133" s="188"/>
      <c r="C133" s="189"/>
      <c r="D133" s="45" t="s">
        <v>28</v>
      </c>
      <c r="E133" s="46" t="s">
        <v>1</v>
      </c>
      <c r="F133" s="176">
        <v>2</v>
      </c>
      <c r="G133" s="177"/>
      <c r="H133" s="178"/>
      <c r="I133" s="223"/>
      <c r="J133" s="224"/>
      <c r="K133" s="28">
        <f t="shared" si="16"/>
        <v>0</v>
      </c>
    </row>
    <row r="134" spans="2:13" ht="31.8" customHeight="1" x14ac:dyDescent="0.3">
      <c r="B134" s="188"/>
      <c r="C134" s="189"/>
      <c r="D134" s="45" t="s">
        <v>86</v>
      </c>
      <c r="E134" s="46" t="s">
        <v>1</v>
      </c>
      <c r="F134" s="176">
        <f>20*10</f>
        <v>200</v>
      </c>
      <c r="G134" s="177"/>
      <c r="H134" s="178"/>
      <c r="I134" s="223"/>
      <c r="J134" s="224"/>
      <c r="K134" s="28">
        <f t="shared" si="16"/>
        <v>0</v>
      </c>
    </row>
    <row r="135" spans="2:13" ht="33.6" customHeight="1" x14ac:dyDescent="0.3">
      <c r="B135" s="190"/>
      <c r="C135" s="191"/>
      <c r="D135" s="69"/>
      <c r="E135" s="55"/>
      <c r="F135" s="378"/>
      <c r="G135" s="379"/>
      <c r="H135" s="380"/>
      <c r="I135" s="223"/>
      <c r="J135" s="224"/>
      <c r="K135" s="28"/>
    </row>
    <row r="136" spans="2:13" ht="33.6" customHeight="1" x14ac:dyDescent="0.3">
      <c r="B136" s="181" t="s">
        <v>145</v>
      </c>
      <c r="C136" s="182"/>
      <c r="D136" s="16" t="s">
        <v>69</v>
      </c>
      <c r="E136" s="43"/>
      <c r="F136" s="78"/>
      <c r="G136" s="79"/>
      <c r="H136" s="80"/>
      <c r="I136" s="76"/>
      <c r="J136" s="77"/>
      <c r="K136" s="14">
        <f>SUM(K137:K138)</f>
        <v>0</v>
      </c>
    </row>
    <row r="137" spans="2:13" ht="54.6" customHeight="1" x14ac:dyDescent="0.3">
      <c r="B137" s="186"/>
      <c r="C137" s="187"/>
      <c r="D137" s="38" t="s">
        <v>70</v>
      </c>
      <c r="E137" s="41" t="s">
        <v>16</v>
      </c>
      <c r="F137" s="315">
        <v>1</v>
      </c>
      <c r="G137" s="316"/>
      <c r="H137" s="317"/>
      <c r="I137" s="384"/>
      <c r="J137" s="385"/>
      <c r="K137" s="83">
        <f>F137*I137</f>
        <v>0</v>
      </c>
    </row>
    <row r="138" spans="2:13" ht="37.799999999999997" customHeight="1" x14ac:dyDescent="0.3">
      <c r="B138" s="190"/>
      <c r="C138" s="191"/>
      <c r="D138" s="38"/>
      <c r="E138" s="41"/>
      <c r="F138" s="315"/>
      <c r="G138" s="316"/>
      <c r="H138" s="317"/>
      <c r="I138" s="232"/>
      <c r="J138" s="234"/>
      <c r="K138" s="83"/>
    </row>
    <row r="139" spans="2:13" ht="33" customHeight="1" x14ac:dyDescent="0.3">
      <c r="B139" s="181" t="s">
        <v>146</v>
      </c>
      <c r="C139" s="182"/>
      <c r="D139" s="31" t="s">
        <v>144</v>
      </c>
      <c r="E139" s="42"/>
      <c r="F139" s="181"/>
      <c r="G139" s="183"/>
      <c r="H139" s="182"/>
      <c r="I139" s="184"/>
      <c r="J139" s="185"/>
      <c r="K139" s="14">
        <f>SUM(K140:K141)</f>
        <v>0</v>
      </c>
    </row>
    <row r="140" spans="2:13" ht="34.799999999999997" customHeight="1" x14ac:dyDescent="0.3">
      <c r="B140" s="186"/>
      <c r="C140" s="187"/>
      <c r="D140" s="69" t="s">
        <v>27</v>
      </c>
      <c r="E140" s="55" t="s">
        <v>1</v>
      </c>
      <c r="F140" s="378">
        <v>20</v>
      </c>
      <c r="G140" s="379"/>
      <c r="H140" s="380"/>
      <c r="I140" s="223"/>
      <c r="J140" s="224"/>
      <c r="K140" s="28">
        <f>F140*I140</f>
        <v>0</v>
      </c>
    </row>
    <row r="141" spans="2:13" ht="33.6" customHeight="1" x14ac:dyDescent="0.3">
      <c r="B141" s="190"/>
      <c r="C141" s="191"/>
      <c r="D141" s="29"/>
      <c r="E141" s="39"/>
      <c r="F141" s="192"/>
      <c r="G141" s="193"/>
      <c r="H141" s="194"/>
      <c r="I141" s="197"/>
      <c r="J141" s="198"/>
      <c r="K141" s="27"/>
    </row>
    <row r="142" spans="2:13" ht="33.6" customHeight="1" x14ac:dyDescent="0.3">
      <c r="B142" s="181" t="s">
        <v>147</v>
      </c>
      <c r="C142" s="182"/>
      <c r="D142" s="31" t="s">
        <v>87</v>
      </c>
      <c r="E142" s="42"/>
      <c r="F142" s="181"/>
      <c r="G142" s="183"/>
      <c r="H142" s="182"/>
      <c r="I142" s="184"/>
      <c r="J142" s="185"/>
      <c r="K142" s="14">
        <f>SUM(K143:K145)</f>
        <v>0</v>
      </c>
    </row>
    <row r="143" spans="2:13" ht="33.6" customHeight="1" x14ac:dyDescent="0.3">
      <c r="B143" s="186"/>
      <c r="C143" s="187"/>
      <c r="D143" s="37" t="s">
        <v>88</v>
      </c>
      <c r="E143" s="41" t="s">
        <v>16</v>
      </c>
      <c r="F143" s="192">
        <v>1</v>
      </c>
      <c r="G143" s="193"/>
      <c r="H143" s="194"/>
      <c r="I143" s="195"/>
      <c r="J143" s="196"/>
      <c r="K143" s="27">
        <f>F143*I143</f>
        <v>0</v>
      </c>
    </row>
    <row r="144" spans="2:13" ht="33.6" customHeight="1" x14ac:dyDescent="0.3">
      <c r="B144" s="188"/>
      <c r="C144" s="189"/>
      <c r="D144" s="56" t="s">
        <v>165</v>
      </c>
      <c r="E144" s="55" t="s">
        <v>1</v>
      </c>
      <c r="F144" s="176">
        <v>1</v>
      </c>
      <c r="G144" s="177"/>
      <c r="H144" s="178"/>
      <c r="I144" s="223"/>
      <c r="J144" s="224"/>
      <c r="K144" s="28">
        <f t="shared" ref="K144" si="19">F144*I144</f>
        <v>0</v>
      </c>
    </row>
    <row r="145" spans="2:13" ht="33.6" customHeight="1" x14ac:dyDescent="0.3">
      <c r="B145" s="190"/>
      <c r="C145" s="191"/>
      <c r="D145" s="29"/>
      <c r="E145" s="39"/>
      <c r="F145" s="192"/>
      <c r="G145" s="193"/>
      <c r="H145" s="194"/>
      <c r="I145" s="197"/>
      <c r="J145" s="198"/>
      <c r="K145" s="27"/>
    </row>
    <row r="146" spans="2:13" ht="33" customHeight="1" x14ac:dyDescent="0.3">
      <c r="B146" s="181" t="s">
        <v>148</v>
      </c>
      <c r="C146" s="182"/>
      <c r="D146" s="15" t="s">
        <v>13</v>
      </c>
      <c r="E146" s="48"/>
      <c r="F146" s="184"/>
      <c r="G146" s="383"/>
      <c r="H146" s="185"/>
      <c r="I146" s="184"/>
      <c r="J146" s="185"/>
      <c r="K146" s="14">
        <f>SUM(K147:K156)</f>
        <v>0</v>
      </c>
    </row>
    <row r="147" spans="2:13" ht="33.6" customHeight="1" x14ac:dyDescent="0.3">
      <c r="B147" s="199"/>
      <c r="C147" s="200"/>
      <c r="D147" s="25" t="s">
        <v>32</v>
      </c>
      <c r="E147" s="39" t="s">
        <v>1</v>
      </c>
      <c r="F147" s="263">
        <v>5</v>
      </c>
      <c r="G147" s="264"/>
      <c r="H147" s="265"/>
      <c r="I147" s="283"/>
      <c r="J147" s="284"/>
      <c r="K147" s="47">
        <f t="shared" si="16"/>
        <v>0</v>
      </c>
    </row>
    <row r="148" spans="2:13" ht="33.6" customHeight="1" x14ac:dyDescent="0.3">
      <c r="B148" s="201"/>
      <c r="C148" s="202"/>
      <c r="D148" s="25" t="s">
        <v>164</v>
      </c>
      <c r="E148" s="39" t="s">
        <v>1</v>
      </c>
      <c r="F148" s="263">
        <f>5+7+8</f>
        <v>20</v>
      </c>
      <c r="G148" s="264"/>
      <c r="H148" s="265"/>
      <c r="I148" s="283"/>
      <c r="J148" s="284"/>
      <c r="K148" s="47">
        <f t="shared" si="16"/>
        <v>0</v>
      </c>
      <c r="M148" s="107"/>
    </row>
    <row r="149" spans="2:13" ht="33.6" customHeight="1" x14ac:dyDescent="0.3">
      <c r="B149" s="201"/>
      <c r="C149" s="202"/>
      <c r="D149" s="25" t="s">
        <v>163</v>
      </c>
      <c r="E149" s="39" t="s">
        <v>1</v>
      </c>
      <c r="F149" s="263">
        <f xml:space="preserve"> 16+16+6+1+26+47</f>
        <v>112</v>
      </c>
      <c r="G149" s="264"/>
      <c r="H149" s="265"/>
      <c r="I149" s="283"/>
      <c r="J149" s="284"/>
      <c r="K149" s="47">
        <f t="shared" si="16"/>
        <v>0</v>
      </c>
      <c r="M149" s="107"/>
    </row>
    <row r="150" spans="2:13" ht="33.6" customHeight="1" x14ac:dyDescent="0.3">
      <c r="B150" s="201"/>
      <c r="C150" s="202"/>
      <c r="D150" s="25" t="s">
        <v>23</v>
      </c>
      <c r="E150" s="39" t="s">
        <v>1</v>
      </c>
      <c r="F150" s="263">
        <f>5+15+26+13</f>
        <v>59</v>
      </c>
      <c r="G150" s="264"/>
      <c r="H150" s="265"/>
      <c r="I150" s="283"/>
      <c r="J150" s="284"/>
      <c r="K150" s="47">
        <f t="shared" si="16"/>
        <v>0</v>
      </c>
      <c r="M150" s="107"/>
    </row>
    <row r="151" spans="2:13" ht="33.6" customHeight="1" x14ac:dyDescent="0.3">
      <c r="B151" s="203"/>
      <c r="C151" s="204"/>
      <c r="D151" s="25" t="s">
        <v>22</v>
      </c>
      <c r="E151" s="39" t="s">
        <v>1</v>
      </c>
      <c r="F151" s="263">
        <f>3+24+16</f>
        <v>43</v>
      </c>
      <c r="G151" s="264"/>
      <c r="H151" s="265"/>
      <c r="I151" s="283"/>
      <c r="J151" s="284"/>
      <c r="K151" s="47">
        <f t="shared" si="16"/>
        <v>0</v>
      </c>
      <c r="M151" s="107"/>
    </row>
    <row r="152" spans="2:13" ht="31.8" customHeight="1" x14ac:dyDescent="0.3">
      <c r="B152" s="199"/>
      <c r="C152" s="200"/>
      <c r="D152" s="69" t="s">
        <v>63</v>
      </c>
      <c r="E152" s="55" t="s">
        <v>11</v>
      </c>
      <c r="F152" s="292">
        <v>230</v>
      </c>
      <c r="G152" s="293"/>
      <c r="H152" s="294"/>
      <c r="I152" s="230"/>
      <c r="J152" s="231"/>
      <c r="K152" s="28">
        <f>F152*I152</f>
        <v>0</v>
      </c>
      <c r="M152" s="107"/>
    </row>
    <row r="153" spans="2:13" ht="31.8" customHeight="1" x14ac:dyDescent="0.3">
      <c r="B153" s="201"/>
      <c r="C153" s="202"/>
      <c r="D153" s="69" t="s">
        <v>64</v>
      </c>
      <c r="E153" s="55" t="s">
        <v>11</v>
      </c>
      <c r="F153" s="292">
        <f>40+40+50</f>
        <v>130</v>
      </c>
      <c r="G153" s="293"/>
      <c r="H153" s="294"/>
      <c r="I153" s="230"/>
      <c r="J153" s="231"/>
      <c r="K153" s="28">
        <f t="shared" ref="K153:K154" si="20">F153*I153</f>
        <v>0</v>
      </c>
    </row>
    <row r="154" spans="2:13" ht="31.8" customHeight="1" x14ac:dyDescent="0.3">
      <c r="B154" s="201"/>
      <c r="C154" s="202"/>
      <c r="D154" s="69" t="s">
        <v>65</v>
      </c>
      <c r="E154" s="55" t="s">
        <v>11</v>
      </c>
      <c r="F154" s="292">
        <v>90</v>
      </c>
      <c r="G154" s="293"/>
      <c r="H154" s="294"/>
      <c r="I154" s="230"/>
      <c r="J154" s="231"/>
      <c r="K154" s="28">
        <f t="shared" si="20"/>
        <v>0</v>
      </c>
    </row>
    <row r="155" spans="2:13" ht="31.8" customHeight="1" x14ac:dyDescent="0.3">
      <c r="B155" s="201"/>
      <c r="C155" s="202"/>
      <c r="D155" s="37" t="s">
        <v>24</v>
      </c>
      <c r="E155" s="40" t="s">
        <v>11</v>
      </c>
      <c r="F155" s="287">
        <v>150</v>
      </c>
      <c r="G155" s="288"/>
      <c r="H155" s="289"/>
      <c r="I155" s="290"/>
      <c r="J155" s="291"/>
      <c r="K155" s="36">
        <f>F155*I155</f>
        <v>0</v>
      </c>
      <c r="L155" s="67"/>
    </row>
    <row r="156" spans="2:13" ht="31.8" customHeight="1" x14ac:dyDescent="0.3">
      <c r="B156" s="203"/>
      <c r="C156" s="204"/>
      <c r="D156" s="23"/>
      <c r="E156" s="39"/>
      <c r="F156" s="232"/>
      <c r="G156" s="233"/>
      <c r="H156" s="234"/>
      <c r="I156" s="235"/>
      <c r="J156" s="236"/>
      <c r="K156" s="27"/>
    </row>
    <row r="157" spans="2:13" ht="31.8" customHeight="1" x14ac:dyDescent="0.3">
      <c r="B157" s="181" t="s">
        <v>149</v>
      </c>
      <c r="C157" s="182"/>
      <c r="D157" s="95" t="s">
        <v>73</v>
      </c>
      <c r="E157" s="96"/>
      <c r="F157" s="225"/>
      <c r="G157" s="226"/>
      <c r="H157" s="227"/>
      <c r="I157" s="225"/>
      <c r="J157" s="227"/>
      <c r="K157" s="85">
        <f>SUM(K158:K162)</f>
        <v>0</v>
      </c>
    </row>
    <row r="158" spans="2:13" ht="31.8" customHeight="1" x14ac:dyDescent="0.3">
      <c r="B158" s="199"/>
      <c r="C158" s="200"/>
      <c r="D158" s="54" t="s">
        <v>74</v>
      </c>
      <c r="E158" s="44" t="s">
        <v>0</v>
      </c>
      <c r="F158" s="176">
        <v>10</v>
      </c>
      <c r="G158" s="177"/>
      <c r="H158" s="178"/>
      <c r="I158" s="230"/>
      <c r="J158" s="231"/>
      <c r="K158" s="28">
        <f t="shared" ref="K158:K161" si="21">I158*F158</f>
        <v>0</v>
      </c>
    </row>
    <row r="159" spans="2:13" ht="31.8" customHeight="1" x14ac:dyDescent="0.3">
      <c r="B159" s="201"/>
      <c r="C159" s="202"/>
      <c r="D159" s="54" t="s">
        <v>75</v>
      </c>
      <c r="E159" s="44" t="s">
        <v>0</v>
      </c>
      <c r="F159" s="176">
        <v>3</v>
      </c>
      <c r="G159" s="177"/>
      <c r="H159" s="178"/>
      <c r="I159" s="230"/>
      <c r="J159" s="231"/>
      <c r="K159" s="28">
        <f t="shared" si="21"/>
        <v>0</v>
      </c>
    </row>
    <row r="160" spans="2:13" ht="31.8" customHeight="1" x14ac:dyDescent="0.3">
      <c r="B160" s="201"/>
      <c r="C160" s="202"/>
      <c r="D160" s="54" t="s">
        <v>76</v>
      </c>
      <c r="E160" s="44" t="s">
        <v>0</v>
      </c>
      <c r="F160" s="176">
        <v>3</v>
      </c>
      <c r="G160" s="177"/>
      <c r="H160" s="178"/>
      <c r="I160" s="230"/>
      <c r="J160" s="231"/>
      <c r="K160" s="28">
        <f t="shared" si="21"/>
        <v>0</v>
      </c>
    </row>
    <row r="161" spans="2:11" ht="31.8" customHeight="1" x14ac:dyDescent="0.3">
      <c r="B161" s="201"/>
      <c r="C161" s="202"/>
      <c r="D161" s="54" t="s">
        <v>77</v>
      </c>
      <c r="E161" s="44" t="s">
        <v>0</v>
      </c>
      <c r="F161" s="176">
        <v>2</v>
      </c>
      <c r="G161" s="177"/>
      <c r="H161" s="178"/>
      <c r="I161" s="230"/>
      <c r="J161" s="231"/>
      <c r="K161" s="28">
        <f t="shared" si="21"/>
        <v>0</v>
      </c>
    </row>
    <row r="162" spans="2:11" ht="31.8" customHeight="1" x14ac:dyDescent="0.3">
      <c r="B162" s="201"/>
      <c r="C162" s="202"/>
      <c r="D162" s="54" t="s">
        <v>78</v>
      </c>
      <c r="E162" s="44" t="s">
        <v>0</v>
      </c>
      <c r="F162" s="176">
        <v>1</v>
      </c>
      <c r="G162" s="177"/>
      <c r="H162" s="178"/>
      <c r="I162" s="230"/>
      <c r="J162" s="231"/>
      <c r="K162" s="28">
        <f>I162*F162</f>
        <v>0</v>
      </c>
    </row>
    <row r="163" spans="2:11" ht="31.8" customHeight="1" x14ac:dyDescent="0.3">
      <c r="B163" s="201"/>
      <c r="C163" s="202"/>
      <c r="D163" s="54" t="s">
        <v>175</v>
      </c>
      <c r="E163" s="44" t="s">
        <v>0</v>
      </c>
      <c r="F163" s="176">
        <v>1</v>
      </c>
      <c r="G163" s="177"/>
      <c r="H163" s="178"/>
      <c r="I163" s="258"/>
      <c r="J163" s="259"/>
      <c r="K163" s="28">
        <f>I163*F163</f>
        <v>0</v>
      </c>
    </row>
    <row r="164" spans="2:11" ht="31.8" customHeight="1" x14ac:dyDescent="0.3">
      <c r="B164" s="203"/>
      <c r="C164" s="204"/>
      <c r="D164" s="23"/>
      <c r="E164" s="39"/>
      <c r="F164" s="232"/>
      <c r="G164" s="233"/>
      <c r="H164" s="234"/>
      <c r="I164" s="235"/>
      <c r="J164" s="236"/>
      <c r="K164" s="27"/>
    </row>
    <row r="165" spans="2:11" ht="31.8" customHeight="1" x14ac:dyDescent="0.3">
      <c r="B165" s="181" t="s">
        <v>150</v>
      </c>
      <c r="C165" s="182"/>
      <c r="D165" s="13" t="s">
        <v>10</v>
      </c>
      <c r="E165" s="84" t="s">
        <v>0</v>
      </c>
      <c r="F165" s="253">
        <v>1</v>
      </c>
      <c r="G165" s="254"/>
      <c r="H165" s="255"/>
      <c r="I165" s="256">
        <v>0</v>
      </c>
      <c r="J165" s="257"/>
      <c r="K165" s="85">
        <f>F165*I165</f>
        <v>0</v>
      </c>
    </row>
    <row r="166" spans="2:11" ht="36" customHeight="1" thickBot="1" x14ac:dyDescent="0.4">
      <c r="B166" s="49"/>
      <c r="C166" s="50"/>
      <c r="D166" s="51"/>
      <c r="E166" s="52"/>
      <c r="F166" s="266"/>
      <c r="G166" s="266"/>
      <c r="H166" s="266"/>
      <c r="I166" s="267"/>
      <c r="J166" s="267"/>
      <c r="K166" s="53"/>
    </row>
    <row r="167" spans="2:11" ht="48.6" customHeight="1" thickTop="1" thickBot="1" x14ac:dyDescent="0.5">
      <c r="B167" s="240" t="s">
        <v>137</v>
      </c>
      <c r="C167" s="241"/>
      <c r="D167" s="241"/>
      <c r="E167" s="239"/>
      <c r="F167" s="239"/>
      <c r="G167" s="239"/>
      <c r="H167" s="239"/>
      <c r="I167" s="33"/>
      <c r="J167" s="34"/>
      <c r="K167" s="35"/>
    </row>
    <row r="168" spans="2:11" ht="40.799999999999997" hidden="1" customHeight="1" thickTop="1" x14ac:dyDescent="0.45">
      <c r="B168" s="91"/>
      <c r="C168" s="91"/>
      <c r="D168" s="91"/>
      <c r="E168" s="92"/>
      <c r="F168" s="92"/>
      <c r="G168" s="92"/>
      <c r="H168" s="92"/>
      <c r="I168" s="92"/>
      <c r="J168" s="93"/>
      <c r="K168" s="94"/>
    </row>
    <row r="169" spans="2:11" ht="37.799999999999997" hidden="1" customHeight="1" x14ac:dyDescent="0.3">
      <c r="B169" s="242" t="s">
        <v>93</v>
      </c>
      <c r="C169" s="243"/>
      <c r="D169" s="244" t="s">
        <v>130</v>
      </c>
      <c r="E169" s="245"/>
      <c r="F169" s="245"/>
      <c r="G169" s="245"/>
      <c r="H169" s="245"/>
      <c r="I169" s="245"/>
      <c r="J169" s="245"/>
      <c r="K169" s="246"/>
    </row>
    <row r="170" spans="2:11" ht="37.799999999999997" hidden="1" customHeight="1" x14ac:dyDescent="0.3">
      <c r="B170" s="205" t="s">
        <v>93</v>
      </c>
      <c r="C170" s="211"/>
      <c r="D170" s="108" t="s">
        <v>79</v>
      </c>
      <c r="E170" s="109"/>
      <c r="F170" s="247"/>
      <c r="G170" s="248"/>
      <c r="H170" s="249"/>
      <c r="I170" s="247"/>
      <c r="J170" s="249"/>
      <c r="K170" s="110">
        <f>SUM(K171:K172)</f>
        <v>0</v>
      </c>
    </row>
    <row r="171" spans="2:11" ht="37.799999999999997" hidden="1" customHeight="1" x14ac:dyDescent="0.3">
      <c r="B171" s="212"/>
      <c r="C171" s="213"/>
      <c r="D171" s="111" t="s">
        <v>80</v>
      </c>
      <c r="E171" s="112" t="s">
        <v>0</v>
      </c>
      <c r="F171" s="250">
        <v>3</v>
      </c>
      <c r="G171" s="251"/>
      <c r="H171" s="252"/>
      <c r="I171" s="237">
        <v>0</v>
      </c>
      <c r="J171" s="238"/>
      <c r="K171" s="113">
        <f t="shared" ref="K171" si="22">I171*F171</f>
        <v>0</v>
      </c>
    </row>
    <row r="172" spans="2:11" ht="37.799999999999997" hidden="1" customHeight="1" x14ac:dyDescent="0.3">
      <c r="B172" s="214"/>
      <c r="C172" s="215"/>
      <c r="D172" s="111"/>
      <c r="E172" s="112"/>
      <c r="F172" s="250"/>
      <c r="G172" s="251"/>
      <c r="H172" s="252"/>
      <c r="I172" s="237"/>
      <c r="J172" s="238"/>
      <c r="K172" s="113"/>
    </row>
    <row r="173" spans="2:11" ht="37.799999999999997" hidden="1" customHeight="1" thickBot="1" x14ac:dyDescent="0.35">
      <c r="B173" s="97"/>
      <c r="C173" s="97"/>
      <c r="D173" s="97"/>
      <c r="E173" s="97"/>
      <c r="F173" s="97"/>
      <c r="G173" s="97"/>
      <c r="H173" s="97"/>
      <c r="I173" s="97"/>
      <c r="J173" s="97"/>
      <c r="K173" s="97"/>
    </row>
    <row r="174" spans="2:11" ht="37.799999999999997" hidden="1" customHeight="1" thickTop="1" thickBot="1" x14ac:dyDescent="0.5">
      <c r="B174" s="386" t="s">
        <v>89</v>
      </c>
      <c r="C174" s="387"/>
      <c r="D174" s="387"/>
      <c r="E174" s="388"/>
      <c r="F174" s="388"/>
      <c r="G174" s="388"/>
      <c r="H174" s="388"/>
      <c r="I174" s="149"/>
      <c r="J174" s="150"/>
      <c r="K174" s="151">
        <f>K170</f>
        <v>0</v>
      </c>
    </row>
    <row r="175" spans="2:11" ht="37.799999999999997" hidden="1" customHeight="1" thickTop="1" x14ac:dyDescent="0.45">
      <c r="B175" s="103"/>
      <c r="C175" s="103"/>
      <c r="D175" s="103"/>
      <c r="E175" s="104"/>
      <c r="F175" s="104"/>
      <c r="G175" s="104"/>
      <c r="H175" s="104"/>
      <c r="I175" s="104"/>
      <c r="J175" s="105"/>
      <c r="K175" s="106"/>
    </row>
    <row r="176" spans="2:11" ht="37.799999999999997" hidden="1" customHeight="1" x14ac:dyDescent="0.3">
      <c r="B176" s="242" t="s">
        <v>94</v>
      </c>
      <c r="C176" s="243"/>
      <c r="D176" s="244" t="s">
        <v>129</v>
      </c>
      <c r="E176" s="245"/>
      <c r="F176" s="245"/>
      <c r="G176" s="245"/>
      <c r="H176" s="245"/>
      <c r="I176" s="245"/>
      <c r="J176" s="245"/>
      <c r="K176" s="246"/>
    </row>
    <row r="177" spans="2:11" ht="37.799999999999997" hidden="1" customHeight="1" x14ac:dyDescent="0.3">
      <c r="B177" s="205" t="s">
        <v>94</v>
      </c>
      <c r="C177" s="206"/>
      <c r="D177" s="108" t="s">
        <v>91</v>
      </c>
      <c r="E177" s="109"/>
      <c r="F177" s="247"/>
      <c r="G177" s="248"/>
      <c r="H177" s="249"/>
      <c r="I177" s="247"/>
      <c r="J177" s="249"/>
      <c r="K177" s="110">
        <f>SUM(K178:K179)</f>
        <v>0</v>
      </c>
    </row>
    <row r="178" spans="2:11" ht="37.799999999999997" hidden="1" customHeight="1" x14ac:dyDescent="0.3">
      <c r="B178" s="207"/>
      <c r="C178" s="208"/>
      <c r="D178" s="111" t="s">
        <v>92</v>
      </c>
      <c r="E178" s="112" t="s">
        <v>0</v>
      </c>
      <c r="F178" s="250">
        <v>1</v>
      </c>
      <c r="G178" s="251"/>
      <c r="H178" s="252"/>
      <c r="I178" s="237">
        <v>0</v>
      </c>
      <c r="J178" s="238"/>
      <c r="K178" s="113">
        <f t="shared" ref="K178" si="23">I178*F178</f>
        <v>0</v>
      </c>
    </row>
    <row r="179" spans="2:11" ht="37.799999999999997" hidden="1" customHeight="1" x14ac:dyDescent="0.3">
      <c r="B179" s="209"/>
      <c r="C179" s="210"/>
      <c r="D179" s="111" t="s">
        <v>95</v>
      </c>
      <c r="E179" s="112" t="s">
        <v>0</v>
      </c>
      <c r="F179" s="250">
        <v>3</v>
      </c>
      <c r="G179" s="251"/>
      <c r="H179" s="252"/>
      <c r="I179" s="237">
        <v>0</v>
      </c>
      <c r="J179" s="238"/>
      <c r="K179" s="113">
        <f t="shared" ref="K179" si="24">I179*F179</f>
        <v>0</v>
      </c>
    </row>
    <row r="180" spans="2:11" ht="37.799999999999997" hidden="1" customHeight="1" thickBot="1" x14ac:dyDescent="0.35">
      <c r="B180" s="97"/>
      <c r="C180" s="97"/>
      <c r="D180" s="97"/>
      <c r="E180" s="97"/>
      <c r="F180" s="97"/>
      <c r="G180" s="97"/>
      <c r="H180" s="97"/>
      <c r="I180" s="97"/>
      <c r="J180" s="97"/>
      <c r="K180" s="97"/>
    </row>
    <row r="181" spans="2:11" ht="37.799999999999997" hidden="1" customHeight="1" thickTop="1" thickBot="1" x14ac:dyDescent="0.5">
      <c r="B181" s="386" t="s">
        <v>90</v>
      </c>
      <c r="C181" s="387"/>
      <c r="D181" s="387"/>
      <c r="E181" s="389"/>
      <c r="F181" s="389"/>
      <c r="G181" s="389"/>
      <c r="H181" s="389"/>
      <c r="I181" s="152"/>
      <c r="J181" s="153"/>
      <c r="K181" s="151">
        <f>K177</f>
        <v>0</v>
      </c>
    </row>
    <row r="182" spans="2:11" ht="37.799999999999997" customHeight="1" thickTop="1" x14ac:dyDescent="0.45">
      <c r="B182" s="103"/>
      <c r="C182" s="103"/>
      <c r="D182" s="103"/>
      <c r="E182" s="104"/>
      <c r="F182" s="104"/>
      <c r="G182" s="104"/>
      <c r="H182" s="104"/>
      <c r="I182" s="104"/>
      <c r="J182" s="105"/>
      <c r="K182" s="106"/>
    </row>
    <row r="183" spans="2:11" ht="36.6" customHeight="1" x14ac:dyDescent="0.3">
      <c r="B183" s="181" t="s">
        <v>151</v>
      </c>
      <c r="C183" s="182"/>
      <c r="D183" s="300" t="s">
        <v>138</v>
      </c>
      <c r="E183" s="301"/>
      <c r="F183" s="301"/>
      <c r="G183" s="301"/>
      <c r="H183" s="301"/>
      <c r="I183" s="301"/>
      <c r="J183" s="301"/>
      <c r="K183" s="302"/>
    </row>
    <row r="184" spans="2:11" ht="36.6" customHeight="1" x14ac:dyDescent="0.3">
      <c r="B184" s="309"/>
      <c r="C184" s="310"/>
      <c r="D184" s="132" t="s">
        <v>33</v>
      </c>
      <c r="E184" s="133"/>
      <c r="F184" s="260"/>
      <c r="G184" s="262"/>
      <c r="H184" s="261"/>
      <c r="I184" s="260"/>
      <c r="J184" s="261"/>
      <c r="K184" s="165">
        <f>SUM(K185:K192)</f>
        <v>0</v>
      </c>
    </row>
    <row r="185" spans="2:11" ht="36.6" customHeight="1" x14ac:dyDescent="0.3">
      <c r="B185" s="311"/>
      <c r="C185" s="312"/>
      <c r="D185" s="54" t="s">
        <v>30</v>
      </c>
      <c r="E185" s="44" t="s">
        <v>0</v>
      </c>
      <c r="F185" s="176">
        <v>1</v>
      </c>
      <c r="G185" s="177"/>
      <c r="H185" s="178"/>
      <c r="I185" s="230"/>
      <c r="J185" s="231"/>
      <c r="K185" s="28">
        <f>I185*F185</f>
        <v>0</v>
      </c>
    </row>
    <row r="186" spans="2:11" ht="36.6" customHeight="1" x14ac:dyDescent="0.3">
      <c r="B186" s="311"/>
      <c r="C186" s="312"/>
      <c r="D186" s="54" t="s">
        <v>34</v>
      </c>
      <c r="E186" s="44" t="s">
        <v>0</v>
      </c>
      <c r="F186" s="176">
        <v>1</v>
      </c>
      <c r="G186" s="177"/>
      <c r="H186" s="178"/>
      <c r="I186" s="230"/>
      <c r="J186" s="231"/>
      <c r="K186" s="28">
        <f>I186*F186</f>
        <v>0</v>
      </c>
    </row>
    <row r="187" spans="2:11" ht="36.6" customHeight="1" x14ac:dyDescent="0.3">
      <c r="B187" s="311"/>
      <c r="C187" s="312"/>
      <c r="D187" s="54" t="s">
        <v>36</v>
      </c>
      <c r="E187" s="44" t="s">
        <v>0</v>
      </c>
      <c r="F187" s="176">
        <v>1</v>
      </c>
      <c r="G187" s="177"/>
      <c r="H187" s="178"/>
      <c r="I187" s="230"/>
      <c r="J187" s="231"/>
      <c r="K187" s="28">
        <f>I187*F187</f>
        <v>0</v>
      </c>
    </row>
    <row r="188" spans="2:11" ht="36.6" hidden="1" customHeight="1" x14ac:dyDescent="0.3">
      <c r="B188" s="311"/>
      <c r="C188" s="312"/>
      <c r="D188" s="54" t="s">
        <v>37</v>
      </c>
      <c r="E188" s="44" t="s">
        <v>1</v>
      </c>
      <c r="F188" s="176">
        <v>0</v>
      </c>
      <c r="G188" s="177"/>
      <c r="H188" s="178"/>
      <c r="I188" s="230">
        <v>180</v>
      </c>
      <c r="J188" s="231"/>
      <c r="K188" s="28">
        <f t="shared" ref="K188:K191" si="25">I188*F188</f>
        <v>0</v>
      </c>
    </row>
    <row r="189" spans="2:11" ht="81" customHeight="1" x14ac:dyDescent="0.3">
      <c r="B189" s="311"/>
      <c r="C189" s="312"/>
      <c r="D189" s="102" t="s">
        <v>38</v>
      </c>
      <c r="E189" s="44" t="s">
        <v>0</v>
      </c>
      <c r="F189" s="176">
        <v>1</v>
      </c>
      <c r="G189" s="177"/>
      <c r="H189" s="178"/>
      <c r="I189" s="230"/>
      <c r="J189" s="231"/>
      <c r="K189" s="28">
        <f t="shared" si="25"/>
        <v>0</v>
      </c>
    </row>
    <row r="190" spans="2:11" ht="36.6" customHeight="1" x14ac:dyDescent="0.3">
      <c r="B190" s="311"/>
      <c r="C190" s="312"/>
      <c r="D190" s="54" t="s">
        <v>39</v>
      </c>
      <c r="E190" s="44" t="s">
        <v>0</v>
      </c>
      <c r="F190" s="176">
        <v>1</v>
      </c>
      <c r="G190" s="177"/>
      <c r="H190" s="178"/>
      <c r="I190" s="230"/>
      <c r="J190" s="231"/>
      <c r="K190" s="28">
        <f t="shared" si="25"/>
        <v>0</v>
      </c>
    </row>
    <row r="191" spans="2:11" ht="36.6" customHeight="1" x14ac:dyDescent="0.3">
      <c r="B191" s="311"/>
      <c r="C191" s="312"/>
      <c r="D191" s="54" t="s">
        <v>40</v>
      </c>
      <c r="E191" s="44" t="s">
        <v>0</v>
      </c>
      <c r="F191" s="176">
        <v>1</v>
      </c>
      <c r="G191" s="177"/>
      <c r="H191" s="178"/>
      <c r="I191" s="230"/>
      <c r="J191" s="231"/>
      <c r="K191" s="28">
        <f t="shared" si="25"/>
        <v>0</v>
      </c>
    </row>
    <row r="192" spans="2:11" ht="36.6" customHeight="1" x14ac:dyDescent="0.3">
      <c r="B192" s="313"/>
      <c r="C192" s="314"/>
      <c r="D192" s="54"/>
      <c r="E192" s="44"/>
      <c r="F192" s="176"/>
      <c r="G192" s="177"/>
      <c r="H192" s="178"/>
      <c r="I192" s="230"/>
      <c r="J192" s="231"/>
      <c r="K192" s="28"/>
    </row>
    <row r="193" spans="2:11" ht="36.6" customHeight="1" thickBot="1" x14ac:dyDescent="0.35">
      <c r="B193" s="72"/>
      <c r="C193" s="73"/>
      <c r="D193" s="74"/>
      <c r="E193" s="66"/>
      <c r="F193" s="295"/>
      <c r="G193" s="295"/>
      <c r="H193" s="295"/>
      <c r="I193" s="296"/>
      <c r="J193" s="296"/>
      <c r="K193" s="75"/>
    </row>
    <row r="194" spans="2:11" ht="58.2" customHeight="1" thickTop="1" thickBot="1" x14ac:dyDescent="0.5">
      <c r="B194" s="297" t="s">
        <v>139</v>
      </c>
      <c r="C194" s="298"/>
      <c r="D194" s="298"/>
      <c r="E194" s="299"/>
      <c r="F194" s="299"/>
      <c r="G194" s="299"/>
      <c r="H194" s="299"/>
      <c r="I194" s="114"/>
      <c r="J194" s="115"/>
      <c r="K194" s="164"/>
    </row>
    <row r="195" spans="2:11" ht="33.6" customHeight="1" thickTop="1" x14ac:dyDescent="0.3"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</row>
    <row r="196" spans="2:11" ht="33.6" customHeight="1" x14ac:dyDescent="0.3">
      <c r="B196" s="181" t="s">
        <v>153</v>
      </c>
      <c r="C196" s="182"/>
      <c r="D196" s="300" t="s">
        <v>154</v>
      </c>
      <c r="E196" s="301"/>
      <c r="F196" s="301"/>
      <c r="G196" s="301"/>
      <c r="H196" s="301"/>
      <c r="I196" s="301"/>
      <c r="J196" s="301"/>
      <c r="K196" s="302"/>
    </row>
    <row r="197" spans="2:11" ht="33.6" customHeight="1" x14ac:dyDescent="0.3">
      <c r="B197" s="303"/>
      <c r="C197" s="304"/>
      <c r="D197" s="95" t="s">
        <v>154</v>
      </c>
      <c r="E197" s="96"/>
      <c r="F197" s="225"/>
      <c r="G197" s="226"/>
      <c r="H197" s="227"/>
      <c r="I197" s="225"/>
      <c r="J197" s="227"/>
      <c r="K197" s="85">
        <f>SUM(K198:K198)</f>
        <v>0</v>
      </c>
    </row>
    <row r="198" spans="2:11" ht="52.8" customHeight="1" x14ac:dyDescent="0.3">
      <c r="B198" s="305"/>
      <c r="C198" s="306"/>
      <c r="D198" s="102" t="s">
        <v>31</v>
      </c>
      <c r="E198" s="44" t="s">
        <v>16</v>
      </c>
      <c r="F198" s="176">
        <v>1</v>
      </c>
      <c r="G198" s="177"/>
      <c r="H198" s="178"/>
      <c r="I198" s="307"/>
      <c r="J198" s="308"/>
      <c r="K198" s="28">
        <f t="shared" ref="K198" si="26">F198*I198</f>
        <v>0</v>
      </c>
    </row>
    <row r="199" spans="2:11" ht="33.6" customHeight="1" thickBot="1" x14ac:dyDescent="0.35"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</row>
    <row r="200" spans="2:11" ht="58.2" customHeight="1" thickTop="1" thickBot="1" x14ac:dyDescent="0.5">
      <c r="B200" s="297" t="s">
        <v>155</v>
      </c>
      <c r="C200" s="298"/>
      <c r="D200" s="298"/>
      <c r="E200" s="299"/>
      <c r="F200" s="299"/>
      <c r="G200" s="299"/>
      <c r="H200" s="299"/>
      <c r="I200" s="114"/>
      <c r="J200" s="115"/>
      <c r="K200" s="164"/>
    </row>
    <row r="201" spans="2:11" ht="33.6" customHeight="1" thickTop="1" thickBot="1" x14ac:dyDescent="0.35"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</row>
    <row r="202" spans="2:11" ht="53.4" customHeight="1" thickTop="1" thickBot="1" x14ac:dyDescent="0.35">
      <c r="B202" s="168" t="s">
        <v>169</v>
      </c>
      <c r="C202" s="169"/>
      <c r="D202" s="170"/>
      <c r="E202" s="171"/>
      <c r="F202" s="172"/>
      <c r="G202" s="172"/>
      <c r="H202" s="172"/>
      <c r="I202" s="172"/>
      <c r="J202" s="172"/>
      <c r="K202" s="173"/>
    </row>
    <row r="203" spans="2:11" ht="53.4" customHeight="1" thickTop="1" thickBot="1" x14ac:dyDescent="0.35">
      <c r="B203" s="168" t="s">
        <v>170</v>
      </c>
      <c r="C203" s="169"/>
      <c r="D203" s="170"/>
      <c r="E203" s="171"/>
      <c r="F203" s="172"/>
      <c r="G203" s="172"/>
      <c r="H203" s="172"/>
      <c r="I203" s="172"/>
      <c r="J203" s="172"/>
      <c r="K203" s="173"/>
    </row>
    <row r="204" spans="2:11" ht="53.4" customHeight="1" thickTop="1" thickBot="1" x14ac:dyDescent="0.35">
      <c r="B204" s="168" t="s">
        <v>171</v>
      </c>
      <c r="C204" s="169"/>
      <c r="D204" s="170"/>
      <c r="E204" s="171"/>
      <c r="F204" s="172"/>
      <c r="G204" s="172"/>
      <c r="H204" s="172"/>
      <c r="I204" s="172"/>
      <c r="J204" s="172"/>
      <c r="K204" s="173"/>
    </row>
    <row r="205" spans="2:11" ht="15" thickTop="1" x14ac:dyDescent="0.3"/>
  </sheetData>
  <mergeCells count="392">
    <mergeCell ref="B119:C119"/>
    <mergeCell ref="B113:D113"/>
    <mergeCell ref="E113:H113"/>
    <mergeCell ref="I85:J85"/>
    <mergeCell ref="F86:H86"/>
    <mergeCell ref="I86:J86"/>
    <mergeCell ref="F89:H89"/>
    <mergeCell ref="I89:J89"/>
    <mergeCell ref="F91:H91"/>
    <mergeCell ref="I91:J91"/>
    <mergeCell ref="F92:H92"/>
    <mergeCell ref="I92:J92"/>
    <mergeCell ref="F97:H97"/>
    <mergeCell ref="I87:J87"/>
    <mergeCell ref="F88:H88"/>
    <mergeCell ref="F101:H101"/>
    <mergeCell ref="I101:J101"/>
    <mergeCell ref="F99:H99"/>
    <mergeCell ref="I99:J99"/>
    <mergeCell ref="F100:H100"/>
    <mergeCell ref="I100:J100"/>
    <mergeCell ref="I102:J102"/>
    <mergeCell ref="F103:H103"/>
    <mergeCell ref="I103:J103"/>
    <mergeCell ref="E66:J66"/>
    <mergeCell ref="F74:H74"/>
    <mergeCell ref="I74:J74"/>
    <mergeCell ref="F81:H81"/>
    <mergeCell ref="I81:J81"/>
    <mergeCell ref="F84:H84"/>
    <mergeCell ref="I84:J84"/>
    <mergeCell ref="F87:H87"/>
    <mergeCell ref="F98:H98"/>
    <mergeCell ref="I98:J98"/>
    <mergeCell ref="F82:H82"/>
    <mergeCell ref="I82:J82"/>
    <mergeCell ref="F83:H83"/>
    <mergeCell ref="I83:J83"/>
    <mergeCell ref="F85:H85"/>
    <mergeCell ref="F77:H77"/>
    <mergeCell ref="I77:J77"/>
    <mergeCell ref="F78:H78"/>
    <mergeCell ref="I88:J88"/>
    <mergeCell ref="F94:H94"/>
    <mergeCell ref="I94:J94"/>
    <mergeCell ref="B174:D174"/>
    <mergeCell ref="E174:H174"/>
    <mergeCell ref="F192:H192"/>
    <mergeCell ref="I192:J192"/>
    <mergeCell ref="B183:C183"/>
    <mergeCell ref="D183:K183"/>
    <mergeCell ref="F185:H185"/>
    <mergeCell ref="I185:J185"/>
    <mergeCell ref="F186:H186"/>
    <mergeCell ref="I186:J186"/>
    <mergeCell ref="F178:H178"/>
    <mergeCell ref="I178:J178"/>
    <mergeCell ref="F179:H179"/>
    <mergeCell ref="I179:J179"/>
    <mergeCell ref="B181:D181"/>
    <mergeCell ref="E181:H181"/>
    <mergeCell ref="B176:C176"/>
    <mergeCell ref="D176:K176"/>
    <mergeCell ref="F177:H177"/>
    <mergeCell ref="I177:J177"/>
    <mergeCell ref="F102:H102"/>
    <mergeCell ref="I109:J109"/>
    <mergeCell ref="F110:H110"/>
    <mergeCell ref="I110:J110"/>
    <mergeCell ref="I106:J106"/>
    <mergeCell ref="F119:H119"/>
    <mergeCell ref="I119:J119"/>
    <mergeCell ref="I111:J111"/>
    <mergeCell ref="F137:H137"/>
    <mergeCell ref="I137:J137"/>
    <mergeCell ref="I125:J125"/>
    <mergeCell ref="I146:J146"/>
    <mergeCell ref="I127:J127"/>
    <mergeCell ref="F114:H114"/>
    <mergeCell ref="I114:J114"/>
    <mergeCell ref="I117:J117"/>
    <mergeCell ref="F140:H140"/>
    <mergeCell ref="F146:H146"/>
    <mergeCell ref="F127:H127"/>
    <mergeCell ref="I131:J131"/>
    <mergeCell ref="I132:J132"/>
    <mergeCell ref="I140:J140"/>
    <mergeCell ref="F129:H129"/>
    <mergeCell ref="F124:H124"/>
    <mergeCell ref="I124:J124"/>
    <mergeCell ref="I129:J129"/>
    <mergeCell ref="F128:H128"/>
    <mergeCell ref="I128:J128"/>
    <mergeCell ref="F14:H14"/>
    <mergeCell ref="F16:H16"/>
    <mergeCell ref="F23:H23"/>
    <mergeCell ref="I22:J22"/>
    <mergeCell ref="F12:H12"/>
    <mergeCell ref="I13:J13"/>
    <mergeCell ref="I12:J12"/>
    <mergeCell ref="F13:H13"/>
    <mergeCell ref="I160:J160"/>
    <mergeCell ref="F106:H106"/>
    <mergeCell ref="F107:H107"/>
    <mergeCell ref="I107:J107"/>
    <mergeCell ref="F111:H111"/>
    <mergeCell ref="F157:H157"/>
    <mergeCell ref="I157:J157"/>
    <mergeCell ref="F117:H117"/>
    <mergeCell ref="F139:H139"/>
    <mergeCell ref="I139:J139"/>
    <mergeCell ref="F109:H109"/>
    <mergeCell ref="F116:H116"/>
    <mergeCell ref="F152:H152"/>
    <mergeCell ref="F151:H151"/>
    <mergeCell ref="F134:H134"/>
    <mergeCell ref="I134:J134"/>
    <mergeCell ref="F46:H46"/>
    <mergeCell ref="I46:J46"/>
    <mergeCell ref="F47:H47"/>
    <mergeCell ref="I47:J47"/>
    <mergeCell ref="I80:J80"/>
    <mergeCell ref="I24:J24"/>
    <mergeCell ref="F24:H24"/>
    <mergeCell ref="F17:H17"/>
    <mergeCell ref="I17:J17"/>
    <mergeCell ref="F21:H21"/>
    <mergeCell ref="I21:J21"/>
    <mergeCell ref="F22:H22"/>
    <mergeCell ref="F18:H18"/>
    <mergeCell ref="I18:J18"/>
    <mergeCell ref="F19:H19"/>
    <mergeCell ref="I78:J78"/>
    <mergeCell ref="F80:H80"/>
    <mergeCell ref="F54:H54"/>
    <mergeCell ref="I54:J54"/>
    <mergeCell ref="F55:H55"/>
    <mergeCell ref="I55:J55"/>
    <mergeCell ref="F56:H56"/>
    <mergeCell ref="I56:J56"/>
    <mergeCell ref="E58:H58"/>
    <mergeCell ref="F48:H48"/>
    <mergeCell ref="I48:J48"/>
    <mergeCell ref="F49:H49"/>
    <mergeCell ref="I49:J49"/>
    <mergeCell ref="F50:H50"/>
    <mergeCell ref="F30:H30"/>
    <mergeCell ref="F32:H32"/>
    <mergeCell ref="I121:J121"/>
    <mergeCell ref="F122:H122"/>
    <mergeCell ref="I116:J116"/>
    <mergeCell ref="F31:H31"/>
    <mergeCell ref="I31:J31"/>
    <mergeCell ref="F90:H90"/>
    <mergeCell ref="I90:J90"/>
    <mergeCell ref="F93:H93"/>
    <mergeCell ref="I93:J93"/>
    <mergeCell ref="F95:H95"/>
    <mergeCell ref="I95:J95"/>
    <mergeCell ref="F104:H104"/>
    <mergeCell ref="I104:J104"/>
    <mergeCell ref="F44:H44"/>
    <mergeCell ref="I44:J44"/>
    <mergeCell ref="F45:H45"/>
    <mergeCell ref="I45:J45"/>
    <mergeCell ref="F40:H40"/>
    <mergeCell ref="I40:J40"/>
    <mergeCell ref="F28:H28"/>
    <mergeCell ref="I27:J27"/>
    <mergeCell ref="F27:H27"/>
    <mergeCell ref="I23:J23"/>
    <mergeCell ref="I15:J15"/>
    <mergeCell ref="I25:J25"/>
    <mergeCell ref="I20:J20"/>
    <mergeCell ref="I28:J28"/>
    <mergeCell ref="I26:J26"/>
    <mergeCell ref="I19:J19"/>
    <mergeCell ref="F20:H20"/>
    <mergeCell ref="F26:H26"/>
    <mergeCell ref="F25:H25"/>
    <mergeCell ref="F29:H29"/>
    <mergeCell ref="I29:J29"/>
    <mergeCell ref="I30:J30"/>
    <mergeCell ref="I32:J32"/>
    <mergeCell ref="B2:J5"/>
    <mergeCell ref="B115:C115"/>
    <mergeCell ref="D115:K115"/>
    <mergeCell ref="K2:K5"/>
    <mergeCell ref="B7:K7"/>
    <mergeCell ref="B9:C9"/>
    <mergeCell ref="B11:C11"/>
    <mergeCell ref="D11:K11"/>
    <mergeCell ref="F9:H9"/>
    <mergeCell ref="I9:J9"/>
    <mergeCell ref="I16:J16"/>
    <mergeCell ref="F15:H15"/>
    <mergeCell ref="B34:D34"/>
    <mergeCell ref="E34:H34"/>
    <mergeCell ref="F41:H41"/>
    <mergeCell ref="I41:J41"/>
    <mergeCell ref="F42:H42"/>
    <mergeCell ref="I42:J42"/>
    <mergeCell ref="F43:H43"/>
    <mergeCell ref="I43:J43"/>
    <mergeCell ref="I50:J50"/>
    <mergeCell ref="F51:H51"/>
    <mergeCell ref="I51:J51"/>
    <mergeCell ref="D36:K36"/>
    <mergeCell ref="I14:J14"/>
    <mergeCell ref="I151:J151"/>
    <mergeCell ref="F147:H147"/>
    <mergeCell ref="F130:H130"/>
    <mergeCell ref="F118:H118"/>
    <mergeCell ref="F125:H125"/>
    <mergeCell ref="F138:H138"/>
    <mergeCell ref="I138:J138"/>
    <mergeCell ref="B13:C13"/>
    <mergeCell ref="B31:C31"/>
    <mergeCell ref="B22:C22"/>
    <mergeCell ref="B23:C23"/>
    <mergeCell ref="B25:C25"/>
    <mergeCell ref="B28:C28"/>
    <mergeCell ref="B19:C19"/>
    <mergeCell ref="B15:C15"/>
    <mergeCell ref="F52:H52"/>
    <mergeCell ref="I52:J52"/>
    <mergeCell ref="F53:H53"/>
    <mergeCell ref="I53:J53"/>
    <mergeCell ref="F38:H38"/>
    <mergeCell ref="I38:J38"/>
    <mergeCell ref="F39:H39"/>
    <mergeCell ref="I39:J39"/>
    <mergeCell ref="B202:D202"/>
    <mergeCell ref="E202:K202"/>
    <mergeCell ref="F193:H193"/>
    <mergeCell ref="I193:J193"/>
    <mergeCell ref="F190:H190"/>
    <mergeCell ref="I190:J190"/>
    <mergeCell ref="F191:H191"/>
    <mergeCell ref="I191:J191"/>
    <mergeCell ref="B194:D194"/>
    <mergeCell ref="E194:H194"/>
    <mergeCell ref="B196:C196"/>
    <mergeCell ref="D196:K196"/>
    <mergeCell ref="B197:C198"/>
    <mergeCell ref="B200:D200"/>
    <mergeCell ref="E200:H200"/>
    <mergeCell ref="F197:H197"/>
    <mergeCell ref="I197:J197"/>
    <mergeCell ref="F198:H198"/>
    <mergeCell ref="I198:J198"/>
    <mergeCell ref="B184:C192"/>
    <mergeCell ref="I153:J153"/>
    <mergeCell ref="F156:H156"/>
    <mergeCell ref="I150:J150"/>
    <mergeCell ref="I152:J152"/>
    <mergeCell ref="I154:J154"/>
    <mergeCell ref="I148:J148"/>
    <mergeCell ref="I149:J149"/>
    <mergeCell ref="I130:J130"/>
    <mergeCell ref="F155:H155"/>
    <mergeCell ref="I155:J155"/>
    <mergeCell ref="F153:H153"/>
    <mergeCell ref="F154:H154"/>
    <mergeCell ref="F144:H144"/>
    <mergeCell ref="I144:J144"/>
    <mergeCell ref="F148:H148"/>
    <mergeCell ref="I147:J147"/>
    <mergeCell ref="F141:H141"/>
    <mergeCell ref="I141:J141"/>
    <mergeCell ref="I135:J135"/>
    <mergeCell ref="F135:H135"/>
    <mergeCell ref="B30:C30"/>
    <mergeCell ref="B32:C32"/>
    <mergeCell ref="B36:C36"/>
    <mergeCell ref="B118:C118"/>
    <mergeCell ref="B121:C121"/>
    <mergeCell ref="B27:C27"/>
    <mergeCell ref="B26:C26"/>
    <mergeCell ref="B29:C29"/>
    <mergeCell ref="B12:C12"/>
    <mergeCell ref="B14:C14"/>
    <mergeCell ref="B16:C16"/>
    <mergeCell ref="B17:C17"/>
    <mergeCell ref="B20:C20"/>
    <mergeCell ref="B21:C21"/>
    <mergeCell ref="B18:C18"/>
    <mergeCell ref="B58:D58"/>
    <mergeCell ref="B60:C60"/>
    <mergeCell ref="D60:K60"/>
    <mergeCell ref="F62:H62"/>
    <mergeCell ref="I62:J62"/>
    <mergeCell ref="F63:H63"/>
    <mergeCell ref="I63:J63"/>
    <mergeCell ref="F64:H64"/>
    <mergeCell ref="I64:J64"/>
    <mergeCell ref="B146:C146"/>
    <mergeCell ref="B126:C126"/>
    <mergeCell ref="B127:C135"/>
    <mergeCell ref="F187:H187"/>
    <mergeCell ref="I187:J187"/>
    <mergeCell ref="F188:H188"/>
    <mergeCell ref="I188:J188"/>
    <mergeCell ref="F189:H189"/>
    <mergeCell ref="I189:J189"/>
    <mergeCell ref="I184:J184"/>
    <mergeCell ref="F184:H184"/>
    <mergeCell ref="I133:J133"/>
    <mergeCell ref="F133:H133"/>
    <mergeCell ref="F149:H149"/>
    <mergeCell ref="F150:H150"/>
    <mergeCell ref="F131:H131"/>
    <mergeCell ref="F132:H132"/>
    <mergeCell ref="F166:H166"/>
    <mergeCell ref="I166:J166"/>
    <mergeCell ref="F172:H172"/>
    <mergeCell ref="I172:J172"/>
    <mergeCell ref="F162:H162"/>
    <mergeCell ref="I162:J162"/>
    <mergeCell ref="F159:H159"/>
    <mergeCell ref="I159:J159"/>
    <mergeCell ref="F160:H160"/>
    <mergeCell ref="B147:C151"/>
    <mergeCell ref="B152:C156"/>
    <mergeCell ref="F164:H164"/>
    <mergeCell ref="I164:J164"/>
    <mergeCell ref="B157:C157"/>
    <mergeCell ref="I171:J171"/>
    <mergeCell ref="E167:H167"/>
    <mergeCell ref="B167:D167"/>
    <mergeCell ref="B169:C169"/>
    <mergeCell ref="D169:K169"/>
    <mergeCell ref="F170:H170"/>
    <mergeCell ref="I170:J170"/>
    <mergeCell ref="F171:H171"/>
    <mergeCell ref="F158:H158"/>
    <mergeCell ref="I158:J158"/>
    <mergeCell ref="F161:H161"/>
    <mergeCell ref="I161:J161"/>
    <mergeCell ref="F165:H165"/>
    <mergeCell ref="I165:J165"/>
    <mergeCell ref="F163:H163"/>
    <mergeCell ref="I163:J163"/>
    <mergeCell ref="I156:J156"/>
    <mergeCell ref="B61:C61"/>
    <mergeCell ref="B116:C116"/>
    <mergeCell ref="B117:C117"/>
    <mergeCell ref="B122:C122"/>
    <mergeCell ref="B123:C123"/>
    <mergeCell ref="B125:C125"/>
    <mergeCell ref="F79:H79"/>
    <mergeCell ref="I79:J79"/>
    <mergeCell ref="I118:J118"/>
    <mergeCell ref="F121:H121"/>
    <mergeCell ref="F123:H123"/>
    <mergeCell ref="I122:J122"/>
    <mergeCell ref="I123:J123"/>
    <mergeCell ref="F70:H70"/>
    <mergeCell ref="I70:J70"/>
    <mergeCell ref="F71:H71"/>
    <mergeCell ref="I71:J71"/>
    <mergeCell ref="F108:H108"/>
    <mergeCell ref="I108:J108"/>
    <mergeCell ref="I97:J97"/>
    <mergeCell ref="I96:J96"/>
    <mergeCell ref="F96:H96"/>
    <mergeCell ref="F105:H105"/>
    <mergeCell ref="I105:J105"/>
    <mergeCell ref="B203:D203"/>
    <mergeCell ref="E203:K203"/>
    <mergeCell ref="B204:D204"/>
    <mergeCell ref="E204:K204"/>
    <mergeCell ref="B120:C120"/>
    <mergeCell ref="F120:H120"/>
    <mergeCell ref="I120:J120"/>
    <mergeCell ref="B142:C142"/>
    <mergeCell ref="F142:H142"/>
    <mergeCell ref="I142:J142"/>
    <mergeCell ref="B143:C145"/>
    <mergeCell ref="F143:H143"/>
    <mergeCell ref="I143:J143"/>
    <mergeCell ref="F145:H145"/>
    <mergeCell ref="I145:J145"/>
    <mergeCell ref="B136:C136"/>
    <mergeCell ref="B137:C138"/>
    <mergeCell ref="B139:C139"/>
    <mergeCell ref="B140:C141"/>
    <mergeCell ref="B124:C124"/>
    <mergeCell ref="B158:C164"/>
    <mergeCell ref="B177:C179"/>
    <mergeCell ref="B170:C172"/>
    <mergeCell ref="B165:C165"/>
  </mergeCells>
  <phoneticPr fontId="15" type="noConversion"/>
  <conditionalFormatting sqref="K2 K6:K10">
    <cfRule type="cellIs" dxfId="0" priority="1" operator="equal">
      <formula>0</formula>
    </cfRule>
  </conditionalFormatting>
  <pageMargins left="0.25" right="0.25" top="0.75" bottom="0.75" header="0.3" footer="0.3"/>
  <pageSetup paperSize="9" scale="31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</vt:lpstr>
      <vt:lpstr>CDPGF!Zone_d_impression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POLETTI</dc:creator>
  <cp:lastModifiedBy>ELOIC PERSEE</cp:lastModifiedBy>
  <cp:lastPrinted>2025-06-19T06:12:35Z</cp:lastPrinted>
  <dcterms:created xsi:type="dcterms:W3CDTF">2014-06-10T22:22:38Z</dcterms:created>
  <dcterms:modified xsi:type="dcterms:W3CDTF">2025-06-19T06:14:24Z</dcterms:modified>
</cp:coreProperties>
</file>