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4. MARCHES\Département Services Techniques - maintenance\2 Marchés\2025 FCS GHT 009 Maintenance Fluides méd SL\1 lancement\2 DCE Version Définitive\"/>
    </mc:Choice>
  </mc:AlternateContent>
  <xr:revisionPtr revIDLastSave="0" documentId="13_ncr:1_{40A20D0E-C984-47C9-BB26-5A919EC5E685}" xr6:coauthVersionLast="47" xr6:coauthVersionMax="47" xr10:uidLastSave="{00000000-0000-0000-0000-000000000000}"/>
  <bookViews>
    <workbookView xWindow="19080" yWindow="-120" windowWidth="19440" windowHeight="15000" xr2:uid="{00000000-000D-0000-FFFF-FFFF00000000}"/>
  </bookViews>
  <sheets>
    <sheet name="Page de garde" sheetId="9" r:id="rId1"/>
    <sheet name="DPGF CHFLC" sheetId="6" r:id="rId2"/>
    <sheet name="Répartition CHFLC" sheetId="13" state="hidden" r:id="rId3"/>
    <sheet name="DPGF GPMS Chataigneraie" sheetId="14" r:id="rId4"/>
    <sheet name="RECAP NE PAS REMPLIR" sheetId="16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1" i="14" l="1"/>
  <c r="F40" i="14"/>
  <c r="F37" i="14"/>
  <c r="F35" i="14"/>
  <c r="F33" i="14"/>
  <c r="F34" i="14" s="1"/>
  <c r="F30" i="14"/>
  <c r="F31" i="14" s="1"/>
  <c r="F17" i="6"/>
  <c r="F23" i="14"/>
  <c r="F25" i="14"/>
  <c r="F26" i="14"/>
  <c r="F9" i="14"/>
  <c r="F10" i="14"/>
  <c r="F11" i="14"/>
  <c r="F12" i="14"/>
  <c r="F13" i="14"/>
  <c r="F14" i="14"/>
  <c r="F15" i="14"/>
  <c r="F16" i="14"/>
  <c r="F8" i="14"/>
  <c r="F39" i="6"/>
  <c r="F43" i="6" s="1"/>
  <c r="F40" i="6"/>
  <c r="F41" i="6"/>
  <c r="F42" i="6"/>
  <c r="F38" i="6"/>
  <c r="F36" i="6"/>
  <c r="F35" i="6"/>
  <c r="F34" i="6"/>
  <c r="F30" i="6"/>
  <c r="F31" i="6"/>
  <c r="F32" i="6"/>
  <c r="F29" i="6"/>
  <c r="F26" i="6"/>
  <c r="F24" i="6"/>
  <c r="F20" i="6"/>
  <c r="F21" i="6"/>
  <c r="F22" i="6"/>
  <c r="F23" i="6"/>
  <c r="F19" i="6"/>
  <c r="F10" i="6"/>
  <c r="F11" i="6"/>
  <c r="F12" i="6"/>
  <c r="F13" i="6"/>
  <c r="F14" i="6"/>
  <c r="F15" i="6"/>
  <c r="F16" i="6"/>
  <c r="F9" i="6"/>
  <c r="F33" i="6" l="1"/>
  <c r="F46" i="6" s="1"/>
  <c r="F47" i="6" s="1"/>
  <c r="F42" i="14"/>
  <c r="F17" i="14"/>
  <c r="F9" i="16"/>
  <c r="G9" i="16" s="1"/>
  <c r="E9" i="16"/>
  <c r="B21" i="6"/>
  <c r="D15" i="13"/>
  <c r="E15" i="13"/>
  <c r="F15" i="13"/>
  <c r="G15" i="13"/>
  <c r="H15" i="13"/>
  <c r="I15" i="13"/>
  <c r="B15" i="13"/>
  <c r="J7" i="13"/>
  <c r="J15" i="13" s="1"/>
  <c r="C7" i="13"/>
  <c r="K7" i="13" s="1"/>
  <c r="F38" i="14"/>
  <c r="B38" i="14"/>
  <c r="B42" i="14"/>
  <c r="F39" i="14"/>
  <c r="B36" i="14"/>
  <c r="F36" i="14"/>
  <c r="F45" i="14" s="1"/>
  <c r="F46" i="14" s="1"/>
  <c r="B34" i="14"/>
  <c r="B31" i="14"/>
  <c r="F27" i="6"/>
  <c r="B43" i="6"/>
  <c r="B36" i="6"/>
  <c r="B33" i="6"/>
  <c r="B27" i="6"/>
  <c r="J27" i="13"/>
  <c r="K27" i="13"/>
  <c r="J16" i="13"/>
  <c r="K16" i="13"/>
  <c r="J17" i="13"/>
  <c r="K17" i="13"/>
  <c r="J19" i="13"/>
  <c r="K19" i="13"/>
  <c r="J21" i="13"/>
  <c r="K21" i="13"/>
  <c r="J23" i="13"/>
  <c r="K23" i="13"/>
  <c r="J25" i="13"/>
  <c r="K25" i="13"/>
  <c r="J8" i="13"/>
  <c r="K8" i="13"/>
  <c r="K15" i="13" s="1"/>
  <c r="J9" i="13"/>
  <c r="K9" i="13"/>
  <c r="J10" i="13"/>
  <c r="K10" i="13"/>
  <c r="J11" i="13"/>
  <c r="K11" i="13"/>
  <c r="J12" i="13"/>
  <c r="K12" i="13"/>
  <c r="J13" i="13"/>
  <c r="K13" i="13"/>
  <c r="J14" i="13"/>
  <c r="K14" i="13"/>
  <c r="C28" i="13"/>
  <c r="D28" i="13"/>
  <c r="E28" i="13"/>
  <c r="F28" i="13"/>
  <c r="G28" i="13"/>
  <c r="H28" i="13"/>
  <c r="I28" i="13"/>
  <c r="B28" i="13"/>
  <c r="C26" i="13"/>
  <c r="D26" i="13"/>
  <c r="E26" i="13"/>
  <c r="F26" i="13"/>
  <c r="G26" i="13"/>
  <c r="H26" i="13"/>
  <c r="I26" i="13"/>
  <c r="B26" i="13"/>
  <c r="C24" i="13"/>
  <c r="D24" i="13"/>
  <c r="E24" i="13"/>
  <c r="F24" i="13"/>
  <c r="G24" i="13"/>
  <c r="H24" i="13"/>
  <c r="I24" i="13"/>
  <c r="B24" i="13"/>
  <c r="C22" i="13"/>
  <c r="D22" i="13"/>
  <c r="E22" i="13"/>
  <c r="F22" i="13"/>
  <c r="G22" i="13"/>
  <c r="H22" i="13"/>
  <c r="I22" i="13"/>
  <c r="B22" i="13"/>
  <c r="C20" i="13"/>
  <c r="D20" i="13"/>
  <c r="E20" i="13"/>
  <c r="F20" i="13"/>
  <c r="G20" i="13"/>
  <c r="H20" i="13"/>
  <c r="I20" i="13"/>
  <c r="B20" i="13"/>
  <c r="C18" i="13"/>
  <c r="D18" i="13"/>
  <c r="D29" i="13" s="1"/>
  <c r="E18" i="13"/>
  <c r="F18" i="13"/>
  <c r="F29" i="13" s="1"/>
  <c r="G18" i="13"/>
  <c r="G29" i="13" s="1"/>
  <c r="H18" i="13"/>
  <c r="H29" i="13" s="1"/>
  <c r="I18" i="13"/>
  <c r="I29" i="13" s="1"/>
  <c r="B18" i="13"/>
  <c r="E29" i="13" l="1"/>
  <c r="J22" i="13"/>
  <c r="J20" i="13"/>
  <c r="J24" i="13"/>
  <c r="B22" i="14" s="1"/>
  <c r="J26" i="13"/>
  <c r="J28" i="13"/>
  <c r="C15" i="13"/>
  <c r="J18" i="13"/>
  <c r="B29" i="13"/>
  <c r="J29" i="13" s="1"/>
  <c r="K18" i="13"/>
  <c r="C19" i="14" s="1"/>
  <c r="F19" i="14" s="1"/>
  <c r="C29" i="13"/>
  <c r="K29" i="13" s="1"/>
  <c r="B20" i="14"/>
  <c r="B19" i="6"/>
  <c r="K20" i="13"/>
  <c r="B21" i="14"/>
  <c r="B20" i="6"/>
  <c r="B24" i="6" s="1"/>
  <c r="K22" i="13"/>
  <c r="K24" i="13"/>
  <c r="C22" i="14" s="1"/>
  <c r="B24" i="14"/>
  <c r="B22" i="6"/>
  <c r="K26" i="13"/>
  <c r="B27" i="14"/>
  <c r="B23" i="6"/>
  <c r="K28" i="13"/>
  <c r="C27" i="14" s="1"/>
  <c r="B17" i="6"/>
  <c r="F22" i="14" l="1"/>
  <c r="F27" i="14"/>
  <c r="B28" i="14"/>
  <c r="C24" i="14"/>
  <c r="F24" i="14" s="1"/>
  <c r="C22" i="6"/>
  <c r="C21" i="14"/>
  <c r="F21" i="14" s="1"/>
  <c r="C20" i="6"/>
  <c r="C20" i="14"/>
  <c r="F20" i="14" s="1"/>
  <c r="C19" i="6"/>
  <c r="F28" i="14" l="1"/>
  <c r="C17" i="6"/>
  <c r="C24" i="6"/>
  <c r="C28" i="14"/>
  <c r="F5" i="16" l="1"/>
  <c r="F7" i="16" s="1"/>
  <c r="E5" i="16"/>
  <c r="E7" i="16" s="1"/>
  <c r="F47" i="14" l="1"/>
  <c r="G7" i="16"/>
  <c r="G5" i="16"/>
  <c r="F48" i="6" l="1"/>
  <c r="E6" i="16" s="1"/>
  <c r="E8" i="16" s="1"/>
  <c r="F6" i="16"/>
  <c r="F8" i="16" s="1"/>
  <c r="G6" i="16" l="1"/>
  <c r="G8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BRIERE Paul</author>
  </authors>
  <commentList>
    <comment ref="B7" authorId="0" shapeId="0" xr:uid="{00000000-0006-0000-0200-000001000000}">
      <text>
        <r>
          <rPr>
            <sz val="11"/>
            <color theme="1"/>
            <rFont val="Calibri"/>
            <family val="2"/>
            <scheme val="minor"/>
          </rPr>
          <t>BRIERE Paul:
URGENCES, Unité de Soins Continue (Soins intensif), Maternité, Bloc obstétrical</t>
        </r>
      </text>
    </comment>
  </commentList>
</comments>
</file>

<file path=xl/sharedStrings.xml><?xml version="1.0" encoding="utf-8"?>
<sst xmlns="http://schemas.openxmlformats.org/spreadsheetml/2006/main" count="167" uniqueCount="90">
  <si>
    <t>Maintenance des installations et réseaux de fluides médicaux - pompes à vide - centrales annexes</t>
  </si>
  <si>
    <t>Lot n° 1 CH Fontenay-le-Comte et GPMS Collines Vendéennes</t>
  </si>
  <si>
    <t>DPGF</t>
  </si>
  <si>
    <t>Ne pas modifier.En cas d'erreur constatée sur le cadre de la DPGF, merci d'en informer le pouvoir adjudicateur en cours de consultation</t>
  </si>
  <si>
    <t>cellules en jaune : Ne pas remplir (automatique)</t>
  </si>
  <si>
    <t>Lot N° 1 Maintenance des équipements et réseaux de fluides médicaux, des pompes à vide et centrale annexe  pour CHFLC et GPMS CV</t>
  </si>
  <si>
    <t>CH FONTENAY</t>
  </si>
  <si>
    <t>A remplir par le candidat</t>
  </si>
  <si>
    <t xml:space="preserve">TOTAL </t>
  </si>
  <si>
    <t>PU € HT/ an</t>
  </si>
  <si>
    <t>Désignation des prestations</t>
  </si>
  <si>
    <t xml:space="preserve">secteurs "légers ou froid" </t>
  </si>
  <si>
    <t xml:space="preserve">secteurs "critiques ou chaud" </t>
  </si>
  <si>
    <t>Montant annuel 
€ HT</t>
  </si>
  <si>
    <t>Quantité par localisation et par secteur</t>
  </si>
  <si>
    <t>Prises</t>
  </si>
  <si>
    <t>ALSF BM</t>
  </si>
  <si>
    <r>
      <rPr>
        <b/>
        <sz val="11"/>
        <color rgb="FF000000"/>
        <rFont val="Calibri"/>
        <family val="2"/>
        <scheme val="minor"/>
      </rPr>
      <t>912 prise secteur "froide"</t>
    </r>
    <r>
      <rPr>
        <sz val="11"/>
        <color rgb="FF000000"/>
        <rFont val="Calibri"/>
        <family val="2"/>
        <scheme val="minor"/>
      </rPr>
      <t xml:space="preserve"> : </t>
    </r>
    <r>
      <rPr>
        <b/>
        <sz val="11"/>
        <color rgb="FF000000"/>
        <rFont val="Calibri"/>
        <family val="2"/>
        <scheme val="minor"/>
      </rPr>
      <t xml:space="preserve">665 </t>
    </r>
    <r>
      <rPr>
        <sz val="11"/>
        <color rgb="FF000000"/>
        <rFont val="Calibri"/>
        <family val="2"/>
        <scheme val="minor"/>
      </rPr>
      <t xml:space="preserve">poles santé sud Vendée, </t>
    </r>
    <r>
      <rPr>
        <b/>
        <sz val="11"/>
        <color rgb="FF000000"/>
        <rFont val="Calibri"/>
        <family val="2"/>
        <scheme val="minor"/>
      </rPr>
      <t>1</t>
    </r>
    <r>
      <rPr>
        <sz val="11"/>
        <color rgb="FF000000"/>
        <rFont val="Calibri"/>
        <family val="2"/>
        <scheme val="minor"/>
      </rPr>
      <t xml:space="preserve"> SSR batiement V80, </t>
    </r>
    <r>
      <rPr>
        <b/>
        <sz val="11"/>
        <color rgb="FF000000"/>
        <rFont val="Calibri"/>
        <family val="2"/>
        <scheme val="minor"/>
      </rPr>
      <t xml:space="preserve">216 </t>
    </r>
    <r>
      <rPr>
        <sz val="11"/>
        <color rgb="FF000000"/>
        <rFont val="Calibri"/>
        <family val="2"/>
        <scheme val="minor"/>
      </rPr>
      <t xml:space="preserve">résidence Mélusine, </t>
    </r>
    <r>
      <rPr>
        <b/>
        <sz val="11"/>
        <color rgb="FF000000"/>
        <rFont val="Calibri"/>
        <family val="2"/>
        <scheme val="minor"/>
      </rPr>
      <t xml:space="preserve">30 </t>
    </r>
    <r>
      <rPr>
        <sz val="11"/>
        <color rgb="FF000000"/>
        <rFont val="Calibri"/>
        <family val="2"/>
        <scheme val="minor"/>
      </rPr>
      <t xml:space="preserve">résidence Anne Benoist
</t>
    </r>
    <r>
      <rPr>
        <b/>
        <sz val="11"/>
        <color rgb="FF000000"/>
        <rFont val="Calibri"/>
        <family val="2"/>
        <scheme val="minor"/>
      </rPr>
      <t xml:space="preserve">110 prise secteur "chaude" </t>
    </r>
    <r>
      <rPr>
        <sz val="11"/>
        <color rgb="FF000000"/>
        <rFont val="Calibri"/>
        <family val="2"/>
        <scheme val="minor"/>
      </rPr>
      <t xml:space="preserve">: </t>
    </r>
    <r>
      <rPr>
        <b/>
        <sz val="11"/>
        <color rgb="FF000000"/>
        <rFont val="Calibri"/>
        <family val="2"/>
        <scheme val="minor"/>
      </rPr>
      <t xml:space="preserve">110 </t>
    </r>
    <r>
      <rPr>
        <sz val="11"/>
        <color rgb="FF000000"/>
        <rFont val="Calibri"/>
        <family val="2"/>
        <scheme val="minor"/>
      </rPr>
      <t>poles santé sud Vendée (service concerné : urgence, unité de soin continue, maternité, SSPI, bloc)</t>
    </r>
  </si>
  <si>
    <t>ALSF BL</t>
  </si>
  <si>
    <t>ALSF BK</t>
  </si>
  <si>
    <t>CARBO</t>
  </si>
  <si>
    <t>AGA</t>
  </si>
  <si>
    <t>DKD</t>
  </si>
  <si>
    <t>CFL</t>
  </si>
  <si>
    <t>AUTRE (prise d'air méchanisé)</t>
  </si>
  <si>
    <t>TOTAL PRISE TOUT MODELE</t>
  </si>
  <si>
    <t>Unité de Détente</t>
  </si>
  <si>
    <t>CARBO ROTAREG</t>
  </si>
  <si>
    <t>AGA/DKD</t>
  </si>
  <si>
    <t>UD 4,5/80</t>
  </si>
  <si>
    <r>
      <rPr>
        <b/>
        <sz val="11"/>
        <color rgb="FF000000"/>
        <rFont val="Calibri"/>
        <family val="2"/>
        <scheme val="minor"/>
      </rPr>
      <t>28 UD secteur "froid"</t>
    </r>
    <r>
      <rPr>
        <sz val="11"/>
        <color rgb="FF000000"/>
        <rFont val="Calibri"/>
        <family val="2"/>
        <scheme val="minor"/>
      </rPr>
      <t xml:space="preserve"> : </t>
    </r>
    <r>
      <rPr>
        <b/>
        <sz val="11"/>
        <color rgb="FF000000"/>
        <rFont val="Calibri"/>
        <family val="2"/>
        <scheme val="minor"/>
      </rPr>
      <t xml:space="preserve">28 </t>
    </r>
    <r>
      <rPr>
        <sz val="11"/>
        <color rgb="FF000000"/>
        <rFont val="Calibri"/>
        <family val="2"/>
        <scheme val="minor"/>
      </rPr>
      <t xml:space="preserve">UD poles santé sud vendée
</t>
    </r>
    <r>
      <rPr>
        <b/>
        <sz val="11"/>
        <color rgb="FF000000"/>
        <rFont val="Calibri"/>
        <family val="2"/>
        <scheme val="minor"/>
      </rPr>
      <t>20 UD secteur "chaud</t>
    </r>
    <r>
      <rPr>
        <sz val="11"/>
        <color rgb="FF000000"/>
        <rFont val="Calibri"/>
        <family val="2"/>
        <scheme val="minor"/>
      </rPr>
      <t xml:space="preserve">" : </t>
    </r>
    <r>
      <rPr>
        <b/>
        <sz val="11"/>
        <color rgb="FF000000"/>
        <rFont val="Calibri"/>
        <family val="2"/>
        <scheme val="minor"/>
      </rPr>
      <t xml:space="preserve">22 </t>
    </r>
    <r>
      <rPr>
        <sz val="11"/>
        <color rgb="FF000000"/>
        <rFont val="Calibri"/>
        <family val="2"/>
        <scheme val="minor"/>
      </rPr>
      <t>UD poles santé sud vendée</t>
    </r>
  </si>
  <si>
    <t>UD CAHOUET</t>
  </si>
  <si>
    <t>DAMAO DOUBLE</t>
  </si>
  <si>
    <r>
      <rPr>
        <b/>
        <sz val="11"/>
        <color rgb="FF000000"/>
        <rFont val="Calibri"/>
        <family val="2"/>
        <scheme val="minor"/>
      </rPr>
      <t xml:space="preserve">4 UD secteur "froid" </t>
    </r>
    <r>
      <rPr>
        <sz val="11"/>
        <color rgb="FF000000"/>
        <rFont val="Calibri"/>
        <family val="2"/>
        <scheme val="minor"/>
      </rPr>
      <t xml:space="preserve">: </t>
    </r>
    <r>
      <rPr>
        <b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 xml:space="preserve"> UD SSR batiement V80, </t>
    </r>
    <r>
      <rPr>
        <b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 xml:space="preserve"> UD poles santé sud vendée</t>
    </r>
  </si>
  <si>
    <t>TOTAL UD TOUT MODELE</t>
  </si>
  <si>
    <t>Centrale O2, Air, Protoxyde</t>
  </si>
  <si>
    <t>Proto 2 rampes d'2 bouteilles + 1 rampe d'1 bouteille de secours                                   (PROPRIETE SOL)</t>
  </si>
  <si>
    <t>TOTAL CENTRALE TOUT MODELE</t>
  </si>
  <si>
    <t>Groupe (pompe) à vide</t>
  </si>
  <si>
    <t>MIL'S HOSPIVAC V3CJ E100 (3 GROUPES) + ARMOIRE DE COMMANDE CYCLIC 2000J + RESERVOIR X-PAUCHARD 1000L de 2004</t>
  </si>
  <si>
    <t>Groupe de vide du poles santé sud vendée</t>
  </si>
  <si>
    <t>MIL'S HOSPIVAC 2 PROTOMIL'S B25 X 2 (2 GROUPES) avec RESERVOIR de 1996</t>
  </si>
  <si>
    <t>Groupe de vide du SSR batiement V80</t>
  </si>
  <si>
    <t>GARDNER DENVER ALMV.25.3.500 3CJ PS7V (3 GROUPES) + ARMOIRE DE COMMANDE ALMV 25.3.500 + RESERVOIR K+B 500L de 2011</t>
  </si>
  <si>
    <t>Groupe de vide de la résidence Mélusine</t>
  </si>
  <si>
    <t>MIL'S MINIVAC 3 CJ PS7V (3 GROUPES) + ARMOIRE DE COMMANDE CYCLIC 2000J + RESERVOIR de 2009</t>
  </si>
  <si>
    <t>Groupe de vide de la résidence Anne Benoist</t>
  </si>
  <si>
    <t>TOTAL GROUPE TOUT MODELE</t>
  </si>
  <si>
    <t>Vannes sur primaire</t>
  </si>
  <si>
    <t>Vanne sur secondaire</t>
  </si>
  <si>
    <t>Total Vannes sur primaire</t>
  </si>
  <si>
    <t>MODULE REPORT ALARME O2, AIR, VIDE</t>
  </si>
  <si>
    <t>AFL3 VISIO8</t>
  </si>
  <si>
    <t>AFL3 VISIO5</t>
  </si>
  <si>
    <t>VIGI 3033</t>
  </si>
  <si>
    <t>VIGI 3055/3077</t>
  </si>
  <si>
    <t>GARDIAN 5000</t>
  </si>
  <si>
    <t>TOTAL MODULE REPORT ALARME 02, AIR, VIDE</t>
  </si>
  <si>
    <t>Support technique et assistance téléphonique 1er niveau</t>
  </si>
  <si>
    <t>Forfait / an</t>
  </si>
  <si>
    <t>par an</t>
  </si>
  <si>
    <t>TOTAL MAINTENANCE PREVENTIVE EUR HT</t>
  </si>
  <si>
    <t>TVA 20%</t>
  </si>
  <si>
    <t>TOTAL MAINTENANCE PREVENTIVE EUR TTC</t>
  </si>
  <si>
    <t>Lot N° 1 Maintenance des réseaux et installations de fluides médicaux CHFLC - GPMS Collines Vendéennes</t>
  </si>
  <si>
    <t>Pôle Santé Sud Vendée (PSSV)</t>
  </si>
  <si>
    <t>SSR batiement V80</t>
  </si>
  <si>
    <t>Résidence Mélusine</t>
  </si>
  <si>
    <t>Résidence Anne Benoist</t>
  </si>
  <si>
    <t>secteurs "légers ou froid"</t>
  </si>
  <si>
    <t>secteurs "critiques ou chaud"</t>
  </si>
  <si>
    <t>AUTRE</t>
  </si>
  <si>
    <t>UD 3,5/40</t>
  </si>
  <si>
    <t>Total</t>
  </si>
  <si>
    <t>GPMS COLLINES VENDEENNES</t>
  </si>
  <si>
    <t>Prise vide ALSF</t>
  </si>
  <si>
    <t>UD Taema 3,5/40</t>
  </si>
  <si>
    <t>Contrôle des vigi 3030</t>
  </si>
  <si>
    <t>Contrôle des vigi 3033</t>
  </si>
  <si>
    <t xml:space="preserve">HOSPIVAC modèle 3Mil-E25 de 2006
</t>
  </si>
  <si>
    <t>Vannes sur secondaire</t>
  </si>
  <si>
    <t>Total Vannes sur secondaire</t>
  </si>
  <si>
    <t>CHFLC</t>
  </si>
  <si>
    <t>GPMS CV</t>
  </si>
  <si>
    <t>TOTAL</t>
  </si>
  <si>
    <t>TOTAL MAINTENANCE PREVENTIVE /an EUR HT</t>
  </si>
  <si>
    <t>TOTAL MAINTENANCE PREVENTIVE / an EUR TTC</t>
  </si>
  <si>
    <t>TOTAL MAINTENANCE PREVENTIVE / 5 ans EUR HT</t>
  </si>
  <si>
    <t>TOTAL MAINTENANCE PREVENTIVE / 5 ans EUR TTC</t>
  </si>
  <si>
    <t>Support technique et assistance téléphonique 1er niveau oct/dec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</si>
</sst>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C]_-;\-* #,##0.00\ [$€-40C]_-;_-* &quot;-&quot;??\ [$€-40C]_-;_-@_-"/>
    <numFmt numFmtId="165" formatCode="#,##0.00_ ;\-#,##0.00\ 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sz val="10"/>
      <color theme="1"/>
      <name val="Calibri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</borders>
  <cellStyleXfs count="2">
    <xf numFmtId="0" fontId="0" fillId="0" borderId="0"/>
    <xf numFmtId="0" fontId="8" fillId="0" borderId="0"/>
  </cellStyleXfs>
  <cellXfs count="149">
    <xf numFmtId="0" fontId="0" fillId="0" borderId="0" xfId="0"/>
    <xf numFmtId="0" fontId="1" fillId="0" borderId="0" xfId="0" applyFont="1" applyAlignment="1">
      <alignment vertical="top" wrapText="1"/>
    </xf>
    <xf numFmtId="0" fontId="0" fillId="3" borderId="0" xfId="0" applyFill="1"/>
    <xf numFmtId="0" fontId="0" fillId="3" borderId="1" xfId="0" applyFill="1" applyBorder="1"/>
    <xf numFmtId="0" fontId="5" fillId="0" borderId="0" xfId="0" applyFont="1"/>
    <xf numFmtId="0" fontId="3" fillId="0" borderId="0" xfId="0" applyFont="1"/>
    <xf numFmtId="4" fontId="0" fillId="0" borderId="0" xfId="0" applyNumberFormat="1"/>
    <xf numFmtId="0" fontId="1" fillId="4" borderId="1" xfId="0" applyFont="1" applyFill="1" applyBorder="1" applyAlignment="1">
      <alignment horizontal="center" vertical="top" wrapText="1"/>
    </xf>
    <xf numFmtId="0" fontId="0" fillId="4" borderId="0" xfId="0" applyFill="1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6" borderId="1" xfId="0" applyFont="1" applyFill="1" applyBorder="1" applyAlignment="1">
      <alignment vertical="top" wrapText="1"/>
    </xf>
    <xf numFmtId="0" fontId="1" fillId="6" borderId="1" xfId="0" applyFont="1" applyFill="1" applyBorder="1" applyAlignment="1">
      <alignment horizontal="center" vertical="top" wrapText="1"/>
    </xf>
    <xf numFmtId="0" fontId="0" fillId="6" borderId="1" xfId="0" applyFill="1" applyBorder="1"/>
    <xf numFmtId="0" fontId="1" fillId="2" borderId="1" xfId="0" applyFont="1" applyFill="1" applyBorder="1" applyAlignment="1">
      <alignment horizontal="center" vertical="top" wrapText="1"/>
    </xf>
    <xf numFmtId="0" fontId="0" fillId="2" borderId="1" xfId="0" applyFill="1" applyBorder="1"/>
    <xf numFmtId="0" fontId="4" fillId="3" borderId="0" xfId="0" applyFont="1" applyFill="1" applyAlignment="1">
      <alignment horizontal="left" vertical="top" wrapText="1"/>
    </xf>
    <xf numFmtId="0" fontId="0" fillId="3" borderId="0" xfId="0" applyFill="1" applyAlignment="1">
      <alignment horizontal="center"/>
    </xf>
    <xf numFmtId="0" fontId="4" fillId="5" borderId="0" xfId="0" applyFont="1" applyFill="1" applyAlignment="1">
      <alignment horizontal="left" vertical="top" wrapText="1"/>
    </xf>
    <xf numFmtId="0" fontId="10" fillId="0" borderId="9" xfId="0" applyFont="1" applyBorder="1" applyAlignment="1">
      <alignment horizontal="center" vertical="center" wrapText="1"/>
    </xf>
    <xf numFmtId="0" fontId="0" fillId="2" borderId="0" xfId="0" applyFill="1"/>
    <xf numFmtId="0" fontId="4" fillId="7" borderId="0" xfId="0" applyFont="1" applyFill="1" applyAlignment="1">
      <alignment horizontal="left" vertical="top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0" fillId="6" borderId="5" xfId="0" applyFill="1" applyBorder="1"/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right" vertical="center" wrapText="1"/>
    </xf>
    <xf numFmtId="0" fontId="0" fillId="2" borderId="1" xfId="0" applyFill="1" applyBorder="1" applyAlignment="1">
      <alignment vertical="center"/>
    </xf>
    <xf numFmtId="0" fontId="0" fillId="6" borderId="1" xfId="0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3" fillId="0" borderId="9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5" xfId="0" applyBorder="1" applyAlignment="1">
      <alignment vertical="center"/>
    </xf>
    <xf numFmtId="0" fontId="5" fillId="4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5" fillId="4" borderId="5" xfId="0" applyFont="1" applyFill="1" applyBorder="1" applyAlignment="1">
      <alignment horizontal="right" vertical="center" wrapText="1"/>
    </xf>
    <xf numFmtId="0" fontId="5" fillId="3" borderId="18" xfId="0" applyFont="1" applyFill="1" applyBorder="1" applyAlignment="1">
      <alignment horizontal="right" vertical="center" wrapText="1"/>
    </xf>
    <xf numFmtId="0" fontId="0" fillId="3" borderId="1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5" fillId="3" borderId="0" xfId="0" applyFont="1" applyFill="1" applyAlignment="1">
      <alignment horizontal="right" vertical="center" wrapText="1"/>
    </xf>
    <xf numFmtId="0" fontId="0" fillId="3" borderId="0" xfId="0" applyFill="1" applyAlignment="1">
      <alignment horizontal="center" vertical="center"/>
    </xf>
    <xf numFmtId="0" fontId="0" fillId="3" borderId="7" xfId="0" applyFill="1" applyBorder="1" applyAlignment="1">
      <alignment vertical="center"/>
    </xf>
    <xf numFmtId="0" fontId="0" fillId="3" borderId="20" xfId="0" applyFill="1" applyBorder="1" applyAlignment="1">
      <alignment vertical="center"/>
    </xf>
    <xf numFmtId="164" fontId="0" fillId="3" borderId="20" xfId="0" applyNumberFormat="1" applyFill="1" applyBorder="1" applyAlignment="1">
      <alignment vertical="center"/>
    </xf>
    <xf numFmtId="4" fontId="0" fillId="2" borderId="2" xfId="0" applyNumberFormat="1" applyFill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4" fontId="0" fillId="6" borderId="1" xfId="0" applyNumberFormat="1" applyFill="1" applyBorder="1" applyAlignment="1">
      <alignment vertical="center"/>
    </xf>
    <xf numFmtId="4" fontId="0" fillId="2" borderId="5" xfId="0" applyNumberFormat="1" applyFill="1" applyBorder="1" applyAlignment="1">
      <alignment vertical="center"/>
    </xf>
    <xf numFmtId="4" fontId="0" fillId="6" borderId="18" xfId="0" applyNumberFormat="1" applyFill="1" applyBorder="1" applyAlignment="1">
      <alignment horizontal="center" vertical="center"/>
    </xf>
    <xf numFmtId="4" fontId="0" fillId="6" borderId="19" xfId="0" applyNumberFormat="1" applyFill="1" applyBorder="1" applyAlignment="1">
      <alignment horizontal="center" vertical="center"/>
    </xf>
    <xf numFmtId="4" fontId="0" fillId="7" borderId="19" xfId="0" applyNumberFormat="1" applyFill="1" applyBorder="1" applyAlignment="1">
      <alignment vertical="center"/>
    </xf>
    <xf numFmtId="165" fontId="0" fillId="2" borderId="2" xfId="0" applyNumberFormat="1" applyFill="1" applyBorder="1" applyAlignment="1">
      <alignment vertical="center"/>
    </xf>
    <xf numFmtId="4" fontId="0" fillId="2" borderId="1" xfId="0" applyNumberFormat="1" applyFill="1" applyBorder="1"/>
    <xf numFmtId="0" fontId="4" fillId="5" borderId="0" xfId="0" applyFont="1" applyFill="1" applyAlignment="1">
      <alignment horizontal="left" vertical="center" wrapText="1"/>
    </xf>
    <xf numFmtId="0" fontId="4" fillId="7" borderId="0" xfId="0" applyFont="1" applyFill="1" applyAlignment="1">
      <alignment horizontal="left"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5" xfId="0" applyBorder="1" applyAlignment="1">
      <alignment vertical="center"/>
    </xf>
    <xf numFmtId="0" fontId="2" fillId="4" borderId="8" xfId="0" applyFont="1" applyFill="1" applyBorder="1" applyAlignment="1">
      <alignment horizontal="right" vertical="center" wrapText="1"/>
    </xf>
    <xf numFmtId="0" fontId="0" fillId="2" borderId="8" xfId="0" applyFill="1" applyBorder="1" applyAlignment="1">
      <alignment vertical="center"/>
    </xf>
    <xf numFmtId="4" fontId="0" fillId="2" borderId="8" xfId="0" applyNumberFormat="1" applyFill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0" fillId="6" borderId="6" xfId="0" applyFill="1" applyBorder="1" applyAlignment="1">
      <alignment vertical="center"/>
    </xf>
    <xf numFmtId="4" fontId="0" fillId="6" borderId="6" xfId="0" applyNumberFormat="1" applyFill="1" applyBorder="1" applyAlignment="1">
      <alignment vertical="center"/>
    </xf>
    <xf numFmtId="0" fontId="5" fillId="4" borderId="8" xfId="0" applyFont="1" applyFill="1" applyBorder="1" applyAlignment="1">
      <alignment horizontal="right" vertical="center"/>
    </xf>
    <xf numFmtId="0" fontId="0" fillId="0" borderId="6" xfId="0" applyBorder="1" applyAlignment="1">
      <alignment vertical="center"/>
    </xf>
    <xf numFmtId="4" fontId="0" fillId="2" borderId="6" xfId="0" applyNumberFormat="1" applyFill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4" borderId="8" xfId="0" applyFont="1" applyFill="1" applyBorder="1" applyAlignment="1">
      <alignment horizontal="right" vertical="center" wrapText="1"/>
    </xf>
    <xf numFmtId="0" fontId="0" fillId="3" borderId="1" xfId="0" applyFill="1" applyBorder="1" applyAlignment="1">
      <alignment vertical="center"/>
    </xf>
    <xf numFmtId="4" fontId="0" fillId="2" borderId="21" xfId="0" applyNumberFormat="1" applyFill="1" applyBorder="1"/>
    <xf numFmtId="0" fontId="0" fillId="0" borderId="1" xfId="0" applyBorder="1"/>
    <xf numFmtId="4" fontId="0" fillId="2" borderId="22" xfId="0" applyNumberFormat="1" applyFill="1" applyBorder="1"/>
    <xf numFmtId="0" fontId="7" fillId="0" borderId="0" xfId="0" applyFont="1" applyAlignment="1">
      <alignment horizontal="center" vertical="center" wrapText="1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5" borderId="0" xfId="0" applyFont="1" applyFill="1" applyAlignment="1">
      <alignment horizontal="center" vertical="top" wrapText="1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2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4" fontId="0" fillId="6" borderId="12" xfId="0" applyNumberFormat="1" applyFill="1" applyBorder="1" applyAlignment="1">
      <alignment horizontal="center" vertical="center"/>
    </xf>
    <xf numFmtId="4" fontId="0" fillId="6" borderId="13" xfId="0" applyNumberForma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3" borderId="21" xfId="0" applyFill="1" applyBorder="1" applyAlignment="1">
      <alignment horizontal="center" vertical="top" wrapText="1"/>
    </xf>
    <xf numFmtId="0" fontId="0" fillId="0" borderId="1" xfId="0" applyBorder="1" applyAlignment="1">
      <alignment horizontal="right"/>
    </xf>
    <xf numFmtId="4" fontId="1" fillId="7" borderId="1" xfId="0" applyNumberFormat="1" applyFont="1" applyFill="1" applyBorder="1" applyAlignment="1">
      <alignment horizontal="right" vertical="center" wrapText="1"/>
    </xf>
    <xf numFmtId="4" fontId="0" fillId="7" borderId="1" xfId="0" applyNumberFormat="1" applyFill="1" applyBorder="1" applyAlignment="1">
      <alignment horizontal="right" vertical="center"/>
    </xf>
    <xf numFmtId="4" fontId="0" fillId="6" borderId="1" xfId="0" applyNumberFormat="1" applyFill="1" applyBorder="1" applyAlignment="1">
      <alignment horizontal="right" vertical="center"/>
    </xf>
    <xf numFmtId="4" fontId="0" fillId="6" borderId="2" xfId="0" applyNumberFormat="1" applyFill="1" applyBorder="1" applyAlignment="1">
      <alignment horizontal="right" vertical="center"/>
    </xf>
    <xf numFmtId="4" fontId="0" fillId="6" borderId="4" xfId="0" applyNumberFormat="1" applyFill="1" applyBorder="1" applyAlignment="1">
      <alignment horizontal="right" vertical="center"/>
    </xf>
    <xf numFmtId="4" fontId="0" fillId="7" borderId="2" xfId="0" applyNumberFormat="1" applyFill="1" applyBorder="1" applyAlignment="1">
      <alignment horizontal="right" vertical="center"/>
    </xf>
    <xf numFmtId="4" fontId="0" fillId="7" borderId="4" xfId="0" applyNumberFormat="1" applyFill="1" applyBorder="1" applyAlignment="1">
      <alignment horizontal="right" vertical="center"/>
    </xf>
    <xf numFmtId="4" fontId="0" fillId="6" borderId="16" xfId="0" applyNumberFormat="1" applyFill="1" applyBorder="1" applyAlignment="1">
      <alignment horizontal="right" vertical="center"/>
    </xf>
    <xf numFmtId="4" fontId="0" fillId="6" borderId="17" xfId="0" applyNumberFormat="1" applyFill="1" applyBorder="1" applyAlignment="1">
      <alignment horizontal="right" vertical="center"/>
    </xf>
    <xf numFmtId="4" fontId="0" fillId="7" borderId="5" xfId="0" applyNumberFormat="1" applyFill="1" applyBorder="1" applyAlignment="1">
      <alignment horizontal="right" vertical="center"/>
    </xf>
    <xf numFmtId="4" fontId="0" fillId="6" borderId="8" xfId="0" applyNumberFormat="1" applyFill="1" applyBorder="1" applyAlignment="1">
      <alignment horizontal="right" vertical="center"/>
    </xf>
    <xf numFmtId="4" fontId="0" fillId="6" borderId="6" xfId="0" applyNumberFormat="1" applyFill="1" applyBorder="1" applyAlignment="1">
      <alignment horizontal="right" vertical="center"/>
    </xf>
    <xf numFmtId="4" fontId="0" fillId="6" borderId="7" xfId="0" applyNumberFormat="1" applyFill="1" applyBorder="1" applyAlignment="1">
      <alignment horizontal="right" vertical="center"/>
    </xf>
    <xf numFmtId="4" fontId="0" fillId="6" borderId="11" xfId="0" applyNumberFormat="1" applyFill="1" applyBorder="1" applyAlignment="1">
      <alignment horizontal="right" vertical="center"/>
    </xf>
    <xf numFmtId="4" fontId="0" fillId="6" borderId="12" xfId="0" applyNumberFormat="1" applyFill="1" applyBorder="1" applyAlignment="1">
      <alignment horizontal="right" vertical="center"/>
    </xf>
    <xf numFmtId="4" fontId="0" fillId="6" borderId="13" xfId="0" applyNumberFormat="1" applyFill="1" applyBorder="1" applyAlignment="1">
      <alignment horizontal="right" vertical="center"/>
    </xf>
    <xf numFmtId="4" fontId="0" fillId="7" borderId="7" xfId="0" applyNumberFormat="1" applyFill="1" applyBorder="1" applyAlignment="1">
      <alignment horizontal="right" vertical="center"/>
    </xf>
    <xf numFmtId="4" fontId="0" fillId="7" borderId="11" xfId="0" applyNumberFormat="1" applyFill="1" applyBorder="1" applyAlignment="1">
      <alignment horizontal="right" vertical="center"/>
    </xf>
    <xf numFmtId="4" fontId="0" fillId="7" borderId="10" xfId="0" applyNumberFormat="1" applyFill="1" applyBorder="1" applyAlignment="1">
      <alignment horizontal="right" vertical="center"/>
    </xf>
    <xf numFmtId="4" fontId="0" fillId="7" borderId="14" xfId="0" applyNumberFormat="1" applyFill="1" applyBorder="1" applyAlignment="1">
      <alignment horizontal="righ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16"/>
  <sheetViews>
    <sheetView tabSelected="1" workbookViewId="0">
      <selection activeCell="C19" sqref="C19"/>
    </sheetView>
  </sheetViews>
  <sheetFormatPr baseColWidth="10" defaultColWidth="11.42578125" defaultRowHeight="15" x14ac:dyDescent="0.25"/>
  <sheetData>
    <row r="2" spans="1:17" ht="15.75" x14ac:dyDescent="0.25">
      <c r="A2" s="88" t="s">
        <v>0</v>
      </c>
      <c r="B2" s="89"/>
      <c r="C2" s="89"/>
      <c r="D2" s="89"/>
      <c r="E2" s="89"/>
      <c r="F2" s="89"/>
      <c r="G2" s="89"/>
      <c r="H2" s="90"/>
      <c r="I2" s="5"/>
      <c r="J2" s="5"/>
      <c r="K2" s="5"/>
      <c r="L2" s="5"/>
      <c r="M2" s="5"/>
      <c r="N2" s="5"/>
      <c r="O2" s="5"/>
      <c r="P2" s="5"/>
      <c r="Q2" s="5"/>
    </row>
    <row r="3" spans="1:17" x14ac:dyDescent="0.25">
      <c r="D3" s="6"/>
      <c r="F3" s="6"/>
      <c r="H3" s="6"/>
      <c r="I3" s="6"/>
      <c r="Q3" s="4"/>
    </row>
    <row r="4" spans="1:17" x14ac:dyDescent="0.25">
      <c r="A4" s="91" t="s">
        <v>1</v>
      </c>
      <c r="B4" s="92"/>
      <c r="C4" s="92"/>
      <c r="D4" s="92"/>
      <c r="E4" s="92"/>
      <c r="F4" s="92"/>
      <c r="G4" s="92"/>
      <c r="H4" s="93"/>
      <c r="I4" s="4"/>
      <c r="J4" s="4"/>
      <c r="K4" s="4"/>
      <c r="L4" s="4"/>
      <c r="M4" s="4"/>
      <c r="N4" s="4"/>
      <c r="O4" s="4"/>
      <c r="P4" s="4"/>
      <c r="Q4" s="4"/>
    </row>
    <row r="7" spans="1:17" ht="15.75" x14ac:dyDescent="0.25">
      <c r="A7" s="94" t="s">
        <v>2</v>
      </c>
      <c r="B7" s="95"/>
      <c r="C7" s="95"/>
      <c r="D7" s="95"/>
      <c r="E7" s="95"/>
      <c r="F7" s="95"/>
      <c r="G7" s="95"/>
      <c r="H7" s="96"/>
    </row>
    <row r="10" spans="1:17" x14ac:dyDescent="0.25">
      <c r="A10" s="87" t="s">
        <v>3</v>
      </c>
      <c r="B10" s="87"/>
      <c r="C10" s="87"/>
      <c r="D10" s="87"/>
      <c r="E10" s="87"/>
      <c r="F10" s="87"/>
      <c r="G10" s="87"/>
      <c r="H10" s="87"/>
    </row>
    <row r="11" spans="1:17" x14ac:dyDescent="0.25">
      <c r="A11" s="87"/>
      <c r="B11" s="87"/>
      <c r="C11" s="87"/>
      <c r="D11" s="87"/>
      <c r="E11" s="87"/>
      <c r="F11" s="87"/>
      <c r="G11" s="87"/>
      <c r="H11" s="87"/>
    </row>
    <row r="12" spans="1:17" x14ac:dyDescent="0.25">
      <c r="A12" s="87"/>
      <c r="B12" s="87"/>
      <c r="C12" s="87"/>
      <c r="D12" s="87"/>
      <c r="E12" s="87"/>
      <c r="F12" s="87"/>
      <c r="G12" s="87"/>
      <c r="H12" s="87"/>
    </row>
    <row r="13" spans="1:17" x14ac:dyDescent="0.25">
      <c r="A13" s="87"/>
      <c r="B13" s="87"/>
      <c r="C13" s="87"/>
      <c r="D13" s="87"/>
      <c r="E13" s="87"/>
      <c r="F13" s="87"/>
      <c r="G13" s="87"/>
      <c r="H13" s="87"/>
    </row>
    <row r="14" spans="1:17" x14ac:dyDescent="0.25">
      <c r="A14" s="87"/>
      <c r="B14" s="87"/>
      <c r="C14" s="87"/>
      <c r="D14" s="87"/>
      <c r="E14" s="87"/>
      <c r="F14" s="87"/>
      <c r="G14" s="87"/>
      <c r="H14" s="87"/>
    </row>
    <row r="15" spans="1:17" x14ac:dyDescent="0.25">
      <c r="B15" s="2"/>
    </row>
    <row r="16" spans="1:17" x14ac:dyDescent="0.25">
      <c r="B16" s="27" t="s">
        <v>4</v>
      </c>
      <c r="C16" s="27"/>
      <c r="D16" s="27"/>
      <c r="E16" s="27"/>
    </row>
  </sheetData>
  <mergeCells count="4">
    <mergeCell ref="A10:H14"/>
    <mergeCell ref="A2:H2"/>
    <mergeCell ref="A4:H4"/>
    <mergeCell ref="A7:H7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48"/>
  <sheetViews>
    <sheetView topLeftCell="A2" zoomScale="80" zoomScaleNormal="80" workbookViewId="0">
      <selection activeCell="D32" sqref="D32:E32"/>
    </sheetView>
  </sheetViews>
  <sheetFormatPr baseColWidth="10" defaultColWidth="11.42578125" defaultRowHeight="15" x14ac:dyDescent="0.25"/>
  <cols>
    <col min="1" max="1" width="35" customWidth="1"/>
    <col min="2" max="2" width="18.7109375" customWidth="1"/>
    <col min="3" max="3" width="19.42578125" customWidth="1"/>
    <col min="4" max="4" width="18.7109375" customWidth="1"/>
    <col min="5" max="5" width="19.140625" customWidth="1"/>
    <col min="6" max="6" width="33.140625" customWidth="1"/>
    <col min="7" max="7" width="45.5703125" customWidth="1"/>
  </cols>
  <sheetData>
    <row r="2" spans="1:7" ht="18.75" x14ac:dyDescent="0.25">
      <c r="A2" s="97" t="s">
        <v>5</v>
      </c>
      <c r="B2" s="97"/>
      <c r="C2" s="97"/>
      <c r="D2" s="97"/>
      <c r="E2" s="97"/>
      <c r="F2" s="97"/>
    </row>
    <row r="3" spans="1:7" ht="18.75" x14ac:dyDescent="0.25">
      <c r="A3" s="25" t="s">
        <v>6</v>
      </c>
    </row>
    <row r="4" spans="1:7" ht="18.75" x14ac:dyDescent="0.25">
      <c r="A4" s="28"/>
      <c r="B4" s="33" t="s">
        <v>7</v>
      </c>
    </row>
    <row r="5" spans="1:7" ht="18.75" x14ac:dyDescent="0.25">
      <c r="A5" s="14"/>
    </row>
    <row r="6" spans="1:7" x14ac:dyDescent="0.25">
      <c r="A6" s="1"/>
      <c r="B6" s="107" t="s">
        <v>8</v>
      </c>
      <c r="C6" s="107"/>
      <c r="D6" s="108" t="s">
        <v>9</v>
      </c>
      <c r="E6" s="109"/>
      <c r="F6" s="1"/>
    </row>
    <row r="7" spans="1:7" ht="72" customHeight="1" x14ac:dyDescent="0.25">
      <c r="A7" s="12" t="s">
        <v>10</v>
      </c>
      <c r="B7" s="12" t="s">
        <v>11</v>
      </c>
      <c r="C7" s="12" t="s">
        <v>12</v>
      </c>
      <c r="D7" s="12" t="s">
        <v>11</v>
      </c>
      <c r="E7" s="12" t="s">
        <v>12</v>
      </c>
      <c r="F7" s="11" t="s">
        <v>13</v>
      </c>
      <c r="G7" s="11" t="s">
        <v>14</v>
      </c>
    </row>
    <row r="8" spans="1:7" x14ac:dyDescent="0.25">
      <c r="A8" s="9" t="s">
        <v>15</v>
      </c>
      <c r="B8" s="20"/>
      <c r="C8" s="20"/>
      <c r="D8" s="20"/>
      <c r="E8" s="20"/>
      <c r="F8" s="20"/>
      <c r="G8" s="32"/>
    </row>
    <row r="9" spans="1:7" ht="90" x14ac:dyDescent="0.25">
      <c r="A9" s="15" t="s">
        <v>16</v>
      </c>
      <c r="B9" s="35">
        <v>912</v>
      </c>
      <c r="C9" s="35">
        <v>110</v>
      </c>
      <c r="D9" s="129"/>
      <c r="E9" s="129"/>
      <c r="F9" s="58">
        <f>ROUND((B9*D9)+(C9*E9),2)</f>
        <v>0</v>
      </c>
      <c r="G9" s="36" t="s">
        <v>17</v>
      </c>
    </row>
    <row r="10" spans="1:7" x14ac:dyDescent="0.25">
      <c r="A10" s="15" t="s">
        <v>18</v>
      </c>
      <c r="B10" s="35">
        <v>0</v>
      </c>
      <c r="C10" s="35">
        <v>0</v>
      </c>
      <c r="D10" s="130"/>
      <c r="E10" s="130"/>
      <c r="F10" s="59">
        <f t="shared" ref="F10:F16" si="0">ROUND((B10*D10)+(C10*E10),2)</f>
        <v>0</v>
      </c>
      <c r="G10" s="37"/>
    </row>
    <row r="11" spans="1:7" x14ac:dyDescent="0.25">
      <c r="A11" s="15" t="s">
        <v>19</v>
      </c>
      <c r="B11" s="35">
        <v>0</v>
      </c>
      <c r="C11" s="35">
        <v>0</v>
      </c>
      <c r="D11" s="130"/>
      <c r="E11" s="130"/>
      <c r="F11" s="59">
        <f t="shared" si="0"/>
        <v>0</v>
      </c>
      <c r="G11" s="37"/>
    </row>
    <row r="12" spans="1:7" x14ac:dyDescent="0.25">
      <c r="A12" s="15" t="s">
        <v>20</v>
      </c>
      <c r="B12" s="35">
        <v>0</v>
      </c>
      <c r="C12" s="35">
        <v>0</v>
      </c>
      <c r="D12" s="130"/>
      <c r="E12" s="130"/>
      <c r="F12" s="59">
        <f t="shared" si="0"/>
        <v>0</v>
      </c>
      <c r="G12" s="37"/>
    </row>
    <row r="13" spans="1:7" x14ac:dyDescent="0.25">
      <c r="A13" s="15" t="s">
        <v>21</v>
      </c>
      <c r="B13" s="35">
        <v>96</v>
      </c>
      <c r="C13" s="35">
        <v>0</v>
      </c>
      <c r="D13" s="130"/>
      <c r="E13" s="129"/>
      <c r="F13" s="59">
        <f t="shared" si="0"/>
        <v>0</v>
      </c>
      <c r="G13" s="37"/>
    </row>
    <row r="14" spans="1:7" x14ac:dyDescent="0.25">
      <c r="A14" s="15" t="s">
        <v>22</v>
      </c>
      <c r="B14" s="35">
        <v>0</v>
      </c>
      <c r="C14" s="35">
        <v>0</v>
      </c>
      <c r="D14" s="130"/>
      <c r="E14" s="130"/>
      <c r="F14" s="59">
        <f t="shared" si="0"/>
        <v>0</v>
      </c>
      <c r="G14" s="37"/>
    </row>
    <row r="15" spans="1:7" x14ac:dyDescent="0.25">
      <c r="A15" s="15" t="s">
        <v>23</v>
      </c>
      <c r="B15" s="35">
        <v>0</v>
      </c>
      <c r="C15" s="35">
        <v>0</v>
      </c>
      <c r="D15" s="130"/>
      <c r="E15" s="130"/>
      <c r="F15" s="59">
        <f t="shared" si="0"/>
        <v>0</v>
      </c>
      <c r="G15" s="37"/>
    </row>
    <row r="16" spans="1:7" x14ac:dyDescent="0.25">
      <c r="A16" s="15" t="s">
        <v>24</v>
      </c>
      <c r="B16" s="35">
        <v>23</v>
      </c>
      <c r="C16" s="35">
        <v>0</v>
      </c>
      <c r="D16" s="130"/>
      <c r="E16" s="130"/>
      <c r="F16" s="59">
        <f t="shared" si="0"/>
        <v>0</v>
      </c>
      <c r="G16" s="37"/>
    </row>
    <row r="17" spans="1:7" x14ac:dyDescent="0.25">
      <c r="A17" s="38" t="s">
        <v>25</v>
      </c>
      <c r="B17" s="39">
        <f>SUM(B9:B16)</f>
        <v>1031</v>
      </c>
      <c r="C17" s="39">
        <f>SUM(C9:C16)</f>
        <v>110</v>
      </c>
      <c r="D17" s="131"/>
      <c r="E17" s="131"/>
      <c r="F17" s="59">
        <f>ROUND(SUM(F9:F16),2)</f>
        <v>0</v>
      </c>
      <c r="G17" s="37"/>
    </row>
    <row r="18" spans="1:7" x14ac:dyDescent="0.25">
      <c r="A18" s="41" t="s">
        <v>26</v>
      </c>
      <c r="B18" s="40"/>
      <c r="C18" s="40"/>
      <c r="D18" s="131"/>
      <c r="E18" s="131"/>
      <c r="F18" s="60"/>
      <c r="G18" s="37"/>
    </row>
    <row r="19" spans="1:7" x14ac:dyDescent="0.25">
      <c r="A19" s="16" t="s">
        <v>27</v>
      </c>
      <c r="B19" s="35">
        <f>'Répartition CHFLC'!J20</f>
        <v>0</v>
      </c>
      <c r="C19" s="35">
        <f>'Répartition CHFLC'!K20</f>
        <v>0</v>
      </c>
      <c r="D19" s="130"/>
      <c r="E19" s="130"/>
      <c r="F19" s="59">
        <f>ROUND((B19*D19)+(C19*E19),2)</f>
        <v>0</v>
      </c>
      <c r="G19" s="37"/>
    </row>
    <row r="20" spans="1:7" x14ac:dyDescent="0.25">
      <c r="A20" s="16" t="s">
        <v>28</v>
      </c>
      <c r="B20" s="35">
        <f>'Répartition CHFLC'!J22</f>
        <v>0</v>
      </c>
      <c r="C20" s="35">
        <f>'Répartition CHFLC'!K22</f>
        <v>0</v>
      </c>
      <c r="D20" s="130"/>
      <c r="E20" s="130"/>
      <c r="F20" s="59">
        <f t="shared" ref="F20:F23" si="1">ROUND((B20*D20)+(C20*E20),2)</f>
        <v>0</v>
      </c>
      <c r="G20" s="37"/>
    </row>
    <row r="21" spans="1:7" ht="60" x14ac:dyDescent="0.25">
      <c r="A21" s="16" t="s">
        <v>29</v>
      </c>
      <c r="B21" s="35">
        <f>48-20</f>
        <v>28</v>
      </c>
      <c r="C21" s="35">
        <v>22</v>
      </c>
      <c r="D21" s="130"/>
      <c r="E21" s="129"/>
      <c r="F21" s="59">
        <f t="shared" si="1"/>
        <v>0</v>
      </c>
      <c r="G21" s="36" t="s">
        <v>30</v>
      </c>
    </row>
    <row r="22" spans="1:7" x14ac:dyDescent="0.25">
      <c r="A22" s="16" t="s">
        <v>31</v>
      </c>
      <c r="B22" s="35">
        <f>'Répartition CHFLC'!J26</f>
        <v>0</v>
      </c>
      <c r="C22" s="35">
        <f>'Répartition CHFLC'!K26</f>
        <v>0</v>
      </c>
      <c r="D22" s="130"/>
      <c r="E22" s="130"/>
      <c r="F22" s="59">
        <f t="shared" si="1"/>
        <v>0</v>
      </c>
      <c r="G22" s="37"/>
    </row>
    <row r="23" spans="1:7" ht="30" x14ac:dyDescent="0.25">
      <c r="A23" s="16" t="s">
        <v>32</v>
      </c>
      <c r="B23" s="35">
        <f>'Répartition CHFLC'!J28</f>
        <v>0</v>
      </c>
      <c r="C23" s="35">
        <v>4</v>
      </c>
      <c r="D23" s="130"/>
      <c r="E23" s="130"/>
      <c r="F23" s="59">
        <f t="shared" si="1"/>
        <v>0</v>
      </c>
      <c r="G23" s="36" t="s">
        <v>33</v>
      </c>
    </row>
    <row r="24" spans="1:7" x14ac:dyDescent="0.25">
      <c r="A24" s="38" t="s">
        <v>34</v>
      </c>
      <c r="B24" s="39">
        <f>SUM(B19:B23)</f>
        <v>28</v>
      </c>
      <c r="C24" s="39">
        <f>SUM(C19:C23)</f>
        <v>26</v>
      </c>
      <c r="D24" s="131"/>
      <c r="E24" s="131"/>
      <c r="F24" s="59">
        <f>ROUND(SUM(F19:F23),2)</f>
        <v>0</v>
      </c>
      <c r="G24" s="37"/>
    </row>
    <row r="25" spans="1:7" x14ac:dyDescent="0.25">
      <c r="A25" s="41" t="s">
        <v>35</v>
      </c>
      <c r="B25" s="100"/>
      <c r="C25" s="101"/>
      <c r="D25" s="132"/>
      <c r="E25" s="133"/>
      <c r="F25" s="60"/>
      <c r="G25" s="37"/>
    </row>
    <row r="26" spans="1:7" ht="40.5" customHeight="1" x14ac:dyDescent="0.25">
      <c r="A26" s="42" t="s">
        <v>36</v>
      </c>
      <c r="B26" s="102">
        <v>1</v>
      </c>
      <c r="C26" s="103"/>
      <c r="D26" s="134"/>
      <c r="E26" s="135"/>
      <c r="F26" s="59">
        <f>ROUND(B26*D26,2)</f>
        <v>0</v>
      </c>
      <c r="G26" s="37"/>
    </row>
    <row r="27" spans="1:7" x14ac:dyDescent="0.25">
      <c r="A27" s="38" t="s">
        <v>37</v>
      </c>
      <c r="B27" s="104">
        <f>B26</f>
        <v>1</v>
      </c>
      <c r="C27" s="105"/>
      <c r="D27" s="132"/>
      <c r="E27" s="133"/>
      <c r="F27" s="59">
        <f>F26</f>
        <v>0</v>
      </c>
      <c r="G27" s="37"/>
    </row>
    <row r="28" spans="1:7" x14ac:dyDescent="0.25">
      <c r="A28" s="41" t="s">
        <v>38</v>
      </c>
      <c r="B28" s="100"/>
      <c r="C28" s="101"/>
      <c r="D28" s="132"/>
      <c r="E28" s="133"/>
      <c r="F28" s="60"/>
      <c r="G28" s="37"/>
    </row>
    <row r="29" spans="1:7" ht="38.25" x14ac:dyDescent="0.25">
      <c r="A29" s="16" t="s">
        <v>39</v>
      </c>
      <c r="B29" s="102">
        <v>1</v>
      </c>
      <c r="C29" s="103"/>
      <c r="D29" s="134"/>
      <c r="E29" s="135"/>
      <c r="F29" s="58">
        <f>ROUND(B29*D29,2)</f>
        <v>0</v>
      </c>
      <c r="G29" s="43" t="s">
        <v>40</v>
      </c>
    </row>
    <row r="30" spans="1:7" ht="26.25" customHeight="1" x14ac:dyDescent="0.25">
      <c r="A30" s="16" t="s">
        <v>41</v>
      </c>
      <c r="B30" s="102">
        <v>1</v>
      </c>
      <c r="C30" s="103"/>
      <c r="D30" s="134"/>
      <c r="E30" s="135"/>
      <c r="F30" s="58">
        <f t="shared" ref="F30:F32" si="2">ROUND(B30*D30,2)</f>
        <v>0</v>
      </c>
      <c r="G30" s="44" t="s">
        <v>42</v>
      </c>
    </row>
    <row r="31" spans="1:7" ht="60" customHeight="1" x14ac:dyDescent="0.25">
      <c r="A31" s="16" t="s">
        <v>43</v>
      </c>
      <c r="B31" s="102">
        <v>1</v>
      </c>
      <c r="C31" s="103"/>
      <c r="D31" s="134"/>
      <c r="E31" s="135"/>
      <c r="F31" s="58">
        <f t="shared" si="2"/>
        <v>0</v>
      </c>
      <c r="G31" s="45" t="s">
        <v>44</v>
      </c>
    </row>
    <row r="32" spans="1:7" ht="39" customHeight="1" x14ac:dyDescent="0.25">
      <c r="A32" s="16" t="s">
        <v>45</v>
      </c>
      <c r="B32" s="102">
        <v>1</v>
      </c>
      <c r="C32" s="103"/>
      <c r="D32" s="134"/>
      <c r="E32" s="135"/>
      <c r="F32" s="58">
        <f t="shared" si="2"/>
        <v>0</v>
      </c>
      <c r="G32" s="44" t="s">
        <v>46</v>
      </c>
    </row>
    <row r="33" spans="1:7" x14ac:dyDescent="0.25">
      <c r="A33" s="46" t="s">
        <v>47</v>
      </c>
      <c r="B33" s="104">
        <f>SUM(B29:C32)</f>
        <v>4</v>
      </c>
      <c r="C33" s="105"/>
      <c r="D33" s="132"/>
      <c r="E33" s="133"/>
      <c r="F33" s="59">
        <f>ROUND(SUM(F29:F32),2)</f>
        <v>0</v>
      </c>
      <c r="G33" s="37"/>
    </row>
    <row r="34" spans="1:7" x14ac:dyDescent="0.25">
      <c r="A34" s="35" t="s">
        <v>48</v>
      </c>
      <c r="B34" s="102">
        <v>29</v>
      </c>
      <c r="C34" s="103"/>
      <c r="D34" s="134"/>
      <c r="E34" s="135"/>
      <c r="F34" s="59">
        <f>ROUND(B34*D34,2)</f>
        <v>0</v>
      </c>
      <c r="G34" s="37"/>
    </row>
    <row r="35" spans="1:7" x14ac:dyDescent="0.25">
      <c r="A35" s="35" t="s">
        <v>49</v>
      </c>
      <c r="B35" s="102">
        <v>136</v>
      </c>
      <c r="C35" s="103"/>
      <c r="D35" s="134"/>
      <c r="E35" s="135"/>
      <c r="F35" s="59">
        <f>ROUND(B35*D35,2)</f>
        <v>0</v>
      </c>
      <c r="G35" s="37"/>
    </row>
    <row r="36" spans="1:7" x14ac:dyDescent="0.25">
      <c r="A36" s="46" t="s">
        <v>50</v>
      </c>
      <c r="B36" s="104">
        <f>B34</f>
        <v>29</v>
      </c>
      <c r="C36" s="105"/>
      <c r="D36" s="132"/>
      <c r="E36" s="133"/>
      <c r="F36" s="59">
        <f>ROUND(SUM(F34:F35),2)</f>
        <v>0</v>
      </c>
      <c r="G36" s="37"/>
    </row>
    <row r="37" spans="1:7" x14ac:dyDescent="0.25">
      <c r="A37" s="47" t="s">
        <v>51</v>
      </c>
      <c r="B37" s="100"/>
      <c r="C37" s="101"/>
      <c r="D37" s="132"/>
      <c r="E37" s="133"/>
      <c r="F37" s="60"/>
      <c r="G37" s="37"/>
    </row>
    <row r="38" spans="1:7" x14ac:dyDescent="0.25">
      <c r="A38" s="17" t="s">
        <v>52</v>
      </c>
      <c r="B38" s="102">
        <v>1</v>
      </c>
      <c r="C38" s="103"/>
      <c r="D38" s="134"/>
      <c r="E38" s="135"/>
      <c r="F38" s="59">
        <f>ROUND(B38*D38,2)</f>
        <v>0</v>
      </c>
      <c r="G38" s="37"/>
    </row>
    <row r="39" spans="1:7" x14ac:dyDescent="0.25">
      <c r="A39" s="17" t="s">
        <v>53</v>
      </c>
      <c r="B39" s="102">
        <v>6</v>
      </c>
      <c r="C39" s="103"/>
      <c r="D39" s="134"/>
      <c r="E39" s="135"/>
      <c r="F39" s="59">
        <f t="shared" ref="F39:F42" si="3">ROUND(B39*D39,2)</f>
        <v>0</v>
      </c>
      <c r="G39" s="37"/>
    </row>
    <row r="40" spans="1:7" x14ac:dyDescent="0.25">
      <c r="A40" s="17" t="s">
        <v>54</v>
      </c>
      <c r="B40" s="102">
        <v>3</v>
      </c>
      <c r="C40" s="103"/>
      <c r="D40" s="134"/>
      <c r="E40" s="135"/>
      <c r="F40" s="59">
        <f t="shared" si="3"/>
        <v>0</v>
      </c>
      <c r="G40" s="37"/>
    </row>
    <row r="41" spans="1:7" x14ac:dyDescent="0.25">
      <c r="A41" s="17" t="s">
        <v>55</v>
      </c>
      <c r="B41" s="102">
        <v>3</v>
      </c>
      <c r="C41" s="103"/>
      <c r="D41" s="134"/>
      <c r="E41" s="135"/>
      <c r="F41" s="59">
        <f t="shared" si="3"/>
        <v>0</v>
      </c>
      <c r="G41" s="37"/>
    </row>
    <row r="42" spans="1:7" x14ac:dyDescent="0.25">
      <c r="A42" s="17" t="s">
        <v>56</v>
      </c>
      <c r="B42" s="102">
        <v>1</v>
      </c>
      <c r="C42" s="103"/>
      <c r="D42" s="134"/>
      <c r="E42" s="135"/>
      <c r="F42" s="59">
        <f t="shared" si="3"/>
        <v>0</v>
      </c>
      <c r="G42" s="37"/>
    </row>
    <row r="43" spans="1:7" ht="28.15" customHeight="1" x14ac:dyDescent="0.25">
      <c r="A43" s="48" t="s">
        <v>57</v>
      </c>
      <c r="B43" s="98">
        <f>SUM(B38:C39)</f>
        <v>7</v>
      </c>
      <c r="C43" s="99"/>
      <c r="D43" s="136"/>
      <c r="E43" s="137"/>
      <c r="F43" s="61">
        <f>ROUND(SUM(F38:F42),2)</f>
        <v>0</v>
      </c>
      <c r="G43" s="37"/>
    </row>
    <row r="44" spans="1:7" s="2" customFormat="1" ht="28.15" customHeight="1" x14ac:dyDescent="0.25">
      <c r="A44" s="49" t="s">
        <v>58</v>
      </c>
      <c r="B44" s="50" t="s">
        <v>59</v>
      </c>
      <c r="C44" s="51"/>
      <c r="D44" s="62"/>
      <c r="E44" s="63"/>
      <c r="F44" s="64"/>
      <c r="G44" s="52"/>
    </row>
    <row r="45" spans="1:7" s="2" customFormat="1" ht="28.15" customHeight="1" x14ac:dyDescent="0.25">
      <c r="A45" s="53"/>
      <c r="B45" s="54"/>
      <c r="C45" s="54"/>
      <c r="D45" s="54"/>
      <c r="E45" s="54"/>
      <c r="F45" s="55" t="s">
        <v>60</v>
      </c>
      <c r="G45" s="56"/>
    </row>
    <row r="46" spans="1:7" x14ac:dyDescent="0.25">
      <c r="A46" s="37"/>
      <c r="B46" s="106" t="s">
        <v>61</v>
      </c>
      <c r="C46" s="106"/>
      <c r="D46" s="106"/>
      <c r="E46" s="106"/>
      <c r="F46" s="65">
        <f>ROUND(F17+F24+F27+F33+F36+F43+F44,2)</f>
        <v>0</v>
      </c>
      <c r="G46" s="57"/>
    </row>
    <row r="47" spans="1:7" x14ac:dyDescent="0.25">
      <c r="A47" s="37"/>
      <c r="B47" s="106" t="s">
        <v>62</v>
      </c>
      <c r="C47" s="106"/>
      <c r="D47" s="106"/>
      <c r="E47" s="106"/>
      <c r="F47" s="65">
        <f>ROUND(F46*20/100,2)</f>
        <v>0</v>
      </c>
      <c r="G47" s="57"/>
    </row>
    <row r="48" spans="1:7" x14ac:dyDescent="0.25">
      <c r="A48" s="37"/>
      <c r="B48" s="106" t="s">
        <v>63</v>
      </c>
      <c r="C48" s="106"/>
      <c r="D48" s="106"/>
      <c r="E48" s="106"/>
      <c r="F48" s="65">
        <f>F46+F47</f>
        <v>0</v>
      </c>
      <c r="G48" s="57"/>
    </row>
  </sheetData>
  <mergeCells count="44">
    <mergeCell ref="B6:C6"/>
    <mergeCell ref="B26:C26"/>
    <mergeCell ref="D26:E26"/>
    <mergeCell ref="B27:C27"/>
    <mergeCell ref="D27:E27"/>
    <mergeCell ref="D6:E6"/>
    <mergeCell ref="B29:C29"/>
    <mergeCell ref="D29:E29"/>
    <mergeCell ref="B30:C30"/>
    <mergeCell ref="D30:E30"/>
    <mergeCell ref="B31:C31"/>
    <mergeCell ref="D31:E31"/>
    <mergeCell ref="B35:C35"/>
    <mergeCell ref="B46:E46"/>
    <mergeCell ref="B47:E47"/>
    <mergeCell ref="B48:E48"/>
    <mergeCell ref="B32:C32"/>
    <mergeCell ref="D32:E32"/>
    <mergeCell ref="B33:C33"/>
    <mergeCell ref="D33:E33"/>
    <mergeCell ref="B34:C34"/>
    <mergeCell ref="D34:E34"/>
    <mergeCell ref="D35:E35"/>
    <mergeCell ref="B40:C40"/>
    <mergeCell ref="B41:C41"/>
    <mergeCell ref="B42:C42"/>
    <mergeCell ref="D40:E40"/>
    <mergeCell ref="D41:E41"/>
    <mergeCell ref="D42:E42"/>
    <mergeCell ref="A2:F2"/>
    <mergeCell ref="B43:C43"/>
    <mergeCell ref="D43:E43"/>
    <mergeCell ref="B25:C25"/>
    <mergeCell ref="D25:E25"/>
    <mergeCell ref="B28:C28"/>
    <mergeCell ref="D28:E28"/>
    <mergeCell ref="B37:C37"/>
    <mergeCell ref="D37:E37"/>
    <mergeCell ref="B38:C38"/>
    <mergeCell ref="D38:E38"/>
    <mergeCell ref="B39:C39"/>
    <mergeCell ref="D39:E39"/>
    <mergeCell ref="B36:C36"/>
    <mergeCell ref="D36:E36"/>
  </mergeCells>
  <phoneticPr fontId="9" type="noConversion"/>
  <pageMargins left="0.23622047244094488" right="0.23622047244094488" top="0.3543307086614173" bottom="0.3543307086614173" header="0.31496062992125984" footer="0.31496062992125984"/>
  <pageSetup paperSize="8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K29"/>
  <sheetViews>
    <sheetView zoomScale="80" zoomScaleNormal="80" workbookViewId="0">
      <selection activeCell="B7" sqref="B7"/>
    </sheetView>
  </sheetViews>
  <sheetFormatPr baseColWidth="10" defaultColWidth="11.42578125" defaultRowHeight="15" x14ac:dyDescent="0.25"/>
  <cols>
    <col min="1" max="1" width="35" customWidth="1"/>
    <col min="2" max="2" width="16.85546875" customWidth="1"/>
    <col min="3" max="3" width="13.42578125" customWidth="1"/>
    <col min="4" max="5" width="14.140625" customWidth="1"/>
    <col min="6" max="7" width="10.42578125" customWidth="1"/>
    <col min="8" max="8" width="9.42578125" customWidth="1"/>
    <col min="9" max="9" width="10.7109375" customWidth="1"/>
    <col min="10" max="10" width="18.7109375" customWidth="1"/>
    <col min="11" max="11" width="19.42578125" customWidth="1"/>
  </cols>
  <sheetData>
    <row r="2" spans="1:11" ht="18" customHeight="1" x14ac:dyDescent="0.25">
      <c r="A2" s="97" t="s">
        <v>64</v>
      </c>
      <c r="B2" s="97"/>
      <c r="C2" s="97"/>
      <c r="D2" s="97"/>
      <c r="E2" s="97"/>
      <c r="F2" s="97"/>
      <c r="G2" s="97"/>
      <c r="H2" s="97"/>
      <c r="I2" s="97"/>
      <c r="J2" s="97"/>
    </row>
    <row r="3" spans="1:11" ht="18.75" x14ac:dyDescent="0.25">
      <c r="A3" s="23" t="s">
        <v>6</v>
      </c>
      <c r="B3" s="23"/>
      <c r="C3" s="23"/>
      <c r="D3" s="23"/>
      <c r="E3" s="23"/>
      <c r="F3" s="23"/>
      <c r="G3" s="14"/>
      <c r="H3" s="14"/>
      <c r="I3" s="14"/>
    </row>
    <row r="4" spans="1:11" x14ac:dyDescent="0.25">
      <c r="A4" s="1"/>
      <c r="B4" s="112" t="s">
        <v>65</v>
      </c>
      <c r="C4" s="113"/>
      <c r="D4" s="110" t="s">
        <v>66</v>
      </c>
      <c r="E4" s="111"/>
      <c r="F4" s="110" t="s">
        <v>67</v>
      </c>
      <c r="G4" s="111"/>
      <c r="H4" s="110" t="s">
        <v>68</v>
      </c>
      <c r="I4" s="111"/>
      <c r="J4" s="107" t="s">
        <v>8</v>
      </c>
      <c r="K4" s="107"/>
    </row>
    <row r="5" spans="1:11" ht="106.9" customHeight="1" x14ac:dyDescent="0.25">
      <c r="A5" s="12" t="s">
        <v>10</v>
      </c>
      <c r="B5" s="12" t="s">
        <v>69</v>
      </c>
      <c r="C5" s="12" t="s">
        <v>70</v>
      </c>
      <c r="D5" s="12" t="s">
        <v>69</v>
      </c>
      <c r="E5" s="12" t="s">
        <v>70</v>
      </c>
      <c r="F5" s="12" t="s">
        <v>69</v>
      </c>
      <c r="G5" s="12" t="s">
        <v>70</v>
      </c>
      <c r="H5" s="12" t="s">
        <v>69</v>
      </c>
      <c r="I5" s="12" t="s">
        <v>70</v>
      </c>
      <c r="J5" s="12" t="s">
        <v>11</v>
      </c>
      <c r="K5" s="12" t="s">
        <v>12</v>
      </c>
    </row>
    <row r="6" spans="1:11" x14ac:dyDescent="0.25">
      <c r="A6" s="18" t="s">
        <v>15</v>
      </c>
      <c r="B6" s="19"/>
      <c r="C6" s="19"/>
      <c r="D6" s="19"/>
      <c r="E6" s="19"/>
      <c r="F6" s="19"/>
      <c r="G6" s="19"/>
      <c r="H6" s="19"/>
      <c r="I6" s="19"/>
      <c r="J6" s="20"/>
      <c r="K6" s="20"/>
    </row>
    <row r="7" spans="1:11" x14ac:dyDescent="0.25">
      <c r="A7" s="29" t="s">
        <v>16</v>
      </c>
      <c r="B7" s="10">
        <v>110</v>
      </c>
      <c r="C7" s="10">
        <f>775-110</f>
        <v>665</v>
      </c>
      <c r="D7" s="10">
        <v>1</v>
      </c>
      <c r="E7" s="10">
        <v>0</v>
      </c>
      <c r="F7" s="10">
        <v>216</v>
      </c>
      <c r="G7" s="10">
        <v>0</v>
      </c>
      <c r="H7" s="10">
        <v>30</v>
      </c>
      <c r="I7" s="10">
        <v>0</v>
      </c>
      <c r="J7" s="22">
        <f>B7+D7+F7+H7</f>
        <v>357</v>
      </c>
      <c r="K7" s="22">
        <f>C7+E7+G7+I7</f>
        <v>665</v>
      </c>
    </row>
    <row r="8" spans="1:11" x14ac:dyDescent="0.25">
      <c r="A8" s="29" t="s">
        <v>18</v>
      </c>
      <c r="B8" s="10"/>
      <c r="C8" s="10"/>
      <c r="D8" s="10"/>
      <c r="E8" s="10"/>
      <c r="F8" s="10"/>
      <c r="G8" s="10"/>
      <c r="H8" s="10"/>
      <c r="I8" s="10"/>
      <c r="J8" s="22">
        <f t="shared" ref="J8:J14" si="0">B8+D8+F8+H8</f>
        <v>0</v>
      </c>
      <c r="K8" s="22">
        <f t="shared" ref="K8:K14" si="1">C8+E8+G8+I8</f>
        <v>0</v>
      </c>
    </row>
    <row r="9" spans="1:11" x14ac:dyDescent="0.25">
      <c r="A9" s="29" t="s">
        <v>19</v>
      </c>
      <c r="B9" s="10"/>
      <c r="C9" s="10"/>
      <c r="D9" s="10"/>
      <c r="E9" s="10"/>
      <c r="F9" s="10"/>
      <c r="G9" s="10"/>
      <c r="H9" s="10"/>
      <c r="I9" s="10"/>
      <c r="J9" s="22">
        <f t="shared" si="0"/>
        <v>0</v>
      </c>
      <c r="K9" s="22">
        <f t="shared" si="1"/>
        <v>0</v>
      </c>
    </row>
    <row r="10" spans="1:11" x14ac:dyDescent="0.25">
      <c r="A10" s="29" t="s">
        <v>20</v>
      </c>
      <c r="B10" s="10"/>
      <c r="C10" s="10"/>
      <c r="D10" s="10"/>
      <c r="E10" s="10"/>
      <c r="F10" s="10"/>
      <c r="G10" s="10"/>
      <c r="H10" s="10"/>
      <c r="I10" s="10"/>
      <c r="J10" s="22">
        <f t="shared" si="0"/>
        <v>0</v>
      </c>
      <c r="K10" s="22">
        <f t="shared" si="1"/>
        <v>0</v>
      </c>
    </row>
    <row r="11" spans="1:11" x14ac:dyDescent="0.25">
      <c r="A11" s="29" t="s">
        <v>21</v>
      </c>
      <c r="B11" s="10"/>
      <c r="C11" s="10"/>
      <c r="D11" s="10"/>
      <c r="E11" s="10"/>
      <c r="F11" s="10"/>
      <c r="G11" s="10"/>
      <c r="H11" s="10"/>
      <c r="I11" s="10"/>
      <c r="J11" s="22">
        <f t="shared" si="0"/>
        <v>0</v>
      </c>
      <c r="K11" s="22">
        <f t="shared" si="1"/>
        <v>0</v>
      </c>
    </row>
    <row r="12" spans="1:11" x14ac:dyDescent="0.25">
      <c r="A12" s="29" t="s">
        <v>22</v>
      </c>
      <c r="B12" s="10"/>
      <c r="C12" s="10"/>
      <c r="D12" s="10"/>
      <c r="E12" s="10"/>
      <c r="F12" s="10"/>
      <c r="G12" s="10"/>
      <c r="H12" s="10"/>
      <c r="I12" s="10"/>
      <c r="J12" s="22">
        <f t="shared" si="0"/>
        <v>0</v>
      </c>
      <c r="K12" s="22">
        <f t="shared" si="1"/>
        <v>0</v>
      </c>
    </row>
    <row r="13" spans="1:11" x14ac:dyDescent="0.25">
      <c r="A13" s="29" t="s">
        <v>23</v>
      </c>
      <c r="B13" s="10"/>
      <c r="C13" s="10"/>
      <c r="D13" s="10"/>
      <c r="E13" s="10"/>
      <c r="F13" s="10"/>
      <c r="G13" s="10"/>
      <c r="H13" s="10"/>
      <c r="I13" s="10"/>
      <c r="J13" s="22">
        <f t="shared" si="0"/>
        <v>0</v>
      </c>
      <c r="K13" s="22">
        <f t="shared" si="1"/>
        <v>0</v>
      </c>
    </row>
    <row r="14" spans="1:11" x14ac:dyDescent="0.25">
      <c r="A14" s="29" t="s">
        <v>71</v>
      </c>
      <c r="B14" s="10"/>
      <c r="C14" s="10"/>
      <c r="D14" s="10"/>
      <c r="E14" s="10"/>
      <c r="F14" s="10"/>
      <c r="G14" s="10"/>
      <c r="H14" s="10"/>
      <c r="I14" s="10"/>
      <c r="J14" s="22">
        <f t="shared" si="0"/>
        <v>0</v>
      </c>
      <c r="K14" s="22">
        <f t="shared" si="1"/>
        <v>0</v>
      </c>
    </row>
    <row r="15" spans="1:11" x14ac:dyDescent="0.25">
      <c r="A15" s="13" t="s">
        <v>25</v>
      </c>
      <c r="B15" s="7">
        <f>SUM(B7:B14)</f>
        <v>110</v>
      </c>
      <c r="C15" s="7">
        <f t="shared" ref="C15:K15" si="2">SUM(C7:C14)</f>
        <v>665</v>
      </c>
      <c r="D15" s="7">
        <f t="shared" si="2"/>
        <v>1</v>
      </c>
      <c r="E15" s="7">
        <f t="shared" si="2"/>
        <v>0</v>
      </c>
      <c r="F15" s="7">
        <f t="shared" si="2"/>
        <v>216</v>
      </c>
      <c r="G15" s="7">
        <f t="shared" si="2"/>
        <v>0</v>
      </c>
      <c r="H15" s="7">
        <f t="shared" si="2"/>
        <v>30</v>
      </c>
      <c r="I15" s="7">
        <f t="shared" si="2"/>
        <v>0</v>
      </c>
      <c r="J15" s="7">
        <f t="shared" si="2"/>
        <v>357</v>
      </c>
      <c r="K15" s="7">
        <f t="shared" si="2"/>
        <v>665</v>
      </c>
    </row>
    <row r="16" spans="1:11" x14ac:dyDescent="0.25">
      <c r="A16" s="9" t="s">
        <v>26</v>
      </c>
      <c r="B16" s="10"/>
      <c r="C16" s="10"/>
      <c r="D16" s="10"/>
      <c r="E16" s="10"/>
      <c r="F16" s="10"/>
      <c r="G16" s="10"/>
      <c r="H16" s="10"/>
      <c r="I16" s="10"/>
      <c r="J16" s="22">
        <f t="shared" ref="J16:J27" si="3">B16+D16+F16+H16</f>
        <v>0</v>
      </c>
      <c r="K16" s="22">
        <f t="shared" ref="K16:K27" si="4">C16+E16+G16+I16</f>
        <v>0</v>
      </c>
    </row>
    <row r="17" spans="1:11" x14ac:dyDescent="0.25">
      <c r="A17" s="29" t="s">
        <v>72</v>
      </c>
      <c r="B17" s="10"/>
      <c r="C17" s="10"/>
      <c r="D17" s="10"/>
      <c r="E17" s="10"/>
      <c r="F17" s="10"/>
      <c r="G17" s="10"/>
      <c r="H17" s="10"/>
      <c r="I17" s="10"/>
      <c r="J17" s="22">
        <f t="shared" si="3"/>
        <v>0</v>
      </c>
      <c r="K17" s="22">
        <f t="shared" si="4"/>
        <v>0</v>
      </c>
    </row>
    <row r="18" spans="1:11" x14ac:dyDescent="0.25">
      <c r="A18" s="31" t="s">
        <v>73</v>
      </c>
      <c r="B18" s="21">
        <f t="shared" ref="B18:I18" si="5">SUM(B17:B17)</f>
        <v>0</v>
      </c>
      <c r="C18" s="21">
        <f t="shared" si="5"/>
        <v>0</v>
      </c>
      <c r="D18" s="21">
        <f t="shared" si="5"/>
        <v>0</v>
      </c>
      <c r="E18" s="21">
        <f t="shared" si="5"/>
        <v>0</v>
      </c>
      <c r="F18" s="21">
        <f t="shared" si="5"/>
        <v>0</v>
      </c>
      <c r="G18" s="21">
        <f t="shared" si="5"/>
        <v>0</v>
      </c>
      <c r="H18" s="21">
        <f t="shared" si="5"/>
        <v>0</v>
      </c>
      <c r="I18" s="21">
        <f t="shared" si="5"/>
        <v>0</v>
      </c>
      <c r="J18" s="22">
        <f t="shared" si="3"/>
        <v>0</v>
      </c>
      <c r="K18" s="22">
        <f t="shared" si="4"/>
        <v>0</v>
      </c>
    </row>
    <row r="19" spans="1:11" x14ac:dyDescent="0.25">
      <c r="A19" s="29" t="s">
        <v>27</v>
      </c>
      <c r="B19" s="10"/>
      <c r="C19" s="10"/>
      <c r="D19" s="10"/>
      <c r="E19" s="10"/>
      <c r="F19" s="10"/>
      <c r="G19" s="10"/>
      <c r="H19" s="10"/>
      <c r="I19" s="10"/>
      <c r="J19" s="22">
        <f t="shared" si="3"/>
        <v>0</v>
      </c>
      <c r="K19" s="22">
        <f t="shared" si="4"/>
        <v>0</v>
      </c>
    </row>
    <row r="20" spans="1:11" x14ac:dyDescent="0.25">
      <c r="A20" s="31" t="s">
        <v>73</v>
      </c>
      <c r="B20" s="21">
        <f t="shared" ref="B20:I20" si="6">SUM(B19:B19)</f>
        <v>0</v>
      </c>
      <c r="C20" s="21">
        <f t="shared" si="6"/>
        <v>0</v>
      </c>
      <c r="D20" s="21">
        <f t="shared" si="6"/>
        <v>0</v>
      </c>
      <c r="E20" s="21">
        <f t="shared" si="6"/>
        <v>0</v>
      </c>
      <c r="F20" s="21">
        <f t="shared" si="6"/>
        <v>0</v>
      </c>
      <c r="G20" s="21">
        <f t="shared" si="6"/>
        <v>0</v>
      </c>
      <c r="H20" s="21">
        <f t="shared" si="6"/>
        <v>0</v>
      </c>
      <c r="I20" s="21">
        <f t="shared" si="6"/>
        <v>0</v>
      </c>
      <c r="J20" s="22">
        <f t="shared" si="3"/>
        <v>0</v>
      </c>
      <c r="K20" s="22">
        <f t="shared" si="4"/>
        <v>0</v>
      </c>
    </row>
    <row r="21" spans="1:11" x14ac:dyDescent="0.25">
      <c r="A21" s="30" t="s">
        <v>28</v>
      </c>
      <c r="B21" s="10"/>
      <c r="C21" s="10"/>
      <c r="D21" s="10"/>
      <c r="E21" s="10"/>
      <c r="F21" s="10"/>
      <c r="G21" s="10"/>
      <c r="H21" s="10"/>
      <c r="I21" s="10"/>
      <c r="J21" s="22">
        <f t="shared" si="3"/>
        <v>0</v>
      </c>
      <c r="K21" s="22">
        <f t="shared" si="4"/>
        <v>0</v>
      </c>
    </row>
    <row r="22" spans="1:11" x14ac:dyDescent="0.25">
      <c r="A22" s="31" t="s">
        <v>73</v>
      </c>
      <c r="B22" s="21">
        <f t="shared" ref="B22:I22" si="7">SUM(B21:B21)</f>
        <v>0</v>
      </c>
      <c r="C22" s="21">
        <f t="shared" si="7"/>
        <v>0</v>
      </c>
      <c r="D22" s="21">
        <f t="shared" si="7"/>
        <v>0</v>
      </c>
      <c r="E22" s="21">
        <f t="shared" si="7"/>
        <v>0</v>
      </c>
      <c r="F22" s="21">
        <f t="shared" si="7"/>
        <v>0</v>
      </c>
      <c r="G22" s="21">
        <f t="shared" si="7"/>
        <v>0</v>
      </c>
      <c r="H22" s="21">
        <f t="shared" si="7"/>
        <v>0</v>
      </c>
      <c r="I22" s="21">
        <f t="shared" si="7"/>
        <v>0</v>
      </c>
      <c r="J22" s="22">
        <f t="shared" si="3"/>
        <v>0</v>
      </c>
      <c r="K22" s="22">
        <f t="shared" si="4"/>
        <v>0</v>
      </c>
    </row>
    <row r="23" spans="1:11" x14ac:dyDescent="0.25">
      <c r="A23" s="30" t="s">
        <v>29</v>
      </c>
      <c r="B23" s="10"/>
      <c r="C23" s="10"/>
      <c r="D23" s="10"/>
      <c r="E23" s="10"/>
      <c r="F23" s="10"/>
      <c r="G23" s="10"/>
      <c r="H23" s="10"/>
      <c r="I23" s="10"/>
      <c r="J23" s="22">
        <f t="shared" si="3"/>
        <v>0</v>
      </c>
      <c r="K23" s="22">
        <f t="shared" si="4"/>
        <v>0</v>
      </c>
    </row>
    <row r="24" spans="1:11" x14ac:dyDescent="0.25">
      <c r="A24" s="31" t="s">
        <v>73</v>
      </c>
      <c r="B24" s="21">
        <f t="shared" ref="B24:I24" si="8">SUM(B23:B23)</f>
        <v>0</v>
      </c>
      <c r="C24" s="21">
        <f t="shared" si="8"/>
        <v>0</v>
      </c>
      <c r="D24" s="21">
        <f t="shared" si="8"/>
        <v>0</v>
      </c>
      <c r="E24" s="21">
        <f t="shared" si="8"/>
        <v>0</v>
      </c>
      <c r="F24" s="21">
        <f t="shared" si="8"/>
        <v>0</v>
      </c>
      <c r="G24" s="21">
        <f t="shared" si="8"/>
        <v>0</v>
      </c>
      <c r="H24" s="21">
        <f t="shared" si="8"/>
        <v>0</v>
      </c>
      <c r="I24" s="21">
        <f t="shared" si="8"/>
        <v>0</v>
      </c>
      <c r="J24" s="22">
        <f t="shared" si="3"/>
        <v>0</v>
      </c>
      <c r="K24" s="22">
        <f t="shared" si="4"/>
        <v>0</v>
      </c>
    </row>
    <row r="25" spans="1:11" x14ac:dyDescent="0.25">
      <c r="A25" s="30" t="s">
        <v>31</v>
      </c>
      <c r="B25" s="10"/>
      <c r="C25" s="10"/>
      <c r="D25" s="10"/>
      <c r="E25" s="10"/>
      <c r="F25" s="10"/>
      <c r="G25" s="10"/>
      <c r="H25" s="10"/>
      <c r="I25" s="10"/>
      <c r="J25" s="22">
        <f t="shared" si="3"/>
        <v>0</v>
      </c>
      <c r="K25" s="22">
        <f t="shared" si="4"/>
        <v>0</v>
      </c>
    </row>
    <row r="26" spans="1:11" x14ac:dyDescent="0.25">
      <c r="A26" s="31" t="s">
        <v>73</v>
      </c>
      <c r="B26" s="21">
        <f t="shared" ref="B26:I26" si="9">SUM(B25:B25)</f>
        <v>0</v>
      </c>
      <c r="C26" s="21">
        <f t="shared" si="9"/>
        <v>0</v>
      </c>
      <c r="D26" s="21">
        <f t="shared" si="9"/>
        <v>0</v>
      </c>
      <c r="E26" s="21">
        <f t="shared" si="9"/>
        <v>0</v>
      </c>
      <c r="F26" s="21">
        <f t="shared" si="9"/>
        <v>0</v>
      </c>
      <c r="G26" s="21">
        <f t="shared" si="9"/>
        <v>0</v>
      </c>
      <c r="H26" s="21">
        <f t="shared" si="9"/>
        <v>0</v>
      </c>
      <c r="I26" s="21">
        <f t="shared" si="9"/>
        <v>0</v>
      </c>
      <c r="J26" s="22">
        <f t="shared" si="3"/>
        <v>0</v>
      </c>
      <c r="K26" s="22">
        <f t="shared" si="4"/>
        <v>0</v>
      </c>
    </row>
    <row r="27" spans="1:11" x14ac:dyDescent="0.25">
      <c r="A27" s="30" t="s">
        <v>71</v>
      </c>
      <c r="B27" s="10"/>
      <c r="C27" s="10"/>
      <c r="D27" s="10"/>
      <c r="E27" s="10"/>
      <c r="F27" s="10"/>
      <c r="G27" s="10"/>
      <c r="H27" s="10"/>
      <c r="I27" s="10"/>
      <c r="J27" s="22">
        <f t="shared" si="3"/>
        <v>0</v>
      </c>
      <c r="K27" s="22">
        <f t="shared" si="4"/>
        <v>0</v>
      </c>
    </row>
    <row r="28" spans="1:11" x14ac:dyDescent="0.25">
      <c r="A28" s="31" t="s">
        <v>73</v>
      </c>
      <c r="B28" s="21">
        <f t="shared" ref="B28:I28" si="10">SUM(B27:B27)</f>
        <v>0</v>
      </c>
      <c r="C28" s="21">
        <f t="shared" si="10"/>
        <v>0</v>
      </c>
      <c r="D28" s="21">
        <f t="shared" si="10"/>
        <v>0</v>
      </c>
      <c r="E28" s="21">
        <f t="shared" si="10"/>
        <v>0</v>
      </c>
      <c r="F28" s="21">
        <f t="shared" si="10"/>
        <v>0</v>
      </c>
      <c r="G28" s="21">
        <f t="shared" si="10"/>
        <v>0</v>
      </c>
      <c r="H28" s="21">
        <f t="shared" si="10"/>
        <v>0</v>
      </c>
      <c r="I28" s="21">
        <f t="shared" si="10"/>
        <v>0</v>
      </c>
      <c r="J28" s="22">
        <f t="shared" ref="J28:J29" si="11">B28+D28+F28+H28</f>
        <v>0</v>
      </c>
      <c r="K28" s="22">
        <f t="shared" ref="K28:K29" si="12">C28+E28+G28+I28</f>
        <v>0</v>
      </c>
    </row>
    <row r="29" spans="1:11" s="8" customFormat="1" x14ac:dyDescent="0.25">
      <c r="A29" s="13" t="s">
        <v>34</v>
      </c>
      <c r="B29" s="21">
        <f t="shared" ref="B29:I29" si="13">B18+B20+B22+B24+B26+B28</f>
        <v>0</v>
      </c>
      <c r="C29" s="21">
        <f t="shared" si="13"/>
        <v>0</v>
      </c>
      <c r="D29" s="21">
        <f t="shared" si="13"/>
        <v>0</v>
      </c>
      <c r="E29" s="21">
        <f t="shared" si="13"/>
        <v>0</v>
      </c>
      <c r="F29" s="21">
        <f t="shared" si="13"/>
        <v>0</v>
      </c>
      <c r="G29" s="21">
        <f t="shared" si="13"/>
        <v>0</v>
      </c>
      <c r="H29" s="21">
        <f t="shared" si="13"/>
        <v>0</v>
      </c>
      <c r="I29" s="21">
        <f t="shared" si="13"/>
        <v>0</v>
      </c>
      <c r="J29" s="22">
        <f t="shared" si="11"/>
        <v>0</v>
      </c>
      <c r="K29" s="22">
        <f t="shared" si="12"/>
        <v>0</v>
      </c>
    </row>
  </sheetData>
  <mergeCells count="6">
    <mergeCell ref="J4:K4"/>
    <mergeCell ref="A2:J2"/>
    <mergeCell ref="H4:I4"/>
    <mergeCell ref="B4:C4"/>
    <mergeCell ref="D4:E4"/>
    <mergeCell ref="F4:G4"/>
  </mergeCells>
  <phoneticPr fontId="9" type="noConversion"/>
  <pageMargins left="0.23622047244094488" right="0.23622047244094488" top="0.3543307086614173" bottom="0.3543307086614173" header="0.31496062992125984" footer="0.31496062992125984"/>
  <pageSetup paperSize="8" scale="85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8"/>
  <sheetViews>
    <sheetView topLeftCell="A23" zoomScale="80" zoomScaleNormal="80" zoomScaleSheetLayoutView="75" workbookViewId="0">
      <selection activeCell="D41" sqref="D8:E41"/>
    </sheetView>
  </sheetViews>
  <sheetFormatPr baseColWidth="10" defaultColWidth="11.42578125" defaultRowHeight="15" x14ac:dyDescent="0.25"/>
  <cols>
    <col min="1" max="1" width="35" customWidth="1"/>
    <col min="2" max="2" width="18.7109375" customWidth="1"/>
    <col min="3" max="3" width="19.42578125" customWidth="1"/>
    <col min="4" max="4" width="18.7109375" customWidth="1"/>
    <col min="5" max="5" width="19.140625" customWidth="1"/>
    <col min="6" max="6" width="33.140625" customWidth="1"/>
  </cols>
  <sheetData>
    <row r="1" spans="1:6" x14ac:dyDescent="0.25">
      <c r="A1" s="37"/>
      <c r="B1" s="37"/>
      <c r="C1" s="37"/>
      <c r="D1" s="37"/>
      <c r="E1" s="37"/>
      <c r="F1" s="37"/>
    </row>
    <row r="2" spans="1:6" ht="18" customHeight="1" x14ac:dyDescent="0.25">
      <c r="A2" s="120" t="s">
        <v>5</v>
      </c>
      <c r="B2" s="120"/>
      <c r="C2" s="120"/>
      <c r="D2" s="120"/>
      <c r="E2" s="120"/>
      <c r="F2" s="120"/>
    </row>
    <row r="3" spans="1:6" ht="20.25" customHeight="1" x14ac:dyDescent="0.25">
      <c r="A3" s="67" t="s">
        <v>74</v>
      </c>
      <c r="B3" s="37"/>
      <c r="C3" s="37"/>
      <c r="D3" s="37"/>
      <c r="E3" s="37"/>
      <c r="F3" s="37"/>
    </row>
    <row r="4" spans="1:6" ht="20.25" customHeight="1" x14ac:dyDescent="0.25">
      <c r="A4" s="68"/>
      <c r="B4" s="69" t="s">
        <v>7</v>
      </c>
      <c r="C4" s="37"/>
      <c r="D4" s="37"/>
      <c r="E4" s="37"/>
      <c r="F4" s="37"/>
    </row>
    <row r="5" spans="1:6" x14ac:dyDescent="0.25">
      <c r="A5" s="70"/>
      <c r="B5" s="107" t="s">
        <v>8</v>
      </c>
      <c r="C5" s="107"/>
      <c r="D5" s="121" t="s">
        <v>9</v>
      </c>
      <c r="E5" s="122"/>
      <c r="F5" s="70"/>
    </row>
    <row r="6" spans="1:6" ht="106.9" customHeight="1" x14ac:dyDescent="0.25">
      <c r="A6" s="12" t="s">
        <v>10</v>
      </c>
      <c r="B6" s="12" t="s">
        <v>11</v>
      </c>
      <c r="C6" s="12" t="s">
        <v>12</v>
      </c>
      <c r="D6" s="12" t="s">
        <v>11</v>
      </c>
      <c r="E6" s="12" t="s">
        <v>12</v>
      </c>
      <c r="F6" s="11" t="s">
        <v>13</v>
      </c>
    </row>
    <row r="7" spans="1:6" x14ac:dyDescent="0.25">
      <c r="A7" s="41" t="s">
        <v>15</v>
      </c>
      <c r="B7" s="40"/>
      <c r="C7" s="40"/>
      <c r="D7" s="40"/>
      <c r="E7" s="40"/>
      <c r="F7" s="40"/>
    </row>
    <row r="8" spans="1:6" x14ac:dyDescent="0.25">
      <c r="A8" s="15" t="s">
        <v>16</v>
      </c>
      <c r="B8" s="35">
        <v>108</v>
      </c>
      <c r="C8" s="35"/>
      <c r="D8" s="129"/>
      <c r="E8" s="129"/>
      <c r="F8" s="59">
        <f>ROUND((B8*D8)+(C8*E8),2)</f>
        <v>0</v>
      </c>
    </row>
    <row r="9" spans="1:6" x14ac:dyDescent="0.25">
      <c r="A9" s="15" t="s">
        <v>18</v>
      </c>
      <c r="B9" s="35"/>
      <c r="C9" s="35"/>
      <c r="D9" s="130"/>
      <c r="E9" s="130"/>
      <c r="F9" s="59">
        <f t="shared" ref="F9:F16" si="0">ROUND((B9*D9)+(C9*E9),2)</f>
        <v>0</v>
      </c>
    </row>
    <row r="10" spans="1:6" x14ac:dyDescent="0.25">
      <c r="A10" s="15" t="s">
        <v>19</v>
      </c>
      <c r="B10" s="35"/>
      <c r="C10" s="35"/>
      <c r="D10" s="130"/>
      <c r="E10" s="130"/>
      <c r="F10" s="59">
        <f t="shared" si="0"/>
        <v>0</v>
      </c>
    </row>
    <row r="11" spans="1:6" x14ac:dyDescent="0.25">
      <c r="A11" s="15" t="s">
        <v>20</v>
      </c>
      <c r="B11" s="35"/>
      <c r="C11" s="35"/>
      <c r="D11" s="130"/>
      <c r="E11" s="130"/>
      <c r="F11" s="59">
        <f t="shared" si="0"/>
        <v>0</v>
      </c>
    </row>
    <row r="12" spans="1:6" x14ac:dyDescent="0.25">
      <c r="A12" s="15" t="s">
        <v>21</v>
      </c>
      <c r="B12" s="35"/>
      <c r="C12" s="35"/>
      <c r="D12" s="130"/>
      <c r="E12" s="129"/>
      <c r="F12" s="59">
        <f t="shared" si="0"/>
        <v>0</v>
      </c>
    </row>
    <row r="13" spans="1:6" x14ac:dyDescent="0.25">
      <c r="A13" s="15" t="s">
        <v>22</v>
      </c>
      <c r="B13" s="35"/>
      <c r="C13" s="35"/>
      <c r="D13" s="130"/>
      <c r="E13" s="130"/>
      <c r="F13" s="59">
        <f t="shared" si="0"/>
        <v>0</v>
      </c>
    </row>
    <row r="14" spans="1:6" x14ac:dyDescent="0.25">
      <c r="A14" s="15" t="s">
        <v>23</v>
      </c>
      <c r="B14" s="35"/>
      <c r="C14" s="35"/>
      <c r="D14" s="130"/>
      <c r="E14" s="130"/>
      <c r="F14" s="59">
        <f t="shared" si="0"/>
        <v>0</v>
      </c>
    </row>
    <row r="15" spans="1:6" x14ac:dyDescent="0.25">
      <c r="A15" s="15" t="s">
        <v>71</v>
      </c>
      <c r="B15" s="35"/>
      <c r="C15" s="35"/>
      <c r="D15" s="130"/>
      <c r="E15" s="130"/>
      <c r="F15" s="59">
        <f t="shared" si="0"/>
        <v>0</v>
      </c>
    </row>
    <row r="16" spans="1:6" x14ac:dyDescent="0.25">
      <c r="A16" s="15" t="s">
        <v>75</v>
      </c>
      <c r="B16" s="71">
        <v>108</v>
      </c>
      <c r="C16" s="71"/>
      <c r="D16" s="138"/>
      <c r="E16" s="138"/>
      <c r="F16" s="59">
        <f t="shared" si="0"/>
        <v>0</v>
      </c>
    </row>
    <row r="17" spans="1:6" ht="15.75" thickBot="1" x14ac:dyDescent="0.3">
      <c r="A17" s="72" t="s">
        <v>25</v>
      </c>
      <c r="B17" s="73"/>
      <c r="C17" s="73"/>
      <c r="D17" s="139"/>
      <c r="E17" s="139"/>
      <c r="F17" s="74">
        <f>ROUND(SUM(F8:F16),2)</f>
        <v>0</v>
      </c>
    </row>
    <row r="18" spans="1:6" x14ac:dyDescent="0.25">
      <c r="A18" s="75" t="s">
        <v>26</v>
      </c>
      <c r="B18" s="76"/>
      <c r="C18" s="76"/>
      <c r="D18" s="140"/>
      <c r="E18" s="140"/>
      <c r="F18" s="77"/>
    </row>
    <row r="19" spans="1:6" x14ac:dyDescent="0.25">
      <c r="A19" s="16" t="s">
        <v>72</v>
      </c>
      <c r="B19" s="35">
        <v>3</v>
      </c>
      <c r="C19" s="35">
        <f>'Répartition CHFLC'!K18</f>
        <v>0</v>
      </c>
      <c r="D19" s="130"/>
      <c r="E19" s="129"/>
      <c r="F19" s="59">
        <f>ROUND((B19*D19)+(C19*E19),2)</f>
        <v>0</v>
      </c>
    </row>
    <row r="20" spans="1:6" x14ac:dyDescent="0.25">
      <c r="A20" s="16" t="s">
        <v>27</v>
      </c>
      <c r="B20" s="35">
        <f>'Répartition CHFLC'!J20</f>
        <v>0</v>
      </c>
      <c r="C20" s="35">
        <f>'Répartition CHFLC'!K20</f>
        <v>0</v>
      </c>
      <c r="D20" s="130"/>
      <c r="E20" s="130"/>
      <c r="F20" s="59">
        <f t="shared" ref="F20:F27" si="1">ROUND((B20*D20)+(C20*E20),2)</f>
        <v>0</v>
      </c>
    </row>
    <row r="21" spans="1:6" x14ac:dyDescent="0.25">
      <c r="A21" s="16" t="s">
        <v>28</v>
      </c>
      <c r="B21" s="35">
        <f>'Répartition CHFLC'!J22</f>
        <v>0</v>
      </c>
      <c r="C21" s="35">
        <f>'Répartition CHFLC'!K22</f>
        <v>0</v>
      </c>
      <c r="D21" s="130"/>
      <c r="E21" s="130"/>
      <c r="F21" s="59">
        <f t="shared" si="1"/>
        <v>0</v>
      </c>
    </row>
    <row r="22" spans="1:6" x14ac:dyDescent="0.25">
      <c r="A22" s="16" t="s">
        <v>29</v>
      </c>
      <c r="B22" s="35">
        <f>'Répartition CHFLC'!J24</f>
        <v>0</v>
      </c>
      <c r="C22" s="35">
        <f>'Répartition CHFLC'!K24</f>
        <v>0</v>
      </c>
      <c r="D22" s="130"/>
      <c r="E22" s="129"/>
      <c r="F22" s="59">
        <f t="shared" si="1"/>
        <v>0</v>
      </c>
    </row>
    <row r="23" spans="1:6" x14ac:dyDescent="0.25">
      <c r="A23" s="16" t="s">
        <v>76</v>
      </c>
      <c r="B23" s="35">
        <v>5</v>
      </c>
      <c r="C23" s="35"/>
      <c r="D23" s="130"/>
      <c r="E23" s="129"/>
      <c r="F23" s="59">
        <f t="shared" si="1"/>
        <v>0</v>
      </c>
    </row>
    <row r="24" spans="1:6" x14ac:dyDescent="0.25">
      <c r="A24" s="16" t="s">
        <v>31</v>
      </c>
      <c r="B24" s="35">
        <f>'Répartition CHFLC'!J26</f>
        <v>0</v>
      </c>
      <c r="C24" s="35">
        <f>'Répartition CHFLC'!K26</f>
        <v>0</v>
      </c>
      <c r="D24" s="130"/>
      <c r="E24" s="130"/>
      <c r="F24" s="59">
        <f t="shared" si="1"/>
        <v>0</v>
      </c>
    </row>
    <row r="25" spans="1:6" x14ac:dyDescent="0.25">
      <c r="A25" s="34" t="s">
        <v>77</v>
      </c>
      <c r="B25" s="35">
        <v>3</v>
      </c>
      <c r="C25" s="35"/>
      <c r="D25" s="130"/>
      <c r="E25" s="130"/>
      <c r="F25" s="59">
        <f t="shared" si="1"/>
        <v>0</v>
      </c>
    </row>
    <row r="26" spans="1:6" x14ac:dyDescent="0.25">
      <c r="A26" s="26" t="s">
        <v>78</v>
      </c>
      <c r="B26" s="35">
        <v>2</v>
      </c>
      <c r="C26" s="35"/>
      <c r="D26" s="130"/>
      <c r="E26" s="130"/>
      <c r="F26" s="59">
        <f t="shared" si="1"/>
        <v>0</v>
      </c>
    </row>
    <row r="27" spans="1:6" x14ac:dyDescent="0.25">
      <c r="A27" s="16" t="s">
        <v>71</v>
      </c>
      <c r="B27" s="35">
        <f>'Répartition CHFLC'!J28</f>
        <v>0</v>
      </c>
      <c r="C27" s="35">
        <f>'Répartition CHFLC'!K28</f>
        <v>0</v>
      </c>
      <c r="D27" s="130"/>
      <c r="E27" s="130"/>
      <c r="F27" s="59">
        <f t="shared" si="1"/>
        <v>0</v>
      </c>
    </row>
    <row r="28" spans="1:6" ht="15.75" thickBot="1" x14ac:dyDescent="0.3">
      <c r="A28" s="72" t="s">
        <v>34</v>
      </c>
      <c r="B28" s="73">
        <f>SUM(B19:B27)</f>
        <v>13</v>
      </c>
      <c r="C28" s="73">
        <f>SUM(C19:C27)</f>
        <v>0</v>
      </c>
      <c r="D28" s="139"/>
      <c r="E28" s="139"/>
      <c r="F28" s="74">
        <f>ROUND(SUM(F19:F27),2)</f>
        <v>0</v>
      </c>
    </row>
    <row r="29" spans="1:6" x14ac:dyDescent="0.25">
      <c r="A29" s="75" t="s">
        <v>35</v>
      </c>
      <c r="B29" s="114"/>
      <c r="C29" s="115"/>
      <c r="D29" s="141"/>
      <c r="E29" s="142"/>
      <c r="F29" s="77"/>
    </row>
    <row r="30" spans="1:6" x14ac:dyDescent="0.25">
      <c r="A30" s="42"/>
      <c r="B30" s="102"/>
      <c r="C30" s="103"/>
      <c r="D30" s="134"/>
      <c r="E30" s="135"/>
      <c r="F30" s="59">
        <f>ROUND(B30*D30,2)</f>
        <v>0</v>
      </c>
    </row>
    <row r="31" spans="1:6" ht="15.75" thickBot="1" x14ac:dyDescent="0.3">
      <c r="A31" s="72" t="s">
        <v>37</v>
      </c>
      <c r="B31" s="116">
        <f>B30</f>
        <v>0</v>
      </c>
      <c r="C31" s="117"/>
      <c r="D31" s="143"/>
      <c r="E31" s="144"/>
      <c r="F31" s="74">
        <f>F30</f>
        <v>0</v>
      </c>
    </row>
    <row r="32" spans="1:6" x14ac:dyDescent="0.25">
      <c r="A32" s="75" t="s">
        <v>38</v>
      </c>
      <c r="B32" s="114"/>
      <c r="C32" s="115"/>
      <c r="D32" s="141"/>
      <c r="E32" s="142"/>
      <c r="F32" s="77"/>
    </row>
    <row r="33" spans="1:6" ht="43.15" customHeight="1" x14ac:dyDescent="0.25">
      <c r="A33" s="26" t="s">
        <v>79</v>
      </c>
      <c r="B33" s="102">
        <v>1</v>
      </c>
      <c r="C33" s="103"/>
      <c r="D33" s="134"/>
      <c r="E33" s="135"/>
      <c r="F33" s="59">
        <f>ROUND(B33*D33,2)</f>
        <v>0</v>
      </c>
    </row>
    <row r="34" spans="1:6" ht="15.75" thickBot="1" x14ac:dyDescent="0.3">
      <c r="A34" s="78" t="s">
        <v>47</v>
      </c>
      <c r="B34" s="116">
        <f>SUM(B33:C33)</f>
        <v>1</v>
      </c>
      <c r="C34" s="117"/>
      <c r="D34" s="143"/>
      <c r="E34" s="144"/>
      <c r="F34" s="74">
        <f>F33</f>
        <v>0</v>
      </c>
    </row>
    <row r="35" spans="1:6" x14ac:dyDescent="0.25">
      <c r="A35" s="79" t="s">
        <v>48</v>
      </c>
      <c r="B35" s="123">
        <v>1</v>
      </c>
      <c r="C35" s="124"/>
      <c r="D35" s="145"/>
      <c r="E35" s="146"/>
      <c r="F35" s="80">
        <f>ROUND(B35*D35,2)</f>
        <v>0</v>
      </c>
    </row>
    <row r="36" spans="1:6" ht="15.75" thickBot="1" x14ac:dyDescent="0.3">
      <c r="A36" s="78" t="s">
        <v>50</v>
      </c>
      <c r="B36" s="116">
        <f>B35</f>
        <v>1</v>
      </c>
      <c r="C36" s="117"/>
      <c r="D36" s="143"/>
      <c r="E36" s="144"/>
      <c r="F36" s="74">
        <f>F35</f>
        <v>0</v>
      </c>
    </row>
    <row r="37" spans="1:6" x14ac:dyDescent="0.25">
      <c r="A37" s="79" t="s">
        <v>80</v>
      </c>
      <c r="B37" s="125">
        <v>8</v>
      </c>
      <c r="C37" s="126"/>
      <c r="D37" s="147"/>
      <c r="E37" s="148"/>
      <c r="F37" s="80">
        <f>ROUND(B37*D37,2)</f>
        <v>0</v>
      </c>
    </row>
    <row r="38" spans="1:6" ht="15.75" thickBot="1" x14ac:dyDescent="0.3">
      <c r="A38" s="78" t="s">
        <v>81</v>
      </c>
      <c r="B38" s="116">
        <f>B37</f>
        <v>8</v>
      </c>
      <c r="C38" s="117"/>
      <c r="D38" s="143"/>
      <c r="E38" s="144"/>
      <c r="F38" s="74">
        <f>F37</f>
        <v>0</v>
      </c>
    </row>
    <row r="39" spans="1:6" x14ac:dyDescent="0.25">
      <c r="A39" s="81" t="s">
        <v>51</v>
      </c>
      <c r="B39" s="114"/>
      <c r="C39" s="115"/>
      <c r="D39" s="141"/>
      <c r="E39" s="142"/>
      <c r="F39" s="77">
        <f>B39*D39</f>
        <v>0</v>
      </c>
    </row>
    <row r="40" spans="1:6" x14ac:dyDescent="0.25">
      <c r="A40" s="17"/>
      <c r="B40" s="102"/>
      <c r="C40" s="103"/>
      <c r="D40" s="134"/>
      <c r="E40" s="135"/>
      <c r="F40" s="59">
        <f>ROUND(B40*D40,2)</f>
        <v>0</v>
      </c>
    </row>
    <row r="41" spans="1:6" x14ac:dyDescent="0.25">
      <c r="A41" s="17"/>
      <c r="B41" s="102"/>
      <c r="C41" s="103"/>
      <c r="D41" s="134"/>
      <c r="E41" s="135"/>
      <c r="F41" s="59">
        <f>ROUND(B41*D41,2)</f>
        <v>0</v>
      </c>
    </row>
    <row r="42" spans="1:6" ht="28.15" customHeight="1" x14ac:dyDescent="0.25">
      <c r="A42" s="82" t="s">
        <v>57</v>
      </c>
      <c r="B42" s="116">
        <f>SUM(B40:C41)</f>
        <v>0</v>
      </c>
      <c r="C42" s="117"/>
      <c r="D42" s="118"/>
      <c r="E42" s="119"/>
      <c r="F42" s="74">
        <f>SUM(F40:F41)</f>
        <v>0</v>
      </c>
    </row>
    <row r="43" spans="1:6" s="2" customFormat="1" ht="28.15" customHeight="1" x14ac:dyDescent="0.25">
      <c r="A43" s="49" t="s">
        <v>58</v>
      </c>
      <c r="B43" s="50" t="s">
        <v>59</v>
      </c>
      <c r="C43" s="51"/>
      <c r="D43" s="62"/>
      <c r="E43" s="63"/>
      <c r="F43" s="64"/>
    </row>
    <row r="44" spans="1:6" s="2" customFormat="1" ht="28.15" customHeight="1" x14ac:dyDescent="0.25">
      <c r="A44" s="53"/>
      <c r="B44" s="54"/>
      <c r="C44" s="54"/>
      <c r="D44" s="54"/>
      <c r="E44" s="54"/>
      <c r="F44" s="83" t="s">
        <v>60</v>
      </c>
    </row>
    <row r="45" spans="1:6" x14ac:dyDescent="0.25">
      <c r="A45" s="37"/>
      <c r="B45" s="106" t="s">
        <v>61</v>
      </c>
      <c r="C45" s="106"/>
      <c r="D45" s="106"/>
      <c r="E45" s="106"/>
      <c r="F45" s="59">
        <f>ROUND(F17+F28+F31+F34+F36+F38+F42+F43,2)</f>
        <v>0</v>
      </c>
    </row>
    <row r="46" spans="1:6" x14ac:dyDescent="0.25">
      <c r="A46" s="37"/>
      <c r="B46" s="106" t="s">
        <v>62</v>
      </c>
      <c r="C46" s="106"/>
      <c r="D46" s="106"/>
      <c r="E46" s="106"/>
      <c r="F46" s="59">
        <f>ROUND(F45*20/100,2)</f>
        <v>0</v>
      </c>
    </row>
    <row r="47" spans="1:6" x14ac:dyDescent="0.25">
      <c r="A47" s="37"/>
      <c r="B47" s="106" t="s">
        <v>63</v>
      </c>
      <c r="C47" s="106"/>
      <c r="D47" s="106"/>
      <c r="E47" s="106"/>
      <c r="F47" s="59">
        <f>F45+F46</f>
        <v>0</v>
      </c>
    </row>
    <row r="48" spans="1:6" x14ac:dyDescent="0.25">
      <c r="A48" s="37"/>
      <c r="B48" s="37"/>
      <c r="C48" s="37"/>
      <c r="D48" s="37"/>
      <c r="E48" s="37"/>
      <c r="F48" s="37"/>
    </row>
  </sheetData>
  <mergeCells count="34">
    <mergeCell ref="B30:C30"/>
    <mergeCell ref="D30:E30"/>
    <mergeCell ref="B31:C31"/>
    <mergeCell ref="D31:E31"/>
    <mergeCell ref="B32:C32"/>
    <mergeCell ref="D32:E32"/>
    <mergeCell ref="B33:C33"/>
    <mergeCell ref="D33:E33"/>
    <mergeCell ref="B40:C40"/>
    <mergeCell ref="D40:E40"/>
    <mergeCell ref="B41:C41"/>
    <mergeCell ref="D41:E41"/>
    <mergeCell ref="B34:C34"/>
    <mergeCell ref="D34:E34"/>
    <mergeCell ref="B35:C35"/>
    <mergeCell ref="D35:E35"/>
    <mergeCell ref="B36:C36"/>
    <mergeCell ref="D36:E36"/>
    <mergeCell ref="B37:C37"/>
    <mergeCell ref="B38:C38"/>
    <mergeCell ref="D37:E37"/>
    <mergeCell ref="D38:E38"/>
    <mergeCell ref="A2:F2"/>
    <mergeCell ref="B5:C5"/>
    <mergeCell ref="D5:E5"/>
    <mergeCell ref="B29:C29"/>
    <mergeCell ref="D29:E29"/>
    <mergeCell ref="B46:E46"/>
    <mergeCell ref="B47:E47"/>
    <mergeCell ref="B39:C39"/>
    <mergeCell ref="D39:E39"/>
    <mergeCell ref="B42:C42"/>
    <mergeCell ref="D42:E42"/>
    <mergeCell ref="B45:E45"/>
  </mergeCells>
  <pageMargins left="0.23622047244094488" right="0.23622047244094488" top="0.3543307086614173" bottom="0.3543307086614173" header="0.31496062992125984" footer="0.31496062992125984"/>
  <pageSetup paperSize="8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9"/>
  <sheetViews>
    <sheetView workbookViewId="0">
      <selection activeCell="G4" sqref="G4:G9"/>
    </sheetView>
  </sheetViews>
  <sheetFormatPr baseColWidth="10" defaultColWidth="11.42578125" defaultRowHeight="15" x14ac:dyDescent="0.25"/>
  <cols>
    <col min="5" max="5" width="20.140625" customWidth="1"/>
    <col min="6" max="6" width="23.28515625" customWidth="1"/>
    <col min="7" max="7" width="30.85546875" customWidth="1"/>
  </cols>
  <sheetData>
    <row r="1" spans="1:7" ht="18.75" customHeight="1" x14ac:dyDescent="0.25">
      <c r="A1" s="97" t="s">
        <v>64</v>
      </c>
      <c r="B1" s="97"/>
      <c r="C1" s="97"/>
      <c r="D1" s="97"/>
      <c r="E1" s="97"/>
      <c r="F1" s="97"/>
      <c r="G1" s="97"/>
    </row>
    <row r="4" spans="1:7" x14ac:dyDescent="0.25">
      <c r="A4" s="24"/>
      <c r="B4" s="24"/>
      <c r="C4" s="24"/>
      <c r="D4" s="24"/>
      <c r="E4" s="3" t="s">
        <v>82</v>
      </c>
      <c r="F4" s="3" t="s">
        <v>83</v>
      </c>
      <c r="G4" s="85" t="s">
        <v>84</v>
      </c>
    </row>
    <row r="5" spans="1:7" x14ac:dyDescent="0.25">
      <c r="A5" s="128" t="s">
        <v>85</v>
      </c>
      <c r="B5" s="128"/>
      <c r="C5" s="128"/>
      <c r="D5" s="128"/>
      <c r="E5" s="66">
        <f>'DPGF CHFLC'!F46</f>
        <v>0</v>
      </c>
      <c r="F5" s="66">
        <f>'DPGF GPMS Chataigneraie'!F45</f>
        <v>0</v>
      </c>
      <c r="G5" s="66">
        <f>E5+F5</f>
        <v>0</v>
      </c>
    </row>
    <row r="6" spans="1:7" x14ac:dyDescent="0.25">
      <c r="A6" s="128" t="s">
        <v>86</v>
      </c>
      <c r="B6" s="128"/>
      <c r="C6" s="128"/>
      <c r="D6" s="128"/>
      <c r="E6" s="66">
        <f>'DPGF CHFLC'!F48</f>
        <v>0</v>
      </c>
      <c r="F6" s="66">
        <f>'DPGF GPMS Chataigneraie'!F47</f>
        <v>0</v>
      </c>
      <c r="G6" s="66">
        <f t="shared" ref="G6:G8" si="0">E6+F6</f>
        <v>0</v>
      </c>
    </row>
    <row r="7" spans="1:7" x14ac:dyDescent="0.25">
      <c r="A7" s="128" t="s">
        <v>87</v>
      </c>
      <c r="B7" s="128"/>
      <c r="C7" s="128"/>
      <c r="D7" s="128"/>
      <c r="E7" s="66">
        <f>E5*5</f>
        <v>0</v>
      </c>
      <c r="F7" s="66">
        <f>F5*5</f>
        <v>0</v>
      </c>
      <c r="G7" s="66">
        <f t="shared" si="0"/>
        <v>0</v>
      </c>
    </row>
    <row r="8" spans="1:7" x14ac:dyDescent="0.25">
      <c r="A8" s="128" t="s">
        <v>88</v>
      </c>
      <c r="B8" s="128"/>
      <c r="C8" s="128"/>
      <c r="D8" s="128"/>
      <c r="E8" s="66">
        <f>E6*5</f>
        <v>0</v>
      </c>
      <c r="F8" s="66">
        <f>F6*5</f>
        <v>0</v>
      </c>
      <c r="G8" s="66">
        <f t="shared" si="0"/>
        <v>0</v>
      </c>
    </row>
    <row r="9" spans="1:7" ht="33.75" customHeight="1" x14ac:dyDescent="0.25">
      <c r="A9" s="127" t="s">
        <v>89</v>
      </c>
      <c r="B9" s="127"/>
      <c r="C9" s="127"/>
      <c r="D9" s="127"/>
      <c r="E9" s="84">
        <f>'DPGF CHFLC'!F44/12*3</f>
        <v>0</v>
      </c>
      <c r="F9" s="84">
        <f>'DPGF GPMS Chataigneraie'!F43/12*3</f>
        <v>0</v>
      </c>
      <c r="G9" s="86">
        <f>E9+F9</f>
        <v>0</v>
      </c>
    </row>
  </sheetData>
  <mergeCells count="6">
    <mergeCell ref="A1:G1"/>
    <mergeCell ref="A9:D9"/>
    <mergeCell ref="A8:D8"/>
    <mergeCell ref="A5:D5"/>
    <mergeCell ref="A6:D6"/>
    <mergeCell ref="A7:D7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773BC95293641AAE81459727B576E" ma:contentTypeVersion="3" ma:contentTypeDescription="Crée un document." ma:contentTypeScope="" ma:versionID="d67506c932651044dd4614dab4651d17">
  <xsd:schema xmlns:xsd="http://www.w3.org/2001/XMLSchema" xmlns:xs="http://www.w3.org/2001/XMLSchema" xmlns:p="http://schemas.microsoft.com/office/2006/metadata/properties" xmlns:ns2="da020e19-dd88-4776-b60d-d5f0ddc64477" targetNamespace="http://schemas.microsoft.com/office/2006/metadata/properties" ma:root="true" ma:fieldsID="7c51766cc1541a720b8c491e32089251" ns2:_="">
    <xsd:import namespace="da020e19-dd88-4776-b60d-d5f0ddc644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020e19-dd88-4776-b60d-d5f0ddc644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AE75836-A67D-49F5-BAF5-B77D0736BE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AB93BC0-72CC-4578-B79C-F8DE82DD49C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5D53858-DD88-4710-B06E-48EB6DDC1A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020e19-dd88-4776-b60d-d5f0ddc644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Page de garde</vt:lpstr>
      <vt:lpstr>DPGF CHFLC</vt:lpstr>
      <vt:lpstr>Répartition CHFLC</vt:lpstr>
      <vt:lpstr>DPGF GPMS Chataigneraie</vt:lpstr>
      <vt:lpstr>RECAP NE PAS REMPLIR</vt:lpstr>
    </vt:vector>
  </TitlesOfParts>
  <Manager/>
  <Company>CH-LVO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N. Potier</dc:creator>
  <cp:keywords/>
  <dc:description/>
  <cp:lastModifiedBy>LOIZEAU Stéphanie</cp:lastModifiedBy>
  <cp:revision/>
  <cp:lastPrinted>2025-06-26T07:38:18Z</cp:lastPrinted>
  <dcterms:created xsi:type="dcterms:W3CDTF">2017-04-27T09:42:04Z</dcterms:created>
  <dcterms:modified xsi:type="dcterms:W3CDTF">2025-06-26T12:01:32Z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0x010100E08773BC95293641AAE81459727B576E</vt:lpwstr>
  </property>
</Properties>
</file>