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JOURNALIER  ----2024\DCE EN COURS ------------\GARD -2025 DAF_2025_000589\4. PUB\DCE PLACE\ANNEXES AU CCAP_DAF_2025_000589\"/>
    </mc:Choice>
  </mc:AlternateContent>
  <bookViews>
    <workbookView xWindow="0" yWindow="0" windowWidth="28800" windowHeight="10800" tabRatio="805"/>
  </bookViews>
  <sheets>
    <sheet name="MONTANTS 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C10" i="3"/>
  <c r="N18" i="3" l="1"/>
  <c r="J18" i="3"/>
  <c r="F18" i="3"/>
  <c r="E18" i="3"/>
  <c r="O14" i="3" l="1"/>
  <c r="O13" i="3"/>
  <c r="O18" i="3" s="1"/>
  <c r="O12" i="3"/>
  <c r="O11" i="3"/>
  <c r="O10" i="3"/>
  <c r="O9" i="3"/>
  <c r="O8" i="3"/>
  <c r="L14" i="3"/>
  <c r="M14" i="3" s="1"/>
  <c r="K14" i="3"/>
  <c r="L13" i="3"/>
  <c r="L18" i="3" s="1"/>
  <c r="K13" i="3"/>
  <c r="K18" i="3" s="1"/>
  <c r="L12" i="3"/>
  <c r="M12" i="3" s="1"/>
  <c r="K12" i="3"/>
  <c r="L11" i="3"/>
  <c r="K11" i="3"/>
  <c r="L10" i="3"/>
  <c r="M10" i="3" s="1"/>
  <c r="K10" i="3"/>
  <c r="L9" i="3"/>
  <c r="M9" i="3" s="1"/>
  <c r="K9" i="3"/>
  <c r="L8" i="3"/>
  <c r="K8" i="3"/>
  <c r="G14" i="3"/>
  <c r="F14" i="3"/>
  <c r="D14" i="3" s="1"/>
  <c r="C14" i="3"/>
  <c r="G13" i="3"/>
  <c r="H13" i="3" s="1"/>
  <c r="F13" i="3"/>
  <c r="C13" i="3"/>
  <c r="G12" i="3"/>
  <c r="F12" i="3"/>
  <c r="C12" i="3"/>
  <c r="G11" i="3"/>
  <c r="H11" i="3" s="1"/>
  <c r="F11" i="3"/>
  <c r="D11" i="3" s="1"/>
  <c r="C11" i="3"/>
  <c r="G10" i="3"/>
  <c r="G9" i="3"/>
  <c r="H9" i="3" s="1"/>
  <c r="F9" i="3"/>
  <c r="C9" i="3"/>
  <c r="G8" i="3"/>
  <c r="F8" i="3"/>
  <c r="C8" i="3"/>
  <c r="H10" i="3" l="1"/>
  <c r="H18" i="3" s="1"/>
  <c r="G18" i="3"/>
  <c r="C18" i="3"/>
  <c r="Q12" i="3"/>
  <c r="R12" i="3" s="1"/>
  <c r="Q11" i="3"/>
  <c r="Q13" i="3"/>
  <c r="Q14" i="3"/>
  <c r="Q8" i="3"/>
  <c r="Q9" i="3"/>
  <c r="Q10" i="3"/>
  <c r="M13" i="3"/>
  <c r="M18" i="3" s="1"/>
  <c r="H12" i="3"/>
  <c r="D10" i="3"/>
  <c r="D18" i="3" s="1"/>
  <c r="D13" i="3"/>
  <c r="M11" i="3"/>
  <c r="M8" i="3"/>
  <c r="D9" i="3"/>
  <c r="D8" i="3"/>
  <c r="D12" i="3"/>
  <c r="H14" i="3"/>
  <c r="H8" i="3"/>
  <c r="Q18" i="3" l="1"/>
  <c r="R10" i="3"/>
  <c r="R9" i="3"/>
  <c r="R14" i="3"/>
  <c r="R13" i="3"/>
  <c r="R8" i="3"/>
  <c r="R11" i="3"/>
  <c r="R18" i="3" l="1"/>
</calcChain>
</file>

<file path=xl/sharedStrings.xml><?xml version="1.0" encoding="utf-8"?>
<sst xmlns="http://schemas.openxmlformats.org/spreadsheetml/2006/main" count="57" uniqueCount="26">
  <si>
    <t xml:space="preserve"> INTITULE DU LOT </t>
  </si>
  <si>
    <t xml:space="preserve">MONTANTS FORFAITAIRES ESTIMES DANS L'AVIS APPEL A CONCURRENCE </t>
  </si>
  <si>
    <t xml:space="preserve">_ gardiennage statique d’accès avec accueil sécuritaire, filtrage et contrôles (véhicules et/ou piétons), gestion des flux des entrées et sorties, gestion des badges d’accès ;
_gardiennage et surveillance statique et/ou dynamique de sites par le biais de rondes à horaires fixes ou aléatoires selon les sites (rondes classiques et/ou cynophiles) ; 
 _surveillance d’alarmes intrusion ou d’incendie, contrôle vidéo, gestion des alertes et levées de doute ;
_surveillance « sécurité » (exploitation des systèmes de sécurité incendie, vol, actes de vandalisme, détérioration naturelle, inondations) de bâtiments extérieurs et/ou d’espaces verts.
</t>
  </si>
  <si>
    <t>HT</t>
  </si>
  <si>
    <t>TTC</t>
  </si>
  <si>
    <t xml:space="preserve">MONTANTS MENSUELS  ESTIMES EN € </t>
  </si>
  <si>
    <t xml:space="preserve">MONTANTS ANNUELS ESTIMES EN € </t>
  </si>
  <si>
    <t xml:space="preserve">MONTANTS  ESTIMES SUR LA DUREE TOTALE (48 mois) EN € </t>
  </si>
  <si>
    <t xml:space="preserve">MONTANTS TOTAUX MENSUELS  ESTIMES EN € </t>
  </si>
  <si>
    <t xml:space="preserve">MONTANTS TOTAUX ANNUELS ESTIMES EN € </t>
  </si>
  <si>
    <t xml:space="preserve">MONTANTS TOTAUX ESTIMES SUR LA DUREE TOTALE (48 mois) EN € </t>
  </si>
  <si>
    <r>
      <t xml:space="preserve">MONTANTS TOTAUX </t>
    </r>
    <r>
      <rPr>
        <b/>
        <sz val="22"/>
        <color rgb="FFFF0000"/>
        <rFont val="Arial"/>
        <family val="2"/>
      </rPr>
      <t xml:space="preserve">MAXIMUM </t>
    </r>
    <r>
      <rPr>
        <b/>
        <sz val="22"/>
        <color theme="1"/>
        <rFont val="Arial"/>
        <family val="2"/>
      </rPr>
      <t xml:space="preserve">SUR LA DUREE TOTALE (48 mois) EN € </t>
    </r>
  </si>
  <si>
    <r>
      <t xml:space="preserve">MONTANTS </t>
    </r>
    <r>
      <rPr>
        <b/>
        <sz val="22"/>
        <color rgb="FFFF0000"/>
        <rFont val="Arial"/>
        <family val="2"/>
      </rPr>
      <t xml:space="preserve">MAXIMUMS </t>
    </r>
    <r>
      <rPr>
        <b/>
        <sz val="22"/>
        <color theme="1"/>
        <rFont val="Arial"/>
        <family val="2"/>
      </rPr>
      <t xml:space="preserve">SUR LA DUREE TOTALE (48 mois) EN € </t>
    </r>
  </si>
  <si>
    <t>MONTANTS TOTAUX ESTIMES SUR LA DUREE TOTALE (48 mois) EN € 
FORFAIT ESTIME + BDC ESTIMES</t>
  </si>
  <si>
    <t xml:space="preserve">MONTANTS TOTAUX ESTIMES DANS L'AVIS APPEL A CONCURRENCE  </t>
  </si>
  <si>
    <t xml:space="preserve">N° LOT </t>
  </si>
  <si>
    <t>TOTAUX DE LA PROCEDURE</t>
  </si>
  <si>
    <t xml:space="preserve">MONTANTS DES PRESTATIONS PONCTUELLES (BDC) ESTIMES DANS L'AVIS APPEL A CONCURRENCE </t>
  </si>
  <si>
    <r>
      <t xml:space="preserve"> Prestations d'accueil, de filtrage, de gardiennage, de sécurité incendie et de télésurveillance/vidéo-surveillance au profit de la </t>
    </r>
    <r>
      <rPr>
        <sz val="22"/>
        <color rgb="FFFF0000"/>
        <rFont val="Arial"/>
        <family val="2"/>
      </rPr>
      <t>Base Aérienne 278 (BA 278)</t>
    </r>
    <r>
      <rPr>
        <sz val="22"/>
        <color theme="1"/>
        <rFont val="Arial"/>
        <family val="2"/>
      </rPr>
      <t xml:space="preserve"> d’Ambérieu en Bugey (01) </t>
    </r>
  </si>
  <si>
    <r>
      <t xml:space="preserve">Prestations d'accueil, de filtrage, de gardiennage, de sécurité incendie et de télésurveillancevidéo-surveillance au profit de la 13ème Base de Soutien de MATériel </t>
    </r>
    <r>
      <rPr>
        <sz val="22"/>
        <color rgb="FFFF0000"/>
        <rFont val="Arial"/>
        <family val="2"/>
      </rPr>
      <t xml:space="preserve">(13ème BSMAT) d’Yzeure </t>
    </r>
    <r>
      <rPr>
        <sz val="22"/>
        <color theme="1"/>
        <rFont val="Arial"/>
        <family val="2"/>
      </rPr>
      <t>(03)</t>
    </r>
  </si>
  <si>
    <r>
      <t xml:space="preserve">Prestations d'accueil, de filtrage, de gardiennage, de sécurité incendie et de télésurveillance/vidéo-surveillance au profit du site </t>
    </r>
    <r>
      <rPr>
        <sz val="22"/>
        <color rgb="FFFF0000"/>
        <rFont val="Arial"/>
        <family val="2"/>
      </rPr>
      <t>Desgenettes à Lyon (69)</t>
    </r>
  </si>
  <si>
    <r>
      <t xml:space="preserve">Prestations d'accueil, de filtrage, de gardiennage, de sécurité incendie et de télésurveillance/vidéo-surveillance au profit de l’Etablissement de Diffusion, d’Impression et d’Archives du Commissariat des Armées </t>
    </r>
    <r>
      <rPr>
        <sz val="22"/>
        <color rgb="FFFF0000"/>
        <rFont val="Arial"/>
        <family val="2"/>
      </rPr>
      <t>(EDIACA) à Saint-Etienne (42)</t>
    </r>
    <r>
      <rPr>
        <sz val="22"/>
        <color theme="1"/>
        <rFont val="Arial"/>
        <family val="2"/>
      </rPr>
      <t xml:space="preserve">
</t>
    </r>
  </si>
  <si>
    <r>
      <t>Prestations d'accueil, de filtrage, de gardiennage, de sécurité incendie et de télésurveillance/vidéo-surveillance au profit du 7ème Régiment du Matériel - Quartier Général Sabatier</t>
    </r>
    <r>
      <rPr>
        <sz val="22"/>
        <color rgb="FFFF0000"/>
        <rFont val="Arial"/>
        <family val="2"/>
      </rPr>
      <t xml:space="preserve"> (7ème RMAT – QGS) à Lyon (69) </t>
    </r>
  </si>
  <si>
    <r>
      <t xml:space="preserve">Prestations d'accueil, de filtrage, de gardiennage, de sécurité incendie et de télésurveillance/vidéo-surveillance au profit des Ecoles Militaires de Santé de Lyon Bron </t>
    </r>
    <r>
      <rPr>
        <sz val="22"/>
        <color rgb="FFFF0000"/>
        <rFont val="Arial"/>
        <family val="2"/>
      </rPr>
      <t>(EMSLB) à Bron (69)</t>
    </r>
  </si>
  <si>
    <r>
      <t>Prestations d'accueil, de filtrage, de gardiennage, de sécurité incendie et de télésurveillance/vidéo-surveillance au profit de l’Etablissement Logistique du Commissariat des Armées</t>
    </r>
    <r>
      <rPr>
        <sz val="22"/>
        <color rgb="FFFF0000"/>
        <rFont val="Arial"/>
        <family val="2"/>
      </rPr>
      <t xml:space="preserve"> (ELoCA) à Roanne (42)</t>
    </r>
  </si>
  <si>
    <t xml:space="preserve">GARDIENNAGE  _ DAF_2025_000589
Prestations d'accueil, de filtrage, de gardiennage, de sécurité incendie et de télésurveillance/vidéo surveillance au profit des organismes des Groupements de Soutien Commissariat de Lyon Valence La Valbonne (GSC LVV) et de Clermont – Ferrand (GSC CFD)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</si>
</sst>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28"/>
      <color theme="1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color rgb="FFFF0000"/>
      <name val="Arial"/>
      <family val="2"/>
    </font>
    <font>
      <sz val="22"/>
      <color rgb="FFFF0000"/>
      <name val="Arial"/>
      <family val="2"/>
    </font>
    <font>
      <b/>
      <sz val="28"/>
      <color theme="0"/>
      <name val="Arial"/>
      <family val="2"/>
    </font>
    <font>
      <sz val="22"/>
      <color rgb="FF000000"/>
      <name val="Arial"/>
      <family val="2"/>
    </font>
    <font>
      <sz val="2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11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6" fillId="1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164" fontId="5" fillId="12" borderId="1" xfId="0" applyNumberFormat="1" applyFont="1" applyFill="1" applyBorder="1" applyAlignment="1">
      <alignment horizontal="center" vertical="center" wrapText="1"/>
    </xf>
    <xf numFmtId="164" fontId="5" fillId="1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6" fillId="15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14" borderId="1" xfId="0" applyNumberFormat="1" applyFont="1" applyFill="1" applyBorder="1" applyAlignment="1">
      <alignment horizontal="center" vertical="center" wrapText="1"/>
    </xf>
    <xf numFmtId="164" fontId="5" fillId="17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5" fillId="19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164" fontId="10" fillId="5" borderId="1" xfId="0" applyNumberFormat="1" applyFont="1" applyFill="1" applyBorder="1" applyAlignment="1">
      <alignment horizontal="center" vertical="center"/>
    </xf>
    <xf numFmtId="0" fontId="6" fillId="0" borderId="0" xfId="0" applyFont="1"/>
    <xf numFmtId="10" fontId="5" fillId="4" borderId="1" xfId="0" applyNumberFormat="1" applyFont="1" applyFill="1" applyBorder="1" applyAlignment="1">
      <alignment horizontal="center" vertical="center" wrapText="1"/>
    </xf>
    <xf numFmtId="10" fontId="5" fillId="6" borderId="1" xfId="0" applyNumberFormat="1" applyFont="1" applyFill="1" applyBorder="1" applyAlignment="1">
      <alignment horizontal="center" vertical="center" wrapText="1"/>
    </xf>
    <xf numFmtId="10" fontId="5" fillId="16" borderId="7" xfId="0" applyNumberFormat="1" applyFont="1" applyFill="1" applyBorder="1" applyAlignment="1">
      <alignment horizontal="center" vertical="center" wrapText="1"/>
    </xf>
    <xf numFmtId="10" fontId="5" fillId="16" borderId="2" xfId="0" applyNumberFormat="1" applyFont="1" applyFill="1" applyBorder="1" applyAlignment="1">
      <alignment horizontal="center" vertical="center" wrapText="1"/>
    </xf>
    <xf numFmtId="10" fontId="5" fillId="9" borderId="1" xfId="0" applyNumberFormat="1" applyFont="1" applyFill="1" applyBorder="1" applyAlignment="1">
      <alignment horizontal="center" vertical="center" wrapText="1"/>
    </xf>
    <xf numFmtId="10" fontId="5" fillId="4" borderId="3" xfId="0" applyNumberFormat="1" applyFont="1" applyFill="1" applyBorder="1" applyAlignment="1">
      <alignment horizontal="center" vertical="center" wrapText="1"/>
    </xf>
    <xf numFmtId="10" fontId="5" fillId="4" borderId="6" xfId="0" applyNumberFormat="1" applyFont="1" applyFill="1" applyBorder="1" applyAlignment="1">
      <alignment horizontal="center" vertical="center" wrapText="1"/>
    </xf>
    <xf numFmtId="0" fontId="5" fillId="8" borderId="0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10" fontId="5" fillId="4" borderId="4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10" fontId="5" fillId="17" borderId="1" xfId="0" applyNumberFormat="1" applyFont="1" applyFill="1" applyBorder="1" applyAlignment="1">
      <alignment horizontal="center" vertical="center" wrapText="1"/>
    </xf>
    <xf numFmtId="10" fontId="5" fillId="18" borderId="7" xfId="0" applyNumberFormat="1" applyFont="1" applyFill="1" applyBorder="1" applyAlignment="1">
      <alignment horizontal="center" vertical="center" wrapText="1"/>
    </xf>
    <xf numFmtId="10" fontId="5" fillId="18" borderId="2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CCCC"/>
      <color rgb="FFFF99FF"/>
      <color rgb="FFFF33CC"/>
      <color rgb="FFFFFF99"/>
      <color rgb="FFFFCC99"/>
      <color rgb="FFFFFFCC"/>
      <color rgb="FFFCFE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4"/>
  <sheetViews>
    <sheetView tabSelected="1" zoomScale="40" zoomScaleNormal="40" workbookViewId="0">
      <selection activeCell="L4" sqref="L4"/>
    </sheetView>
  </sheetViews>
  <sheetFormatPr baseColWidth="10" defaultColWidth="10.85546875" defaultRowHeight="20.25" x14ac:dyDescent="0.2"/>
  <cols>
    <col min="1" max="1" width="15.7109375" style="4" customWidth="1"/>
    <col min="2" max="2" width="110.28515625" style="2" customWidth="1"/>
    <col min="3" max="4" width="41.85546875" style="3" customWidth="1"/>
    <col min="5" max="8" width="43.28515625" style="3" customWidth="1"/>
    <col min="9" max="9" width="2.28515625" style="1" customWidth="1"/>
    <col min="10" max="15" width="43.28515625" style="3" customWidth="1"/>
    <col min="16" max="16" width="2.28515625" style="1" customWidth="1"/>
    <col min="17" max="18" width="43.28515625" style="3" customWidth="1"/>
    <col min="19" max="16384" width="10.85546875" style="33"/>
  </cols>
  <sheetData>
    <row r="2" spans="1:18" ht="122.45" customHeight="1" x14ac:dyDescent="0.2">
      <c r="B2" s="47" t="s">
        <v>25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4" spans="1:18" ht="261" customHeight="1" x14ac:dyDescent="0.2">
      <c r="A4" s="48" t="s">
        <v>2</v>
      </c>
      <c r="B4" s="48"/>
      <c r="C4" s="48"/>
      <c r="D4" s="48"/>
      <c r="E4" s="48"/>
    </row>
    <row r="5" spans="1:18" ht="87" customHeight="1" x14ac:dyDescent="0.2">
      <c r="A5" s="5"/>
      <c r="B5" s="6"/>
      <c r="C5" s="42" t="s">
        <v>1</v>
      </c>
      <c r="D5" s="46"/>
      <c r="E5" s="46"/>
      <c r="F5" s="46"/>
      <c r="G5" s="46"/>
      <c r="H5" s="43"/>
      <c r="I5" s="7"/>
      <c r="J5" s="50" t="s">
        <v>17</v>
      </c>
      <c r="K5" s="51"/>
      <c r="L5" s="51"/>
      <c r="M5" s="51"/>
      <c r="N5" s="51"/>
      <c r="O5" s="51"/>
      <c r="P5" s="7"/>
      <c r="Q5" s="39" t="s">
        <v>14</v>
      </c>
      <c r="R5" s="40"/>
    </row>
    <row r="6" spans="1:18" ht="79.5" customHeight="1" x14ac:dyDescent="0.2">
      <c r="A6" s="5"/>
      <c r="B6" s="6"/>
      <c r="C6" s="42" t="s">
        <v>5</v>
      </c>
      <c r="D6" s="43"/>
      <c r="E6" s="37" t="s">
        <v>6</v>
      </c>
      <c r="F6" s="37"/>
      <c r="G6" s="37" t="s">
        <v>7</v>
      </c>
      <c r="H6" s="37"/>
      <c r="I6" s="7"/>
      <c r="J6" s="41" t="s">
        <v>6</v>
      </c>
      <c r="K6" s="41"/>
      <c r="L6" s="41" t="s">
        <v>7</v>
      </c>
      <c r="M6" s="41"/>
      <c r="N6" s="49" t="s">
        <v>12</v>
      </c>
      <c r="O6" s="49"/>
      <c r="P6" s="7"/>
      <c r="Q6" s="38" t="s">
        <v>7</v>
      </c>
      <c r="R6" s="38"/>
    </row>
    <row r="7" spans="1:18" s="34" customFormat="1" ht="67.5" customHeight="1" x14ac:dyDescent="0.2">
      <c r="A7" s="32" t="s">
        <v>15</v>
      </c>
      <c r="B7" s="32" t="s">
        <v>0</v>
      </c>
      <c r="C7" s="21" t="s">
        <v>3</v>
      </c>
      <c r="D7" s="21" t="s">
        <v>4</v>
      </c>
      <c r="E7" s="21" t="s">
        <v>3</v>
      </c>
      <c r="F7" s="21" t="s">
        <v>4</v>
      </c>
      <c r="G7" s="21" t="s">
        <v>3</v>
      </c>
      <c r="H7" s="21" t="s">
        <v>4</v>
      </c>
      <c r="I7" s="8"/>
      <c r="J7" s="22" t="s">
        <v>3</v>
      </c>
      <c r="K7" s="22" t="s">
        <v>4</v>
      </c>
      <c r="L7" s="22" t="s">
        <v>3</v>
      </c>
      <c r="M7" s="22" t="s">
        <v>4</v>
      </c>
      <c r="N7" s="30" t="s">
        <v>3</v>
      </c>
      <c r="O7" s="30" t="s">
        <v>4</v>
      </c>
      <c r="P7" s="8"/>
      <c r="Q7" s="23" t="s">
        <v>3</v>
      </c>
      <c r="R7" s="23" t="s">
        <v>4</v>
      </c>
    </row>
    <row r="8" spans="1:18" ht="132.75" customHeight="1" x14ac:dyDescent="0.2">
      <c r="A8" s="9">
        <v>1</v>
      </c>
      <c r="B8" s="10" t="s">
        <v>18</v>
      </c>
      <c r="C8" s="35">
        <f t="shared" ref="C8:D14" si="0">E8/12</f>
        <v>153516.66666666666</v>
      </c>
      <c r="D8" s="35">
        <f t="shared" si="0"/>
        <v>184220</v>
      </c>
      <c r="E8" s="13">
        <v>1842200</v>
      </c>
      <c r="F8" s="13">
        <f t="shared" ref="F8:F14" si="1">E8*20/100+E8</f>
        <v>2210640</v>
      </c>
      <c r="G8" s="13">
        <f t="shared" ref="G8:G14" si="2">E8*4</f>
        <v>7368800</v>
      </c>
      <c r="H8" s="13">
        <f t="shared" ref="H8:H14" si="3">G8*20/100+G8</f>
        <v>8842560</v>
      </c>
      <c r="I8" s="12"/>
      <c r="J8" s="11">
        <v>1300</v>
      </c>
      <c r="K8" s="11">
        <f t="shared" ref="K8:K14" si="4">J8*20/100+J8</f>
        <v>1560</v>
      </c>
      <c r="L8" s="11">
        <f t="shared" ref="L8:L14" si="5">J8*4</f>
        <v>5200</v>
      </c>
      <c r="M8" s="11">
        <f t="shared" ref="M8:M14" si="6">L8*20/100+L8</f>
        <v>6240</v>
      </c>
      <c r="N8" s="24">
        <v>6500</v>
      </c>
      <c r="O8" s="24">
        <f t="shared" ref="O8:O14" si="7">N8*20/100+N8</f>
        <v>7800</v>
      </c>
      <c r="P8" s="12"/>
      <c r="Q8" s="14">
        <f t="shared" ref="Q8:Q14" si="8">G8+L8</f>
        <v>7374000</v>
      </c>
      <c r="R8" s="14">
        <f t="shared" ref="R8:R14" si="9">Q8*20/100+Q8</f>
        <v>8848800</v>
      </c>
    </row>
    <row r="9" spans="1:18" ht="122.1" customHeight="1" x14ac:dyDescent="0.2">
      <c r="A9" s="18">
        <v>2</v>
      </c>
      <c r="B9" s="10" t="s">
        <v>19</v>
      </c>
      <c r="C9" s="35">
        <f t="shared" si="0"/>
        <v>10250</v>
      </c>
      <c r="D9" s="35">
        <f t="shared" si="0"/>
        <v>12300</v>
      </c>
      <c r="E9" s="13">
        <v>123000</v>
      </c>
      <c r="F9" s="13">
        <f t="shared" si="1"/>
        <v>147600</v>
      </c>
      <c r="G9" s="13">
        <f t="shared" si="2"/>
        <v>492000</v>
      </c>
      <c r="H9" s="13">
        <f t="shared" si="3"/>
        <v>590400</v>
      </c>
      <c r="I9" s="12"/>
      <c r="J9" s="11">
        <v>80000</v>
      </c>
      <c r="K9" s="11">
        <f t="shared" si="4"/>
        <v>96000</v>
      </c>
      <c r="L9" s="11">
        <f t="shared" si="5"/>
        <v>320000</v>
      </c>
      <c r="M9" s="11">
        <f t="shared" si="6"/>
        <v>384000</v>
      </c>
      <c r="N9" s="24">
        <v>800000</v>
      </c>
      <c r="O9" s="24">
        <f t="shared" si="7"/>
        <v>960000</v>
      </c>
      <c r="P9" s="12"/>
      <c r="Q9" s="14">
        <f t="shared" si="8"/>
        <v>812000</v>
      </c>
      <c r="R9" s="14">
        <f t="shared" si="9"/>
        <v>974400</v>
      </c>
    </row>
    <row r="10" spans="1:18" ht="148.5" customHeight="1" x14ac:dyDescent="0.2">
      <c r="A10" s="18">
        <v>3</v>
      </c>
      <c r="B10" s="19" t="s">
        <v>21</v>
      </c>
      <c r="C10" s="35">
        <f t="shared" si="0"/>
        <v>12733.333333333334</v>
      </c>
      <c r="D10" s="35">
        <f t="shared" si="0"/>
        <v>15280</v>
      </c>
      <c r="E10" s="52">
        <v>152800</v>
      </c>
      <c r="F10" s="13">
        <f t="shared" si="1"/>
        <v>183360</v>
      </c>
      <c r="G10" s="13">
        <f t="shared" si="2"/>
        <v>611200</v>
      </c>
      <c r="H10" s="13">
        <f t="shared" si="3"/>
        <v>733440</v>
      </c>
      <c r="I10" s="7"/>
      <c r="J10" s="11">
        <v>40000</v>
      </c>
      <c r="K10" s="11">
        <f t="shared" si="4"/>
        <v>48000</v>
      </c>
      <c r="L10" s="11">
        <f t="shared" si="5"/>
        <v>160000</v>
      </c>
      <c r="M10" s="11">
        <f t="shared" si="6"/>
        <v>192000</v>
      </c>
      <c r="N10" s="24">
        <v>160000</v>
      </c>
      <c r="O10" s="24">
        <f t="shared" si="7"/>
        <v>192000</v>
      </c>
      <c r="P10" s="7"/>
      <c r="Q10" s="14">
        <f t="shared" si="8"/>
        <v>771200</v>
      </c>
      <c r="R10" s="14">
        <f t="shared" si="9"/>
        <v>925440</v>
      </c>
    </row>
    <row r="11" spans="1:18" ht="124.5" customHeight="1" x14ac:dyDescent="0.2">
      <c r="A11" s="20">
        <v>4</v>
      </c>
      <c r="B11" s="10" t="s">
        <v>20</v>
      </c>
      <c r="C11" s="35">
        <f t="shared" si="0"/>
        <v>92833.333333333328</v>
      </c>
      <c r="D11" s="35">
        <f t="shared" si="0"/>
        <v>111400</v>
      </c>
      <c r="E11" s="13">
        <v>1114000</v>
      </c>
      <c r="F11" s="13">
        <f t="shared" si="1"/>
        <v>1336800</v>
      </c>
      <c r="G11" s="13">
        <f t="shared" si="2"/>
        <v>4456000</v>
      </c>
      <c r="H11" s="13">
        <f t="shared" si="3"/>
        <v>5347200</v>
      </c>
      <c r="I11" s="12"/>
      <c r="J11" s="11">
        <v>1000</v>
      </c>
      <c r="K11" s="11">
        <f t="shared" si="4"/>
        <v>1200</v>
      </c>
      <c r="L11" s="11">
        <f t="shared" si="5"/>
        <v>4000</v>
      </c>
      <c r="M11" s="11">
        <f t="shared" si="6"/>
        <v>4800</v>
      </c>
      <c r="N11" s="24">
        <v>5000</v>
      </c>
      <c r="O11" s="24">
        <f t="shared" si="7"/>
        <v>6000</v>
      </c>
      <c r="P11" s="12"/>
      <c r="Q11" s="14">
        <f t="shared" si="8"/>
        <v>4460000</v>
      </c>
      <c r="R11" s="14">
        <f t="shared" si="9"/>
        <v>5352000</v>
      </c>
    </row>
    <row r="12" spans="1:18" ht="138" customHeight="1" x14ac:dyDescent="0.2">
      <c r="A12" s="15">
        <v>5</v>
      </c>
      <c r="B12" s="16" t="s">
        <v>22</v>
      </c>
      <c r="C12" s="13">
        <f t="shared" si="0"/>
        <v>48666.666666666664</v>
      </c>
      <c r="D12" s="13">
        <f t="shared" si="0"/>
        <v>58400</v>
      </c>
      <c r="E12" s="13">
        <v>584000</v>
      </c>
      <c r="F12" s="13">
        <f t="shared" si="1"/>
        <v>700800</v>
      </c>
      <c r="G12" s="13">
        <f t="shared" si="2"/>
        <v>2336000</v>
      </c>
      <c r="H12" s="13">
        <f t="shared" si="3"/>
        <v>2803200</v>
      </c>
      <c r="I12" s="12"/>
      <c r="J12" s="11">
        <v>3000</v>
      </c>
      <c r="K12" s="11">
        <f t="shared" si="4"/>
        <v>3600</v>
      </c>
      <c r="L12" s="11">
        <f t="shared" si="5"/>
        <v>12000</v>
      </c>
      <c r="M12" s="11">
        <f t="shared" si="6"/>
        <v>14400</v>
      </c>
      <c r="N12" s="24">
        <v>20000</v>
      </c>
      <c r="O12" s="24">
        <f t="shared" si="7"/>
        <v>24000</v>
      </c>
      <c r="P12" s="12"/>
      <c r="Q12" s="14">
        <f t="shared" si="8"/>
        <v>2348000</v>
      </c>
      <c r="R12" s="14">
        <f t="shared" si="9"/>
        <v>2817600</v>
      </c>
    </row>
    <row r="13" spans="1:18" ht="141" customHeight="1" x14ac:dyDescent="0.2">
      <c r="A13" s="15">
        <v>6</v>
      </c>
      <c r="B13" s="16" t="s">
        <v>23</v>
      </c>
      <c r="C13" s="13">
        <f t="shared" si="0"/>
        <v>41812.5</v>
      </c>
      <c r="D13" s="13">
        <f t="shared" si="0"/>
        <v>50175</v>
      </c>
      <c r="E13" s="13">
        <v>501750</v>
      </c>
      <c r="F13" s="13">
        <f t="shared" si="1"/>
        <v>602100</v>
      </c>
      <c r="G13" s="13">
        <f t="shared" si="2"/>
        <v>2007000</v>
      </c>
      <c r="H13" s="13">
        <f t="shared" si="3"/>
        <v>2408400</v>
      </c>
      <c r="I13" s="12"/>
      <c r="J13" s="11">
        <v>10000</v>
      </c>
      <c r="K13" s="11">
        <f t="shared" si="4"/>
        <v>12000</v>
      </c>
      <c r="L13" s="11">
        <f t="shared" si="5"/>
        <v>40000</v>
      </c>
      <c r="M13" s="11">
        <f t="shared" si="6"/>
        <v>48000</v>
      </c>
      <c r="N13" s="24">
        <v>40000</v>
      </c>
      <c r="O13" s="24">
        <f t="shared" si="7"/>
        <v>48000</v>
      </c>
      <c r="P13" s="12"/>
      <c r="Q13" s="14">
        <f t="shared" si="8"/>
        <v>2047000</v>
      </c>
      <c r="R13" s="14">
        <f t="shared" si="9"/>
        <v>2456400</v>
      </c>
    </row>
    <row r="14" spans="1:18" ht="147" customHeight="1" x14ac:dyDescent="0.2">
      <c r="A14" s="15">
        <v>7</v>
      </c>
      <c r="B14" s="16" t="s">
        <v>24</v>
      </c>
      <c r="C14" s="13">
        <f t="shared" si="0"/>
        <v>41666.666666666664</v>
      </c>
      <c r="D14" s="13">
        <f t="shared" si="0"/>
        <v>50000</v>
      </c>
      <c r="E14" s="13">
        <v>500000</v>
      </c>
      <c r="F14" s="13">
        <f t="shared" si="1"/>
        <v>600000</v>
      </c>
      <c r="G14" s="13">
        <f t="shared" si="2"/>
        <v>2000000</v>
      </c>
      <c r="H14" s="13">
        <f t="shared" si="3"/>
        <v>2400000</v>
      </c>
      <c r="I14" s="12"/>
      <c r="J14" s="11">
        <v>20000</v>
      </c>
      <c r="K14" s="11">
        <f t="shared" si="4"/>
        <v>24000</v>
      </c>
      <c r="L14" s="11">
        <f t="shared" si="5"/>
        <v>80000</v>
      </c>
      <c r="M14" s="11">
        <f t="shared" si="6"/>
        <v>96000</v>
      </c>
      <c r="N14" s="24">
        <v>100000</v>
      </c>
      <c r="O14" s="24">
        <f t="shared" si="7"/>
        <v>120000</v>
      </c>
      <c r="P14" s="12"/>
      <c r="Q14" s="14">
        <f t="shared" si="8"/>
        <v>2080000</v>
      </c>
      <c r="R14" s="14">
        <f t="shared" si="9"/>
        <v>2496000</v>
      </c>
    </row>
    <row r="15" spans="1:18" ht="11.1" customHeight="1" x14ac:dyDescent="0.2">
      <c r="A15" s="25"/>
      <c r="B15" s="25"/>
      <c r="C15" s="26"/>
      <c r="D15" s="27"/>
      <c r="E15" s="28"/>
      <c r="F15" s="28"/>
      <c r="G15" s="28"/>
      <c r="H15" s="28"/>
      <c r="I15" s="8"/>
      <c r="J15" s="28"/>
      <c r="K15" s="28"/>
      <c r="L15" s="28"/>
      <c r="M15" s="28"/>
      <c r="N15" s="28"/>
      <c r="O15" s="28"/>
      <c r="P15" s="8"/>
      <c r="Q15" s="28"/>
      <c r="R15" s="28"/>
    </row>
    <row r="16" spans="1:18" ht="111.75" customHeight="1" x14ac:dyDescent="0.2">
      <c r="A16" s="44" t="s">
        <v>16</v>
      </c>
      <c r="B16" s="44"/>
      <c r="C16" s="42" t="s">
        <v>8</v>
      </c>
      <c r="D16" s="43"/>
      <c r="E16" s="37" t="s">
        <v>9</v>
      </c>
      <c r="F16" s="37"/>
      <c r="G16" s="37" t="s">
        <v>10</v>
      </c>
      <c r="H16" s="37"/>
      <c r="I16" s="7"/>
      <c r="J16" s="37" t="s">
        <v>9</v>
      </c>
      <c r="K16" s="37"/>
      <c r="L16" s="37" t="s">
        <v>10</v>
      </c>
      <c r="M16" s="37"/>
      <c r="N16" s="37" t="s">
        <v>11</v>
      </c>
      <c r="O16" s="37"/>
      <c r="P16" s="7"/>
      <c r="Q16" s="37" t="s">
        <v>13</v>
      </c>
      <c r="R16" s="37"/>
    </row>
    <row r="17" spans="1:18" s="34" customFormat="1" ht="81" customHeight="1" x14ac:dyDescent="0.2">
      <c r="A17" s="44"/>
      <c r="B17" s="44"/>
      <c r="C17" s="21" t="s">
        <v>3</v>
      </c>
      <c r="D17" s="21" t="s">
        <v>4</v>
      </c>
      <c r="E17" s="21" t="s">
        <v>3</v>
      </c>
      <c r="F17" s="21" t="s">
        <v>4</v>
      </c>
      <c r="G17" s="21" t="s">
        <v>3</v>
      </c>
      <c r="H17" s="21" t="s">
        <v>4</v>
      </c>
      <c r="I17" s="8"/>
      <c r="J17" s="22" t="s">
        <v>3</v>
      </c>
      <c r="K17" s="22" t="s">
        <v>4</v>
      </c>
      <c r="L17" s="22" t="s">
        <v>3</v>
      </c>
      <c r="M17" s="22" t="s">
        <v>4</v>
      </c>
      <c r="N17" s="30" t="s">
        <v>4</v>
      </c>
      <c r="O17" s="30" t="s">
        <v>4</v>
      </c>
      <c r="P17" s="8"/>
      <c r="Q17" s="29" t="s">
        <v>3</v>
      </c>
      <c r="R17" s="29" t="s">
        <v>4</v>
      </c>
    </row>
    <row r="18" spans="1:18" s="36" customFormat="1" ht="81" customHeight="1" x14ac:dyDescent="0.35">
      <c r="A18" s="45"/>
      <c r="B18" s="45"/>
      <c r="C18" s="17">
        <f t="shared" ref="C18:H18" si="10">SUM(C8:C14)</f>
        <v>401479.16666666669</v>
      </c>
      <c r="D18" s="17">
        <f t="shared" si="10"/>
        <v>481775</v>
      </c>
      <c r="E18" s="17">
        <f t="shared" si="10"/>
        <v>4817750</v>
      </c>
      <c r="F18" s="17">
        <f t="shared" si="10"/>
        <v>5781300</v>
      </c>
      <c r="G18" s="17">
        <f t="shared" si="10"/>
        <v>19271000</v>
      </c>
      <c r="H18" s="17">
        <f t="shared" si="10"/>
        <v>23125200</v>
      </c>
      <c r="I18" s="8"/>
      <c r="J18" s="17">
        <f t="shared" ref="J18:O18" si="11">SUM(J8:J14)</f>
        <v>155300</v>
      </c>
      <c r="K18" s="17">
        <f t="shared" si="11"/>
        <v>186360</v>
      </c>
      <c r="L18" s="17">
        <f t="shared" si="11"/>
        <v>621200</v>
      </c>
      <c r="M18" s="17">
        <f t="shared" si="11"/>
        <v>745440</v>
      </c>
      <c r="N18" s="17">
        <f t="shared" si="11"/>
        <v>1131500</v>
      </c>
      <c r="O18" s="17">
        <f t="shared" si="11"/>
        <v>1357800</v>
      </c>
      <c r="P18" s="8"/>
      <c r="Q18" s="17">
        <f>SUM(Q8:Q14)</f>
        <v>19892200</v>
      </c>
      <c r="R18" s="17">
        <f>SUM(R8:R14)</f>
        <v>23870640</v>
      </c>
    </row>
    <row r="24" spans="1:18" ht="34.5" x14ac:dyDescent="0.2">
      <c r="Q24" s="31"/>
    </row>
    <row r="33" spans="1:18" s="1" customFormat="1" x14ac:dyDescent="0.25">
      <c r="A33" s="4"/>
      <c r="B33" s="2"/>
      <c r="C33" s="3"/>
      <c r="D33" s="3"/>
      <c r="E33" s="3"/>
      <c r="F33" s="3"/>
      <c r="G33" s="3"/>
      <c r="H33" s="3"/>
      <c r="J33" s="3"/>
      <c r="K33" s="3"/>
      <c r="L33" s="3"/>
      <c r="M33" s="3"/>
      <c r="N33" s="3"/>
      <c r="O33" s="3"/>
      <c r="Q33" s="3"/>
      <c r="R33" s="3"/>
    </row>
    <row r="44" spans="1:18" s="1" customFormat="1" x14ac:dyDescent="0.25">
      <c r="A44" s="4"/>
      <c r="B44" s="2"/>
      <c r="C44" s="3"/>
      <c r="D44" s="3"/>
      <c r="E44" s="3"/>
      <c r="F44" s="3"/>
      <c r="G44" s="3"/>
      <c r="H44" s="3"/>
      <c r="J44" s="3"/>
      <c r="K44" s="3"/>
      <c r="L44" s="3"/>
      <c r="M44" s="3"/>
      <c r="N44" s="3"/>
      <c r="O44" s="3"/>
      <c r="Q44" s="3"/>
      <c r="R44" s="3"/>
    </row>
  </sheetData>
  <sheetProtection algorithmName="SHA-512" hashValue="OeAr6vsirA0TQmzhDexF+4s8dj7fSdsG/YEiZmrTjQykaY3iSCys3t/Zvfx+8mOvCz0T5BaK3RvQi98hclx3kA==" saltValue="6+ypl1Ro44YMMXXAhCf/8w==" spinCount="100000" sheet="1" objects="1" scenarios="1"/>
  <mergeCells count="20">
    <mergeCell ref="C5:H5"/>
    <mergeCell ref="B2:R2"/>
    <mergeCell ref="A4:E4"/>
    <mergeCell ref="N6:O6"/>
    <mergeCell ref="J5:O5"/>
    <mergeCell ref="C16:D16"/>
    <mergeCell ref="E16:F16"/>
    <mergeCell ref="G16:H16"/>
    <mergeCell ref="A16:B18"/>
    <mergeCell ref="C6:D6"/>
    <mergeCell ref="E6:F6"/>
    <mergeCell ref="G6:H6"/>
    <mergeCell ref="N16:O16"/>
    <mergeCell ref="Q6:R6"/>
    <mergeCell ref="Q16:R16"/>
    <mergeCell ref="Q5:R5"/>
    <mergeCell ref="J6:K6"/>
    <mergeCell ref="L6:M6"/>
    <mergeCell ref="J16:K16"/>
    <mergeCell ref="L16:M16"/>
  </mergeCells>
  <pageMargins left="0.70866141732283472" right="0.70866141732283472" top="0.74803149606299213" bottom="0.74803149606299213" header="0.31496062992125984" footer="0.31496062992125984"/>
  <pageSetup paperSize="9" scale="1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DFF267FE22449AE7E88BB4198B37B" ma:contentTypeVersion="1" ma:contentTypeDescription="Crée un document." ma:contentTypeScope="" ma:versionID="1774db07084490969017da6ac4172e2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57D01A-C90F-451B-A40D-2B536DC42F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C76F01-43F7-4F45-A12F-A3E941B717E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676b56d2-76bd-49f8-8e4f-aa0d93bda36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047926B-ECC4-42E0-B714-AB19E8CC79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MONTANTS 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DELLAC Laurianne SA CL SUPERIE DEF</dc:creator>
  <cp:lastModifiedBy>DELLAC Laurianne SA CE MINDEF</cp:lastModifiedBy>
  <cp:lastPrinted>2025-07-10T14:37:19Z</cp:lastPrinted>
  <dcterms:created xsi:type="dcterms:W3CDTF">2024-01-08T12:56:58Z</dcterms:created>
  <dcterms:modified xsi:type="dcterms:W3CDTF">2025-07-10T14:37:44Z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0x01010049EDFF267FE22449AE7E88BB4198B37B</vt:lpwstr>
  </property>
</Properties>
</file>