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ILANS SOCIAUX\RSU 2023_A venir\Tableaux_Figures_Données pluri_2023\Figures 2023_En cours\Figures_2023_Valeur\"/>
    </mc:Choice>
  </mc:AlternateContent>
  <bookViews>
    <workbookView xWindow="-15" yWindow="-15" windowWidth="18675" windowHeight="3765"/>
  </bookViews>
  <sheets>
    <sheet name="F10" sheetId="4" r:id="rId1"/>
    <sheet name="ext" sheetId="5" r:id="rId2"/>
  </sheets>
  <definedNames>
    <definedName name="_xlnm._FilterDatabase" localSheetId="1" hidden="1">ext!#REF!</definedName>
    <definedName name="_xlnm._FilterDatabase" localSheetId="0" hidden="1">'F10'!#REF!</definedName>
    <definedName name="_xlnm.Print_Area" localSheetId="0">'F10'!$A$1:$H$48</definedName>
  </definedNames>
  <calcPr calcId="162913"/>
</workbook>
</file>

<file path=xl/calcChain.xml><?xml version="1.0" encoding="utf-8"?>
<calcChain xmlns="http://schemas.openxmlformats.org/spreadsheetml/2006/main">
  <c r="P36" i="5" l="1"/>
  <c r="P32" i="5"/>
  <c r="P28" i="5"/>
  <c r="P22" i="5"/>
  <c r="P18" i="5"/>
  <c r="P14" i="5"/>
  <c r="P8" i="5"/>
  <c r="P4" i="5"/>
  <c r="F3" i="5"/>
  <c r="E81" i="5"/>
  <c r="A80" i="5"/>
  <c r="O43" i="5" l="1"/>
  <c r="D44" i="4" l="1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4" i="5"/>
  <c r="F33" i="4" l="1"/>
  <c r="E11" i="4"/>
  <c r="E20" i="4"/>
  <c r="F34" i="4"/>
  <c r="F19" i="4"/>
  <c r="F35" i="4"/>
  <c r="E38" i="4"/>
  <c r="E36" i="4"/>
  <c r="E35" i="4"/>
  <c r="E27" i="4"/>
  <c r="F16" i="4"/>
  <c r="E24" i="4"/>
  <c r="F24" i="4"/>
  <c r="F8" i="4"/>
  <c r="F18" i="4"/>
  <c r="F41" i="4"/>
  <c r="E9" i="4"/>
  <c r="F27" i="4"/>
  <c r="E41" i="4"/>
  <c r="F30" i="4"/>
  <c r="F10" i="4"/>
  <c r="E32" i="4"/>
  <c r="E18" i="4"/>
  <c r="E26" i="4"/>
  <c r="F44" i="4"/>
  <c r="E17" i="4"/>
  <c r="E23" i="4"/>
  <c r="F26" i="4"/>
  <c r="E21" i="4"/>
  <c r="F15" i="4"/>
  <c r="F22" i="4"/>
  <c r="E6" i="4"/>
  <c r="E44" i="4"/>
  <c r="E19" i="4"/>
  <c r="G19" i="4" s="1"/>
  <c r="H19" i="4" s="1"/>
  <c r="E40" i="4"/>
  <c r="E33" i="4"/>
  <c r="G33" i="4" s="1"/>
  <c r="H33" i="4" s="1"/>
  <c r="F37" i="4"/>
  <c r="E16" i="4"/>
  <c r="G16" i="4" s="1"/>
  <c r="H16" i="4" s="1"/>
  <c r="F20" i="4"/>
  <c r="G20" i="4" s="1"/>
  <c r="E25" i="4"/>
  <c r="F17" i="4"/>
  <c r="E22" i="4"/>
  <c r="F7" i="4"/>
  <c r="E13" i="4"/>
  <c r="F9" i="4"/>
  <c r="E10" i="4"/>
  <c r="G10" i="4" s="1"/>
  <c r="F6" i="4"/>
  <c r="F13" i="4"/>
  <c r="E12" i="4"/>
  <c r="F43" i="4"/>
  <c r="F38" i="4"/>
  <c r="F23" i="4"/>
  <c r="E15" i="4"/>
  <c r="G15" i="4" s="1"/>
  <c r="F12" i="4"/>
  <c r="F29" i="4"/>
  <c r="E29" i="4"/>
  <c r="F25" i="4"/>
  <c r="F36" i="4"/>
  <c r="E42" i="4"/>
  <c r="E30" i="4"/>
  <c r="G30" i="4" s="1"/>
  <c r="E8" i="4"/>
  <c r="E39" i="4"/>
  <c r="F42" i="4"/>
  <c r="F14" i="4"/>
  <c r="E34" i="4"/>
  <c r="G34" i="4" s="1"/>
  <c r="H34" i="4" s="1"/>
  <c r="E14" i="4"/>
  <c r="F39" i="4"/>
  <c r="E43" i="4"/>
  <c r="F11" i="4"/>
  <c r="E31" i="4"/>
  <c r="E7" i="4"/>
  <c r="F21" i="4"/>
  <c r="F28" i="4"/>
  <c r="F31" i="4"/>
  <c r="F40" i="4"/>
  <c r="E37" i="4"/>
  <c r="E28" i="4"/>
  <c r="F32" i="4"/>
  <c r="G37" i="4" l="1"/>
  <c r="G11" i="4"/>
  <c r="G18" i="4"/>
  <c r="G8" i="4"/>
  <c r="H8" i="4" s="1"/>
  <c r="G43" i="4"/>
  <c r="H43" i="4" s="1"/>
  <c r="G44" i="4"/>
  <c r="H44" i="4" s="1"/>
  <c r="G35" i="4"/>
  <c r="H35" i="4" s="1"/>
  <c r="G24" i="4"/>
  <c r="H24" i="4" s="1"/>
  <c r="G22" i="4"/>
  <c r="H22" i="4" s="1"/>
  <c r="G28" i="4"/>
  <c r="H28" i="4" s="1"/>
  <c r="G14" i="4"/>
  <c r="H14" i="4" s="1"/>
  <c r="G7" i="4"/>
  <c r="H7" i="4" s="1"/>
  <c r="G13" i="4"/>
  <c r="H13" i="4" s="1"/>
  <c r="H30" i="4"/>
  <c r="G42" i="4"/>
  <c r="H42" i="4" s="1"/>
  <c r="G38" i="4"/>
  <c r="H38" i="4" s="1"/>
  <c r="G40" i="4"/>
  <c r="H40" i="4" s="1"/>
  <c r="G23" i="4"/>
  <c r="H23" i="4" s="1"/>
  <c r="G41" i="4"/>
  <c r="H41" i="4" s="1"/>
  <c r="G17" i="4"/>
  <c r="H17" i="4" s="1"/>
  <c r="G12" i="4"/>
  <c r="H12" i="4" s="1"/>
  <c r="G9" i="4"/>
  <c r="H9" i="4" s="1"/>
  <c r="G29" i="4"/>
  <c r="H29" i="4" s="1"/>
  <c r="G25" i="4"/>
  <c r="H25" i="4" s="1"/>
  <c r="E45" i="4"/>
  <c r="G6" i="4"/>
  <c r="G26" i="4"/>
  <c r="H26" i="4" s="1"/>
  <c r="F45" i="4"/>
  <c r="H20" i="4"/>
  <c r="H18" i="4"/>
  <c r="G31" i="4"/>
  <c r="H31" i="4" s="1"/>
  <c r="G39" i="4"/>
  <c r="H39" i="4" s="1"/>
  <c r="H15" i="4"/>
  <c r="G32" i="4"/>
  <c r="H32" i="4" s="1"/>
  <c r="H11" i="4"/>
  <c r="H37" i="4"/>
  <c r="G21" i="4"/>
  <c r="H21" i="4" s="1"/>
  <c r="H10" i="4"/>
  <c r="G36" i="4"/>
  <c r="H36" i="4" s="1"/>
  <c r="G27" i="4"/>
  <c r="H27" i="4" s="1"/>
  <c r="G45" i="4" l="1"/>
  <c r="H45" i="4" s="1"/>
  <c r="H6" i="4"/>
</calcChain>
</file>

<file path=xl/sharedStrings.xml><?xml version="1.0" encoding="utf-8"?>
<sst xmlns="http://schemas.openxmlformats.org/spreadsheetml/2006/main" count="322" uniqueCount="123">
  <si>
    <t>TOTAL</t>
  </si>
  <si>
    <t>Hommes</t>
  </si>
  <si>
    <t>Femmes</t>
  </si>
  <si>
    <t>FAMILLE PROFESSIONNELLE</t>
  </si>
  <si>
    <t>AA</t>
  </si>
  <si>
    <t>FA</t>
  </si>
  <si>
    <t>FB</t>
  </si>
  <si>
    <t>FC</t>
  </si>
  <si>
    <t>JA</t>
  </si>
  <si>
    <t>JB</t>
  </si>
  <si>
    <t>JC</t>
  </si>
  <si>
    <t>JD</t>
  </si>
  <si>
    <t>JE</t>
  </si>
  <si>
    <t>CB</t>
  </si>
  <si>
    <t>CC</t>
  </si>
  <si>
    <t>CD</t>
  </si>
  <si>
    <t>EC</t>
  </si>
  <si>
    <t>EE</t>
  </si>
  <si>
    <t>GA</t>
  </si>
  <si>
    <t>GB</t>
  </si>
  <si>
    <t>BA</t>
  </si>
  <si>
    <t>BD</t>
  </si>
  <si>
    <t>AD</t>
  </si>
  <si>
    <t>BC</t>
  </si>
  <si>
    <t>EB</t>
  </si>
  <si>
    <t>GC</t>
  </si>
  <si>
    <t>JF</t>
  </si>
  <si>
    <t>EA</t>
  </si>
  <si>
    <t>AB</t>
  </si>
  <si>
    <t>ED</t>
  </si>
  <si>
    <t>FD</t>
  </si>
  <si>
    <t>AC</t>
  </si>
  <si>
    <t>DD</t>
  </si>
  <si>
    <t>BB</t>
  </si>
  <si>
    <t>DB</t>
  </si>
  <si>
    <t>DC</t>
  </si>
  <si>
    <t>DA</t>
  </si>
  <si>
    <t>CA</t>
  </si>
  <si>
    <t>Instrumentation et expérimentation</t>
  </si>
  <si>
    <t>Calcul scientifique</t>
  </si>
  <si>
    <t>Affaires juridiques</t>
  </si>
  <si>
    <t>Administration et pilotage</t>
  </si>
  <si>
    <t>Ressources humaines</t>
  </si>
  <si>
    <t>Gestion financière et comptable</t>
  </si>
  <si>
    <t>BRANCHE D'ACTIVITE PROFESSIONNELLE</t>
  </si>
  <si>
    <t>% Femmes</t>
  </si>
  <si>
    <t>CompteDeMATRICULE</t>
  </si>
  <si>
    <t>clé</t>
  </si>
  <si>
    <t>Final_FP</t>
  </si>
  <si>
    <t>BA|BB</t>
  </si>
  <si>
    <t>BC|BD</t>
  </si>
  <si>
    <t>EA|EB</t>
  </si>
  <si>
    <t>GA|GB</t>
  </si>
  <si>
    <t>JC|JD|JE</t>
  </si>
  <si>
    <t>Final_Libellé FP</t>
  </si>
  <si>
    <t>Biologie et santé, Sciences de la vie et de la terre</t>
  </si>
  <si>
    <t>Expérimentation et production animales</t>
  </si>
  <si>
    <t>Environnements géo-naturels et anthropisés</t>
  </si>
  <si>
    <t>Analyse chimique</t>
  </si>
  <si>
    <t>Analyse chimique|Synthèse chimique</t>
  </si>
  <si>
    <t>Synthèse chimique</t>
  </si>
  <si>
    <t>Science des matériaux / caractérisation</t>
  </si>
  <si>
    <t>Science des matériaux / caractérisation|Science des matériaux / élaboration</t>
  </si>
  <si>
    <t>Science des matériaux / élaboration</t>
  </si>
  <si>
    <t>Assurance qualité / Assurance produit</t>
  </si>
  <si>
    <t>Électronique, électrotechnique, contrôle-commande</t>
  </si>
  <si>
    <t>Étude et réalisation Domaines : mécanique, chaudronnerie, verrerie</t>
  </si>
  <si>
    <t>Production, traitement et analyse des données</t>
  </si>
  <si>
    <t>Sciences de l’information géographique</t>
  </si>
  <si>
    <t>Analyse des sources historiques et culturelles</t>
  </si>
  <si>
    <t>Recueil et analyse des sources archéologiques</t>
  </si>
  <si>
    <t>Ingénierie des systèmes d'information</t>
  </si>
  <si>
    <t>Ingénierie des systèmes d'information|Ingénierie technique et de production</t>
  </si>
  <si>
    <t>Ingénierie technique et de production</t>
  </si>
  <si>
    <t>Ingénierie logicielle</t>
  </si>
  <si>
    <t>Statistiques</t>
  </si>
  <si>
    <t>Information scientifique et technique, documentation et collections patrimoniales</t>
  </si>
  <si>
    <t>Médiation scientifique, culture et communication</t>
  </si>
  <si>
    <t>Édition et graphisme</t>
  </si>
  <si>
    <t>Productions audiovisuelles, productions pédagogiques et web</t>
  </si>
  <si>
    <t>Patrimoine immobilier</t>
  </si>
  <si>
    <t>Patrimoine immobilier|Logistique</t>
  </si>
  <si>
    <t>Logistique</t>
  </si>
  <si>
    <t>Prévention</t>
  </si>
  <si>
    <t>Formation continue, orientation et insertion professionnelle</t>
  </si>
  <si>
    <t>Partenariat, valorisation de la recherche, coopération internationale</t>
  </si>
  <si>
    <t>Administration et pilotage|Ressources humaines|Gestion financière et comptable</t>
  </si>
  <si>
    <t>A</t>
  </si>
  <si>
    <t>B</t>
  </si>
  <si>
    <t>C</t>
  </si>
  <si>
    <t>D</t>
  </si>
  <si>
    <t>E</t>
  </si>
  <si>
    <t>F</t>
  </si>
  <si>
    <t>G</t>
  </si>
  <si>
    <t>J</t>
  </si>
  <si>
    <t>Ens des IT par FP et sexe</t>
  </si>
  <si>
    <t>Table des FP et libellé</t>
  </si>
  <si>
    <t>Nbre de FP par BAP</t>
  </si>
  <si>
    <t>Sciences du vivant, de la terre et de l’environnement</t>
  </si>
  <si>
    <t>Table des BAP avec libellé</t>
  </si>
  <si>
    <t>BAP A : Sciences du vivant, de la terre et de l’environnement</t>
  </si>
  <si>
    <t>BAP C : Sciences de l’ingénieur et  instrumentation scientifique</t>
  </si>
  <si>
    <t>BAP D : Sciences humaines et sociales</t>
  </si>
  <si>
    <t>BAP E : Informatique, statistiques et calcul scientifique</t>
  </si>
  <si>
    <t>BAP F : Culture, communication, production et diffusion des savoirs</t>
  </si>
  <si>
    <t>BAP G : Patrimoine immobilier, logistique, restauration et prévention</t>
  </si>
  <si>
    <t>BAP J : Gestion et pilotage</t>
  </si>
  <si>
    <t>Proportion de femmes permanentes par famille professionnelle (FP)</t>
  </si>
  <si>
    <t>Nbre FP</t>
  </si>
  <si>
    <t>BAP B : Sciences chimiques et sciences des matériaux</t>
  </si>
  <si>
    <t>Sciences chimiques et Sciences des matériaux</t>
  </si>
  <si>
    <t>Sciences de l’Ingénieur et  instrumentation scientifique</t>
  </si>
  <si>
    <t>Sciences Humaines et Sociales</t>
  </si>
  <si>
    <t>Informatique, Statistiques et Calcul scientifique</t>
  </si>
  <si>
    <t>Culture, Communication, Production et diffusion des savoirs</t>
  </si>
  <si>
    <t>Patrimoine immobilier, Logistique, Restauration et Prévention</t>
  </si>
  <si>
    <t>Gestion et Pilotage</t>
  </si>
  <si>
    <t>Expérimentation et production végétales</t>
  </si>
  <si>
    <t>Mettre 1</t>
  </si>
  <si>
    <t>Final_FP 2023</t>
  </si>
  <si>
    <t>Sexe_Ok</t>
  </si>
  <si>
    <t>Final_BAP 2023</t>
  </si>
  <si>
    <t>Final_Libellé BAP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</si>
</sst>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sz val="10"/>
      <name val="Arial"/>
      <family val="2"/>
    </font>
    <font>
      <b/>
      <sz val="8"/>
      <name val="DUTCH"/>
    </font>
    <font>
      <sz val="8"/>
      <name val="Arial Narrow"/>
      <family val="2"/>
    </font>
    <font>
      <sz val="8"/>
      <name val="DUTCH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</font>
    <font>
      <sz val="10"/>
      <color indexed="8"/>
      <name val="Arial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0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tted">
        <color indexed="64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tted">
        <color indexed="64"/>
      </bottom>
      <diagonal/>
    </border>
    <border>
      <left style="double">
        <color indexed="8"/>
      </left>
      <right/>
      <top/>
      <bottom style="dotted">
        <color indexed="64"/>
      </bottom>
      <diagonal/>
    </border>
    <border>
      <left style="thin">
        <color indexed="8"/>
      </left>
      <right style="double">
        <color indexed="8"/>
      </right>
      <top/>
      <bottom style="dotted">
        <color indexed="64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tted">
        <color indexed="64"/>
      </bottom>
      <diagonal/>
    </border>
    <border>
      <left style="double">
        <color indexed="8"/>
      </left>
      <right style="double">
        <color indexed="8"/>
      </right>
      <top/>
      <bottom style="dotted">
        <color indexed="64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tted">
        <color indexed="64"/>
      </bottom>
      <diagonal/>
    </border>
    <border>
      <left style="double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2" fillId="0" borderId="0"/>
    <xf numFmtId="0" fontId="24" fillId="0" borderId="0"/>
  </cellStyleXfs>
  <cellXfs count="91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2" xfId="0" applyFont="1" applyFill="1" applyBorder="1" applyAlignment="1">
      <alignment vertical="center"/>
    </xf>
    <xf numFmtId="0" fontId="9" fillId="0" borderId="0" xfId="0" applyFont="1" applyFill="1"/>
    <xf numFmtId="0" fontId="10" fillId="0" borderId="3" xfId="0" applyFont="1" applyFill="1" applyBorder="1" applyAlignment="1">
      <alignment horizontal="center"/>
    </xf>
    <xf numFmtId="0" fontId="11" fillId="0" borderId="4" xfId="0" applyFont="1" applyFill="1" applyBorder="1"/>
    <xf numFmtId="0" fontId="13" fillId="0" borderId="0" xfId="0" applyFont="1" applyFill="1"/>
    <xf numFmtId="0" fontId="10" fillId="0" borderId="5" xfId="0" applyFont="1" applyFill="1" applyBorder="1" applyAlignment="1">
      <alignment horizontal="center"/>
    </xf>
    <xf numFmtId="0" fontId="11" fillId="0" borderId="6" xfId="0" applyFont="1" applyFill="1" applyBorder="1"/>
    <xf numFmtId="0" fontId="10" fillId="0" borderId="7" xfId="0" applyFont="1" applyFill="1" applyBorder="1" applyAlignment="1">
      <alignment horizontal="center"/>
    </xf>
    <xf numFmtId="0" fontId="11" fillId="0" borderId="8" xfId="0" applyFont="1" applyFill="1" applyBorder="1"/>
    <xf numFmtId="0" fontId="15" fillId="0" borderId="0" xfId="0" applyFont="1" applyFill="1" applyAlignment="1">
      <alignment vertical="center"/>
    </xf>
    <xf numFmtId="0" fontId="15" fillId="0" borderId="0" xfId="0" applyFont="1" applyFill="1"/>
    <xf numFmtId="164" fontId="15" fillId="0" borderId="0" xfId="0" applyNumberFormat="1" applyFont="1" applyFill="1"/>
    <xf numFmtId="0" fontId="8" fillId="0" borderId="9" xfId="0" applyFont="1" applyFill="1" applyBorder="1" applyAlignment="1">
      <alignment horizontal="center" vertical="center" wrapText="1"/>
    </xf>
    <xf numFmtId="164" fontId="10" fillId="0" borderId="10" xfId="1" applyNumberFormat="1" applyFont="1" applyFill="1" applyBorder="1" applyAlignment="1">
      <alignment horizontal="center"/>
    </xf>
    <xf numFmtId="164" fontId="10" fillId="0" borderId="11" xfId="1" applyNumberFormat="1" applyFont="1" applyFill="1" applyBorder="1" applyAlignment="1">
      <alignment horizontal="center"/>
    </xf>
    <xf numFmtId="164" fontId="10" fillId="0" borderId="12" xfId="1" applyNumberFormat="1" applyFont="1" applyFill="1" applyBorder="1" applyAlignment="1">
      <alignment horizontal="center"/>
    </xf>
    <xf numFmtId="164" fontId="8" fillId="0" borderId="9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20" fillId="0" borderId="0" xfId="0" applyFont="1" applyFill="1"/>
    <xf numFmtId="0" fontId="17" fillId="0" borderId="0" xfId="0" applyFont="1" applyFill="1"/>
    <xf numFmtId="0" fontId="5" fillId="0" borderId="0" xfId="0" applyFont="1"/>
    <xf numFmtId="0" fontId="18" fillId="0" borderId="0" xfId="0" applyFont="1"/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3" fontId="12" fillId="3" borderId="17" xfId="0" applyNumberFormat="1" applyFont="1" applyFill="1" applyBorder="1" applyAlignment="1">
      <alignment horizontal="center"/>
    </xf>
    <xf numFmtId="3" fontId="12" fillId="3" borderId="18" xfId="0" applyNumberFormat="1" applyFont="1" applyFill="1" applyBorder="1" applyAlignment="1">
      <alignment horizontal="center"/>
    </xf>
    <xf numFmtId="3" fontId="10" fillId="3" borderId="4" xfId="0" applyNumberFormat="1" applyFont="1" applyFill="1" applyBorder="1" applyAlignment="1">
      <alignment horizontal="center"/>
    </xf>
    <xf numFmtId="3" fontId="12" fillId="3" borderId="19" xfId="0" applyNumberFormat="1" applyFont="1" applyFill="1" applyBorder="1" applyAlignment="1">
      <alignment horizontal="center"/>
    </xf>
    <xf numFmtId="3" fontId="12" fillId="3" borderId="20" xfId="0" applyNumberFormat="1" applyFont="1" applyFill="1" applyBorder="1" applyAlignment="1">
      <alignment horizontal="center"/>
    </xf>
    <xf numFmtId="3" fontId="10" fillId="3" borderId="6" xfId="0" applyNumberFormat="1" applyFont="1" applyFill="1" applyBorder="1" applyAlignment="1">
      <alignment horizontal="center"/>
    </xf>
    <xf numFmtId="3" fontId="12" fillId="3" borderId="21" xfId="0" applyNumberFormat="1" applyFont="1" applyFill="1" applyBorder="1" applyAlignment="1">
      <alignment horizontal="center"/>
    </xf>
    <xf numFmtId="3" fontId="12" fillId="3" borderId="22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0" fontId="21" fillId="0" borderId="1" xfId="2" applyFont="1" applyFill="1" applyBorder="1" applyAlignment="1">
      <alignment wrapText="1"/>
    </xf>
    <xf numFmtId="0" fontId="21" fillId="0" borderId="1" xfId="2" applyFont="1" applyFill="1" applyBorder="1" applyAlignment="1">
      <alignment horizontal="right" wrapText="1"/>
    </xf>
    <xf numFmtId="0" fontId="19" fillId="0" borderId="1" xfId="2" applyFont="1" applyFill="1" applyBorder="1" applyAlignment="1">
      <alignment wrapText="1"/>
    </xf>
    <xf numFmtId="0" fontId="3" fillId="0" borderId="29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23" fillId="2" borderId="13" xfId="3" applyFont="1" applyFill="1" applyBorder="1" applyAlignment="1">
      <alignment horizontal="center"/>
    </xf>
    <xf numFmtId="0" fontId="23" fillId="0" borderId="1" xfId="3" applyFont="1" applyFill="1" applyBorder="1" applyAlignment="1">
      <alignment wrapText="1"/>
    </xf>
    <xf numFmtId="0" fontId="23" fillId="0" borderId="1" xfId="3" applyFont="1" applyFill="1" applyBorder="1" applyAlignment="1">
      <alignment horizontal="right" wrapText="1"/>
    </xf>
    <xf numFmtId="0" fontId="18" fillId="4" borderId="0" xfId="0" applyFont="1" applyFill="1"/>
    <xf numFmtId="0" fontId="1" fillId="4" borderId="0" xfId="0" applyFont="1" applyFill="1"/>
    <xf numFmtId="0" fontId="21" fillId="5" borderId="13" xfId="2" applyFont="1" applyFill="1" applyBorder="1" applyAlignment="1">
      <alignment horizontal="center"/>
    </xf>
    <xf numFmtId="0" fontId="19" fillId="2" borderId="33" xfId="2" applyFont="1" applyFill="1" applyBorder="1" applyAlignment="1">
      <alignment horizontal="center"/>
    </xf>
    <xf numFmtId="0" fontId="19" fillId="2" borderId="34" xfId="2" applyFont="1" applyFill="1" applyBorder="1" applyAlignment="1">
      <alignment horizontal="center"/>
    </xf>
    <xf numFmtId="0" fontId="19" fillId="2" borderId="39" xfId="2" applyFont="1" applyFill="1" applyBorder="1" applyAlignment="1">
      <alignment horizontal="center"/>
    </xf>
    <xf numFmtId="0" fontId="19" fillId="0" borderId="25" xfId="2" applyFont="1" applyFill="1" applyBorder="1" applyAlignment="1">
      <alignment wrapText="1"/>
    </xf>
    <xf numFmtId="0" fontId="19" fillId="0" borderId="40" xfId="2" applyFont="1" applyFill="1" applyBorder="1" applyAlignment="1">
      <alignment horizontal="right" wrapText="1"/>
    </xf>
    <xf numFmtId="0" fontId="19" fillId="0" borderId="26" xfId="2" applyFont="1" applyFill="1" applyBorder="1" applyAlignment="1">
      <alignment wrapText="1"/>
    </xf>
    <xf numFmtId="0" fontId="19" fillId="0" borderId="27" xfId="2" applyFont="1" applyFill="1" applyBorder="1" applyAlignment="1">
      <alignment wrapText="1"/>
    </xf>
    <xf numFmtId="0" fontId="19" fillId="0" borderId="41" xfId="2" applyFont="1" applyFill="1" applyBorder="1" applyAlignment="1">
      <alignment horizontal="right" wrapText="1"/>
    </xf>
    <xf numFmtId="0" fontId="19" fillId="0" borderId="23" xfId="2" applyFont="1" applyFill="1" applyBorder="1" applyAlignment="1">
      <alignment wrapText="1"/>
    </xf>
    <xf numFmtId="0" fontId="19" fillId="0" borderId="24" xfId="2" applyFont="1" applyFill="1" applyBorder="1" applyAlignment="1">
      <alignment wrapText="1"/>
    </xf>
    <xf numFmtId="0" fontId="19" fillId="0" borderId="42" xfId="2" applyFont="1" applyFill="1" applyBorder="1" applyAlignment="1">
      <alignment horizontal="right" wrapText="1"/>
    </xf>
    <xf numFmtId="0" fontId="25" fillId="5" borderId="35" xfId="2" applyFont="1" applyFill="1" applyBorder="1" applyAlignment="1">
      <alignment horizontal="center"/>
    </xf>
    <xf numFmtId="0" fontId="18" fillId="4" borderId="28" xfId="0" applyFont="1" applyFill="1" applyBorder="1"/>
    <xf numFmtId="0" fontId="19" fillId="2" borderId="43" xfId="2" applyFont="1" applyFill="1" applyBorder="1" applyAlignment="1">
      <alignment horizontal="center"/>
    </xf>
    <xf numFmtId="0" fontId="19" fillId="2" borderId="44" xfId="2" applyFont="1" applyFill="1" applyBorder="1" applyAlignment="1">
      <alignment horizontal="center"/>
    </xf>
    <xf numFmtId="0" fontId="19" fillId="2" borderId="36" xfId="2" applyFont="1" applyFill="1" applyBorder="1" applyAlignment="1">
      <alignment horizontal="center"/>
    </xf>
    <xf numFmtId="0" fontId="19" fillId="2" borderId="45" xfId="2" applyFont="1" applyFill="1" applyBorder="1" applyAlignment="1">
      <alignment horizontal="center"/>
    </xf>
    <xf numFmtId="0" fontId="19" fillId="2" borderId="0" xfId="2" applyFont="1" applyFill="1" applyBorder="1" applyAlignment="1">
      <alignment horizontal="center"/>
    </xf>
    <xf numFmtId="0" fontId="19" fillId="2" borderId="37" xfId="2" applyFont="1" applyFill="1" applyBorder="1" applyAlignment="1">
      <alignment horizontal="center"/>
    </xf>
    <xf numFmtId="0" fontId="19" fillId="2" borderId="46" xfId="2" applyFont="1" applyFill="1" applyBorder="1" applyAlignment="1">
      <alignment horizontal="center"/>
    </xf>
    <xf numFmtId="0" fontId="19" fillId="2" borderId="47" xfId="2" applyFont="1" applyFill="1" applyBorder="1" applyAlignment="1">
      <alignment horizontal="center"/>
    </xf>
    <xf numFmtId="0" fontId="19" fillId="2" borderId="38" xfId="2" applyFont="1" applyFill="1" applyBorder="1" applyAlignment="1">
      <alignment horizontal="center"/>
    </xf>
    <xf numFmtId="0" fontId="19" fillId="5" borderId="33" xfId="2" applyFont="1" applyFill="1" applyBorder="1" applyAlignment="1">
      <alignment horizontal="center"/>
    </xf>
    <xf numFmtId="0" fontId="19" fillId="5" borderId="39" xfId="2" applyFont="1" applyFill="1" applyBorder="1" applyAlignment="1">
      <alignment horizontal="center"/>
    </xf>
    <xf numFmtId="0" fontId="19" fillId="0" borderId="40" xfId="2" applyFont="1" applyFill="1" applyBorder="1" applyAlignment="1">
      <alignment wrapText="1"/>
    </xf>
    <xf numFmtId="0" fontId="19" fillId="0" borderId="41" xfId="2" applyFont="1" applyFill="1" applyBorder="1" applyAlignment="1">
      <alignment wrapText="1"/>
    </xf>
  </cellXfs>
  <cellStyles count="4">
    <cellStyle name="Normal" xfId="0" builtinId="0"/>
    <cellStyle name="Normal_ext" xfId="2"/>
    <cellStyle name="Normal_ext_1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327025</xdr:colOff>
      <xdr:row>2</xdr:row>
      <xdr:rowOff>59823</xdr:rowOff>
    </xdr:from>
    <xdr:ext cx="8754379" cy="2354386"/>
    <xdr:sp macro="" textlink="">
      <xdr:nvSpPr>
        <xdr:cNvPr id="2" name="Rectangle 1"/>
        <xdr:cNvSpPr/>
      </xdr:nvSpPr>
      <xdr:spPr>
        <a:xfrm>
          <a:off x="10271125" y="415423"/>
          <a:ext cx="8383770" cy="2270301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fr-FR" sz="3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Attention 3 colonnes</a:t>
          </a:r>
          <a:r>
            <a:rPr lang="fr-FR" sz="36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 sur les effectifs</a:t>
          </a:r>
        </a:p>
        <a:p>
          <a:pPr algn="ctr"/>
          <a:r>
            <a:rPr lang="fr-FR" sz="36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sont masquées E-F-G</a:t>
          </a:r>
        </a:p>
        <a:p>
          <a:pPr algn="ctr">
            <a:lnSpc>
              <a:spcPts val="3800"/>
            </a:lnSpc>
          </a:pPr>
          <a:r>
            <a:rPr lang="fr-FR" sz="36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Il ne faut pas les garder quand sauvegarde </a:t>
          </a:r>
        </a:p>
        <a:p>
          <a:pPr algn="ctr"/>
          <a:r>
            <a:rPr lang="fr-FR" sz="3600" b="1" cap="none" spc="0" baseline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du doc final en excel et word</a:t>
          </a:r>
          <a:endParaRPr lang="fr-FR" sz="3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H47"/>
  <sheetViews>
    <sheetView showGridLines="0" tabSelected="1" workbookViewId="0">
      <selection activeCell="B34" sqref="B34:B37"/>
    </sheetView>
  </sheetViews>
  <sheetFormatPr baseColWidth="10" defaultColWidth="11.42578125" defaultRowHeight="12.75"/>
  <cols>
    <col min="1" max="1" width="2.28515625" style="16" customWidth="1"/>
    <col min="2" max="2" width="42.85546875" style="16" customWidth="1"/>
    <col min="3" max="3" width="8.42578125" style="16" customWidth="1"/>
    <col min="4" max="4" width="49" style="16" customWidth="1"/>
    <col min="5" max="5" width="8.85546875" style="16" customWidth="1"/>
    <col min="6" max="6" width="8.5703125" style="16" customWidth="1"/>
    <col min="7" max="7" width="7.140625" style="16" customWidth="1"/>
    <col min="8" max="8" width="9.28515625" style="16" customWidth="1"/>
    <col min="9" max="9" width="5.7109375" style="16" bestFit="1" customWidth="1"/>
    <col min="10" max="10" width="8" style="16" customWidth="1"/>
    <col min="11" max="16384" width="11.42578125" style="16"/>
  </cols>
  <sheetData>
    <row r="1" spans="2:8" ht="14.1" customHeight="1"/>
    <row r="2" spans="2:8" s="3" customFormat="1" ht="20.25" customHeight="1">
      <c r="B2" s="2" t="s">
        <v>107</v>
      </c>
      <c r="C2" s="2"/>
      <c r="D2" s="1"/>
      <c r="E2" s="24"/>
    </row>
    <row r="3" spans="2:8" ht="14.1" customHeight="1">
      <c r="E3" s="23"/>
      <c r="F3" s="23"/>
      <c r="G3" s="23"/>
    </row>
    <row r="4" spans="2:8" s="5" customFormat="1" ht="14.1" customHeight="1" thickBot="1">
      <c r="B4" s="4"/>
      <c r="E4" s="23">
        <v>1</v>
      </c>
      <c r="F4" s="23">
        <v>2</v>
      </c>
      <c r="G4" s="23"/>
    </row>
    <row r="5" spans="2:8" s="7" customFormat="1" ht="14.1" customHeight="1" thickTop="1" thickBot="1">
      <c r="B5" s="6" t="s">
        <v>44</v>
      </c>
      <c r="C5" s="48" t="s">
        <v>3</v>
      </c>
      <c r="D5" s="49"/>
      <c r="E5" s="28" t="s">
        <v>1</v>
      </c>
      <c r="F5" s="29" t="s">
        <v>2</v>
      </c>
      <c r="G5" s="30" t="s">
        <v>0</v>
      </c>
      <c r="H5" s="18" t="s">
        <v>45</v>
      </c>
    </row>
    <row r="6" spans="2:8" s="10" customFormat="1" ht="14.25" thickTop="1">
      <c r="B6" s="46" t="s">
        <v>100</v>
      </c>
      <c r="C6" s="8" t="s">
        <v>4</v>
      </c>
      <c r="D6" s="9" t="str">
        <f>VLOOKUP($C6,ext!$I$3:$J$42,2,FALSE)</f>
        <v>Biologie et santé, Sciences de la vie et de la terre</v>
      </c>
      <c r="E6" s="31">
        <f>SUMIF(ext!$A:$A,'F10'!$C6&amp;"_"&amp;'F10'!E$4,ext!$D:$D)</f>
        <v>459</v>
      </c>
      <c r="F6" s="32">
        <f>SUMIF(ext!$A:$A,'F10'!$C6&amp;"_"&amp;'F10'!F$4,ext!$D:$D)</f>
        <v>1037</v>
      </c>
      <c r="G6" s="33">
        <f>+E6+F6</f>
        <v>1496</v>
      </c>
      <c r="H6" s="19">
        <f>+F6/G6</f>
        <v>0.69318181818181823</v>
      </c>
    </row>
    <row r="7" spans="2:8" s="10" customFormat="1" ht="14.1" customHeight="1">
      <c r="B7" s="47"/>
      <c r="C7" s="11" t="s">
        <v>28</v>
      </c>
      <c r="D7" s="12" t="str">
        <f>VLOOKUP($C7,ext!$I$3:$J$42,2,FALSE)</f>
        <v>Expérimentation et production animales</v>
      </c>
      <c r="E7" s="34">
        <f>SUMIF(ext!$A:$A,'F10'!$C7&amp;"_"&amp;'F10'!E$4,ext!$D:$D)</f>
        <v>106</v>
      </c>
      <c r="F7" s="35">
        <f>SUMIF(ext!$A:$A,'F10'!$C7&amp;"_"&amp;'F10'!F$4,ext!$D:$D)</f>
        <v>143</v>
      </c>
      <c r="G7" s="36">
        <f t="shared" ref="G7:G44" si="0">+E7+F7</f>
        <v>249</v>
      </c>
      <c r="H7" s="20">
        <f t="shared" ref="H7:H44" si="1">+F7/G7</f>
        <v>0.57429718875502012</v>
      </c>
    </row>
    <row r="8" spans="2:8" s="10" customFormat="1" ht="14.1" customHeight="1">
      <c r="B8" s="47"/>
      <c r="C8" s="11" t="s">
        <v>31</v>
      </c>
      <c r="D8" s="12" t="str">
        <f>VLOOKUP($C8,ext!$I$3:$J$42,2,FALSE)</f>
        <v>Expérimentation et production végétales</v>
      </c>
      <c r="E8" s="34">
        <f>SUMIF(ext!$A:$A,'F10'!$C8&amp;"_"&amp;'F10'!E$4,ext!$D:$D)</f>
        <v>12</v>
      </c>
      <c r="F8" s="35">
        <f>SUMIF(ext!$A:$A,'F10'!$C8&amp;"_"&amp;'F10'!F$4,ext!$D:$D)</f>
        <v>17</v>
      </c>
      <c r="G8" s="36">
        <f t="shared" si="0"/>
        <v>29</v>
      </c>
      <c r="H8" s="20">
        <f t="shared" si="1"/>
        <v>0.58620689655172409</v>
      </c>
    </row>
    <row r="9" spans="2:8" s="10" customFormat="1" ht="14.1" customHeight="1" thickBot="1">
      <c r="B9" s="50"/>
      <c r="C9" s="13" t="s">
        <v>22</v>
      </c>
      <c r="D9" s="14" t="str">
        <f>VLOOKUP($C9,ext!$I$3:$J$42,2,FALSE)</f>
        <v>Environnements géo-naturels et anthropisés</v>
      </c>
      <c r="E9" s="37">
        <f>SUMIF(ext!$A:$A,'F10'!$C9&amp;"_"&amp;'F10'!E$4,ext!$D:$D)</f>
        <v>82</v>
      </c>
      <c r="F9" s="38">
        <f>SUMIF(ext!$A:$A,'F10'!$C9&amp;"_"&amp;'F10'!F$4,ext!$D:$D)</f>
        <v>45</v>
      </c>
      <c r="G9" s="39">
        <f t="shared" si="0"/>
        <v>127</v>
      </c>
      <c r="H9" s="21">
        <f t="shared" si="1"/>
        <v>0.3543307086614173</v>
      </c>
    </row>
    <row r="10" spans="2:8" s="10" customFormat="1" ht="14.25" thickTop="1">
      <c r="B10" s="46" t="s">
        <v>109</v>
      </c>
      <c r="C10" s="8" t="s">
        <v>20</v>
      </c>
      <c r="D10" s="9" t="str">
        <f>VLOOKUP($C10,ext!$I$3:$J$42,2,FALSE)</f>
        <v>Analyse chimique</v>
      </c>
      <c r="E10" s="31">
        <f>SUMIF(ext!$A:$A,'F10'!$C10&amp;"_"&amp;'F10'!E$4,ext!$D:$D)</f>
        <v>185</v>
      </c>
      <c r="F10" s="32">
        <f>SUMIF(ext!$A:$A,'F10'!$C10&amp;"_"&amp;'F10'!F$4,ext!$D:$D)</f>
        <v>225</v>
      </c>
      <c r="G10" s="33">
        <f t="shared" si="0"/>
        <v>410</v>
      </c>
      <c r="H10" s="19">
        <f t="shared" si="1"/>
        <v>0.54878048780487809</v>
      </c>
    </row>
    <row r="11" spans="2:8" s="10" customFormat="1" ht="13.5">
      <c r="B11" s="51"/>
      <c r="C11" s="11" t="s">
        <v>49</v>
      </c>
      <c r="D11" s="12" t="str">
        <f>VLOOKUP($C11,ext!$I$3:$J$42,2,FALSE)</f>
        <v>Analyse chimique|Synthèse chimique</v>
      </c>
      <c r="E11" s="34">
        <f>SUMIF(ext!$A:$A,'F10'!$C11&amp;"_"&amp;'F10'!E$4,ext!$D:$D)</f>
        <v>17</v>
      </c>
      <c r="F11" s="35">
        <f>SUMIF(ext!$A:$A,'F10'!$C11&amp;"_"&amp;'F10'!F$4,ext!$D:$D)</f>
        <v>23</v>
      </c>
      <c r="G11" s="36">
        <f t="shared" si="0"/>
        <v>40</v>
      </c>
      <c r="H11" s="20">
        <f t="shared" si="1"/>
        <v>0.57499999999999996</v>
      </c>
    </row>
    <row r="12" spans="2:8" s="10" customFormat="1" ht="13.5">
      <c r="B12" s="51"/>
      <c r="C12" s="11" t="s">
        <v>33</v>
      </c>
      <c r="D12" s="12" t="str">
        <f>VLOOKUP($C12,ext!$I$3:$J$42,2,FALSE)</f>
        <v>Synthèse chimique</v>
      </c>
      <c r="E12" s="34">
        <f>SUMIF(ext!$A:$A,'F10'!$C12&amp;"_"&amp;'F10'!E$4,ext!$D:$D)</f>
        <v>90</v>
      </c>
      <c r="F12" s="35">
        <f>SUMIF(ext!$A:$A,'F10'!$C12&amp;"_"&amp;'F10'!F$4,ext!$D:$D)</f>
        <v>62</v>
      </c>
      <c r="G12" s="36">
        <f t="shared" si="0"/>
        <v>152</v>
      </c>
      <c r="H12" s="20">
        <f t="shared" si="1"/>
        <v>0.40789473684210525</v>
      </c>
    </row>
    <row r="13" spans="2:8" s="10" customFormat="1" ht="13.5">
      <c r="B13" s="51"/>
      <c r="C13" s="11" t="s">
        <v>23</v>
      </c>
      <c r="D13" s="12" t="str">
        <f>VLOOKUP($C13,ext!$I$3:$J$42,2,FALSE)</f>
        <v>Science des matériaux / caractérisation</v>
      </c>
      <c r="E13" s="34">
        <f>SUMIF(ext!$A:$A,'F10'!$C13&amp;"_"&amp;'F10'!E$4,ext!$D:$D)</f>
        <v>262</v>
      </c>
      <c r="F13" s="35">
        <f>SUMIF(ext!$A:$A,'F10'!$C13&amp;"_"&amp;'F10'!F$4,ext!$D:$D)</f>
        <v>178</v>
      </c>
      <c r="G13" s="36">
        <f t="shared" si="0"/>
        <v>440</v>
      </c>
      <c r="H13" s="20">
        <f t="shared" si="1"/>
        <v>0.40454545454545454</v>
      </c>
    </row>
    <row r="14" spans="2:8" s="10" customFormat="1" ht="13.5">
      <c r="B14" s="51"/>
      <c r="C14" s="11" t="s">
        <v>50</v>
      </c>
      <c r="D14" s="12" t="str">
        <f>VLOOKUP($C14,ext!$I$3:$J$42,2,FALSE)</f>
        <v>Science des matériaux / caractérisation|Science des matériaux / élaboration</v>
      </c>
      <c r="E14" s="34">
        <f>SUMIF(ext!$A:$A,'F10'!$C14&amp;"_"&amp;'F10'!E$4,ext!$D:$D)</f>
        <v>1</v>
      </c>
      <c r="F14" s="35">
        <f>SUMIF(ext!$A:$A,'F10'!$C14&amp;"_"&amp;'F10'!F$4,ext!$D:$D)</f>
        <v>0</v>
      </c>
      <c r="G14" s="36">
        <f t="shared" si="0"/>
        <v>1</v>
      </c>
      <c r="H14" s="20">
        <f>+F14/G14</f>
        <v>0</v>
      </c>
    </row>
    <row r="15" spans="2:8" s="10" customFormat="1" ht="14.25" thickBot="1">
      <c r="B15" s="51"/>
      <c r="C15" s="11" t="s">
        <v>21</v>
      </c>
      <c r="D15" s="12" t="str">
        <f>VLOOKUP($C15,ext!$I$3:$J$42,2,FALSE)</f>
        <v>Science des matériaux / élaboration</v>
      </c>
      <c r="E15" s="34">
        <f>SUMIF(ext!$A:$A,'F10'!$C15&amp;"_"&amp;'F10'!E$4,ext!$D:$D)</f>
        <v>154</v>
      </c>
      <c r="F15" s="35">
        <f>SUMIF(ext!$A:$A,'F10'!$C15&amp;"_"&amp;'F10'!F$4,ext!$D:$D)</f>
        <v>65</v>
      </c>
      <c r="G15" s="36">
        <f t="shared" si="0"/>
        <v>219</v>
      </c>
      <c r="H15" s="20">
        <f t="shared" si="1"/>
        <v>0.29680365296803651</v>
      </c>
    </row>
    <row r="16" spans="2:8" s="10" customFormat="1" ht="14.25" thickTop="1">
      <c r="B16" s="46" t="s">
        <v>101</v>
      </c>
      <c r="C16" s="8" t="s">
        <v>37</v>
      </c>
      <c r="D16" s="9" t="str">
        <f>VLOOKUP($C16,ext!$I$3:$J$42,2,FALSE)</f>
        <v>Assurance qualité / Assurance produit</v>
      </c>
      <c r="E16" s="31">
        <f>SUMIF(ext!$A:$A,'F10'!$C16&amp;"_"&amp;'F10'!E$4,ext!$D:$D)</f>
        <v>12</v>
      </c>
      <c r="F16" s="32">
        <f>SUMIF(ext!$A:$A,'F10'!$C16&amp;"_"&amp;'F10'!F$4,ext!$D:$D)</f>
        <v>15</v>
      </c>
      <c r="G16" s="33">
        <f t="shared" si="0"/>
        <v>27</v>
      </c>
      <c r="H16" s="19">
        <f t="shared" si="1"/>
        <v>0.55555555555555558</v>
      </c>
    </row>
    <row r="17" spans="2:8" s="10" customFormat="1" ht="13.5">
      <c r="B17" s="47"/>
      <c r="C17" s="11" t="s">
        <v>13</v>
      </c>
      <c r="D17" s="12" t="str">
        <f>VLOOKUP($C17,ext!$I$3:$J$42,2,FALSE)</f>
        <v>Instrumentation et expérimentation</v>
      </c>
      <c r="E17" s="34">
        <f>SUMIF(ext!$A:$A,'F10'!$C17&amp;"_"&amp;'F10'!E$4,ext!$D:$D)</f>
        <v>1103</v>
      </c>
      <c r="F17" s="35">
        <f>SUMIF(ext!$A:$A,'F10'!$C17&amp;"_"&amp;'F10'!F$4,ext!$D:$D)</f>
        <v>216</v>
      </c>
      <c r="G17" s="36">
        <f t="shared" si="0"/>
        <v>1319</v>
      </c>
      <c r="H17" s="20">
        <f t="shared" si="1"/>
        <v>0.16376042456406367</v>
      </c>
    </row>
    <row r="18" spans="2:8" s="10" customFormat="1" ht="13.5">
      <c r="B18" s="47"/>
      <c r="C18" s="11" t="s">
        <v>14</v>
      </c>
      <c r="D18" s="12" t="str">
        <f>VLOOKUP($C18,ext!$I$3:$J$42,2,FALSE)</f>
        <v>Électronique, électrotechnique, contrôle-commande</v>
      </c>
      <c r="E18" s="34">
        <f>SUMIF(ext!$A:$A,'F10'!$C18&amp;"_"&amp;'F10'!E$4,ext!$D:$D)</f>
        <v>494</v>
      </c>
      <c r="F18" s="35">
        <f>SUMIF(ext!$A:$A,'F10'!$C18&amp;"_"&amp;'F10'!F$4,ext!$D:$D)</f>
        <v>33</v>
      </c>
      <c r="G18" s="36">
        <f t="shared" si="0"/>
        <v>527</v>
      </c>
      <c r="H18" s="20">
        <f t="shared" si="1"/>
        <v>6.2618595825426948E-2</v>
      </c>
    </row>
    <row r="19" spans="2:8" s="10" customFormat="1" ht="14.25" thickBot="1">
      <c r="B19" s="47"/>
      <c r="C19" s="11" t="s">
        <v>15</v>
      </c>
      <c r="D19" s="12" t="str">
        <f>VLOOKUP($C19,ext!$I$3:$J$42,2,FALSE)</f>
        <v>Étude et réalisation Domaines : mécanique, chaudronnerie, verrerie</v>
      </c>
      <c r="E19" s="34">
        <f>SUMIF(ext!$A:$A,'F10'!$C19&amp;"_"&amp;'F10'!E$4,ext!$D:$D)</f>
        <v>399</v>
      </c>
      <c r="F19" s="35">
        <f>SUMIF(ext!$A:$A,'F10'!$C19&amp;"_"&amp;'F10'!F$4,ext!$D:$D)</f>
        <v>26</v>
      </c>
      <c r="G19" s="36">
        <f t="shared" si="0"/>
        <v>425</v>
      </c>
      <c r="H19" s="20">
        <f t="shared" si="1"/>
        <v>6.1176470588235297E-2</v>
      </c>
    </row>
    <row r="20" spans="2:8" s="10" customFormat="1" ht="14.25" thickTop="1">
      <c r="B20" s="46" t="s">
        <v>102</v>
      </c>
      <c r="C20" s="8" t="s">
        <v>36</v>
      </c>
      <c r="D20" s="9" t="str">
        <f>VLOOKUP($C20,ext!$I$3:$J$42,2,FALSE)</f>
        <v>Production, traitement et analyse des données</v>
      </c>
      <c r="E20" s="31">
        <f>SUMIF(ext!$A:$A,'F10'!$C20&amp;"_"&amp;'F10'!E$4,ext!$D:$D)</f>
        <v>69</v>
      </c>
      <c r="F20" s="32">
        <f>SUMIF(ext!$A:$A,'F10'!$C20&amp;"_"&amp;'F10'!F$4,ext!$D:$D)</f>
        <v>94</v>
      </c>
      <c r="G20" s="33">
        <f t="shared" si="0"/>
        <v>163</v>
      </c>
      <c r="H20" s="19">
        <f t="shared" si="1"/>
        <v>0.57668711656441718</v>
      </c>
    </row>
    <row r="21" spans="2:8" s="10" customFormat="1" ht="13.5">
      <c r="B21" s="47"/>
      <c r="C21" s="11" t="s">
        <v>34</v>
      </c>
      <c r="D21" s="12" t="str">
        <f>VLOOKUP($C21,ext!$I$3:$J$42,2,FALSE)</f>
        <v>Sciences de l’information géographique</v>
      </c>
      <c r="E21" s="34">
        <f>SUMIF(ext!$A:$A,'F10'!$C21&amp;"_"&amp;'F10'!E$4,ext!$D:$D)</f>
        <v>44</v>
      </c>
      <c r="F21" s="35">
        <f>SUMIF(ext!$A:$A,'F10'!$C21&amp;"_"&amp;'F10'!F$4,ext!$D:$D)</f>
        <v>25</v>
      </c>
      <c r="G21" s="36">
        <f t="shared" si="0"/>
        <v>69</v>
      </c>
      <c r="H21" s="20">
        <f t="shared" si="1"/>
        <v>0.36231884057971014</v>
      </c>
    </row>
    <row r="22" spans="2:8" s="10" customFormat="1" ht="13.5">
      <c r="B22" s="47"/>
      <c r="C22" s="11" t="s">
        <v>35</v>
      </c>
      <c r="D22" s="12" t="str">
        <f>VLOOKUP($C22,ext!$I$3:$J$42,2,FALSE)</f>
        <v>Analyse des sources historiques et culturelles</v>
      </c>
      <c r="E22" s="34">
        <f>SUMIF(ext!$A:$A,'F10'!$C22&amp;"_"&amp;'F10'!E$4,ext!$D:$D)</f>
        <v>38</v>
      </c>
      <c r="F22" s="35">
        <f>SUMIF(ext!$A:$A,'F10'!$C22&amp;"_"&amp;'F10'!F$4,ext!$D:$D)</f>
        <v>56</v>
      </c>
      <c r="G22" s="36">
        <f t="shared" si="0"/>
        <v>94</v>
      </c>
      <c r="H22" s="20">
        <f t="shared" si="1"/>
        <v>0.5957446808510638</v>
      </c>
    </row>
    <row r="23" spans="2:8" s="10" customFormat="1" ht="14.25" thickBot="1">
      <c r="B23" s="47"/>
      <c r="C23" s="11" t="s">
        <v>32</v>
      </c>
      <c r="D23" s="12" t="str">
        <f>VLOOKUP($C23,ext!$I$3:$J$42,2,FALSE)</f>
        <v>Recueil et analyse des sources archéologiques</v>
      </c>
      <c r="E23" s="34">
        <f>SUMIF(ext!$A:$A,'F10'!$C23&amp;"_"&amp;'F10'!E$4,ext!$D:$D)</f>
        <v>53</v>
      </c>
      <c r="F23" s="35">
        <f>SUMIF(ext!$A:$A,'F10'!$C23&amp;"_"&amp;'F10'!F$4,ext!$D:$D)</f>
        <v>49</v>
      </c>
      <c r="G23" s="36">
        <f t="shared" si="0"/>
        <v>102</v>
      </c>
      <c r="H23" s="20">
        <f t="shared" si="1"/>
        <v>0.48039215686274511</v>
      </c>
    </row>
    <row r="24" spans="2:8" s="10" customFormat="1" ht="16.5" customHeight="1" thickTop="1">
      <c r="B24" s="46" t="s">
        <v>103</v>
      </c>
      <c r="C24" s="8" t="s">
        <v>27</v>
      </c>
      <c r="D24" s="9" t="str">
        <f>VLOOKUP($C24,ext!$I$3:$J$42,2,FALSE)</f>
        <v>Ingénierie des systèmes d'information</v>
      </c>
      <c r="E24" s="31">
        <f>SUMIF(ext!$A:$A,'F10'!$C24&amp;"_"&amp;'F10'!E$4,ext!$D:$D)</f>
        <v>207</v>
      </c>
      <c r="F24" s="32">
        <f>SUMIF(ext!$A:$A,'F10'!$C24&amp;"_"&amp;'F10'!F$4,ext!$D:$D)</f>
        <v>102</v>
      </c>
      <c r="G24" s="33">
        <f t="shared" si="0"/>
        <v>309</v>
      </c>
      <c r="H24" s="19">
        <f t="shared" si="1"/>
        <v>0.3300970873786408</v>
      </c>
    </row>
    <row r="25" spans="2:8" s="10" customFormat="1" ht="13.5">
      <c r="B25" s="47"/>
      <c r="C25" s="11" t="s">
        <v>51</v>
      </c>
      <c r="D25" s="12" t="str">
        <f>VLOOKUP($C25,ext!$I$3:$J$42,2,FALSE)</f>
        <v>Ingénierie des systèmes d'information|Ingénierie technique et de production</v>
      </c>
      <c r="E25" s="34">
        <f>SUMIF(ext!$A:$A,'F10'!$C25&amp;"_"&amp;'F10'!E$4,ext!$D:$D)</f>
        <v>67</v>
      </c>
      <c r="F25" s="35">
        <f>SUMIF(ext!$A:$A,'F10'!$C25&amp;"_"&amp;'F10'!F$4,ext!$D:$D)</f>
        <v>10</v>
      </c>
      <c r="G25" s="36">
        <f t="shared" si="0"/>
        <v>77</v>
      </c>
      <c r="H25" s="20">
        <f t="shared" si="1"/>
        <v>0.12987012987012986</v>
      </c>
    </row>
    <row r="26" spans="2:8" s="10" customFormat="1" ht="13.5">
      <c r="B26" s="47"/>
      <c r="C26" s="11" t="s">
        <v>24</v>
      </c>
      <c r="D26" s="12" t="str">
        <f>VLOOKUP($C26,ext!$I$3:$J$42,2,FALSE)</f>
        <v>Ingénierie technique et de production</v>
      </c>
      <c r="E26" s="34">
        <f>SUMIF(ext!$A:$A,'F10'!$C26&amp;"_"&amp;'F10'!E$4,ext!$D:$D)</f>
        <v>587</v>
      </c>
      <c r="F26" s="35">
        <f>SUMIF(ext!$A:$A,'F10'!$C26&amp;"_"&amp;'F10'!F$4,ext!$D:$D)</f>
        <v>75</v>
      </c>
      <c r="G26" s="36">
        <f t="shared" si="0"/>
        <v>662</v>
      </c>
      <c r="H26" s="20">
        <f t="shared" si="1"/>
        <v>0.11329305135951662</v>
      </c>
    </row>
    <row r="27" spans="2:8" s="10" customFormat="1" ht="13.5">
      <c r="B27" s="47"/>
      <c r="C27" s="11" t="s">
        <v>16</v>
      </c>
      <c r="D27" s="12" t="str">
        <f>VLOOKUP($C27,ext!$I$3:$J$42,2,FALSE)</f>
        <v>Ingénierie logicielle</v>
      </c>
      <c r="E27" s="34">
        <f>SUMIF(ext!$A:$A,'F10'!$C27&amp;"_"&amp;'F10'!E$4,ext!$D:$D)</f>
        <v>451</v>
      </c>
      <c r="F27" s="35">
        <f>SUMIF(ext!$A:$A,'F10'!$C27&amp;"_"&amp;'F10'!F$4,ext!$D:$D)</f>
        <v>115</v>
      </c>
      <c r="G27" s="36">
        <f t="shared" si="0"/>
        <v>566</v>
      </c>
      <c r="H27" s="20">
        <f t="shared" si="1"/>
        <v>0.20318021201413428</v>
      </c>
    </row>
    <row r="28" spans="2:8" s="10" customFormat="1" ht="13.5">
      <c r="B28" s="47"/>
      <c r="C28" s="11" t="s">
        <v>29</v>
      </c>
      <c r="D28" s="12" t="str">
        <f>VLOOKUP($C28,ext!$I$3:$J$42,2,FALSE)</f>
        <v>Statistiques</v>
      </c>
      <c r="E28" s="34">
        <f>SUMIF(ext!$A:$A,'F10'!$C28&amp;"_"&amp;'F10'!E$4,ext!$D:$D)</f>
        <v>26</v>
      </c>
      <c r="F28" s="35">
        <f>SUMIF(ext!$A:$A,'F10'!$C28&amp;"_"&amp;'F10'!F$4,ext!$D:$D)</f>
        <v>23</v>
      </c>
      <c r="G28" s="36">
        <f t="shared" si="0"/>
        <v>49</v>
      </c>
      <c r="H28" s="20">
        <f t="shared" si="1"/>
        <v>0.46938775510204084</v>
      </c>
    </row>
    <row r="29" spans="2:8" s="10" customFormat="1" ht="14.25" thickBot="1">
      <c r="B29" s="50"/>
      <c r="C29" s="13" t="s">
        <v>17</v>
      </c>
      <c r="D29" s="14" t="str">
        <f>VLOOKUP($C29,ext!$I$3:$J$42,2,FALSE)</f>
        <v>Calcul scientifique</v>
      </c>
      <c r="E29" s="37">
        <f>SUMIF(ext!$A:$A,'F10'!$C29&amp;"_"&amp;'F10'!E$4,ext!$D:$D)</f>
        <v>320</v>
      </c>
      <c r="F29" s="38">
        <f>SUMIF(ext!$A:$A,'F10'!$C29&amp;"_"&amp;'F10'!F$4,ext!$D:$D)</f>
        <v>75</v>
      </c>
      <c r="G29" s="39">
        <f t="shared" si="0"/>
        <v>395</v>
      </c>
      <c r="H29" s="21">
        <f t="shared" si="1"/>
        <v>0.189873417721519</v>
      </c>
    </row>
    <row r="30" spans="2:8" s="10" customFormat="1" ht="14.25" thickTop="1">
      <c r="B30" s="46" t="s">
        <v>104</v>
      </c>
      <c r="C30" s="8" t="s">
        <v>5</v>
      </c>
      <c r="D30" s="9" t="str">
        <f>VLOOKUP($C30,ext!$I$3:$J$42,2,FALSE)</f>
        <v>Information scientifique et technique, documentation et collections patrimoniales</v>
      </c>
      <c r="E30" s="31">
        <f>SUMIF(ext!$A:$A,'F10'!$C30&amp;"_"&amp;'F10'!E$4,ext!$D:$D)</f>
        <v>74</v>
      </c>
      <c r="F30" s="32">
        <f>SUMIF(ext!$A:$A,'F10'!$C30&amp;"_"&amp;'F10'!F$4,ext!$D:$D)</f>
        <v>259</v>
      </c>
      <c r="G30" s="33">
        <f t="shared" si="0"/>
        <v>333</v>
      </c>
      <c r="H30" s="19">
        <f t="shared" si="1"/>
        <v>0.77777777777777779</v>
      </c>
    </row>
    <row r="31" spans="2:8" s="10" customFormat="1" ht="13.5">
      <c r="B31" s="47"/>
      <c r="C31" s="11" t="s">
        <v>6</v>
      </c>
      <c r="D31" s="12" t="str">
        <f>VLOOKUP($C31,ext!$I$3:$J$42,2,FALSE)</f>
        <v>Médiation scientifique, culture et communication</v>
      </c>
      <c r="E31" s="34">
        <f>SUMIF(ext!$A:$A,'F10'!$C31&amp;"_"&amp;'F10'!E$4,ext!$D:$D)</f>
        <v>38</v>
      </c>
      <c r="F31" s="35">
        <f>SUMIF(ext!$A:$A,'F10'!$C31&amp;"_"&amp;'F10'!F$4,ext!$D:$D)</f>
        <v>183</v>
      </c>
      <c r="G31" s="36">
        <f t="shared" si="0"/>
        <v>221</v>
      </c>
      <c r="H31" s="20">
        <f t="shared" si="1"/>
        <v>0.82805429864253388</v>
      </c>
    </row>
    <row r="32" spans="2:8" s="10" customFormat="1" ht="13.5">
      <c r="B32" s="47"/>
      <c r="C32" s="11" t="s">
        <v>7</v>
      </c>
      <c r="D32" s="12" t="str">
        <f>VLOOKUP($C32,ext!$I$3:$J$42,2,FALSE)</f>
        <v>Édition et graphisme</v>
      </c>
      <c r="E32" s="34">
        <f>SUMIF(ext!$A:$A,'F10'!$C32&amp;"_"&amp;'F10'!E$4,ext!$D:$D)</f>
        <v>45</v>
      </c>
      <c r="F32" s="35">
        <f>SUMIF(ext!$A:$A,'F10'!$C32&amp;"_"&amp;'F10'!F$4,ext!$D:$D)</f>
        <v>110</v>
      </c>
      <c r="G32" s="36">
        <f t="shared" si="0"/>
        <v>155</v>
      </c>
      <c r="H32" s="20">
        <f t="shared" si="1"/>
        <v>0.70967741935483875</v>
      </c>
    </row>
    <row r="33" spans="2:8" s="10" customFormat="1" ht="14.25" thickBot="1">
      <c r="B33" s="50"/>
      <c r="C33" s="13" t="s">
        <v>30</v>
      </c>
      <c r="D33" s="14" t="str">
        <f>VLOOKUP($C33,ext!$I$3:$J$42,2,FALSE)</f>
        <v>Productions audiovisuelles, productions pédagogiques et web</v>
      </c>
      <c r="E33" s="37">
        <f>SUMIF(ext!$A:$A,'F10'!$C33&amp;"_"&amp;'F10'!E$4,ext!$D:$D)</f>
        <v>41</v>
      </c>
      <c r="F33" s="38">
        <f>SUMIF(ext!$A:$A,'F10'!$C33&amp;"_"&amp;'F10'!F$4,ext!$D:$D)</f>
        <v>29</v>
      </c>
      <c r="G33" s="39">
        <f t="shared" si="0"/>
        <v>70</v>
      </c>
      <c r="H33" s="21">
        <f t="shared" si="1"/>
        <v>0.41428571428571431</v>
      </c>
    </row>
    <row r="34" spans="2:8" s="10" customFormat="1" ht="14.25" thickTop="1">
      <c r="B34" s="46" t="s">
        <v>105</v>
      </c>
      <c r="C34" s="8" t="s">
        <v>18</v>
      </c>
      <c r="D34" s="9" t="str">
        <f>VLOOKUP($C34,ext!$I$3:$J$42,2,FALSE)</f>
        <v>Patrimoine immobilier</v>
      </c>
      <c r="E34" s="31">
        <f>SUMIF(ext!$A:$A,'F10'!$C34&amp;"_"&amp;'F10'!E$4,ext!$D:$D)</f>
        <v>209</v>
      </c>
      <c r="F34" s="32">
        <f>SUMIF(ext!$A:$A,'F10'!$C34&amp;"_"&amp;'F10'!F$4,ext!$D:$D)</f>
        <v>17</v>
      </c>
      <c r="G34" s="33">
        <f t="shared" si="0"/>
        <v>226</v>
      </c>
      <c r="H34" s="19">
        <f t="shared" si="1"/>
        <v>7.5221238938053103E-2</v>
      </c>
    </row>
    <row r="35" spans="2:8" s="10" customFormat="1" ht="13.5">
      <c r="B35" s="47"/>
      <c r="C35" s="11" t="s">
        <v>52</v>
      </c>
      <c r="D35" s="12" t="str">
        <f>VLOOKUP($C35,ext!$I$3:$J$42,2,FALSE)</f>
        <v>Patrimoine immobilier|Logistique</v>
      </c>
      <c r="E35" s="34">
        <f>SUMIF(ext!$A:$A,'F10'!$C35&amp;"_"&amp;'F10'!E$4,ext!$D:$D)</f>
        <v>22</v>
      </c>
      <c r="F35" s="35">
        <f>SUMIF(ext!$A:$A,'F10'!$C35&amp;"_"&amp;'F10'!F$4,ext!$D:$D)</f>
        <v>1</v>
      </c>
      <c r="G35" s="36">
        <f t="shared" si="0"/>
        <v>23</v>
      </c>
      <c r="H35" s="20">
        <f t="shared" si="1"/>
        <v>4.3478260869565216E-2</v>
      </c>
    </row>
    <row r="36" spans="2:8" s="10" customFormat="1" ht="13.5">
      <c r="B36" s="47"/>
      <c r="C36" s="11" t="s">
        <v>19</v>
      </c>
      <c r="D36" s="12" t="str">
        <f>VLOOKUP($C36,ext!$I$3:$J$42,2,FALSE)</f>
        <v>Logistique</v>
      </c>
      <c r="E36" s="34">
        <f>SUMIF(ext!$A:$A,'F10'!$C36&amp;"_"&amp;'F10'!E$4,ext!$D:$D)</f>
        <v>109</v>
      </c>
      <c r="F36" s="35">
        <f>SUMIF(ext!$A:$A,'F10'!$C36&amp;"_"&amp;'F10'!F$4,ext!$D:$D)</f>
        <v>44</v>
      </c>
      <c r="G36" s="36">
        <f t="shared" si="0"/>
        <v>153</v>
      </c>
      <c r="H36" s="20">
        <f t="shared" si="1"/>
        <v>0.28758169934640521</v>
      </c>
    </row>
    <row r="37" spans="2:8" s="10" customFormat="1" ht="14.25" thickBot="1">
      <c r="B37" s="47"/>
      <c r="C37" s="11" t="s">
        <v>25</v>
      </c>
      <c r="D37" s="12" t="str">
        <f>VLOOKUP($C37,ext!$I$3:$J$42,2,FALSE)</f>
        <v>Prévention</v>
      </c>
      <c r="E37" s="34">
        <f>SUMIF(ext!$A:$A,'F10'!$C37&amp;"_"&amp;'F10'!E$4,ext!$D:$D)</f>
        <v>53</v>
      </c>
      <c r="F37" s="35">
        <f>SUMIF(ext!$A:$A,'F10'!$C37&amp;"_"&amp;'F10'!F$4,ext!$D:$D)</f>
        <v>58</v>
      </c>
      <c r="G37" s="36">
        <f t="shared" si="0"/>
        <v>111</v>
      </c>
      <c r="H37" s="20">
        <f t="shared" si="1"/>
        <v>0.52252252252252251</v>
      </c>
    </row>
    <row r="38" spans="2:8" s="10" customFormat="1" ht="14.25" thickTop="1">
      <c r="B38" s="46" t="s">
        <v>106</v>
      </c>
      <c r="C38" s="8" t="s">
        <v>8</v>
      </c>
      <c r="D38" s="9" t="str">
        <f>VLOOKUP($C38,ext!$I$3:$J$42,2,FALSE)</f>
        <v>Formation continue, orientation et insertion professionnelle</v>
      </c>
      <c r="E38" s="31">
        <f>SUMIF(ext!$A:$A,'F10'!$C38&amp;"_"&amp;'F10'!E$4,ext!$D:$D)</f>
        <v>4</v>
      </c>
      <c r="F38" s="32">
        <f>SUMIF(ext!$A:$A,'F10'!$C38&amp;"_"&amp;'F10'!F$4,ext!$D:$D)</f>
        <v>51</v>
      </c>
      <c r="G38" s="33">
        <f t="shared" si="0"/>
        <v>55</v>
      </c>
      <c r="H38" s="19">
        <f t="shared" si="1"/>
        <v>0.92727272727272725</v>
      </c>
    </row>
    <row r="39" spans="2:8" s="10" customFormat="1" ht="13.5">
      <c r="B39" s="47"/>
      <c r="C39" s="11" t="s">
        <v>9</v>
      </c>
      <c r="D39" s="12" t="str">
        <f>VLOOKUP($C39,ext!$I$3:$J$42,2,FALSE)</f>
        <v>Partenariat, valorisation de la recherche, coopération internationale</v>
      </c>
      <c r="E39" s="34">
        <f>SUMIF(ext!$A:$A,'F10'!$C39&amp;"_"&amp;'F10'!E$4,ext!$D:$D)</f>
        <v>59</v>
      </c>
      <c r="F39" s="35">
        <f>SUMIF(ext!$A:$A,'F10'!$C39&amp;"_"&amp;'F10'!F$4,ext!$D:$D)</f>
        <v>202</v>
      </c>
      <c r="G39" s="36">
        <f t="shared" si="0"/>
        <v>261</v>
      </c>
      <c r="H39" s="20">
        <f t="shared" si="1"/>
        <v>0.77394636015325668</v>
      </c>
    </row>
    <row r="40" spans="2:8" s="10" customFormat="1" ht="13.5">
      <c r="B40" s="47"/>
      <c r="C40" s="11" t="s">
        <v>10</v>
      </c>
      <c r="D40" s="12" t="str">
        <f>VLOOKUP($C40,ext!$I$3:$J$42,2,FALSE)</f>
        <v>Administration et pilotage</v>
      </c>
      <c r="E40" s="34">
        <f>SUMIF(ext!$A:$A,'F10'!$C40&amp;"_"&amp;'F10'!E$4,ext!$D:$D)</f>
        <v>270</v>
      </c>
      <c r="F40" s="35">
        <f>SUMIF(ext!$A:$A,'F10'!$C40&amp;"_"&amp;'F10'!F$4,ext!$D:$D)</f>
        <v>1549</v>
      </c>
      <c r="G40" s="36">
        <f t="shared" si="0"/>
        <v>1819</v>
      </c>
      <c r="H40" s="20">
        <f t="shared" si="1"/>
        <v>0.85156679494227594</v>
      </c>
    </row>
    <row r="41" spans="2:8" s="10" customFormat="1" ht="13.5">
      <c r="B41" s="47"/>
      <c r="C41" s="11" t="s">
        <v>53</v>
      </c>
      <c r="D41" s="12" t="str">
        <f>VLOOKUP($C41,ext!$I$3:$J$42,2,FALSE)</f>
        <v>Administration et pilotage|Ressources humaines|Gestion financière et comptable</v>
      </c>
      <c r="E41" s="34">
        <f>SUMIF(ext!$A:$A,'F10'!$C41&amp;"_"&amp;'F10'!E$4,ext!$D:$D)</f>
        <v>3</v>
      </c>
      <c r="F41" s="35">
        <f>SUMIF(ext!$A:$A,'F10'!$C41&amp;"_"&amp;'F10'!F$4,ext!$D:$D)</f>
        <v>27</v>
      </c>
      <c r="G41" s="36">
        <f t="shared" si="0"/>
        <v>30</v>
      </c>
      <c r="H41" s="20">
        <f t="shared" si="1"/>
        <v>0.9</v>
      </c>
    </row>
    <row r="42" spans="2:8" s="10" customFormat="1" ht="13.5">
      <c r="B42" s="47"/>
      <c r="C42" s="11" t="s">
        <v>11</v>
      </c>
      <c r="D42" s="12" t="str">
        <f>VLOOKUP($C42,ext!$I$3:$J$42,2,FALSE)</f>
        <v>Ressources humaines</v>
      </c>
      <c r="E42" s="34">
        <f>SUMIF(ext!$A:$A,'F10'!$C42&amp;"_"&amp;'F10'!E$4,ext!$D:$D)</f>
        <v>48</v>
      </c>
      <c r="F42" s="35">
        <f>SUMIF(ext!$A:$A,'F10'!$C42&amp;"_"&amp;'F10'!F$4,ext!$D:$D)</f>
        <v>327</v>
      </c>
      <c r="G42" s="36">
        <f t="shared" si="0"/>
        <v>375</v>
      </c>
      <c r="H42" s="20">
        <f t="shared" si="1"/>
        <v>0.872</v>
      </c>
    </row>
    <row r="43" spans="2:8" s="10" customFormat="1" ht="13.5">
      <c r="B43" s="47"/>
      <c r="C43" s="11" t="s">
        <v>12</v>
      </c>
      <c r="D43" s="12" t="str">
        <f>VLOOKUP($C43,ext!$I$3:$J$42,2,FALSE)</f>
        <v>Gestion financière et comptable</v>
      </c>
      <c r="E43" s="34">
        <f>SUMIF(ext!$A:$A,'F10'!$C43&amp;"_"&amp;'F10'!E$4,ext!$D:$D)</f>
        <v>189</v>
      </c>
      <c r="F43" s="35">
        <f>SUMIF(ext!$A:$A,'F10'!$C43&amp;"_"&amp;'F10'!F$4,ext!$D:$D)</f>
        <v>833</v>
      </c>
      <c r="G43" s="36">
        <f t="shared" si="0"/>
        <v>1022</v>
      </c>
      <c r="H43" s="20">
        <f t="shared" si="1"/>
        <v>0.81506849315068497</v>
      </c>
    </row>
    <row r="44" spans="2:8" s="10" customFormat="1" ht="14.25" thickBot="1">
      <c r="B44" s="50"/>
      <c r="C44" s="11" t="s">
        <v>26</v>
      </c>
      <c r="D44" s="12" t="str">
        <f>VLOOKUP($C44,ext!$I$3:$J$42,2,FALSE)</f>
        <v>Affaires juridiques</v>
      </c>
      <c r="E44" s="34">
        <f>SUMIF(ext!$A:$A,'F10'!$C44&amp;"_"&amp;'F10'!E$4,ext!$D:$D)</f>
        <v>7</v>
      </c>
      <c r="F44" s="35">
        <f>SUMIF(ext!$A:$A,'F10'!$C44&amp;"_"&amp;'F10'!F$4,ext!$D:$D)</f>
        <v>23</v>
      </c>
      <c r="G44" s="36">
        <f t="shared" si="0"/>
        <v>30</v>
      </c>
      <c r="H44" s="20">
        <f t="shared" si="1"/>
        <v>0.76666666666666672</v>
      </c>
    </row>
    <row r="45" spans="2:8" s="15" customFormat="1" ht="22.5" customHeight="1" thickTop="1" thickBot="1">
      <c r="B45" s="52" t="s">
        <v>0</v>
      </c>
      <c r="C45" s="53"/>
      <c r="D45" s="54"/>
      <c r="E45" s="40">
        <f>SUM(E6:E44)</f>
        <v>6409</v>
      </c>
      <c r="F45" s="41">
        <f>SUM(F6:F44)</f>
        <v>6422</v>
      </c>
      <c r="G45" s="42">
        <f>SUM(G6:G44)</f>
        <v>12831</v>
      </c>
      <c r="H45" s="22">
        <f>+F45/$G$45</f>
        <v>0.50050658561296857</v>
      </c>
    </row>
    <row r="46" spans="2:8" ht="13.5" thickTop="1"/>
    <row r="47" spans="2:8" ht="14.25">
      <c r="B47" s="25"/>
      <c r="H47" s="17"/>
    </row>
  </sheetData>
  <mergeCells count="10">
    <mergeCell ref="B16:B19"/>
    <mergeCell ref="C5:D5"/>
    <mergeCell ref="B6:B9"/>
    <mergeCell ref="B10:B15"/>
    <mergeCell ref="B45:D45"/>
    <mergeCell ref="B20:B23"/>
    <mergeCell ref="B24:B29"/>
    <mergeCell ref="B30:B33"/>
    <mergeCell ref="B34:B37"/>
    <mergeCell ref="B38:B44"/>
  </mergeCells>
  <phoneticPr fontId="2" type="noConversion"/>
  <pageMargins left="0.19685039370078741" right="0.19685039370078741" top="0.78740157480314965" bottom="0" header="0.51181102362204722" footer="0.19685039370078741"/>
  <pageSetup paperSize="9" scale="81" orientation="portrait" r:id="rId1"/>
  <headerFooter alignWithMargins="0">
    <oddFooter>&amp;L&amp;"Arial,Italique"&amp;A&amp;C&amp;"Arial,Italique"- DRH / OMES -&amp;R&amp;"Arial,Italique"&amp;D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6"/>
  <sheetViews>
    <sheetView workbookViewId="0">
      <selection activeCell="W34" sqref="W34"/>
    </sheetView>
  </sheetViews>
  <sheetFormatPr baseColWidth="10" defaultRowHeight="12.75"/>
  <cols>
    <col min="10" max="10" width="78.28515625" customWidth="1"/>
    <col min="13" max="13" width="18.140625" bestFit="1" customWidth="1"/>
    <col min="14" max="14" width="12.85546875" bestFit="1" customWidth="1"/>
    <col min="19" max="19" width="23.28515625" bestFit="1" customWidth="1"/>
    <col min="20" max="20" width="59.85546875" customWidth="1"/>
  </cols>
  <sheetData>
    <row r="1" spans="1:20" ht="15">
      <c r="A1" s="27" t="s">
        <v>95</v>
      </c>
      <c r="B1" s="27"/>
      <c r="I1" s="27" t="s">
        <v>96</v>
      </c>
      <c r="M1" s="63" t="s">
        <v>97</v>
      </c>
      <c r="N1" s="63"/>
      <c r="S1" s="26" t="s">
        <v>99</v>
      </c>
    </row>
    <row r="2" spans="1:20">
      <c r="O2" t="s">
        <v>118</v>
      </c>
    </row>
    <row r="3" spans="1:20" ht="14.1" customHeight="1">
      <c r="A3" s="63" t="s">
        <v>47</v>
      </c>
      <c r="B3" s="59" t="s">
        <v>119</v>
      </c>
      <c r="C3" s="59" t="s">
        <v>120</v>
      </c>
      <c r="D3" s="59" t="s">
        <v>46</v>
      </c>
      <c r="F3" s="62">
        <f>SUM(D:D)</f>
        <v>12831</v>
      </c>
      <c r="I3" s="64" t="s">
        <v>48</v>
      </c>
      <c r="J3" s="64" t="s">
        <v>54</v>
      </c>
      <c r="M3" s="65" t="s">
        <v>121</v>
      </c>
      <c r="N3" s="66" t="s">
        <v>119</v>
      </c>
      <c r="O3" s="67" t="s">
        <v>46</v>
      </c>
      <c r="P3" s="76" t="s">
        <v>108</v>
      </c>
      <c r="S3" s="87" t="s">
        <v>121</v>
      </c>
      <c r="T3" s="88" t="s">
        <v>122</v>
      </c>
    </row>
    <row r="4" spans="1:20" ht="14.1" customHeight="1">
      <c r="A4" t="str">
        <f>+B4&amp;"_"&amp;C4</f>
        <v>AA_1</v>
      </c>
      <c r="B4" s="60" t="s">
        <v>4</v>
      </c>
      <c r="C4" s="61">
        <v>1</v>
      </c>
      <c r="D4" s="61">
        <v>459</v>
      </c>
      <c r="I4" s="43" t="s">
        <v>4</v>
      </c>
      <c r="J4" s="43" t="s">
        <v>55</v>
      </c>
      <c r="K4" s="44"/>
      <c r="M4" s="68" t="s">
        <v>87</v>
      </c>
      <c r="N4" s="45" t="s">
        <v>4</v>
      </c>
      <c r="O4" s="69">
        <v>1</v>
      </c>
      <c r="P4" s="58">
        <f>SUM(O4:O7)</f>
        <v>4</v>
      </c>
      <c r="S4" s="68" t="s">
        <v>87</v>
      </c>
      <c r="T4" s="89" t="s">
        <v>98</v>
      </c>
    </row>
    <row r="5" spans="1:20" ht="14.1" customHeight="1">
      <c r="A5" t="str">
        <f t="shared" ref="A5:A68" si="0">+B5&amp;"_"&amp;C5</f>
        <v>AA_2</v>
      </c>
      <c r="B5" s="60" t="s">
        <v>4</v>
      </c>
      <c r="C5" s="61">
        <v>2</v>
      </c>
      <c r="D5" s="61">
        <v>1037</v>
      </c>
      <c r="I5" s="43" t="s">
        <v>28</v>
      </c>
      <c r="J5" s="43" t="s">
        <v>56</v>
      </c>
      <c r="K5" s="44"/>
      <c r="M5" s="68" t="s">
        <v>87</v>
      </c>
      <c r="N5" s="45" t="s">
        <v>28</v>
      </c>
      <c r="O5" s="69">
        <v>1</v>
      </c>
      <c r="P5" s="58"/>
      <c r="S5" s="68" t="s">
        <v>88</v>
      </c>
      <c r="T5" s="89" t="s">
        <v>110</v>
      </c>
    </row>
    <row r="6" spans="1:20" ht="14.1" customHeight="1">
      <c r="A6" t="str">
        <f t="shared" si="0"/>
        <v>AB_1</v>
      </c>
      <c r="B6" s="60" t="s">
        <v>28</v>
      </c>
      <c r="C6" s="61">
        <v>1</v>
      </c>
      <c r="D6" s="61">
        <v>106</v>
      </c>
      <c r="I6" s="43" t="s">
        <v>31</v>
      </c>
      <c r="J6" s="45" t="s">
        <v>117</v>
      </c>
      <c r="K6" s="44"/>
      <c r="M6" s="68" t="s">
        <v>87</v>
      </c>
      <c r="N6" s="45" t="s">
        <v>31</v>
      </c>
      <c r="O6" s="69">
        <v>1</v>
      </c>
      <c r="P6" s="58"/>
      <c r="S6" s="68" t="s">
        <v>89</v>
      </c>
      <c r="T6" s="89" t="s">
        <v>111</v>
      </c>
    </row>
    <row r="7" spans="1:20" ht="14.1" customHeight="1">
      <c r="A7" t="str">
        <f t="shared" si="0"/>
        <v>AB_2</v>
      </c>
      <c r="B7" s="60" t="s">
        <v>28</v>
      </c>
      <c r="C7" s="61">
        <v>2</v>
      </c>
      <c r="D7" s="61">
        <v>143</v>
      </c>
      <c r="I7" s="43" t="s">
        <v>22</v>
      </c>
      <c r="J7" s="43" t="s">
        <v>57</v>
      </c>
      <c r="K7" s="44"/>
      <c r="M7" s="70" t="s">
        <v>87</v>
      </c>
      <c r="N7" s="71" t="s">
        <v>22</v>
      </c>
      <c r="O7" s="72">
        <v>1</v>
      </c>
      <c r="P7" s="58"/>
      <c r="S7" s="68" t="s">
        <v>90</v>
      </c>
      <c r="T7" s="89" t="s">
        <v>112</v>
      </c>
    </row>
    <row r="8" spans="1:20" ht="14.1" customHeight="1">
      <c r="A8" t="str">
        <f t="shared" si="0"/>
        <v>AC_1</v>
      </c>
      <c r="B8" s="60" t="s">
        <v>31</v>
      </c>
      <c r="C8" s="61">
        <v>1</v>
      </c>
      <c r="D8" s="61">
        <v>12</v>
      </c>
      <c r="I8" s="43" t="s">
        <v>20</v>
      </c>
      <c r="J8" s="43" t="s">
        <v>58</v>
      </c>
      <c r="K8" s="44"/>
      <c r="M8" s="73" t="s">
        <v>88</v>
      </c>
      <c r="N8" s="74" t="s">
        <v>20</v>
      </c>
      <c r="O8" s="75">
        <v>1</v>
      </c>
      <c r="P8" s="58">
        <f>SUM(O8:O13)</f>
        <v>6</v>
      </c>
      <c r="S8" s="68" t="s">
        <v>91</v>
      </c>
      <c r="T8" s="89" t="s">
        <v>113</v>
      </c>
    </row>
    <row r="9" spans="1:20" ht="14.1" customHeight="1">
      <c r="A9" t="str">
        <f t="shared" si="0"/>
        <v>AC_2</v>
      </c>
      <c r="B9" s="60" t="s">
        <v>31</v>
      </c>
      <c r="C9" s="61">
        <v>2</v>
      </c>
      <c r="D9" s="61">
        <v>17</v>
      </c>
      <c r="I9" s="43" t="s">
        <v>49</v>
      </c>
      <c r="J9" s="43" t="s">
        <v>59</v>
      </c>
      <c r="K9" s="44"/>
      <c r="M9" s="68" t="s">
        <v>88</v>
      </c>
      <c r="N9" s="45" t="s">
        <v>49</v>
      </c>
      <c r="O9" s="69">
        <v>1</v>
      </c>
      <c r="P9" s="58"/>
      <c r="S9" s="68" t="s">
        <v>92</v>
      </c>
      <c r="T9" s="89" t="s">
        <v>114</v>
      </c>
    </row>
    <row r="10" spans="1:20" ht="14.1" customHeight="1">
      <c r="A10" t="str">
        <f t="shared" si="0"/>
        <v>AD_1</v>
      </c>
      <c r="B10" s="60" t="s">
        <v>22</v>
      </c>
      <c r="C10" s="61">
        <v>1</v>
      </c>
      <c r="D10" s="61">
        <v>82</v>
      </c>
      <c r="I10" s="43" t="s">
        <v>33</v>
      </c>
      <c r="J10" s="43" t="s">
        <v>60</v>
      </c>
      <c r="K10" s="44"/>
      <c r="M10" s="68" t="s">
        <v>88</v>
      </c>
      <c r="N10" s="45" t="s">
        <v>33</v>
      </c>
      <c r="O10" s="69">
        <v>1</v>
      </c>
      <c r="P10" s="58"/>
      <c r="S10" s="68" t="s">
        <v>93</v>
      </c>
      <c r="T10" s="89" t="s">
        <v>115</v>
      </c>
    </row>
    <row r="11" spans="1:20" ht="14.1" customHeight="1">
      <c r="A11" t="str">
        <f t="shared" si="0"/>
        <v>AD_2</v>
      </c>
      <c r="B11" s="60" t="s">
        <v>22</v>
      </c>
      <c r="C11" s="61">
        <v>2</v>
      </c>
      <c r="D11" s="61">
        <v>45</v>
      </c>
      <c r="I11" s="43" t="s">
        <v>23</v>
      </c>
      <c r="J11" s="43" t="s">
        <v>61</v>
      </c>
      <c r="K11" s="44"/>
      <c r="M11" s="68" t="s">
        <v>88</v>
      </c>
      <c r="N11" s="45" t="s">
        <v>23</v>
      </c>
      <c r="O11" s="69">
        <v>1</v>
      </c>
      <c r="P11" s="58"/>
      <c r="S11" s="70" t="s">
        <v>94</v>
      </c>
      <c r="T11" s="90" t="s">
        <v>116</v>
      </c>
    </row>
    <row r="12" spans="1:20" ht="14.1" customHeight="1">
      <c r="A12" t="str">
        <f t="shared" si="0"/>
        <v>BA_1</v>
      </c>
      <c r="B12" s="60" t="s">
        <v>20</v>
      </c>
      <c r="C12" s="61">
        <v>1</v>
      </c>
      <c r="D12" s="61">
        <v>185</v>
      </c>
      <c r="I12" s="43" t="s">
        <v>50</v>
      </c>
      <c r="J12" s="43" t="s">
        <v>62</v>
      </c>
      <c r="K12" s="44"/>
      <c r="M12" s="68" t="s">
        <v>88</v>
      </c>
      <c r="N12" s="45" t="s">
        <v>50</v>
      </c>
      <c r="O12" s="69">
        <v>1</v>
      </c>
      <c r="P12" s="58"/>
    </row>
    <row r="13" spans="1:20" ht="14.1" customHeight="1">
      <c r="A13" t="str">
        <f t="shared" si="0"/>
        <v>BA_2</v>
      </c>
      <c r="B13" s="60" t="s">
        <v>20</v>
      </c>
      <c r="C13" s="61">
        <v>2</v>
      </c>
      <c r="D13" s="61">
        <v>225</v>
      </c>
      <c r="I13" s="43" t="s">
        <v>21</v>
      </c>
      <c r="J13" s="43" t="s">
        <v>63</v>
      </c>
      <c r="K13" s="44"/>
      <c r="M13" s="70" t="s">
        <v>88</v>
      </c>
      <c r="N13" s="71" t="s">
        <v>21</v>
      </c>
      <c r="O13" s="72">
        <v>1</v>
      </c>
      <c r="P13" s="58"/>
    </row>
    <row r="14" spans="1:20" ht="14.1" customHeight="1">
      <c r="A14" t="str">
        <f t="shared" si="0"/>
        <v>BA|BB_1</v>
      </c>
      <c r="B14" s="60" t="s">
        <v>49</v>
      </c>
      <c r="C14" s="61">
        <v>1</v>
      </c>
      <c r="D14" s="61">
        <v>17</v>
      </c>
      <c r="I14" s="43" t="s">
        <v>37</v>
      </c>
      <c r="J14" s="43" t="s">
        <v>64</v>
      </c>
      <c r="K14" s="44"/>
      <c r="M14" s="73" t="s">
        <v>89</v>
      </c>
      <c r="N14" s="74" t="s">
        <v>37</v>
      </c>
      <c r="O14" s="75">
        <v>1</v>
      </c>
      <c r="P14" s="58">
        <f>SUM(O14:O17)</f>
        <v>4</v>
      </c>
    </row>
    <row r="15" spans="1:20" ht="14.1" customHeight="1">
      <c r="A15" t="str">
        <f t="shared" si="0"/>
        <v>BA|BB_2</v>
      </c>
      <c r="B15" s="60" t="s">
        <v>49</v>
      </c>
      <c r="C15" s="61">
        <v>2</v>
      </c>
      <c r="D15" s="61">
        <v>23</v>
      </c>
      <c r="I15" s="43" t="s">
        <v>13</v>
      </c>
      <c r="J15" s="43" t="s">
        <v>38</v>
      </c>
      <c r="K15" s="44"/>
      <c r="M15" s="68" t="s">
        <v>89</v>
      </c>
      <c r="N15" s="45" t="s">
        <v>13</v>
      </c>
      <c r="O15" s="69">
        <v>1</v>
      </c>
      <c r="P15" s="58"/>
    </row>
    <row r="16" spans="1:20" ht="14.1" customHeight="1">
      <c r="A16" t="str">
        <f t="shared" si="0"/>
        <v>BB_1</v>
      </c>
      <c r="B16" s="60" t="s">
        <v>33</v>
      </c>
      <c r="C16" s="61">
        <v>1</v>
      </c>
      <c r="D16" s="61">
        <v>90</v>
      </c>
      <c r="I16" s="43" t="s">
        <v>14</v>
      </c>
      <c r="J16" s="43" t="s">
        <v>65</v>
      </c>
      <c r="K16" s="44"/>
      <c r="M16" s="68" t="s">
        <v>89</v>
      </c>
      <c r="N16" s="45" t="s">
        <v>14</v>
      </c>
      <c r="O16" s="69">
        <v>1</v>
      </c>
      <c r="P16" s="58"/>
    </row>
    <row r="17" spans="1:16" ht="14.1" customHeight="1">
      <c r="A17" t="str">
        <f t="shared" si="0"/>
        <v>BB_2</v>
      </c>
      <c r="B17" s="60" t="s">
        <v>33</v>
      </c>
      <c r="C17" s="61">
        <v>2</v>
      </c>
      <c r="D17" s="61">
        <v>62</v>
      </c>
      <c r="I17" s="43" t="s">
        <v>15</v>
      </c>
      <c r="J17" s="43" t="s">
        <v>66</v>
      </c>
      <c r="K17" s="44"/>
      <c r="M17" s="70" t="s">
        <v>89</v>
      </c>
      <c r="N17" s="71" t="s">
        <v>15</v>
      </c>
      <c r="O17" s="72">
        <v>1</v>
      </c>
      <c r="P17" s="58"/>
    </row>
    <row r="18" spans="1:16" ht="14.1" customHeight="1">
      <c r="A18" t="str">
        <f t="shared" si="0"/>
        <v>BC_1</v>
      </c>
      <c r="B18" s="60" t="s">
        <v>23</v>
      </c>
      <c r="C18" s="61">
        <v>1</v>
      </c>
      <c r="D18" s="61">
        <v>262</v>
      </c>
      <c r="I18" s="43" t="s">
        <v>36</v>
      </c>
      <c r="J18" s="43" t="s">
        <v>67</v>
      </c>
      <c r="K18" s="44"/>
      <c r="M18" s="73" t="s">
        <v>90</v>
      </c>
      <c r="N18" s="74" t="s">
        <v>36</v>
      </c>
      <c r="O18" s="75">
        <v>1</v>
      </c>
      <c r="P18" s="58">
        <f>SUM(O18:O21)</f>
        <v>4</v>
      </c>
    </row>
    <row r="19" spans="1:16" ht="14.1" customHeight="1">
      <c r="A19" t="str">
        <f t="shared" si="0"/>
        <v>BC_2</v>
      </c>
      <c r="B19" s="60" t="s">
        <v>23</v>
      </c>
      <c r="C19" s="61">
        <v>2</v>
      </c>
      <c r="D19" s="61">
        <v>178</v>
      </c>
      <c r="I19" s="43" t="s">
        <v>34</v>
      </c>
      <c r="J19" s="43" t="s">
        <v>68</v>
      </c>
      <c r="K19" s="44"/>
      <c r="M19" s="68" t="s">
        <v>90</v>
      </c>
      <c r="N19" s="45" t="s">
        <v>34</v>
      </c>
      <c r="O19" s="69">
        <v>1</v>
      </c>
      <c r="P19" s="58"/>
    </row>
    <row r="20" spans="1:16" ht="14.1" customHeight="1">
      <c r="A20" t="str">
        <f t="shared" si="0"/>
        <v>BC|BD_1</v>
      </c>
      <c r="B20" s="60" t="s">
        <v>50</v>
      </c>
      <c r="C20" s="61">
        <v>1</v>
      </c>
      <c r="D20" s="61">
        <v>1</v>
      </c>
      <c r="I20" s="43" t="s">
        <v>35</v>
      </c>
      <c r="J20" s="43" t="s">
        <v>69</v>
      </c>
      <c r="K20" s="44"/>
      <c r="M20" s="68" t="s">
        <v>90</v>
      </c>
      <c r="N20" s="45" t="s">
        <v>35</v>
      </c>
      <c r="O20" s="69">
        <v>1</v>
      </c>
      <c r="P20" s="58"/>
    </row>
    <row r="21" spans="1:16" ht="14.1" customHeight="1">
      <c r="A21" t="str">
        <f t="shared" si="0"/>
        <v>BD_1</v>
      </c>
      <c r="B21" s="60" t="s">
        <v>21</v>
      </c>
      <c r="C21" s="61">
        <v>1</v>
      </c>
      <c r="D21" s="61">
        <v>154</v>
      </c>
      <c r="I21" s="43" t="s">
        <v>32</v>
      </c>
      <c r="J21" s="43" t="s">
        <v>70</v>
      </c>
      <c r="K21" s="44"/>
      <c r="M21" s="70" t="s">
        <v>90</v>
      </c>
      <c r="N21" s="71" t="s">
        <v>32</v>
      </c>
      <c r="O21" s="72">
        <v>1</v>
      </c>
      <c r="P21" s="58"/>
    </row>
    <row r="22" spans="1:16" ht="14.1" customHeight="1">
      <c r="A22" t="str">
        <f t="shared" si="0"/>
        <v>BD_2</v>
      </c>
      <c r="B22" s="60" t="s">
        <v>21</v>
      </c>
      <c r="C22" s="61">
        <v>2</v>
      </c>
      <c r="D22" s="61">
        <v>65</v>
      </c>
      <c r="I22" s="43" t="s">
        <v>27</v>
      </c>
      <c r="J22" s="43" t="s">
        <v>71</v>
      </c>
      <c r="K22" s="44"/>
      <c r="M22" s="73" t="s">
        <v>91</v>
      </c>
      <c r="N22" s="74" t="s">
        <v>27</v>
      </c>
      <c r="O22" s="75">
        <v>1</v>
      </c>
      <c r="P22" s="58">
        <f>SUM(O22:O27)</f>
        <v>6</v>
      </c>
    </row>
    <row r="23" spans="1:16" ht="14.1" customHeight="1">
      <c r="A23" t="str">
        <f t="shared" si="0"/>
        <v>CA_1</v>
      </c>
      <c r="B23" s="60" t="s">
        <v>37</v>
      </c>
      <c r="C23" s="61">
        <v>1</v>
      </c>
      <c r="D23" s="61">
        <v>12</v>
      </c>
      <c r="I23" s="43" t="s">
        <v>51</v>
      </c>
      <c r="J23" s="43" t="s">
        <v>72</v>
      </c>
      <c r="K23" s="44"/>
      <c r="M23" s="68" t="s">
        <v>91</v>
      </c>
      <c r="N23" s="45" t="s">
        <v>51</v>
      </c>
      <c r="O23" s="69">
        <v>1</v>
      </c>
      <c r="P23" s="58"/>
    </row>
    <row r="24" spans="1:16" ht="14.1" customHeight="1">
      <c r="A24" t="str">
        <f t="shared" si="0"/>
        <v>CA_2</v>
      </c>
      <c r="B24" s="60" t="s">
        <v>37</v>
      </c>
      <c r="C24" s="61">
        <v>2</v>
      </c>
      <c r="D24" s="61">
        <v>15</v>
      </c>
      <c r="I24" s="43" t="s">
        <v>24</v>
      </c>
      <c r="J24" s="43" t="s">
        <v>73</v>
      </c>
      <c r="K24" s="44"/>
      <c r="M24" s="68" t="s">
        <v>91</v>
      </c>
      <c r="N24" s="45" t="s">
        <v>24</v>
      </c>
      <c r="O24" s="69">
        <v>1</v>
      </c>
      <c r="P24" s="58"/>
    </row>
    <row r="25" spans="1:16" ht="14.1" customHeight="1">
      <c r="A25" t="str">
        <f t="shared" si="0"/>
        <v>CB_1</v>
      </c>
      <c r="B25" s="60" t="s">
        <v>13</v>
      </c>
      <c r="C25" s="61">
        <v>1</v>
      </c>
      <c r="D25" s="61">
        <v>1103</v>
      </c>
      <c r="I25" s="43" t="s">
        <v>16</v>
      </c>
      <c r="J25" s="43" t="s">
        <v>74</v>
      </c>
      <c r="K25" s="44"/>
      <c r="M25" s="68" t="s">
        <v>91</v>
      </c>
      <c r="N25" s="45" t="s">
        <v>16</v>
      </c>
      <c r="O25" s="69">
        <v>1</v>
      </c>
      <c r="P25" s="58"/>
    </row>
    <row r="26" spans="1:16" ht="14.1" customHeight="1">
      <c r="A26" t="str">
        <f t="shared" si="0"/>
        <v>CB_2</v>
      </c>
      <c r="B26" s="60" t="s">
        <v>13</v>
      </c>
      <c r="C26" s="61">
        <v>2</v>
      </c>
      <c r="D26" s="61">
        <v>216</v>
      </c>
      <c r="I26" s="43" t="s">
        <v>29</v>
      </c>
      <c r="J26" s="43" t="s">
        <v>75</v>
      </c>
      <c r="K26" s="44"/>
      <c r="M26" s="68" t="s">
        <v>91</v>
      </c>
      <c r="N26" s="45" t="s">
        <v>29</v>
      </c>
      <c r="O26" s="69">
        <v>1</v>
      </c>
      <c r="P26" s="58"/>
    </row>
    <row r="27" spans="1:16" ht="14.1" customHeight="1">
      <c r="A27" t="str">
        <f t="shared" si="0"/>
        <v>CC_1</v>
      </c>
      <c r="B27" s="60" t="s">
        <v>14</v>
      </c>
      <c r="C27" s="61">
        <v>1</v>
      </c>
      <c r="D27" s="61">
        <v>494</v>
      </c>
      <c r="I27" s="43" t="s">
        <v>17</v>
      </c>
      <c r="J27" s="43" t="s">
        <v>39</v>
      </c>
      <c r="K27" s="44"/>
      <c r="M27" s="70" t="s">
        <v>91</v>
      </c>
      <c r="N27" s="71" t="s">
        <v>17</v>
      </c>
      <c r="O27" s="72">
        <v>1</v>
      </c>
      <c r="P27" s="58"/>
    </row>
    <row r="28" spans="1:16" ht="14.1" customHeight="1">
      <c r="A28" t="str">
        <f t="shared" si="0"/>
        <v>CC_2</v>
      </c>
      <c r="B28" s="60" t="s">
        <v>14</v>
      </c>
      <c r="C28" s="61">
        <v>2</v>
      </c>
      <c r="D28" s="61">
        <v>33</v>
      </c>
      <c r="I28" s="43" t="s">
        <v>5</v>
      </c>
      <c r="J28" s="43" t="s">
        <v>76</v>
      </c>
      <c r="K28" s="44"/>
      <c r="M28" s="73" t="s">
        <v>92</v>
      </c>
      <c r="N28" s="74" t="s">
        <v>5</v>
      </c>
      <c r="O28" s="75">
        <v>1</v>
      </c>
      <c r="P28" s="58">
        <f>SUM(O28:O31)</f>
        <v>4</v>
      </c>
    </row>
    <row r="29" spans="1:16" ht="14.1" customHeight="1">
      <c r="A29" t="str">
        <f t="shared" si="0"/>
        <v>CD_1</v>
      </c>
      <c r="B29" s="60" t="s">
        <v>15</v>
      </c>
      <c r="C29" s="61">
        <v>1</v>
      </c>
      <c r="D29" s="61">
        <v>399</v>
      </c>
      <c r="I29" s="43" t="s">
        <v>6</v>
      </c>
      <c r="J29" s="43" t="s">
        <v>77</v>
      </c>
      <c r="K29" s="44"/>
      <c r="M29" s="68" t="s">
        <v>92</v>
      </c>
      <c r="N29" s="45" t="s">
        <v>6</v>
      </c>
      <c r="O29" s="69">
        <v>1</v>
      </c>
      <c r="P29" s="58"/>
    </row>
    <row r="30" spans="1:16" ht="14.1" customHeight="1">
      <c r="A30" t="str">
        <f t="shared" si="0"/>
        <v>CD_2</v>
      </c>
      <c r="B30" s="60" t="s">
        <v>15</v>
      </c>
      <c r="C30" s="61">
        <v>2</v>
      </c>
      <c r="D30" s="61">
        <v>26</v>
      </c>
      <c r="I30" s="43" t="s">
        <v>7</v>
      </c>
      <c r="J30" s="43" t="s">
        <v>78</v>
      </c>
      <c r="K30" s="44"/>
      <c r="M30" s="68" t="s">
        <v>92</v>
      </c>
      <c r="N30" s="45" t="s">
        <v>7</v>
      </c>
      <c r="O30" s="69">
        <v>1</v>
      </c>
      <c r="P30" s="58"/>
    </row>
    <row r="31" spans="1:16" ht="14.1" customHeight="1">
      <c r="A31" t="str">
        <f t="shared" si="0"/>
        <v>DA_1</v>
      </c>
      <c r="B31" s="60" t="s">
        <v>36</v>
      </c>
      <c r="C31" s="61">
        <v>1</v>
      </c>
      <c r="D31" s="61">
        <v>69</v>
      </c>
      <c r="I31" s="43" t="s">
        <v>30</v>
      </c>
      <c r="J31" s="43" t="s">
        <v>79</v>
      </c>
      <c r="K31" s="44"/>
      <c r="M31" s="70" t="s">
        <v>92</v>
      </c>
      <c r="N31" s="71" t="s">
        <v>30</v>
      </c>
      <c r="O31" s="72">
        <v>1</v>
      </c>
      <c r="P31" s="58"/>
    </row>
    <row r="32" spans="1:16" ht="14.1" customHeight="1">
      <c r="A32" t="str">
        <f t="shared" si="0"/>
        <v>DA_2</v>
      </c>
      <c r="B32" s="60" t="s">
        <v>36</v>
      </c>
      <c r="C32" s="61">
        <v>2</v>
      </c>
      <c r="D32" s="61">
        <v>94</v>
      </c>
      <c r="I32" s="43" t="s">
        <v>18</v>
      </c>
      <c r="J32" s="43" t="s">
        <v>80</v>
      </c>
      <c r="K32" s="44"/>
      <c r="M32" s="73" t="s">
        <v>93</v>
      </c>
      <c r="N32" s="74" t="s">
        <v>18</v>
      </c>
      <c r="O32" s="75">
        <v>1</v>
      </c>
      <c r="P32" s="58">
        <f>SUM(O32:O35)</f>
        <v>4</v>
      </c>
    </row>
    <row r="33" spans="1:16" ht="14.1" customHeight="1">
      <c r="A33" t="str">
        <f t="shared" si="0"/>
        <v>DB_1</v>
      </c>
      <c r="B33" s="60" t="s">
        <v>34</v>
      </c>
      <c r="C33" s="61">
        <v>1</v>
      </c>
      <c r="D33" s="61">
        <v>44</v>
      </c>
      <c r="I33" s="43" t="s">
        <v>52</v>
      </c>
      <c r="J33" s="43" t="s">
        <v>81</v>
      </c>
      <c r="K33" s="44"/>
      <c r="M33" s="68" t="s">
        <v>93</v>
      </c>
      <c r="N33" s="45" t="s">
        <v>52</v>
      </c>
      <c r="O33" s="69">
        <v>1</v>
      </c>
      <c r="P33" s="58"/>
    </row>
    <row r="34" spans="1:16" ht="14.1" customHeight="1">
      <c r="A34" t="str">
        <f t="shared" si="0"/>
        <v>DB_2</v>
      </c>
      <c r="B34" s="60" t="s">
        <v>34</v>
      </c>
      <c r="C34" s="61">
        <v>2</v>
      </c>
      <c r="D34" s="61">
        <v>25</v>
      </c>
      <c r="I34" s="43" t="s">
        <v>19</v>
      </c>
      <c r="J34" s="43" t="s">
        <v>82</v>
      </c>
      <c r="K34" s="44"/>
      <c r="M34" s="68" t="s">
        <v>93</v>
      </c>
      <c r="N34" s="45" t="s">
        <v>19</v>
      </c>
      <c r="O34" s="69">
        <v>1</v>
      </c>
      <c r="P34" s="58"/>
    </row>
    <row r="35" spans="1:16" ht="14.1" customHeight="1">
      <c r="A35" t="str">
        <f t="shared" si="0"/>
        <v>DC_1</v>
      </c>
      <c r="B35" s="60" t="s">
        <v>35</v>
      </c>
      <c r="C35" s="61">
        <v>1</v>
      </c>
      <c r="D35" s="61">
        <v>38</v>
      </c>
      <c r="I35" s="43" t="s">
        <v>25</v>
      </c>
      <c r="J35" s="43" t="s">
        <v>83</v>
      </c>
      <c r="K35" s="44"/>
      <c r="M35" s="70" t="s">
        <v>93</v>
      </c>
      <c r="N35" s="71" t="s">
        <v>25</v>
      </c>
      <c r="O35" s="72">
        <v>1</v>
      </c>
      <c r="P35" s="58"/>
    </row>
    <row r="36" spans="1:16" ht="14.1" customHeight="1">
      <c r="A36" t="str">
        <f t="shared" si="0"/>
        <v>DC_2</v>
      </c>
      <c r="B36" s="60" t="s">
        <v>35</v>
      </c>
      <c r="C36" s="61">
        <v>2</v>
      </c>
      <c r="D36" s="61">
        <v>56</v>
      </c>
      <c r="I36" s="43" t="s">
        <v>8</v>
      </c>
      <c r="J36" s="43" t="s">
        <v>84</v>
      </c>
      <c r="K36" s="44"/>
      <c r="M36" s="73" t="s">
        <v>94</v>
      </c>
      <c r="N36" s="74" t="s">
        <v>8</v>
      </c>
      <c r="O36" s="75">
        <v>1</v>
      </c>
      <c r="P36" s="55">
        <f>SUM(O36:O42)</f>
        <v>7</v>
      </c>
    </row>
    <row r="37" spans="1:16" ht="14.1" customHeight="1">
      <c r="A37" t="str">
        <f t="shared" si="0"/>
        <v>DD_1</v>
      </c>
      <c r="B37" s="60" t="s">
        <v>32</v>
      </c>
      <c r="C37" s="61">
        <v>1</v>
      </c>
      <c r="D37" s="61">
        <v>53</v>
      </c>
      <c r="I37" s="43" t="s">
        <v>9</v>
      </c>
      <c r="J37" s="43" t="s">
        <v>85</v>
      </c>
      <c r="K37" s="44"/>
      <c r="M37" s="68" t="s">
        <v>94</v>
      </c>
      <c r="N37" s="45" t="s">
        <v>9</v>
      </c>
      <c r="O37" s="69">
        <v>1</v>
      </c>
      <c r="P37" s="56"/>
    </row>
    <row r="38" spans="1:16" ht="14.1" customHeight="1">
      <c r="A38" t="str">
        <f t="shared" si="0"/>
        <v>DD_2</v>
      </c>
      <c r="B38" s="60" t="s">
        <v>32</v>
      </c>
      <c r="C38" s="61">
        <v>2</v>
      </c>
      <c r="D38" s="61">
        <v>49</v>
      </c>
      <c r="I38" s="43" t="s">
        <v>10</v>
      </c>
      <c r="J38" s="43" t="s">
        <v>41</v>
      </c>
      <c r="K38" s="44"/>
      <c r="M38" s="68" t="s">
        <v>94</v>
      </c>
      <c r="N38" s="45" t="s">
        <v>10</v>
      </c>
      <c r="O38" s="69">
        <v>1</v>
      </c>
      <c r="P38" s="56"/>
    </row>
    <row r="39" spans="1:16" ht="14.1" customHeight="1">
      <c r="A39" t="str">
        <f t="shared" si="0"/>
        <v>EA_1</v>
      </c>
      <c r="B39" s="60" t="s">
        <v>27</v>
      </c>
      <c r="C39" s="61">
        <v>1</v>
      </c>
      <c r="D39" s="61">
        <v>207</v>
      </c>
      <c r="I39" s="43" t="s">
        <v>53</v>
      </c>
      <c r="J39" s="43" t="s">
        <v>86</v>
      </c>
      <c r="K39" s="44"/>
      <c r="M39" s="68" t="s">
        <v>94</v>
      </c>
      <c r="N39" s="45" t="s">
        <v>53</v>
      </c>
      <c r="O39" s="69">
        <v>1</v>
      </c>
      <c r="P39" s="56"/>
    </row>
    <row r="40" spans="1:16" ht="14.1" customHeight="1">
      <c r="A40" t="str">
        <f t="shared" si="0"/>
        <v>EA_2</v>
      </c>
      <c r="B40" s="60" t="s">
        <v>27</v>
      </c>
      <c r="C40" s="61">
        <v>2</v>
      </c>
      <c r="D40" s="61">
        <v>102</v>
      </c>
      <c r="I40" s="43" t="s">
        <v>11</v>
      </c>
      <c r="J40" s="43" t="s">
        <v>42</v>
      </c>
      <c r="K40" s="44"/>
      <c r="M40" s="68" t="s">
        <v>94</v>
      </c>
      <c r="N40" s="45" t="s">
        <v>11</v>
      </c>
      <c r="O40" s="69">
        <v>1</v>
      </c>
      <c r="P40" s="56"/>
    </row>
    <row r="41" spans="1:16" ht="14.1" customHeight="1">
      <c r="A41" t="str">
        <f t="shared" si="0"/>
        <v>EA|EB_1</v>
      </c>
      <c r="B41" s="60" t="s">
        <v>51</v>
      </c>
      <c r="C41" s="61">
        <v>1</v>
      </c>
      <c r="D41" s="61">
        <v>67</v>
      </c>
      <c r="I41" s="43" t="s">
        <v>12</v>
      </c>
      <c r="J41" s="43" t="s">
        <v>43</v>
      </c>
      <c r="K41" s="44"/>
      <c r="M41" s="68" t="s">
        <v>94</v>
      </c>
      <c r="N41" s="45" t="s">
        <v>12</v>
      </c>
      <c r="O41" s="69">
        <v>1</v>
      </c>
      <c r="P41" s="56"/>
    </row>
    <row r="42" spans="1:16" ht="14.1" customHeight="1">
      <c r="A42" t="str">
        <f t="shared" si="0"/>
        <v>EA|EB_2</v>
      </c>
      <c r="B42" s="60" t="s">
        <v>51</v>
      </c>
      <c r="C42" s="61">
        <v>2</v>
      </c>
      <c r="D42" s="61">
        <v>10</v>
      </c>
      <c r="I42" s="43" t="s">
        <v>26</v>
      </c>
      <c r="J42" s="43" t="s">
        <v>40</v>
      </c>
      <c r="K42" s="44"/>
      <c r="M42" s="70" t="s">
        <v>94</v>
      </c>
      <c r="N42" s="71" t="s">
        <v>26</v>
      </c>
      <c r="O42" s="72">
        <v>1</v>
      </c>
      <c r="P42" s="57"/>
    </row>
    <row r="43" spans="1:16" ht="15">
      <c r="A43" t="str">
        <f t="shared" si="0"/>
        <v>EB_1</v>
      </c>
      <c r="B43" s="60" t="s">
        <v>24</v>
      </c>
      <c r="C43" s="61">
        <v>1</v>
      </c>
      <c r="D43" s="61">
        <v>587</v>
      </c>
      <c r="O43" s="77">
        <f>SUM(O4:O42)</f>
        <v>39</v>
      </c>
    </row>
    <row r="44" spans="1:16" ht="15">
      <c r="A44" t="str">
        <f t="shared" si="0"/>
        <v>EB_2</v>
      </c>
      <c r="B44" s="60" t="s">
        <v>24</v>
      </c>
      <c r="C44" s="61">
        <v>2</v>
      </c>
      <c r="D44" s="61">
        <v>75</v>
      </c>
    </row>
    <row r="45" spans="1:16" ht="15">
      <c r="A45" t="str">
        <f t="shared" si="0"/>
        <v>EC_1</v>
      </c>
      <c r="B45" s="60" t="s">
        <v>16</v>
      </c>
      <c r="C45" s="61">
        <v>1</v>
      </c>
      <c r="D45" s="61">
        <v>451</v>
      </c>
    </row>
    <row r="46" spans="1:16" ht="15">
      <c r="A46" t="str">
        <f t="shared" si="0"/>
        <v>EC_2</v>
      </c>
      <c r="B46" s="60" t="s">
        <v>16</v>
      </c>
      <c r="C46" s="61">
        <v>2</v>
      </c>
      <c r="D46" s="61">
        <v>115</v>
      </c>
    </row>
    <row r="47" spans="1:16" ht="15">
      <c r="A47" t="str">
        <f t="shared" si="0"/>
        <v>ED_1</v>
      </c>
      <c r="B47" s="60" t="s">
        <v>29</v>
      </c>
      <c r="C47" s="61">
        <v>1</v>
      </c>
      <c r="D47" s="61">
        <v>26</v>
      </c>
      <c r="M47" s="78" t="s">
        <v>121</v>
      </c>
      <c r="N47" s="79"/>
      <c r="O47" s="79"/>
      <c r="P47" s="80"/>
    </row>
    <row r="48" spans="1:16" ht="15">
      <c r="A48" t="str">
        <f t="shared" si="0"/>
        <v>ED_2</v>
      </c>
      <c r="B48" s="60" t="s">
        <v>29</v>
      </c>
      <c r="C48" s="61">
        <v>2</v>
      </c>
      <c r="D48" s="61">
        <v>23</v>
      </c>
      <c r="M48" s="81"/>
      <c r="N48" s="82"/>
      <c r="O48" s="82"/>
      <c r="P48" s="83"/>
    </row>
    <row r="49" spans="1:16" ht="15">
      <c r="A49" t="str">
        <f t="shared" si="0"/>
        <v>EE_1</v>
      </c>
      <c r="B49" s="60" t="s">
        <v>17</v>
      </c>
      <c r="C49" s="61">
        <v>1</v>
      </c>
      <c r="D49" s="61">
        <v>320</v>
      </c>
      <c r="M49" s="81"/>
      <c r="N49" s="82"/>
      <c r="O49" s="82"/>
      <c r="P49" s="83"/>
    </row>
    <row r="50" spans="1:16" ht="15">
      <c r="A50" t="str">
        <f t="shared" si="0"/>
        <v>EE_2</v>
      </c>
      <c r="B50" s="60" t="s">
        <v>17</v>
      </c>
      <c r="C50" s="61">
        <v>2</v>
      </c>
      <c r="D50" s="61">
        <v>75</v>
      </c>
      <c r="M50" s="81"/>
      <c r="N50" s="82"/>
      <c r="O50" s="82"/>
      <c r="P50" s="83"/>
    </row>
    <row r="51" spans="1:16" ht="15">
      <c r="A51" t="str">
        <f t="shared" si="0"/>
        <v>FA_1</v>
      </c>
      <c r="B51" s="60" t="s">
        <v>5</v>
      </c>
      <c r="C51" s="61">
        <v>1</v>
      </c>
      <c r="D51" s="61">
        <v>74</v>
      </c>
      <c r="M51" s="81"/>
      <c r="N51" s="82"/>
      <c r="O51" s="82"/>
      <c r="P51" s="83"/>
    </row>
    <row r="52" spans="1:16" ht="15">
      <c r="A52" t="str">
        <f t="shared" si="0"/>
        <v>FA_2</v>
      </c>
      <c r="B52" s="60" t="s">
        <v>5</v>
      </c>
      <c r="C52" s="61">
        <v>2</v>
      </c>
      <c r="D52" s="61">
        <v>259</v>
      </c>
      <c r="M52" s="81"/>
      <c r="N52" s="82"/>
      <c r="O52" s="82"/>
      <c r="P52" s="83"/>
    </row>
    <row r="53" spans="1:16" ht="15">
      <c r="A53" t="str">
        <f t="shared" si="0"/>
        <v>FB_1</v>
      </c>
      <c r="B53" s="60" t="s">
        <v>6</v>
      </c>
      <c r="C53" s="61">
        <v>1</v>
      </c>
      <c r="D53" s="61">
        <v>38</v>
      </c>
      <c r="M53" s="81"/>
      <c r="N53" s="82"/>
      <c r="O53" s="82"/>
      <c r="P53" s="83"/>
    </row>
    <row r="54" spans="1:16" ht="15">
      <c r="A54" t="str">
        <f t="shared" si="0"/>
        <v>FB_2</v>
      </c>
      <c r="B54" s="60" t="s">
        <v>6</v>
      </c>
      <c r="C54" s="61">
        <v>2</v>
      </c>
      <c r="D54" s="61">
        <v>183</v>
      </c>
      <c r="M54" s="81"/>
      <c r="N54" s="82"/>
      <c r="O54" s="82"/>
      <c r="P54" s="83"/>
    </row>
    <row r="55" spans="1:16" ht="15">
      <c r="A55" t="str">
        <f t="shared" si="0"/>
        <v>FC_1</v>
      </c>
      <c r="B55" s="60" t="s">
        <v>7</v>
      </c>
      <c r="C55" s="61">
        <v>1</v>
      </c>
      <c r="D55" s="61">
        <v>45</v>
      </c>
      <c r="M55" s="81"/>
      <c r="N55" s="82"/>
      <c r="O55" s="82"/>
      <c r="P55" s="83"/>
    </row>
    <row r="56" spans="1:16" ht="15">
      <c r="A56" t="str">
        <f t="shared" si="0"/>
        <v>FC_2</v>
      </c>
      <c r="B56" s="60" t="s">
        <v>7</v>
      </c>
      <c r="C56" s="61">
        <v>2</v>
      </c>
      <c r="D56" s="61">
        <v>110</v>
      </c>
      <c r="M56" s="81"/>
      <c r="N56" s="82"/>
      <c r="O56" s="82"/>
      <c r="P56" s="83"/>
    </row>
    <row r="57" spans="1:16" ht="15">
      <c r="A57" t="str">
        <f t="shared" si="0"/>
        <v>FD_1</v>
      </c>
      <c r="B57" s="60" t="s">
        <v>30</v>
      </c>
      <c r="C57" s="61">
        <v>1</v>
      </c>
      <c r="D57" s="61">
        <v>41</v>
      </c>
      <c r="M57" s="81"/>
      <c r="N57" s="82"/>
      <c r="O57" s="82"/>
      <c r="P57" s="83"/>
    </row>
    <row r="58" spans="1:16" ht="15">
      <c r="A58" t="str">
        <f t="shared" si="0"/>
        <v>FD_2</v>
      </c>
      <c r="B58" s="60" t="s">
        <v>30</v>
      </c>
      <c r="C58" s="61">
        <v>2</v>
      </c>
      <c r="D58" s="61">
        <v>29</v>
      </c>
      <c r="M58" s="81"/>
      <c r="N58" s="82"/>
      <c r="O58" s="82"/>
      <c r="P58" s="83"/>
    </row>
    <row r="59" spans="1:16" ht="15">
      <c r="A59" t="str">
        <f t="shared" si="0"/>
        <v>GA_1</v>
      </c>
      <c r="B59" s="60" t="s">
        <v>18</v>
      </c>
      <c r="C59" s="61">
        <v>1</v>
      </c>
      <c r="D59" s="61">
        <v>209</v>
      </c>
      <c r="M59" s="81"/>
      <c r="N59" s="82"/>
      <c r="O59" s="82"/>
      <c r="P59" s="83"/>
    </row>
    <row r="60" spans="1:16" ht="15">
      <c r="A60" t="str">
        <f t="shared" si="0"/>
        <v>GA_2</v>
      </c>
      <c r="B60" s="60" t="s">
        <v>18</v>
      </c>
      <c r="C60" s="61">
        <v>2</v>
      </c>
      <c r="D60" s="61">
        <v>17</v>
      </c>
      <c r="M60" s="81"/>
      <c r="N60" s="82"/>
      <c r="O60" s="82"/>
      <c r="P60" s="83"/>
    </row>
    <row r="61" spans="1:16" ht="15">
      <c r="A61" t="str">
        <f t="shared" si="0"/>
        <v>GA|GB_1</v>
      </c>
      <c r="B61" s="60" t="s">
        <v>52</v>
      </c>
      <c r="C61" s="61">
        <v>1</v>
      </c>
      <c r="D61" s="61">
        <v>22</v>
      </c>
      <c r="M61" s="81"/>
      <c r="N61" s="82"/>
      <c r="O61" s="82"/>
      <c r="P61" s="83"/>
    </row>
    <row r="62" spans="1:16" ht="15">
      <c r="A62" t="str">
        <f t="shared" si="0"/>
        <v>GA|GB_2</v>
      </c>
      <c r="B62" s="60" t="s">
        <v>52</v>
      </c>
      <c r="C62" s="61">
        <v>2</v>
      </c>
      <c r="D62" s="61">
        <v>1</v>
      </c>
      <c r="M62" s="81"/>
      <c r="N62" s="82"/>
      <c r="O62" s="82"/>
      <c r="P62" s="83"/>
    </row>
    <row r="63" spans="1:16" ht="15">
      <c r="A63" t="str">
        <f t="shared" si="0"/>
        <v>GB_1</v>
      </c>
      <c r="B63" s="60" t="s">
        <v>19</v>
      </c>
      <c r="C63" s="61">
        <v>1</v>
      </c>
      <c r="D63" s="61">
        <v>109</v>
      </c>
      <c r="M63" s="81"/>
      <c r="N63" s="82"/>
      <c r="O63" s="82"/>
      <c r="P63" s="83"/>
    </row>
    <row r="64" spans="1:16" ht="15">
      <c r="A64" t="str">
        <f t="shared" si="0"/>
        <v>GB_2</v>
      </c>
      <c r="B64" s="60" t="s">
        <v>19</v>
      </c>
      <c r="C64" s="61">
        <v>2</v>
      </c>
      <c r="D64" s="61">
        <v>44</v>
      </c>
      <c r="M64" s="81"/>
      <c r="N64" s="82"/>
      <c r="O64" s="82"/>
      <c r="P64" s="83"/>
    </row>
    <row r="65" spans="1:16" ht="15">
      <c r="A65" t="str">
        <f t="shared" si="0"/>
        <v>GC_1</v>
      </c>
      <c r="B65" s="60" t="s">
        <v>25</v>
      </c>
      <c r="C65" s="61">
        <v>1</v>
      </c>
      <c r="D65" s="61">
        <v>53</v>
      </c>
      <c r="M65" s="81"/>
      <c r="N65" s="82"/>
      <c r="O65" s="82"/>
      <c r="P65" s="83"/>
    </row>
    <row r="66" spans="1:16" ht="15">
      <c r="A66" t="str">
        <f t="shared" si="0"/>
        <v>GC_2</v>
      </c>
      <c r="B66" s="60" t="s">
        <v>25</v>
      </c>
      <c r="C66" s="61">
        <v>2</v>
      </c>
      <c r="D66" s="61">
        <v>58</v>
      </c>
      <c r="M66" s="81"/>
      <c r="N66" s="82"/>
      <c r="O66" s="82"/>
      <c r="P66" s="83"/>
    </row>
    <row r="67" spans="1:16" ht="15">
      <c r="A67" t="str">
        <f t="shared" si="0"/>
        <v>JA_1</v>
      </c>
      <c r="B67" s="60" t="s">
        <v>8</v>
      </c>
      <c r="C67" s="61">
        <v>1</v>
      </c>
      <c r="D67" s="61">
        <v>4</v>
      </c>
      <c r="M67" s="81"/>
      <c r="N67" s="82"/>
      <c r="O67" s="82"/>
      <c r="P67" s="83"/>
    </row>
    <row r="68" spans="1:16" ht="15">
      <c r="A68" t="str">
        <f t="shared" si="0"/>
        <v>JA_2</v>
      </c>
      <c r="B68" s="60" t="s">
        <v>8</v>
      </c>
      <c r="C68" s="61">
        <v>2</v>
      </c>
      <c r="D68" s="61">
        <v>51</v>
      </c>
      <c r="M68" s="81"/>
      <c r="N68" s="82"/>
      <c r="O68" s="82"/>
      <c r="P68" s="83"/>
    </row>
    <row r="69" spans="1:16" ht="15">
      <c r="A69" t="str">
        <f t="shared" ref="A69:A80" si="1">+B69&amp;"_"&amp;C69</f>
        <v>JB_1</v>
      </c>
      <c r="B69" s="60" t="s">
        <v>9</v>
      </c>
      <c r="C69" s="61">
        <v>1</v>
      </c>
      <c r="D69" s="61">
        <v>59</v>
      </c>
      <c r="M69" s="81"/>
      <c r="N69" s="82"/>
      <c r="O69" s="82"/>
      <c r="P69" s="83"/>
    </row>
    <row r="70" spans="1:16" ht="15">
      <c r="A70" t="str">
        <f t="shared" si="1"/>
        <v>JB_2</v>
      </c>
      <c r="B70" s="60" t="s">
        <v>9</v>
      </c>
      <c r="C70" s="61">
        <v>2</v>
      </c>
      <c r="D70" s="61">
        <v>202</v>
      </c>
      <c r="M70" s="81"/>
      <c r="N70" s="82"/>
      <c r="O70" s="82"/>
      <c r="P70" s="83"/>
    </row>
    <row r="71" spans="1:16" ht="15">
      <c r="A71" t="str">
        <f t="shared" si="1"/>
        <v>JC_1</v>
      </c>
      <c r="B71" s="60" t="s">
        <v>10</v>
      </c>
      <c r="C71" s="61">
        <v>1</v>
      </c>
      <c r="D71" s="61">
        <v>270</v>
      </c>
      <c r="M71" s="81"/>
      <c r="N71" s="82"/>
      <c r="O71" s="82"/>
      <c r="P71" s="83"/>
    </row>
    <row r="72" spans="1:16" ht="15">
      <c r="A72" t="str">
        <f t="shared" si="1"/>
        <v>JC_2</v>
      </c>
      <c r="B72" s="60" t="s">
        <v>10</v>
      </c>
      <c r="C72" s="61">
        <v>2</v>
      </c>
      <c r="D72" s="61">
        <v>1549</v>
      </c>
      <c r="M72" s="81"/>
      <c r="N72" s="82"/>
      <c r="O72" s="82"/>
      <c r="P72" s="83"/>
    </row>
    <row r="73" spans="1:16" ht="15">
      <c r="A73" t="str">
        <f t="shared" si="1"/>
        <v>JC|JD|JE_1</v>
      </c>
      <c r="B73" s="60" t="s">
        <v>53</v>
      </c>
      <c r="C73" s="61">
        <v>1</v>
      </c>
      <c r="D73" s="61">
        <v>3</v>
      </c>
      <c r="M73" s="81"/>
      <c r="N73" s="82"/>
      <c r="O73" s="82"/>
      <c r="P73" s="83"/>
    </row>
    <row r="74" spans="1:16" ht="15">
      <c r="A74" t="str">
        <f t="shared" si="1"/>
        <v>JC|JD|JE_2</v>
      </c>
      <c r="B74" s="60" t="s">
        <v>53</v>
      </c>
      <c r="C74" s="61">
        <v>2</v>
      </c>
      <c r="D74" s="61">
        <v>27</v>
      </c>
      <c r="M74" s="81"/>
      <c r="N74" s="82"/>
      <c r="O74" s="82"/>
      <c r="P74" s="83"/>
    </row>
    <row r="75" spans="1:16" ht="15">
      <c r="A75" t="str">
        <f t="shared" si="1"/>
        <v>JD_1</v>
      </c>
      <c r="B75" s="60" t="s">
        <v>11</v>
      </c>
      <c r="C75" s="61">
        <v>1</v>
      </c>
      <c r="D75" s="61">
        <v>48</v>
      </c>
      <c r="M75" s="81"/>
      <c r="N75" s="82"/>
      <c r="O75" s="82"/>
      <c r="P75" s="83"/>
    </row>
    <row r="76" spans="1:16" ht="15">
      <c r="A76" t="str">
        <f t="shared" si="1"/>
        <v>JD_2</v>
      </c>
      <c r="B76" s="60" t="s">
        <v>11</v>
      </c>
      <c r="C76" s="61">
        <v>2</v>
      </c>
      <c r="D76" s="61">
        <v>327</v>
      </c>
      <c r="M76" s="81"/>
      <c r="N76" s="82"/>
      <c r="O76" s="82"/>
      <c r="P76" s="83"/>
    </row>
    <row r="77" spans="1:16" ht="15">
      <c r="A77" t="str">
        <f t="shared" si="1"/>
        <v>JE_1</v>
      </c>
      <c r="B77" s="60" t="s">
        <v>12</v>
      </c>
      <c r="C77" s="61">
        <v>1</v>
      </c>
      <c r="D77" s="61">
        <v>189</v>
      </c>
      <c r="M77" s="81"/>
      <c r="N77" s="82"/>
      <c r="O77" s="82"/>
      <c r="P77" s="83"/>
    </row>
    <row r="78" spans="1:16" ht="15">
      <c r="A78" t="str">
        <f t="shared" si="1"/>
        <v>JE_2</v>
      </c>
      <c r="B78" s="60" t="s">
        <v>12</v>
      </c>
      <c r="C78" s="61">
        <v>2</v>
      </c>
      <c r="D78" s="61">
        <v>833</v>
      </c>
      <c r="M78" s="81"/>
      <c r="N78" s="82"/>
      <c r="O78" s="82"/>
      <c r="P78" s="83"/>
    </row>
    <row r="79" spans="1:16" ht="15">
      <c r="A79" t="str">
        <f t="shared" si="1"/>
        <v>JF_1</v>
      </c>
      <c r="B79" s="60" t="s">
        <v>26</v>
      </c>
      <c r="C79" s="61">
        <v>1</v>
      </c>
      <c r="D79" s="61">
        <v>7</v>
      </c>
      <c r="M79" s="81"/>
      <c r="N79" s="82"/>
      <c r="O79" s="82"/>
      <c r="P79" s="83"/>
    </row>
    <row r="80" spans="1:16" ht="15">
      <c r="A80" t="str">
        <f t="shared" si="1"/>
        <v>JF_2</v>
      </c>
      <c r="B80" s="60" t="s">
        <v>26</v>
      </c>
      <c r="C80" s="61">
        <v>2</v>
      </c>
      <c r="D80" s="61">
        <v>23</v>
      </c>
      <c r="M80" s="81"/>
      <c r="N80" s="82"/>
      <c r="O80" s="82"/>
      <c r="P80" s="83"/>
    </row>
    <row r="81" spans="5:16" ht="15" customHeight="1">
      <c r="E81">
        <f>SUM(D4:D80)</f>
        <v>12831</v>
      </c>
      <c r="M81" s="81"/>
      <c r="N81" s="82"/>
      <c r="O81" s="82"/>
      <c r="P81" s="83"/>
    </row>
    <row r="82" spans="5:16" ht="15" customHeight="1">
      <c r="M82" s="81"/>
      <c r="N82" s="82"/>
      <c r="O82" s="82"/>
      <c r="P82" s="83"/>
    </row>
    <row r="83" spans="5:16" ht="15" customHeight="1">
      <c r="M83" s="81"/>
      <c r="N83" s="82"/>
      <c r="O83" s="82"/>
      <c r="P83" s="83"/>
    </row>
    <row r="84" spans="5:16" ht="15" customHeight="1">
      <c r="M84" s="81"/>
      <c r="N84" s="82"/>
      <c r="O84" s="82"/>
      <c r="P84" s="83"/>
    </row>
    <row r="85" spans="5:16" ht="15" customHeight="1">
      <c r="M85" s="81"/>
      <c r="N85" s="82"/>
      <c r="O85" s="82"/>
      <c r="P85" s="83"/>
    </row>
    <row r="86" spans="5:16" ht="15" customHeight="1">
      <c r="M86" s="84"/>
      <c r="N86" s="85"/>
      <c r="O86" s="85"/>
      <c r="P86" s="86"/>
    </row>
  </sheetData>
  <mergeCells count="9">
    <mergeCell ref="M47:P86"/>
    <mergeCell ref="P36:P42"/>
    <mergeCell ref="P32:P35"/>
    <mergeCell ref="P4:P7"/>
    <mergeCell ref="P8:P13"/>
    <mergeCell ref="P14:P17"/>
    <mergeCell ref="P18:P21"/>
    <mergeCell ref="P22:P27"/>
    <mergeCell ref="P28:P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F10</vt:lpstr>
      <vt:lpstr>ext</vt:lpstr>
      <vt:lpstr>'F10'!Zone_d_impression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Cousin Stéphanie</dc:creator>
  <cp:lastModifiedBy>COUSIN (BUREL) Stephanie</cp:lastModifiedBy>
  <cp:lastPrinted>2011-12-21T10:17:52Z</cp:lastPrinted>
  <dcterms:created xsi:type="dcterms:W3CDTF">2010-01-20T13:34:35Z</dcterms:created>
  <dcterms:modified xsi:type="dcterms:W3CDTF">2024-03-12T06:58:29Z</dcterms:modified>
</cp:coreProperties>
</file>