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artagePharmacie\Marches\DMS_MED\AO 26GAZ\DCE\V1\"/>
    </mc:Choice>
  </mc:AlternateContent>
  <xr:revisionPtr revIDLastSave="0" documentId="8_{B57D31EC-5784-45ED-B549-4B8DE170502F}" xr6:coauthVersionLast="36" xr6:coauthVersionMax="36" xr10:uidLastSave="{00000000-0000-0000-0000-000000000000}"/>
  <bookViews>
    <workbookView xWindow="0" yWindow="0" windowWidth="21570" windowHeight="7380" tabRatio="912" firstSheet="8" activeTab="9" xr2:uid="{00000000-000D-0000-FFFF-FFFF00000000}"/>
  </bookViews>
  <sheets>
    <sheet name="Page de garde" sheetId="20" r:id="rId1"/>
    <sheet name="LOT 1- DALLE MICHALLON-NORD" sheetId="1" r:id="rId2"/>
    <sheet name="LOT 1 - DALLE CH LA MURE" sheetId="22" r:id="rId3"/>
    <sheet name="LOT 2 - DALLE HOPITAL SUD" sheetId="9" r:id="rId4"/>
    <sheet name="LOT 2 - DALLES LES ECRINS+HCE" sheetId="66" r:id="rId5"/>
    <sheet name="LOT 2 - DALLES CH VOIRON ET SGV" sheetId="28" state="hidden" r:id="rId6"/>
    <sheet name="LOT 3-DALLE NHV+CBV" sheetId="36" r:id="rId7"/>
    <sheet name="LOT 4 DALLE CH RIVES+CH TULLINS" sheetId="29" r:id="rId8"/>
    <sheet name="LOT 4 DALLE CH DE TULLINS" sheetId="30" r:id="rId9"/>
    <sheet name="LOT 5 DALLE SGV+SLP" sheetId="33" r:id="rId10"/>
    <sheet name="LOT 6 - GM GDM CHU" sheetId="3" r:id="rId11"/>
    <sheet name="LOT 7 - GM GDM CHV SGV" sheetId="26" r:id="rId12"/>
    <sheet name="LOT 7 - GM GDM CHAI LA MURE SL " sheetId="27" r:id="rId13"/>
    <sheet name="LOT 8 MONOXYDE D AZOTE" sheetId="12" r:id="rId14"/>
    <sheet name="LOT 9 GAZ LABORATOIRES" sheetId="67" r:id="rId15"/>
    <sheet name="LOT 10 GAZ INDUSTRIELS" sheetId="68" r:id="rId16"/>
    <sheet name="LOT 11 PROPANE" sheetId="69" r:id="rId17"/>
    <sheet name="LOT 12 CARBOGLACE" sheetId="70" r:id="rId18"/>
    <sheet name="LOT 13 ARGON - HELIUM" sheetId="71" r:id="rId19"/>
    <sheet name="LOT 14 AZOTE LIQUIDE" sheetId="42" r:id="rId20"/>
    <sheet name="DETAIL SURCOUTS" sheetId="64" r:id="rId21"/>
    <sheet name="DETAIL COUT ALG" sheetId="34" r:id="rId22"/>
    <sheet name="ANNEXE_BP_RABAIS_RFA" sheetId="35" r:id="rId23"/>
  </sheets>
  <definedNames>
    <definedName name="CaseACocher2" localSheetId="22">ANNEXE_BP_RABAIS_RFA!$A$16</definedName>
    <definedName name="_xlnm.Print_Area" localSheetId="22">ANNEXE_BP_RABAIS_RFA!$A$1:$G$24</definedName>
    <definedName name="_xlnm.Print_Area" localSheetId="21">'DETAIL COUT ALG'!$A$1:$I$92</definedName>
    <definedName name="_xlnm.Print_Area" localSheetId="8">'LOT 4 DALLE CH DE TULLINS'!$A$1:$F$16</definedName>
    <definedName name="_xlnm.Print_Area" localSheetId="12">'LOT 7 - GM GDM CHAI LA MURE SL '!$A$1:$I$47</definedName>
    <definedName name="_xlnm.Print_Area" localSheetId="11">'LOT 7 - GM GDM CHV SGV'!$A$1:$J$73</definedName>
    <definedName name="_xlnm.Print_Area" localSheetId="14">'LOT 9 GAZ LABORATOIRES'!$A$1:$T$30</definedName>
    <definedName name="_xlnm.Print_Area" localSheetId="0">'Page de garde'!$A$1:$J$44</definedName>
  </definedNames>
  <calcPr calcId="191029"/>
</workbook>
</file>

<file path=xl/calcChain.xml><?xml version="1.0" encoding="utf-8"?>
<calcChain xmlns="http://schemas.openxmlformats.org/spreadsheetml/2006/main">
  <c r="C4" i="71" l="1"/>
  <c r="G4" i="71"/>
  <c r="B5" i="71"/>
  <c r="C5" i="71"/>
  <c r="F5" i="71"/>
  <c r="G5" i="71"/>
  <c r="H5" i="71"/>
  <c r="I5" i="71"/>
  <c r="J5" i="71"/>
  <c r="K5" i="71"/>
  <c r="M5" i="71"/>
  <c r="Q5" i="71"/>
  <c r="E6" i="71"/>
  <c r="J6" i="71"/>
  <c r="N6" i="71"/>
  <c r="P6" i="71"/>
  <c r="E7" i="71"/>
  <c r="P7" i="71"/>
  <c r="B13" i="71"/>
  <c r="B17" i="71" s="1"/>
  <c r="B14" i="71"/>
  <c r="A15" i="71"/>
  <c r="B15" i="71"/>
  <c r="B16" i="71"/>
  <c r="A17" i="71"/>
  <c r="B5" i="70"/>
  <c r="A14" i="70" s="1"/>
  <c r="B6" i="70"/>
  <c r="E6" i="70"/>
  <c r="F6" i="70"/>
  <c r="G6" i="70"/>
  <c r="K6" i="70"/>
  <c r="L6" i="70"/>
  <c r="M6" i="70"/>
  <c r="N6" i="70"/>
  <c r="O6" i="70"/>
  <c r="P6" i="70"/>
  <c r="C7" i="70"/>
  <c r="E7" i="70"/>
  <c r="B14" i="70" s="1"/>
  <c r="B17" i="70" s="1"/>
  <c r="K7" i="70"/>
  <c r="O7" i="70"/>
  <c r="A15" i="70"/>
  <c r="B15" i="70"/>
  <c r="B16" i="70"/>
  <c r="A17" i="70"/>
  <c r="B4" i="69"/>
  <c r="A14" i="69" s="1"/>
  <c r="G4" i="69"/>
  <c r="B5" i="69"/>
  <c r="C5" i="69"/>
  <c r="D5" i="69"/>
  <c r="F5" i="69"/>
  <c r="G5" i="69"/>
  <c r="I5" i="69"/>
  <c r="J5" i="69"/>
  <c r="K5" i="69"/>
  <c r="E6" i="69"/>
  <c r="B14" i="69" s="1"/>
  <c r="B16" i="69" s="1"/>
  <c r="J6" i="69"/>
  <c r="B15" i="69" s="1"/>
  <c r="E7" i="69"/>
  <c r="E8" i="69"/>
  <c r="A15" i="69"/>
  <c r="A16" i="69"/>
  <c r="I3" i="68"/>
  <c r="P3" i="68"/>
  <c r="T3" i="68"/>
  <c r="I4" i="68"/>
  <c r="I5" i="68"/>
  <c r="I6" i="68"/>
  <c r="I7" i="68"/>
  <c r="I8" i="68"/>
  <c r="I9" i="68"/>
  <c r="I10" i="68"/>
  <c r="I11" i="68"/>
  <c r="I12" i="68"/>
  <c r="I13" i="68"/>
  <c r="I14" i="68"/>
  <c r="I17" i="68"/>
  <c r="I18" i="68"/>
  <c r="A23" i="68"/>
  <c r="A24" i="68"/>
  <c r="B24" i="68"/>
  <c r="B25" i="68"/>
  <c r="H7" i="67"/>
  <c r="O7" i="67"/>
  <c r="S7" i="67"/>
  <c r="B34" i="67" s="1"/>
  <c r="H8" i="67"/>
  <c r="H9" i="67"/>
  <c r="H10" i="67"/>
  <c r="H11" i="67"/>
  <c r="H12" i="67"/>
  <c r="H13" i="67"/>
  <c r="H14" i="67"/>
  <c r="H17" i="67"/>
  <c r="H20" i="67"/>
  <c r="B32" i="67" s="1"/>
  <c r="B35" i="67" s="1"/>
  <c r="H21" i="67"/>
  <c r="H22" i="67"/>
  <c r="H23" i="67"/>
  <c r="H24" i="67"/>
  <c r="H25" i="67"/>
  <c r="H26" i="67"/>
  <c r="H27" i="67"/>
  <c r="H28" i="67"/>
  <c r="H29" i="67"/>
  <c r="A32" i="67"/>
  <c r="A33" i="67"/>
  <c r="B33" i="67"/>
  <c r="B23" i="68" l="1"/>
  <c r="B26" i="6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Telmon , Cecile</author>
  </authors>
  <commentList>
    <comment ref="E9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IBP : 3-4 / an
médecine du sport Sud : variable : de 0.5 / mois à 4-5 / mois 
Labo Cecos HCE : 36 / an</t>
        </r>
      </text>
    </comment>
    <comment ref="L9" authorId="0" shapeId="0" xr:uid="{00000000-0006-0000-0D00-000002000000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4 CHU Sud
3 IBP
4 HCE Cecos</t>
        </r>
      </text>
    </comment>
    <comment ref="A10" authorId="0" shapeId="0" xr:uid="{00000000-0006-0000-0D00-000003000000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IBP 2ème étage +/- Services Techniques, rare, nettoyage canalisations</t>
        </r>
      </text>
    </comment>
    <comment ref="L11" authorId="0" shapeId="0" xr:uid="{00000000-0006-0000-0D00-000004000000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20 bouteilles IBP
3  bouteilles Michallon 1er étage
4 HCE Cecos</t>
        </r>
      </text>
    </comment>
    <comment ref="A17" authorId="0" shapeId="0" xr:uid="{00000000-0006-0000-0D00-000005000000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Labo Cecos HCE</t>
        </r>
      </text>
    </comment>
    <comment ref="A20" authorId="0" shapeId="0" xr:uid="{00000000-0006-0000-0D00-000006000000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RCH Michallon  Angiographie</t>
        </r>
      </text>
    </comment>
    <comment ref="A21" authorId="0" shapeId="0" xr:uid="{00000000-0006-0000-0D00-000007000000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Sud, service médecine du sport</t>
        </r>
      </text>
    </comment>
    <comment ref="A22" authorId="0" shapeId="0" xr:uid="{00000000-0006-0000-0D00-000008000000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Sud, service médecine du sport</t>
        </r>
      </text>
    </comment>
    <comment ref="A23" authorId="0" shapeId="0" xr:uid="{00000000-0006-0000-0D00-000009000000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utilisé pour optimiser un laser</t>
        </r>
      </text>
    </comment>
    <comment ref="A24" authorId="0" shapeId="0" xr:uid="{00000000-0006-0000-0D00-00000A000000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utilisé pour optimiser un laser</t>
        </r>
      </text>
    </comment>
    <comment ref="A25" authorId="0" shapeId="0" xr:uid="{00000000-0006-0000-0D00-00000B000000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dénomination générique, prix fixe pour un volume x nb de constituants donné, composition du mélange à la demande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Telmon , Cecile</author>
    <author>Ben Mimoun Bel Hadj, Brahim</author>
  </authors>
  <commentList>
    <comment ref="A3" authorId="0" shapeId="0" xr:uid="{EBAFCB97-E50C-443D-8146-A14A259807FE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utilisé concomitamment avec Acétylène industriel 1kg</t>
        </r>
      </text>
    </comment>
    <comment ref="B3" authorId="0" shapeId="0" xr:uid="{3831A76B-87B3-4EFE-9DA1-57D3648BFB8E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ex. Acétylène industriel S05 I1901</t>
        </r>
      </text>
    </comment>
    <comment ref="M6" authorId="0" shapeId="0" xr:uid="{EFFFFF55-E6A3-449F-AE52-46789E000433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buanderie Sud</t>
        </r>
      </text>
    </comment>
    <comment ref="A7" authorId="0" shapeId="0" xr:uid="{F21A3D3A-AB79-47F6-96D8-124854C91112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plomberie, serrurerie pour soudure et nettoyage tuyauteries</t>
        </r>
      </text>
    </comment>
    <comment ref="M7" authorId="1" shapeId="0" xr:uid="{7CD502D4-6B47-451D-8AF2-2673343CB381}">
      <text>
        <r>
          <rPr>
            <b/>
            <sz val="9"/>
            <color indexed="81"/>
            <rFont val="Tahoma"/>
            <family val="2"/>
          </rPr>
          <t>Ben Mimoun Bel Hadj, Brahim:</t>
        </r>
        <r>
          <rPr>
            <sz val="9"/>
            <color indexed="81"/>
            <rFont val="Tahoma"/>
            <family val="2"/>
          </rPr>
          <t xml:space="preserve">
4 Voiron
</t>
        </r>
      </text>
    </comment>
    <comment ref="M8" authorId="0" shapeId="0" xr:uid="{48124E91-7AB7-4C2D-AB80-8A83BAA900C2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5 Argon soudage CH4 - CO2 x%</t>
        </r>
      </text>
    </comment>
    <comment ref="A10" authorId="0" shapeId="0" xr:uid="{7A86F697-757D-4F8C-A945-6C67E2F77E1D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atelier froid</t>
        </r>
      </text>
    </comment>
    <comment ref="A11" authorId="0" shapeId="0" xr:uid="{AEE6CF87-5449-4D0C-8591-599296CDC7A4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soudage, atelier froid, chauffage, serrurerie, plomberie</t>
        </r>
      </text>
    </comment>
    <comment ref="A12" authorId="0" shapeId="0" xr:uid="{AB17BEEA-E419-4DBB-A72F-3DEEA7CA13B8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utilisé concomitamment avec Acétylène industriel 1kg</t>
        </r>
      </text>
    </comment>
    <comment ref="M14" authorId="0" shapeId="0" xr:uid="{DB51FEE1-9593-4DFB-9E64-CDDF0D4E1B9A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serrurerie HCE pour centrale</t>
        </r>
      </text>
    </comment>
    <comment ref="A17" authorId="0" shapeId="0" xr:uid="{A7DC02D2-68A3-4161-B9FD-13F7D8215953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la notion CO2 "Médical" a été retirée car n'est plus utilisé en dermato logie pour ablation des verrues
services techniques uniquement, utilisé en plomberie pour geler l'eau avant de couper un tuyau</t>
        </r>
      </text>
    </comment>
    <comment ref="A18" authorId="0" shapeId="0" xr:uid="{E634CB8C-654F-4E51-B59B-58054F30A2A2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la notion CO2 "Médical" a été retirée car n'est plus utilisé en dermato logie pour ablation des verrues
services techniques uniquement, utilisé en plomberie pour geler l'eau avant de couper un tuyau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Telmon , Cecile</author>
    <author>Ben Mimoun Bel Hadj, Brahim</author>
  </authors>
  <commentList>
    <comment ref="H7" authorId="0" shapeId="0" xr:uid="{00000000-0006-0000-0E00-000001000000}">
      <text>
        <r>
          <rPr>
            <b/>
            <sz val="9"/>
            <color indexed="81"/>
            <rFont val="Tahoma"/>
            <family val="2"/>
          </rPr>
          <t>Telmon , Cecile:</t>
        </r>
        <r>
          <rPr>
            <sz val="9"/>
            <color indexed="81"/>
            <rFont val="Tahoma"/>
            <family val="2"/>
          </rPr>
          <t xml:space="preserve">
sécurité incendie : 4 bouteilles sur site Nord + 1 bouteille sur site Sud</t>
        </r>
      </text>
    </comment>
    <comment ref="C8" authorId="1" shapeId="0" xr:uid="{A4EFBC54-FA61-4815-85C6-BA00182FC820}">
      <text>
        <r>
          <rPr>
            <b/>
            <sz val="9"/>
            <color indexed="81"/>
            <rFont val="Tahoma"/>
            <family val="2"/>
          </rPr>
          <t>Ben Mimoun Bel Hadj, Brahim:</t>
        </r>
        <r>
          <rPr>
            <sz val="9"/>
            <color indexed="81"/>
            <rFont val="Tahoma"/>
            <family val="2"/>
          </rPr>
          <t xml:space="preserve">
Site de la tronche derrière la DST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Telmon , Cecile</author>
    <author>Ben Mimoun Bel Hadj, Brahim</author>
  </authors>
  <commentList>
    <comment ref="A7" authorId="0" shapeId="0" xr:uid="{00000000-0006-0000-0F00-000001000000}">
      <text>
        <r>
          <rPr>
            <sz val="9"/>
            <color indexed="81"/>
            <rFont val="Tahoma"/>
            <family val="2"/>
          </rPr>
          <t>utilisateurs :
IBP RCB pour CRB
IBP RCH
IBP R1</t>
        </r>
      </text>
    </comment>
    <comment ref="H7" authorId="1" shapeId="0" xr:uid="{4B87F85F-8AF1-4FD8-A31F-312209FDA212}">
      <text>
        <r>
          <rPr>
            <b/>
            <sz val="9"/>
            <color indexed="81"/>
            <rFont val="Tahoma"/>
            <family val="2"/>
          </rPr>
          <t>Ben Mimoun Bel Hadj, Brahim:</t>
        </r>
        <r>
          <rPr>
            <sz val="9"/>
            <color indexed="81"/>
            <rFont val="Tahoma"/>
            <family val="2"/>
          </rPr>
          <t xml:space="preserve">
IBP RCB</t>
        </r>
      </text>
    </comment>
    <comment ref="I7" authorId="1" shapeId="0" xr:uid="{63311B1F-A4D5-4785-9EFA-4301DD68FBB9}">
      <text>
        <r>
          <rPr>
            <b/>
            <sz val="9"/>
            <color indexed="81"/>
            <rFont val="Tahoma"/>
            <family val="2"/>
          </rPr>
          <t>Ben Mimoun Bel Hadj, Brahim:</t>
        </r>
        <r>
          <rPr>
            <sz val="9"/>
            <color indexed="81"/>
            <rFont val="Tahoma"/>
            <family val="2"/>
          </rPr>
          <t xml:space="preserve">
IBP R+1</t>
        </r>
      </text>
    </comment>
  </commentList>
</comments>
</file>

<file path=xl/sharedStrings.xml><?xml version="1.0" encoding="utf-8"?>
<sst xmlns="http://schemas.openxmlformats.org/spreadsheetml/2006/main" count="1371" uniqueCount="573">
  <si>
    <t>Oxygene liquide medicinal</t>
  </si>
  <si>
    <t>Location  EF</t>
  </si>
  <si>
    <t>Location secours</t>
  </si>
  <si>
    <t>5000L</t>
  </si>
  <si>
    <t>Location Cadres</t>
  </si>
  <si>
    <t>4V9</t>
  </si>
  <si>
    <t>2x1V9</t>
  </si>
  <si>
    <t>Prix du m3 HT</t>
  </si>
  <si>
    <t>Prix total HT</t>
  </si>
  <si>
    <t>Consommation estimative annuelle en m3</t>
  </si>
  <si>
    <t>Installations proposées</t>
  </si>
  <si>
    <t>Prix HT mensuelle de la mise à disposition</t>
  </si>
  <si>
    <t>Prix Ht annuel</t>
  </si>
  <si>
    <t>TVA</t>
  </si>
  <si>
    <t>PRIX TOTAL ANNUEL TTC OXYGENE LIQUIDE MEDICINAL</t>
  </si>
  <si>
    <t>TOTAL ANNUEL TTC TELESURVEILLANCE</t>
  </si>
  <si>
    <t>TOTAL ANNUEL TTC LOT 1</t>
  </si>
  <si>
    <t>DALLE HCE 23c</t>
  </si>
  <si>
    <t xml:space="preserve">DALLE HOPITAL SUD </t>
  </si>
  <si>
    <t>DALLE les Ecrins (23a)</t>
  </si>
  <si>
    <t>2x1 cadre V9 + 4 B50</t>
  </si>
  <si>
    <t>PRIX TOTAL ANNUEL TTC OXYGENE EN CADRES</t>
  </si>
  <si>
    <t>Air Médical en Cadres</t>
  </si>
  <si>
    <t>Dalle à coté de la 23b</t>
  </si>
  <si>
    <t>Consommation : pas d'estimation il s'agit de secours des compresseurs d'air médical.</t>
  </si>
  <si>
    <t>3 centrales télésurveillées appartenant au fournisseur.                                                                                                                                         20 cadres H16 secours</t>
  </si>
  <si>
    <t>4 cadres H16 en secours</t>
  </si>
  <si>
    <t>2 cadres H16 en secours</t>
  </si>
  <si>
    <t>Prix HT unitaire</t>
  </si>
  <si>
    <t>Prix HT total</t>
  </si>
  <si>
    <t>02/N2 22/78 CH 1</t>
  </si>
  <si>
    <t>02/N2 22/78 CH 10</t>
  </si>
  <si>
    <t>02/N2 22/78 CH 4</t>
  </si>
  <si>
    <t xml:space="preserve">Argon chirurgical CH 1 </t>
  </si>
  <si>
    <t xml:space="preserve">Hexafluoroethane C2F6 CH04 DM </t>
  </si>
  <si>
    <t>Mélange équimolaire 02/N20 170 b CH 1,5 avec manodétendeur intégré</t>
  </si>
  <si>
    <t>Mélange équimolaire 02/N20 170 b CH 4,5 avec manodétendeur intégré</t>
  </si>
  <si>
    <t xml:space="preserve">Oxygène CH 0.5  à manodétendeur intégré  </t>
  </si>
  <si>
    <t xml:space="preserve">Oxygène CH 1 à manodétendeur intégré </t>
  </si>
  <si>
    <t xml:space="preserve">Oxygène CH 3 à manodétendeur intégré </t>
  </si>
  <si>
    <t xml:space="preserve">Oxygène médical CH 10 </t>
  </si>
  <si>
    <t>Oxygène  médical CH 4</t>
  </si>
  <si>
    <t xml:space="preserve">AZOTE LIQUIDE   </t>
  </si>
  <si>
    <t>Consommation estimative annuelle en L</t>
  </si>
  <si>
    <t>OUI</t>
  </si>
  <si>
    <t>Oxygene en cadres</t>
  </si>
  <si>
    <t>DONT TVA</t>
  </si>
  <si>
    <t>PRIX ANNUEL TTC MONOXYDE D'AZOTE</t>
  </si>
  <si>
    <t>Prix annuel HT location bouteilles</t>
  </si>
  <si>
    <t>PRIX ANNUEL TTC LOCATION BOUTEILLES</t>
  </si>
  <si>
    <t>Charges annuelles
(valeur indicative)</t>
  </si>
  <si>
    <t xml:space="preserve">Hélium /oxygène 78/22 CH 1 </t>
  </si>
  <si>
    <t>NB : Bien vouloir indiquer les taux de TVA applicables</t>
  </si>
  <si>
    <t>Prix HT annuel</t>
  </si>
  <si>
    <t>C02 medical Coelioscopie CH 4</t>
  </si>
  <si>
    <t>C02 médical Coelioscopie CH 2</t>
  </si>
  <si>
    <t>Hexafluorure de soufre N 47 CH 0,4  DM</t>
  </si>
  <si>
    <t>Hexafluorure de soufre  N 47 CH 1 DM</t>
  </si>
  <si>
    <t xml:space="preserve">OX/CO2 Contrôle CH3 95/5 % </t>
  </si>
  <si>
    <t>C02 médical Coelioscopie CH35</t>
  </si>
  <si>
    <t>P0031726</t>
  </si>
  <si>
    <t>P0036397</t>
  </si>
  <si>
    <t xml:space="preserve">Hélium /oxygène 78/22 CH 10 </t>
  </si>
  <si>
    <t>Tampon et signature du fournisseur</t>
  </si>
  <si>
    <t>Code produit CHU</t>
  </si>
  <si>
    <t>code produit CHU</t>
  </si>
  <si>
    <t>FAIT A :</t>
  </si>
  <si>
    <t>LE :</t>
  </si>
  <si>
    <t>COUT DU GAZ</t>
  </si>
  <si>
    <t>COUT MISE A DISPOSITION INSTALLATIONS ET SECOURS</t>
  </si>
  <si>
    <t>PRIX TOTAL ANNUEL TTC MISE A DISPOSITION INSTALLATIONS OXYGENE EN CADRES</t>
  </si>
  <si>
    <t>PRIX TOTAL ANNUEL TTC MISE A DISPOSITION AIR MEDICAL EN CADRES</t>
  </si>
  <si>
    <t>PRIX TOTAL ANNUEL TTC MISE A DISPOSITION INSTALLATION AZOTE LIQUIDE</t>
  </si>
  <si>
    <t>CACHET ET SIGNATURE</t>
  </si>
  <si>
    <t>SYSTÈME D'ADMINISTRATION</t>
  </si>
  <si>
    <t>Quantité sur site
(valeur indicative)</t>
  </si>
  <si>
    <t>location système d'administration + Forfait de mise à disposition des consommables</t>
  </si>
  <si>
    <t>GAZ</t>
  </si>
  <si>
    <t>LOCATION</t>
  </si>
  <si>
    <t>PRIX TOTAL ANNUEL TTC MISE A DISPOSITION INSTALLATIONS OXYGENE LIQUIDE</t>
  </si>
  <si>
    <t>PRIX TOTAL ANNUEL TTC MISE A DISPOSITION INSTALLATION AZOTE MEDICAL</t>
  </si>
  <si>
    <t>PRIX TOTAL ANNUEL TTC MISE A DISPOSITION INSTALLATIONS AIR MEDICAL EN CADRES</t>
  </si>
  <si>
    <t>Quantité emballages sur site
(valeur indicative)</t>
  </si>
  <si>
    <t>Prix unitaire HT location de bouteilles</t>
  </si>
  <si>
    <t>PRIX ANNUEL TTC GAZ MEDICAMENTS ET DISPOSITIFS MEDICAUX</t>
  </si>
  <si>
    <t>PRIX ANNUEL TTC SYSTÈME ADMINISTRATION</t>
  </si>
  <si>
    <t>Proposition du candidat sur parc bouteilles</t>
  </si>
  <si>
    <t>Dalle IRM (23d)</t>
  </si>
  <si>
    <t>DALLE HOPITAL NORD (23b)</t>
  </si>
  <si>
    <t>SEF2 20000 L</t>
  </si>
  <si>
    <t>RECAPITULATIF DES INSTALLATIONS ACTUELLES</t>
  </si>
  <si>
    <t>COUT MISE A DISPOSITION 
 INSTALLATIONS ET SECOURS</t>
  </si>
  <si>
    <t>SEF2 5000L + 1200L</t>
  </si>
  <si>
    <t>1 V9</t>
  </si>
  <si>
    <t>RECAPITULATIF 
DES INSTALLATIONS 
ACTUELLES</t>
  </si>
  <si>
    <t>SEF1 3000L</t>
  </si>
  <si>
    <t>5 + 2 back up</t>
  </si>
  <si>
    <t>P0037453</t>
  </si>
  <si>
    <t>P0037454</t>
  </si>
  <si>
    <t>P0082003</t>
  </si>
  <si>
    <t>P0082009</t>
  </si>
  <si>
    <t>P0082011</t>
  </si>
  <si>
    <t>P0082231</t>
  </si>
  <si>
    <t>P0082010</t>
  </si>
  <si>
    <t>Prix au m3 HT</t>
  </si>
  <si>
    <t>P0082266</t>
  </si>
  <si>
    <t>P0082013</t>
  </si>
  <si>
    <t>P0082012</t>
  </si>
  <si>
    <t>P0082081</t>
  </si>
  <si>
    <t>P0082082</t>
  </si>
  <si>
    <t>P0082083</t>
  </si>
  <si>
    <t>P0082075</t>
  </si>
  <si>
    <t>P0082070</t>
  </si>
  <si>
    <t>P0082090</t>
  </si>
  <si>
    <t>P0082093</t>
  </si>
  <si>
    <t>P0082095</t>
  </si>
  <si>
    <t>P0082094</t>
  </si>
  <si>
    <t>P0082091</t>
  </si>
  <si>
    <t>P0082037</t>
  </si>
  <si>
    <t>P0082004</t>
  </si>
  <si>
    <t>P0082052</t>
  </si>
  <si>
    <t>P0082056</t>
  </si>
  <si>
    <t>P0082079</t>
  </si>
  <si>
    <t>P0082114</t>
  </si>
  <si>
    <t>Proto Cryo CH 4</t>
  </si>
  <si>
    <t>P0082116</t>
  </si>
  <si>
    <r>
      <t>Proto médical CH 35</t>
    </r>
    <r>
      <rPr>
        <i/>
        <sz val="8"/>
        <rFont val="Arial"/>
        <family val="2"/>
      </rPr>
      <t xml:space="preserve"> (sur dalle)</t>
    </r>
  </si>
  <si>
    <t>Quantité emballages sur site
(valeur indicative dont stock dépot)</t>
  </si>
  <si>
    <t xml:space="preserve">BACTAL 4 C02 (8%)02(21%)N2(71%) </t>
  </si>
  <si>
    <r>
      <t>PULMO CH3 - CO(N45) : 2 800 ppm - He (U) : 14 % - N2 (U) : QS (97)</t>
    </r>
    <r>
      <rPr>
        <sz val="8"/>
        <color indexed="10"/>
        <rFont val="Arial"/>
        <family val="2"/>
      </rPr>
      <t xml:space="preserve"> </t>
    </r>
  </si>
  <si>
    <t>P0037462</t>
  </si>
  <si>
    <t>P0037641</t>
  </si>
  <si>
    <t>P0082267</t>
  </si>
  <si>
    <r>
      <t xml:space="preserve">TELESURVEILLANCE
</t>
    </r>
    <r>
      <rPr>
        <sz val="11"/>
        <color theme="1"/>
        <rFont val="Calibri"/>
        <family val="2"/>
        <scheme val="minor"/>
      </rPr>
      <t>Code produit CHU P0082031
Prix annuel HT</t>
    </r>
  </si>
  <si>
    <t>TELESURVEILLANCE
Code produit CHU P0082031
Prix annuel HT</t>
  </si>
  <si>
    <t>Dont TVA</t>
  </si>
  <si>
    <t>PRIX TOTAL ANNUEL TTC MISE A DISPOSITION INSTALLATION OXYGENE EN CADRES</t>
  </si>
  <si>
    <t>---</t>
  </si>
  <si>
    <t>CS 10217</t>
  </si>
  <si>
    <t>38043 GRENOBLE Cedex 09</t>
  </si>
  <si>
    <t>onglet 1 : page de garde</t>
  </si>
  <si>
    <t>onglet 2 : BP relatif au lot 1</t>
  </si>
  <si>
    <t>Centre Hospitalier Universitaire Grenoble Alpes</t>
  </si>
  <si>
    <t>Cellule des Marchés</t>
  </si>
  <si>
    <t>DALLE CH LA MURE</t>
  </si>
  <si>
    <t>Location réservoir</t>
  </si>
  <si>
    <t>20L</t>
  </si>
  <si>
    <t>3000L</t>
  </si>
  <si>
    <t>1x1V9</t>
  </si>
  <si>
    <t>TELESURVEILLANCE
Prix annuel HT</t>
  </si>
  <si>
    <t>Prix du L HT</t>
  </si>
  <si>
    <t>PRIX TOTAL ANNUEL TTC AZOTE LIQUIDE</t>
  </si>
  <si>
    <t>DESIGNATION DU PRODUIT</t>
  </si>
  <si>
    <t>CONDITIONNEMENT</t>
  </si>
  <si>
    <t xml:space="preserve">TYPOLOGIE </t>
  </si>
  <si>
    <t>CARACTERISTIQUES</t>
  </si>
  <si>
    <t>PRIX UNITAIRE HT
(à la bouteille du conditionnement indiqué )</t>
  </si>
  <si>
    <t>QUANTITE ANNUELLE CONSOMMEE (à la bouteille du conditionnement indiqué )</t>
  </si>
  <si>
    <t>PRIX ANNUEL HT</t>
  </si>
  <si>
    <t>TAUX DE TVA</t>
  </si>
  <si>
    <t>PRIX ANNUEL TTC</t>
  </si>
  <si>
    <t>CAPACITE (en m3 ou kg) à titre indicatif</t>
  </si>
  <si>
    <t>APPELLATION DU FOURNISSEUR ACTUEL</t>
  </si>
  <si>
    <t>Oxygène médical</t>
  </si>
  <si>
    <t>0,4 m3</t>
  </si>
  <si>
    <t xml:space="preserve">B 2 </t>
  </si>
  <si>
    <t xml:space="preserve">Bouteille </t>
  </si>
  <si>
    <t>avec manodétendeur débilitre intégré</t>
  </si>
  <si>
    <t>1 m3</t>
  </si>
  <si>
    <t xml:space="preserve">B 5 </t>
  </si>
  <si>
    <t>Bouteille</t>
  </si>
  <si>
    <t>2.3 m3</t>
  </si>
  <si>
    <t>B11 ou équivalent</t>
  </si>
  <si>
    <t>10,6 x 8 soit 85 m3</t>
  </si>
  <si>
    <t>B50 / C08</t>
  </si>
  <si>
    <t>à intégrer sur cadres</t>
  </si>
  <si>
    <t>Renouvellement à péremption</t>
  </si>
  <si>
    <t>Air comprimé à usage médical</t>
  </si>
  <si>
    <t>9,9 m3</t>
  </si>
  <si>
    <t>B50</t>
  </si>
  <si>
    <t xml:space="preserve">Bouteille de secours sur centrale de production </t>
  </si>
  <si>
    <t>à intégrer sur rampes</t>
  </si>
  <si>
    <t>Bouteille de secours sur centrale de production de la stérilisation</t>
  </si>
  <si>
    <t>Sans manodétendeur</t>
  </si>
  <si>
    <t>Protoxyde d'azote</t>
  </si>
  <si>
    <t>35kg</t>
  </si>
  <si>
    <t>B46</t>
  </si>
  <si>
    <t xml:space="preserve">Bouteille sur centrale de production </t>
  </si>
  <si>
    <t>Mélange 50% oxygène / 50% protoxyde d'azote</t>
  </si>
  <si>
    <t>1,5 m3</t>
  </si>
  <si>
    <t>B05</t>
  </si>
  <si>
    <t>4,5 m3</t>
  </si>
  <si>
    <t>B15</t>
  </si>
  <si>
    <t>Dioxyde de carbone pour coelioscopie</t>
  </si>
  <si>
    <t>3,75 kg</t>
  </si>
  <si>
    <t xml:space="preserve">Dioxyde de carbone pour culture cellulaire ou équivalent </t>
  </si>
  <si>
    <t>15 kg</t>
  </si>
  <si>
    <t>B20</t>
  </si>
  <si>
    <t>Argon à usage médical</t>
  </si>
  <si>
    <t>TOTAL</t>
  </si>
  <si>
    <t>PRIX UNITAIRE HT 
(à la bouteille)</t>
  </si>
  <si>
    <t>STOCK ANNUEL
(bouteille)</t>
  </si>
  <si>
    <t>10,6 m3</t>
  </si>
  <si>
    <t>Bouteille d'ultime secours sur centrale de production</t>
  </si>
  <si>
    <t>Renouvellement à péremption 24 bouteilles en attente)</t>
  </si>
  <si>
    <t>10,6 x 16 soit 170 m3</t>
  </si>
  <si>
    <t>Bouteille comme source en attente d'oxygène sur centrale de production</t>
  </si>
  <si>
    <t>FOURNITURE DE FLUIDES MEDICAUX CH DE SAINT GEOIRE EN VALDAINE</t>
  </si>
  <si>
    <t>LOCATION D'EMBALLAGES POUR FLUIDES MEDICAUX (le prix indiqué comprend, à la bouteille, sa mise à disposition, son entretien et sa traçabilité) CH DE SAINT GEOIRE EN VALDAINE</t>
  </si>
  <si>
    <t>CENTRALES DE PRODUCTION D'OXYGENE MEDICAL</t>
  </si>
  <si>
    <t>FORFAIT ANNUEL HT</t>
  </si>
  <si>
    <t>FORFAIT ANNUEL TTC</t>
  </si>
  <si>
    <t xml:space="preserve">DESIGNATION </t>
  </si>
  <si>
    <t xml:space="preserve">Centrale de production d'oxygène médical du site de Voiron </t>
  </si>
  <si>
    <t xml:space="preserve">Forfait annuel de location/maintenance/télésurveillance </t>
  </si>
  <si>
    <t>Site de Voiron : Bouteille comme source d'ultime secours d'oxygène sur centrale de production : B50 / C08</t>
  </si>
  <si>
    <t xml:space="preserve">Centrale de production d'oxygène médical du site de Coublevie </t>
  </si>
  <si>
    <t xml:space="preserve">Site de Coublevie : Bouteilles comme source d'ultime secours d'oxygène sur centrale de production : B50 / C08, 10,6 x 3 </t>
  </si>
  <si>
    <t>Site de Coublevie : Bouteilles comme source en attente d'oxygène sur centrale de production : B50 / C08, 10,6 x 16 soit 170 m3, à intégrer sur cadres</t>
  </si>
  <si>
    <t>TOTAL ANNUEL</t>
  </si>
  <si>
    <t>FOURNITURES D'OXYGENE MEDICAL "EN VRAC"</t>
  </si>
  <si>
    <t>PU HT 
(au m3)</t>
  </si>
  <si>
    <t>Consommation annuelle prévisionnelle
(en m3)</t>
  </si>
  <si>
    <t>TOTAL HT ANNUEL</t>
  </si>
  <si>
    <t>TOTAL ANNUEL TTC</t>
  </si>
  <si>
    <t>Alimentation en oxygène médical "en vrac"</t>
  </si>
  <si>
    <t xml:space="preserve">Site de Coublevie : Bouteilles comme source d'ultime secours en attente d'oxygène sur centrale de production : B50 / C08, 10,6 x 3 </t>
  </si>
  <si>
    <t>Site de Coublevie : Bouteille comme source en attente d'oxygène sur centrale de production : B50 / C08, 10,6 x 16 soit 170 m3, à intégrer sur cadres</t>
  </si>
  <si>
    <t>Centrale de production d'oxygène médical du site de SGV
Forfait annuel de location/maintenance/télésurveillance S2640</t>
  </si>
  <si>
    <t>800L</t>
  </si>
  <si>
    <t>DALLE CH DE RIVES</t>
  </si>
  <si>
    <t>2x6B50</t>
  </si>
  <si>
    <t>Bouteille comme source d'ultime secours d'oxygène sur centrale de production : 2B50</t>
  </si>
  <si>
    <t>Alimentation en oxygène médical "en cadre" 2 cadres de 18B50</t>
  </si>
  <si>
    <t>CENTRALE DE PRODUCTION D'OXYGENE MEDICAL</t>
  </si>
  <si>
    <t>CENTRALE DE PRODUCTION D'AIR MEDICAL</t>
  </si>
  <si>
    <t>La Mure 1</t>
  </si>
  <si>
    <t>La Mure 22</t>
  </si>
  <si>
    <t>Tullins 10</t>
  </si>
  <si>
    <t>Rives 10</t>
  </si>
  <si>
    <t xml:space="preserve">MONOXYDE D'AZOTE CH 1 5L </t>
  </si>
  <si>
    <t>DALLE CH DE SAINT LAURENT DU PONT</t>
  </si>
  <si>
    <t>6B50</t>
  </si>
  <si>
    <t>onglet 3 : BP relatif au lot 1</t>
  </si>
  <si>
    <t>onglet 5 : BP relatif au lot 2</t>
  </si>
  <si>
    <t>TOTAL ANNUEL TTC - LOT 1</t>
  </si>
  <si>
    <t>TOTAL ANNUEL TTC LOT 2</t>
  </si>
  <si>
    <t>ACCORD-CADRE DE FOURNITURES COURANTES ET DE SERVICES</t>
  </si>
  <si>
    <t>NB : bien vouloir indiquer les taux de TVA applicables</t>
  </si>
  <si>
    <t>Oxygène liquide médicinal</t>
  </si>
  <si>
    <t>Oxygène en cadres</t>
  </si>
  <si>
    <t>location évaporateur</t>
  </si>
  <si>
    <t xml:space="preserve">Azote Médical  </t>
  </si>
  <si>
    <t>PRIX TOTAL ANNUEL TTC AZOTE MEDICAL</t>
  </si>
  <si>
    <t>LOT 3 - Sous-lot 1 - GAZ MEDICAMENTS ET DM                               CHU Grenoble Alpes</t>
  </si>
  <si>
    <t>Coordonnateur du groupement de commandes : CHU Grenoble Alpes</t>
  </si>
  <si>
    <t xml:space="preserve">Groupement de commandes - article 28 de l'ordonnance n° 2015-899 du 23 juillet 2015  </t>
  </si>
  <si>
    <t>Membres du groupement de commandes : Centre Hospitalier de La Mure, Centre Hospitalier Alpes-Isère, Centre Hospitalier de Saint-Laurent-du-Pont, Centre Hospitalier d'Uriage, Centre Hospitalier de Rives, Centre Hospitalier de Voiron, Centre Hospitalier de Saint-Geoire-en-Valdaine, Centre Hospitalier de Tullins</t>
  </si>
  <si>
    <t>LOT 2 - DALLE 6 HOPITAL DE VOIRON ; DALLE 7 HOPITAL DE SAINT GEOIRE EN VALDAINE</t>
  </si>
  <si>
    <t>POUR LES CENTRALES DE PRODUCTION D'OXYGENE MEDICAL DU SITE DE SGV</t>
  </si>
  <si>
    <t>Prestation de branchement / débranchement des bouteilles d'oxygène</t>
  </si>
  <si>
    <t>PSE obligatoire*</t>
  </si>
  <si>
    <t>*voir article 2.3.2. du Règlement de Consultation</t>
  </si>
  <si>
    <t xml:space="preserve">BORDEREAU DES PRIX </t>
  </si>
  <si>
    <t>N.B. : dans les onglets suivants du Bordereau des Prix, le sigle EF signifie "Equipement en Fonctionnement"</t>
  </si>
  <si>
    <t xml:space="preserve">TOTAL DE LA PSE OBLIGATOIRE </t>
  </si>
  <si>
    <t>coûts de personnel (à détailler ci-dessous) :</t>
  </si>
  <si>
    <t>coûts autres (à détailler ci-dessous) :</t>
  </si>
  <si>
    <t>coûts en matériel (à détailler ci-dessous) :</t>
  </si>
  <si>
    <t>(1) en chiffres et en lettres</t>
  </si>
  <si>
    <t xml:space="preserve">NON </t>
  </si>
  <si>
    <t xml:space="preserve">Une remise de fin d’année est consentie :       </t>
  </si>
  <si>
    <t>RABAIS SUR CATALOGUE :</t>
  </si>
  <si>
    <t>REMISE DE FIN D’ANNEE :</t>
  </si>
  <si>
    <t xml:space="preserve">Si OUI, préciser : </t>
  </si>
  <si>
    <t>Chiffre d'affaires (1)</t>
  </si>
  <si>
    <t>% remise (2)</t>
  </si>
  <si>
    <t>(1) Chiffre d’affaires annuel en euros. Les paliers de chiffres d’affaire proposés ne pourront pas être supérieurs à l’offre globale faite par le fournisseur.</t>
  </si>
  <si>
    <t>(2) Cette remise est consentie pour la durée totale de l’accord-cadre, périodes de reconduction comprises.</t>
  </si>
  <si>
    <t xml:space="preserve">De manière exceptionnelle, les fournitures objet du présent accord-cadre pourront être choisies sur le catalogue du fournisseur. 
Il est précisé que ces produits seront strictement conformes à l'objet de l’accord-cadre et que le montant consacré à des achats de fournitures sur catalogue ne pourra dépasser 20% du total du montant des achats tous lots confondus.
Seuls les prix publics unitaires du catalogue feront l'objet d'un rabais annuel.
</t>
  </si>
  <si>
    <r>
      <rPr>
        <u/>
        <sz val="11"/>
        <color theme="1"/>
        <rFont val="Calibri"/>
        <family val="2"/>
        <scheme val="minor"/>
      </rPr>
      <t>Rabais sur catalogue :</t>
    </r>
    <r>
      <rPr>
        <sz val="11"/>
        <color theme="1"/>
        <rFont val="Calibri"/>
        <family val="2"/>
        <scheme val="minor"/>
      </rPr>
      <t xml:space="preserve">
Pour les fournitures inscrites au catalogue du fournisseur et non répertoriées dans le catalogue des besoins. 
Nous nous engageons à consentir un rabais en pourcentage de................................................................................................. (1)
Sur le tarif collectivité du fournisseur à la date de la commande.
</t>
    </r>
  </si>
  <si>
    <r>
      <rPr>
        <i/>
        <u/>
        <sz val="11"/>
        <color theme="1"/>
        <rFont val="Calibri"/>
        <family val="2"/>
        <scheme val="minor"/>
      </rPr>
      <t>N.B. :</t>
    </r>
    <r>
      <rPr>
        <i/>
        <sz val="11"/>
        <color theme="1"/>
        <rFont val="Calibri"/>
        <family val="2"/>
        <scheme val="minor"/>
      </rPr>
      <t xml:space="preserve">
- Si la rubrique « Rabais sur catalogue » ci-dessus n'est pas complétée, le rabais pris en compte sera 0%.
- Si le « rabais sur catalogue » est renseigné en dehors de la présente annexe, ce dernier ne pourra être pris en compte. Il sera considéré qu’il est de 0%.
</t>
    </r>
  </si>
  <si>
    <t>CENTRALES DE PRODUCTION DE PROTOXYDE D'AZOTE</t>
  </si>
  <si>
    <t>Centrale de production d'oxygène médical principale du NHV</t>
  </si>
  <si>
    <t xml:space="preserve">Centrale de production d'oxygène médical en attente du NHV </t>
  </si>
  <si>
    <t>Site de Voiron : Bouteille comme source d'ultime secours d'oxygène sur centrale de production : 4H16</t>
  </si>
  <si>
    <t>Alimentation en oxygène médical "en vrac" de SGV</t>
  </si>
  <si>
    <t>CENTRALES DE PRODUCTION DE N2O DU NHV</t>
  </si>
  <si>
    <t>Prestation de branchement / débranchement des bouteilles de N2O</t>
  </si>
  <si>
    <t>Centrale de production de N2O du NHV</t>
  </si>
  <si>
    <t>CENTRALES D'ULTIME SECOURS EN AIR MEDICAL DU NHV</t>
  </si>
  <si>
    <t>Secours Air Medical du NHV</t>
  </si>
  <si>
    <t>Nom commercial (si appliable)</t>
  </si>
  <si>
    <t>C02 (8%)02(21%)N2(71%)  CH4</t>
  </si>
  <si>
    <r>
      <t xml:space="preserve">Agent logistique Gaz (PSE obligatoire)
</t>
    </r>
    <r>
      <rPr>
        <sz val="13"/>
        <color theme="1"/>
        <rFont val="Calibri"/>
        <family val="2"/>
        <scheme val="minor"/>
      </rPr>
      <t>Code Produit CHU : P0082030</t>
    </r>
  </si>
  <si>
    <t>Nom commercial (si applicable)</t>
  </si>
  <si>
    <t>MONOXYDE D'AZOTE 2L 800ppm</t>
  </si>
  <si>
    <t>MONOXYDE D'AZOTE 10L 800ppm</t>
  </si>
  <si>
    <r>
      <t xml:space="preserve">Agent Logistique Gaz (PSE obligatoire)
</t>
    </r>
    <r>
      <rPr>
        <sz val="10"/>
        <color theme="1"/>
        <rFont val="Calibri"/>
        <family val="2"/>
        <scheme val="minor"/>
      </rPr>
      <t>code produit CHU : P 0037643</t>
    </r>
  </si>
  <si>
    <t>PRIX ANNUEL TTC Agent Logistique Gaz (PSE obligatoire)</t>
  </si>
  <si>
    <t>MONOXYDE D'AZOTE 2L 400PPM</t>
  </si>
  <si>
    <t>02/N2 22/78 CH 1 (Air)</t>
  </si>
  <si>
    <t>02/N2 22/78 CH 10 (Air)</t>
  </si>
  <si>
    <t>02/N2 22/78 CH 4 (Air)</t>
  </si>
  <si>
    <t>Protoxyde d'azote médical Cryogénique CH 4</t>
  </si>
  <si>
    <t>ESCOMPTE</t>
  </si>
  <si>
    <t>Si oui, préciser :</t>
  </si>
  <si>
    <t>&lt; 20 jours</t>
  </si>
  <si>
    <t>30 à 40 jours</t>
  </si>
  <si>
    <t>Délais de paiement (1)</t>
  </si>
  <si>
    <t xml:space="preserve">(1) Délai écoulé entre la date de réception de la facture conforme par l’établissement et la date de virement du Trésorier Principal de l’établissement. </t>
  </si>
  <si>
    <t>20 à 30 jours</t>
  </si>
  <si>
    <t>ANNEXE AU BORDEREAU DES PRIX - RABAIS - RFA - ESCOMPTE</t>
  </si>
  <si>
    <t>FOURNITURE DE GAZ</t>
  </si>
  <si>
    <t>LOCATION BOUTEILLES</t>
  </si>
  <si>
    <t>dénomination commerciale</t>
  </si>
  <si>
    <t>référence fournisseur</t>
  </si>
  <si>
    <t>Code Produit CHUGA</t>
  </si>
  <si>
    <t>Charges annuelles site Grenoble</t>
  </si>
  <si>
    <t>Charges annuelles site Voiron</t>
  </si>
  <si>
    <t>TVA %</t>
  </si>
  <si>
    <t>Code produit CHUGA</t>
  </si>
  <si>
    <t xml:space="preserve">Prix HT location par bouteille et par mois </t>
  </si>
  <si>
    <t>Nombre estimatif bouteilles allouées</t>
  </si>
  <si>
    <t>Prix HT location pour le parc de bouteilles et par an</t>
  </si>
  <si>
    <t>Prix Forfaitaire Hors Taxe mensuel</t>
  </si>
  <si>
    <t>Prix Forfaitaire Hors Taxe annuel</t>
  </si>
  <si>
    <t>Acétylène N26 CH5</t>
  </si>
  <si>
    <t>E0082032</t>
  </si>
  <si>
    <t>E0082067</t>
  </si>
  <si>
    <t>-</t>
  </si>
  <si>
    <t>Argon 200bar N50 CH 10</t>
  </si>
  <si>
    <t>E0082021</t>
  </si>
  <si>
    <t>E0082038</t>
  </si>
  <si>
    <t>E0082043</t>
  </si>
  <si>
    <t>E0082044</t>
  </si>
  <si>
    <t>Azote 200bar N50 CH 4</t>
  </si>
  <si>
    <t>E0082046</t>
  </si>
  <si>
    <t>Azote 200bar N50 CH 2</t>
  </si>
  <si>
    <t>E0082054</t>
  </si>
  <si>
    <t>E0082058</t>
  </si>
  <si>
    <t>E0082200</t>
  </si>
  <si>
    <t>E0082057</t>
  </si>
  <si>
    <t>E0082127</t>
  </si>
  <si>
    <t>Etalon 31 CH 4 - C02 (N45) : 5% - 02 (N45) : 20 % - N2(U) : QS</t>
  </si>
  <si>
    <t>E0082060</t>
  </si>
  <si>
    <t>E0082064</t>
  </si>
  <si>
    <t>Hélium 200bar N50 CH 9</t>
  </si>
  <si>
    <t>E0082063</t>
  </si>
  <si>
    <t>Hydrogène 200bar N50 CH 8,8</t>
  </si>
  <si>
    <t>E0082022</t>
  </si>
  <si>
    <t xml:space="preserve">CO2 N2 He 1 CH 1 - CO2(N45) : 4.5 % - N2(U) : 13.5 % - He (U) : QS    </t>
  </si>
  <si>
    <t>E0082053</t>
  </si>
  <si>
    <t xml:space="preserve">CO2 N2 He 2 CH 1 - CO2(N45) : 7 % - N2(U) : 20 % - He (U) : QS    </t>
  </si>
  <si>
    <t>E0089117</t>
  </si>
  <si>
    <t>Mélange précis B20 2 CONSTITUANTS</t>
  </si>
  <si>
    <t>E0082122</t>
  </si>
  <si>
    <t>Mélange précis B20 3 CONSTITUANTS</t>
  </si>
  <si>
    <t>E0082121</t>
  </si>
  <si>
    <t>Mélange précis B5 2 CONSTITUANTS</t>
  </si>
  <si>
    <t>E0082073</t>
  </si>
  <si>
    <t>Mélange précis B5 3 CONSTITUANTS</t>
  </si>
  <si>
    <t>E0082230</t>
  </si>
  <si>
    <t>Mélange ultraprécis B5 2 CONSTITUANTS</t>
  </si>
  <si>
    <t>E0082125</t>
  </si>
  <si>
    <t>Nombre estimatif bouteilles allouées sites de Grenoble</t>
  </si>
  <si>
    <t>Nombre estimatif bouteilles allouées site de Voiron</t>
  </si>
  <si>
    <t>E0082035</t>
  </si>
  <si>
    <t>E0082030</t>
  </si>
  <si>
    <t>E0082033</t>
  </si>
  <si>
    <t>Argon soudage CH 1</t>
  </si>
  <si>
    <t>E0040600</t>
  </si>
  <si>
    <t>E0082165</t>
  </si>
  <si>
    <t>E0082042</t>
  </si>
  <si>
    <t>Oxygène industriel CH 1</t>
  </si>
  <si>
    <t>E0082087</t>
  </si>
  <si>
    <t>Oxygène industriel CH 10</t>
  </si>
  <si>
    <t>E0082088</t>
  </si>
  <si>
    <t>Oxygène industriel CH 4</t>
  </si>
  <si>
    <t>E0082089</t>
  </si>
  <si>
    <t>Nombre de bouteilles allouées</t>
  </si>
  <si>
    <t>Propane industriel CH 35</t>
  </si>
  <si>
    <t>E0082099</t>
  </si>
  <si>
    <t>E0082266</t>
  </si>
  <si>
    <t>Propane industriel CH 13 combustion
à destination du service incendie</t>
  </si>
  <si>
    <t>E0082098</t>
  </si>
  <si>
    <t>Propane industriel CH 13 carburation
pour le fonctionnement des chariots élévateurs</t>
  </si>
  <si>
    <t>PUHT facturation bouteille égarée</t>
  </si>
  <si>
    <t>Une traçabilité devra être jointe à la facture mensuelle.</t>
  </si>
  <si>
    <t>LOCATION CONTAINERS</t>
  </si>
  <si>
    <t>Nombre de kg annuel estimé</t>
  </si>
  <si>
    <t>Prix HT au kg</t>
  </si>
  <si>
    <t>nombre de containers 50kg</t>
  </si>
  <si>
    <t xml:space="preserve">Prix HT location par container et par mois </t>
  </si>
  <si>
    <t>CARBOGLACE (à titre d'information 150kg/semaine)</t>
  </si>
  <si>
    <t>E0082264</t>
  </si>
  <si>
    <t>E0082020</t>
  </si>
  <si>
    <t>E0082016</t>
  </si>
  <si>
    <t>PUHT facturation container égaré</t>
  </si>
  <si>
    <t xml:space="preserve">
le fournisseur indiquera le mode de calcul du prix du gaz, notamment les indices utilisés</t>
  </si>
  <si>
    <t>nombre de livraisons annuelles estimées</t>
  </si>
  <si>
    <t>Prix unitaire HT</t>
  </si>
  <si>
    <t>Prix annuel HT</t>
  </si>
  <si>
    <t>E0082040</t>
  </si>
  <si>
    <t>E0082024</t>
  </si>
  <si>
    <r>
      <t xml:space="preserve">Forfait logistique, </t>
    </r>
    <r>
      <rPr>
        <b/>
        <u/>
        <sz val="10"/>
        <rFont val="Arial"/>
        <family val="2"/>
      </rPr>
      <t>par livraison</t>
    </r>
    <r>
      <rPr>
        <sz val="10"/>
        <rFont val="Arial"/>
        <family val="2"/>
      </rPr>
      <t xml:space="preserve">, comprenant entre autres, les frais de livraison jusque dans le service, les taxes diverses, la rotation des stocks, l'enlèvement des bouteilles vides etc…
</t>
    </r>
    <r>
      <rPr>
        <b/>
        <u/>
        <sz val="10"/>
        <rFont val="Arial"/>
        <family val="2"/>
      </rPr>
      <t>exclut</t>
    </r>
    <r>
      <rPr>
        <sz val="10"/>
        <rFont val="Arial"/>
        <family val="2"/>
      </rPr>
      <t xml:space="preserve"> le raccordement à la console</t>
    </r>
  </si>
  <si>
    <t>E0038092</t>
  </si>
  <si>
    <t>E0082065</t>
  </si>
  <si>
    <r>
      <t xml:space="preserve">Forfait raccordement à la console, </t>
    </r>
    <r>
      <rPr>
        <b/>
        <u/>
        <sz val="10"/>
        <rFont val="Arial"/>
        <family val="2"/>
      </rPr>
      <t>par bouteille</t>
    </r>
  </si>
  <si>
    <t>E0082267</t>
  </si>
  <si>
    <t>Surcoût Livraison Express sous 24H</t>
  </si>
  <si>
    <t>Indemnité emballage égaré / bouteille</t>
  </si>
  <si>
    <t>PRIX ANNUEL TTC FOURNITURE D'ARGON</t>
  </si>
  <si>
    <t>PRIX ANNUEL TTC FOURNITURE D'HELIUM</t>
  </si>
  <si>
    <t>Acétylène industriel 1kg</t>
  </si>
  <si>
    <t>Acétylène industriel 3.5kg</t>
  </si>
  <si>
    <t>Acétylène industriel 6.5kg</t>
  </si>
  <si>
    <t>CO2 Tube Plongeur CH 10 / 15litres</t>
  </si>
  <si>
    <t>CO2 Tube Plongeur CH 34 / 50litres</t>
  </si>
  <si>
    <r>
      <t xml:space="preserve">note : les </t>
    </r>
    <r>
      <rPr>
        <b/>
        <sz val="12"/>
        <rFont val="Arial"/>
        <family val="2"/>
      </rPr>
      <t>lignes en gras</t>
    </r>
    <r>
      <rPr>
        <sz val="10"/>
        <rFont val="Arial"/>
        <family val="2"/>
      </rPr>
      <t xml:space="preserve"> représentant les gaz raccordés à une centrale sur la dalle de l'IBP</t>
    </r>
  </si>
  <si>
    <t>Stock de sécurité alloué (location non facturée)</t>
  </si>
  <si>
    <t>UTILISATION A l'IBP</t>
  </si>
  <si>
    <t>Azote Médical 200bar CH 10</t>
  </si>
  <si>
    <t>CO2 Médical culture cellulaire CH 15 / 20litres</t>
  </si>
  <si>
    <t>CO2 Médical culture cellulaire CH 35 / 50litres</t>
  </si>
  <si>
    <t>UTILISATION AUTRES LABORATOIRES</t>
  </si>
  <si>
    <t>UTILISATIONS MEDICALES</t>
  </si>
  <si>
    <t>Azote Médical 200bar CH 1</t>
  </si>
  <si>
    <t>CO2 N45 CH 8 / 10litres</t>
  </si>
  <si>
    <t>Forfait</t>
  </si>
  <si>
    <t>ARGON B50 300 bar raccord nevoc</t>
  </si>
  <si>
    <t>HELIUM B50 300 bar raccord nevoc</t>
  </si>
  <si>
    <r>
      <t xml:space="preserve">Prestation Logistique Gaz (PLG)
</t>
    </r>
    <r>
      <rPr>
        <sz val="10"/>
        <rFont val="Arial"/>
        <family val="2"/>
      </rPr>
      <t xml:space="preserve">voir dans le CCTP le détail des prestations requises pour ce Sous-Lot </t>
    </r>
  </si>
  <si>
    <t>Etalon 42 CH 4 - CO2 (N45) : 5% - 02 (45) : 15 % - N2(U) : QS</t>
  </si>
  <si>
    <t>E0082265</t>
  </si>
  <si>
    <t>Argon soudage CH 4</t>
  </si>
  <si>
    <t>E0082034</t>
  </si>
  <si>
    <t>E0082164</t>
  </si>
  <si>
    <t>E0082005</t>
  </si>
  <si>
    <t>FOURNITURE DE FLUIDES ET GAZ MEDICAUX ET PRESTATIONS ASSOCIEES (DISTRIBUTION, TELESURVEILLANCE, FORMATION)
Procédure n° AO22GAZ</t>
  </si>
  <si>
    <t>LOT 1 - DALLE 5 HOPITAL DE LA MURE</t>
  </si>
  <si>
    <t>TELESURVEILLANCE
Prix annuel TTC</t>
  </si>
  <si>
    <r>
      <t xml:space="preserve">PRIX ANNUEL TTC Agent Logistique gaz (PSE obligatoire </t>
    </r>
    <r>
      <rPr>
        <sz val="10"/>
        <color rgb="FFFF0000"/>
        <rFont val="Arial"/>
        <family val="2"/>
      </rPr>
      <t>CHUGA site de Grenoble</t>
    </r>
    <r>
      <rPr>
        <sz val="10"/>
        <rFont val="Arial"/>
        <family val="2"/>
      </rPr>
      <t>)</t>
    </r>
  </si>
  <si>
    <t>SLP 7</t>
  </si>
  <si>
    <t>SLP 24</t>
  </si>
  <si>
    <t>SLP 22</t>
  </si>
  <si>
    <t>La Mure 3</t>
  </si>
  <si>
    <t>CHAI 7</t>
  </si>
  <si>
    <t>CHAI 50</t>
  </si>
  <si>
    <t>CHAI 98</t>
  </si>
  <si>
    <t>RECAPITULATIF
 DES INSTALLATIONS 
ACTUELLES</t>
  </si>
  <si>
    <t xml:space="preserve">Azote Liquide   </t>
  </si>
  <si>
    <t>Prix au L HT</t>
  </si>
  <si>
    <t>location réservoir</t>
  </si>
  <si>
    <t>P0082015</t>
  </si>
  <si>
    <t>P0082014</t>
  </si>
  <si>
    <t>€</t>
  </si>
  <si>
    <r>
      <t xml:space="preserve">ALG (PSE obligatoire)
</t>
    </r>
    <r>
      <rPr>
        <sz val="11"/>
        <color theme="1"/>
        <rFont val="Calibri"/>
        <family val="2"/>
        <scheme val="minor"/>
      </rPr>
      <t>Code produit CHU P0082030
Prix annuel HT</t>
    </r>
  </si>
  <si>
    <t>PRIX ANNUEL TTC ALG (PSE)  DISTRIBUTION AZOTE LIQUIDE</t>
  </si>
  <si>
    <t>RESERVOIR 5000 LITRES</t>
  </si>
  <si>
    <t>E0082263</t>
  </si>
  <si>
    <t>Méthane</t>
  </si>
  <si>
    <t>E0082128</t>
  </si>
  <si>
    <t>Argon soudage CH 4 - CO² 8%, Ar : QS</t>
  </si>
  <si>
    <t>Argon soudage CH 4 - CO² 18%, Ar : QS</t>
  </si>
  <si>
    <t>PRESTATION D'AGENT LOGISTIQUE GAZ (ALG) - PRESTATION SUPPLEMENTAIRE EVENTUELLE OBLIGATOIRE</t>
  </si>
  <si>
    <t>Les soumissionnaires détailleront ci-dessous leur coût relatif à la Prestation Supplémentaire Eventuelle obligatoire "ALG" (voir article 6.2.6 du CCTP + articles 2.3.2 et 5.1 du Règlement de la Consultation), cela pour chaque lot auquel ils répondent concerné par cette prestation.</t>
  </si>
  <si>
    <t>prestation ALG du lot 3 (sites CHUGA hors site de Voiron)</t>
  </si>
  <si>
    <t>prestation ALG du lot 4</t>
  </si>
  <si>
    <t xml:space="preserve">prestation ALG du lot 5 </t>
  </si>
  <si>
    <t xml:space="preserve">prestation ALG du lot 8 </t>
  </si>
  <si>
    <t>prestation ALG du lot 9</t>
  </si>
  <si>
    <t>Les prix indiqués comprennent toutes taxes éventuelles liées notamment à la Règlementation Transport et Environnement. Aucun frais supplémentaire proposé ne sera ni pris en compte ni payé.</t>
  </si>
  <si>
    <t>Détail surcouts éventuels</t>
  </si>
  <si>
    <t>Accès au logiciel de traçabilité</t>
  </si>
  <si>
    <t>Prix mensuel  HT</t>
  </si>
  <si>
    <t xml:space="preserve">PRIX ANNUEL TTC ACCES LOGICIEL TRACABILITE </t>
  </si>
  <si>
    <t>ALG* : confer article 6.2.6 CCTP</t>
  </si>
  <si>
    <t>Prix mensuel  HT ALG*</t>
  </si>
  <si>
    <t>Prix annuel HT ALG</t>
  </si>
  <si>
    <t>PSE Obligatoire : ACCES LOGICIEL TRACABILITE</t>
  </si>
  <si>
    <t>Cout HT par établissement</t>
  </si>
  <si>
    <t>Cout TTC par établissement</t>
  </si>
  <si>
    <t xml:space="preserve">PRIX ANNUEL TTC ACCES TRACABILITE </t>
  </si>
  <si>
    <t>PRIX ANNUEL TTC ALG</t>
  </si>
  <si>
    <r>
      <t xml:space="preserve">Agent Logistique Gaz (ALG)
</t>
    </r>
    <r>
      <rPr>
        <sz val="10"/>
        <rFont val="Arial"/>
        <family val="2"/>
      </rPr>
      <t xml:space="preserve">voir dans le CCTP le détail des prestations requises pour ce Sous-Lot </t>
    </r>
  </si>
  <si>
    <r>
      <t>Agent Logistique Gaz (ALG)</t>
    </r>
    <r>
      <rPr>
        <sz val="10"/>
        <rFont val="Arial"/>
        <family val="2"/>
      </rPr>
      <t xml:space="preserve">
voir dans le CCTP le détail des prestations requises pour ce lot, par livraison</t>
    </r>
  </si>
  <si>
    <r>
      <t xml:space="preserve">Agent Logistique Gaz (ALG)
</t>
    </r>
    <r>
      <rPr>
        <sz val="10"/>
        <rFont val="Arial"/>
        <family val="2"/>
      </rPr>
      <t>Contrairement aux autres lots, la prestation est ici spécifiée par livraison et par bouteille.
En effet l'activité médicale liée à ce lot est récente (scanner interventionnel inauguré en avril 2021) et l'activité encore en croissance. Un prix forfaitaire mensuel ou annuel ne serait pas pertinent à ce stade.</t>
    </r>
  </si>
  <si>
    <t>Cout livraison urgente non programmée (cf article 3.2.2 CCAP)</t>
  </si>
  <si>
    <t xml:space="preserve">Cout obus non restitué </t>
  </si>
  <si>
    <t>PU € HT</t>
  </si>
  <si>
    <t>PU € TTC</t>
  </si>
  <si>
    <t>Aucun autre surcout ne sera accepté.</t>
  </si>
  <si>
    <t>PU HT ALG*</t>
  </si>
  <si>
    <t>XXXXXXXXXXX</t>
  </si>
  <si>
    <t>Uriage 1</t>
  </si>
  <si>
    <t>Uriage 10</t>
  </si>
  <si>
    <t>LOT 2 - DALLE 4 hopital sud (23z)</t>
  </si>
  <si>
    <t xml:space="preserve">LOT 1 - DALLE 1 (23b et d) MICHALLON-HOPITAL NORD-IRM </t>
  </si>
  <si>
    <t>LOT 2 - DALLE 2 (23a) LES ECRINS ; DALLE 3 HCE (23c)</t>
  </si>
  <si>
    <r>
      <t xml:space="preserve">TELESURVEILLANCE
</t>
    </r>
    <r>
      <rPr>
        <sz val="12"/>
        <color theme="1"/>
        <rFont val="Calibri"/>
        <family val="2"/>
        <scheme val="minor"/>
      </rPr>
      <t>Code produit CHU P0082031
Prix annuel HT</t>
    </r>
  </si>
  <si>
    <t>TOTAL ANNUEL TTC - LOT 2</t>
  </si>
  <si>
    <t>LOT 6  - GAZ MEDICAMENTS ET GAZ DISPOSITIFS MEDICAUX CHU GRENOBLE ALPES (sites Nord, Sud et La Tronche)</t>
  </si>
  <si>
    <t>PRIX ANNUEL TTC DU LOT 6 - GAZ MEDICAMENTS</t>
  </si>
  <si>
    <t>LOT 7  - GAZ MEDICAMENTS ET GAZ DISPOSITIFS MEDICAUX CH DE LA MURE, CH DE RIVES, CH DE SAINT LAURENT DU PONT, CH ALPES ISERE ET CH DE TULLINS</t>
  </si>
  <si>
    <t>LOT 7 - GAZ MEDICAMENTS ET DM (hors CHU site de Voiron et CH de SGV)</t>
  </si>
  <si>
    <t>LOT 7  - GAZ MEDICAMENTS ET GAZ DISPOSITIFS MEDICAUX CHU SITE DE VOIRON ET CH DE SAINT GEOIRE EN VALDAINE</t>
  </si>
  <si>
    <t>FOURNITURE DE FLUIDES MEDICAUX CHU SITE DE VOIRON</t>
  </si>
  <si>
    <t>LOCATION D'EMBALLAGES POUR FLUIDES MEDICAUX (le prix indiqué comprend, à la bouteille, sa mise à disposition, son entretien et sa traçabilité) CHU SITE DE VOIRON</t>
  </si>
  <si>
    <t>LOT 8 -  MONOXYDE D'AZOTE</t>
  </si>
  <si>
    <t>LOT 8 - MONOXYDE D'AZOTE</t>
  </si>
  <si>
    <t>PRIX  ANNUEL TTC  DU LOT 8 MONOXYDE D'AZOTE</t>
  </si>
  <si>
    <t>PRIX ANNUEL TTC LOT 10 - GAZ INDUSTRIELS</t>
  </si>
  <si>
    <t>LOT 10 - GAZ INDUSTRIELS</t>
  </si>
  <si>
    <t xml:space="preserve">LOT 9 - GAZ POUR LABORATOIRES </t>
  </si>
  <si>
    <t xml:space="preserve">LOT 9 - GAZ POUR LABORATOIRES            </t>
  </si>
  <si>
    <t>PRIX ANNUEL TTC LOT 9 - GAZ POUR LABORATOIRES</t>
  </si>
  <si>
    <t>LOT 11 - PROPANE</t>
  </si>
  <si>
    <t>LOT 12 - CARBOGLACE</t>
  </si>
  <si>
    <t>LOT 13 - ARGON - HELIUM - 300 bar pour Cryo Chirurgie</t>
  </si>
  <si>
    <t>LOT 14 - DALLE 1 (23 d) MICHALLON-HOPITAL NORD-IRM</t>
  </si>
  <si>
    <t>TOTAL ANNUEL TTC LOT 14</t>
  </si>
  <si>
    <t>onglet 4 : BP relatif au lot 2</t>
  </si>
  <si>
    <t>onglet 6 : BP relatif au lot 3</t>
  </si>
  <si>
    <t>onglet 7 : BP relatif au lot 4</t>
  </si>
  <si>
    <t>onglet 8 : BP relatif au lot 4</t>
  </si>
  <si>
    <t>onglet 9 : BP relatif au lot 5</t>
  </si>
  <si>
    <t>onglet 10 : BP relatif au lot 6</t>
  </si>
  <si>
    <t>onglet 11 : BP relatif au lot 7</t>
  </si>
  <si>
    <t>onglet 12 : BP relatif au lot 7</t>
  </si>
  <si>
    <t>onglet 13 : BP relatif au lot 8</t>
  </si>
  <si>
    <t>onglet 14 : BP relatif au lot 9</t>
  </si>
  <si>
    <t>onglet 15 : BP relatif au lot 10</t>
  </si>
  <si>
    <t>onglet 16 : BP relatif au lot 11</t>
  </si>
  <si>
    <t>onglet 17 : BP relatif au lot 12</t>
  </si>
  <si>
    <t>onglet 18: BP relatif au lot 13</t>
  </si>
  <si>
    <t>onglet 19: BP relatif au lot 14</t>
  </si>
  <si>
    <t>onglet 20 : détail des surcouts éventuels</t>
  </si>
  <si>
    <t xml:space="preserve">onglet 21 : détail des coûts ALG </t>
  </si>
  <si>
    <t>onglet 22 : rabais_RFA_escomptes (annexe au BP)</t>
  </si>
  <si>
    <t>Ce fichier comporte les 22 onglets suivants :</t>
  </si>
  <si>
    <t>5000l</t>
  </si>
  <si>
    <t>Alimentation en oxygène médical 2 rampes de 3B50</t>
  </si>
  <si>
    <t>LOT 4 - DALLE HOPITAL DE TULLINS</t>
  </si>
  <si>
    <t>LOT 5 - DALLE HOPITAL DE SAINT LAURENT DU PONT + DALLE HOPITAL DE SAINT GEOIRE EN VALDAINE</t>
  </si>
  <si>
    <t xml:space="preserve">LOT 4 - DALLE HOPITAL DE RIVES </t>
  </si>
  <si>
    <t>LOT 3 - DALLE HOPITAL DE VOIRON + SITE DE COUBLEVIE</t>
  </si>
  <si>
    <t>Tullins 33</t>
  </si>
  <si>
    <t>Tullins 20</t>
  </si>
  <si>
    <t>Moirans 4</t>
  </si>
  <si>
    <t>Tullins 300</t>
  </si>
  <si>
    <t>Acétylène 0,8m3 Minitop mano integré</t>
  </si>
  <si>
    <t>Oxygène 1m3 Minitop mano intégré</t>
  </si>
  <si>
    <t>nombre de containers 100kg</t>
  </si>
  <si>
    <t>10L environ souhaité</t>
  </si>
  <si>
    <t>Bonbonne</t>
  </si>
  <si>
    <t>La Mure 9</t>
  </si>
  <si>
    <t>La Mure 20</t>
  </si>
  <si>
    <t>La Mure 40</t>
  </si>
  <si>
    <t>Charges annuelles site La Mure</t>
  </si>
  <si>
    <t>Rives 12</t>
  </si>
  <si>
    <t>Rives 8</t>
  </si>
  <si>
    <t>Rives 4</t>
  </si>
  <si>
    <t>3 m3</t>
  </si>
  <si>
    <t>H16</t>
  </si>
  <si>
    <t>Renouvellement à péremption (4 H16 en attente)</t>
  </si>
  <si>
    <t xml:space="preserve">1 m3 </t>
  </si>
  <si>
    <t xml:space="preserve">B5 </t>
  </si>
  <si>
    <t>Mélange EFR Pulmo 5</t>
  </si>
  <si>
    <t>A Basculer sur lot gaz laboratoires avec le code E0082200 ??</t>
  </si>
  <si>
    <t>32000
Estim CHV</t>
  </si>
  <si>
    <t>7000
Estim CHV</t>
  </si>
  <si>
    <t>Pas de consommation prévisionnelle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</si>
</sst>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\ &quot;€&quot;"/>
    <numFmt numFmtId="166" formatCode="0.0%"/>
  </numFmts>
  <fonts count="8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sz val="10"/>
      <color indexed="48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6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Arial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sz val="12"/>
      <name val="Times New Roman"/>
      <family val="1"/>
    </font>
    <font>
      <sz val="10"/>
      <name val="MS Sans Serif"/>
      <family val="2"/>
    </font>
    <font>
      <b/>
      <sz val="14"/>
      <name val="Times New Roman"/>
      <family val="1"/>
    </font>
    <font>
      <b/>
      <sz val="12"/>
      <name val="Times New Roman"/>
      <family val="1"/>
    </font>
    <font>
      <sz val="11"/>
      <color theme="1"/>
      <name val="MS Reference Sans Serif"/>
      <family val="2"/>
    </font>
    <font>
      <b/>
      <sz val="14"/>
      <color rgb="FFFFFFFF"/>
      <name val="Times New Roman"/>
      <family val="1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trike/>
      <sz val="8"/>
      <color theme="0" tint="-0.34998626667073579"/>
      <name val="Arial"/>
      <family val="2"/>
    </font>
    <font>
      <b/>
      <strike/>
      <sz val="14"/>
      <color theme="0" tint="-0.34998626667073579"/>
      <name val="Arial"/>
      <family val="2"/>
    </font>
    <font>
      <b/>
      <sz val="14"/>
      <name val="Arial"/>
      <family val="2"/>
    </font>
    <font>
      <sz val="10"/>
      <color rgb="FFFF0000"/>
      <name val="Arial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4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48"/>
      <name val="Arial"/>
      <family val="2"/>
    </font>
    <font>
      <b/>
      <i/>
      <sz val="12"/>
      <name val="Arial"/>
      <family val="2"/>
    </font>
    <font>
      <b/>
      <u/>
      <sz val="10"/>
      <name val="Arial"/>
      <family val="2"/>
    </font>
    <font>
      <b/>
      <i/>
      <u/>
      <sz val="12"/>
      <name val="Arial"/>
      <family val="2"/>
    </font>
    <font>
      <b/>
      <i/>
      <sz val="12"/>
      <name val="Calibri"/>
      <family val="2"/>
      <scheme val="minor"/>
    </font>
    <font>
      <b/>
      <i/>
      <sz val="12"/>
      <color indexed="48"/>
      <name val="Arial"/>
      <family val="2"/>
    </font>
    <font>
      <sz val="11"/>
      <color theme="1"/>
      <name val="Arial"/>
      <family val="2"/>
    </font>
    <font>
      <b/>
      <sz val="8"/>
      <color rgb="FFFF0000"/>
      <name val="Arial"/>
      <family val="2"/>
    </font>
    <font>
      <sz val="12"/>
      <color rgb="FF002060"/>
      <name val="Times New Roman"/>
      <family val="1"/>
    </font>
    <font>
      <sz val="12"/>
      <name val="Arial"/>
      <family val="2"/>
    </font>
    <font>
      <b/>
      <sz val="2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name val="Arial"/>
      <family val="2"/>
    </font>
    <font>
      <sz val="12"/>
      <name val="Calibri"/>
      <family val="2"/>
      <scheme val="minor"/>
    </font>
    <font>
      <sz val="12"/>
      <color theme="1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i/>
      <sz val="12"/>
      <name val="Calibri"/>
      <family val="2"/>
      <scheme val="minor"/>
    </font>
    <font>
      <sz val="8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6553"/>
        <bgColor indexed="64"/>
      </patternFill>
    </fill>
    <fill>
      <patternFill patternType="lightUp"/>
    </fill>
    <fill>
      <patternFill patternType="lightUp">
        <bgColor indexed="22"/>
      </patternFill>
    </fill>
    <fill>
      <patternFill patternType="darkUp"/>
    </fill>
    <fill>
      <patternFill patternType="lightUp">
        <bgColor theme="0"/>
      </patternFill>
    </fill>
    <fill>
      <patternFill patternType="solid">
        <fgColor rgb="FFCCEC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10" fillId="0" borderId="0"/>
    <xf numFmtId="9" fontId="48" fillId="0" borderId="0" applyFont="0" applyFill="0" applyBorder="0" applyAlignment="0" applyProtection="0"/>
  </cellStyleXfs>
  <cellXfs count="112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" fontId="0" fillId="0" borderId="4" xfId="0" applyNumberFormat="1" applyBorder="1"/>
    <xf numFmtId="0" fontId="1" fillId="0" borderId="1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13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Fill="1"/>
    <xf numFmtId="0" fontId="4" fillId="0" borderId="0" xfId="0" applyFont="1" applyBorder="1" applyAlignment="1">
      <alignment horizontal="left" vertical="center"/>
    </xf>
    <xf numFmtId="4" fontId="0" fillId="0" borderId="4" xfId="0" applyNumberFormat="1" applyBorder="1" applyAlignment="1">
      <alignment vertical="center"/>
    </xf>
    <xf numFmtId="0" fontId="0" fillId="5" borderId="9" xfId="0" applyFill="1" applyBorder="1" applyAlignment="1">
      <alignment vertical="center"/>
    </xf>
    <xf numFmtId="4" fontId="2" fillId="4" borderId="1" xfId="0" applyNumberFormat="1" applyFont="1" applyFill="1" applyBorder="1" applyAlignment="1">
      <alignment horizontal="center" vertical="center"/>
    </xf>
    <xf numFmtId="0" fontId="1" fillId="5" borderId="9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10" borderId="11" xfId="0" applyFill="1" applyBorder="1" applyAlignment="1">
      <alignment vertical="center"/>
    </xf>
    <xf numFmtId="0" fontId="0" fillId="0" borderId="0" xfId="0"/>
    <xf numFmtId="0" fontId="14" fillId="0" borderId="0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0" fontId="5" fillId="6" borderId="37" xfId="0" applyFont="1" applyFill="1" applyBorder="1" applyAlignment="1">
      <alignment horizontal="center" vertical="center"/>
    </xf>
    <xf numFmtId="0" fontId="0" fillId="0" borderId="1" xfId="0" applyBorder="1" applyAlignment="1"/>
    <xf numFmtId="0" fontId="3" fillId="0" borderId="0" xfId="0" applyFont="1" applyFill="1" applyAlignment="1">
      <alignment horizontal="center"/>
    </xf>
    <xf numFmtId="0" fontId="0" fillId="0" borderId="0" xfId="0" applyFill="1"/>
    <xf numFmtId="4" fontId="0" fillId="0" borderId="39" xfId="0" applyNumberFormat="1" applyBorder="1"/>
    <xf numFmtId="4" fontId="0" fillId="0" borderId="40" xfId="0" applyNumberFormat="1" applyBorder="1"/>
    <xf numFmtId="4" fontId="0" fillId="0" borderId="26" xfId="0" applyNumberFormat="1" applyBorder="1"/>
    <xf numFmtId="4" fontId="0" fillId="0" borderId="27" xfId="0" applyNumberFormat="1" applyBorder="1"/>
    <xf numFmtId="4" fontId="0" fillId="0" borderId="30" xfId="0" applyNumberFormat="1" applyBorder="1"/>
    <xf numFmtId="0" fontId="5" fillId="6" borderId="4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6" borderId="36" xfId="0" applyFont="1" applyFill="1" applyBorder="1" applyAlignment="1">
      <alignment horizontal="center" vertical="center" wrapText="1"/>
    </xf>
    <xf numFmtId="0" fontId="7" fillId="0" borderId="26" xfId="0" quotePrefix="1" applyFont="1" applyBorder="1"/>
    <xf numFmtId="0" fontId="7" fillId="0" borderId="26" xfId="0" quotePrefix="1" applyFont="1" applyFill="1" applyBorder="1"/>
    <xf numFmtId="0" fontId="7" fillId="7" borderId="26" xfId="0" quotePrefix="1" applyFont="1" applyFill="1" applyBorder="1"/>
    <xf numFmtId="0" fontId="7" fillId="0" borderId="26" xfId="0" quotePrefix="1" applyFont="1" applyBorder="1" applyAlignment="1">
      <alignment horizontal="right"/>
    </xf>
    <xf numFmtId="0" fontId="5" fillId="0" borderId="3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6" xfId="0" applyBorder="1"/>
    <xf numFmtId="0" fontId="0" fillId="0" borderId="27" xfId="0" applyBorder="1"/>
    <xf numFmtId="0" fontId="0" fillId="0" borderId="30" xfId="0" applyBorder="1"/>
    <xf numFmtId="0" fontId="0" fillId="0" borderId="32" xfId="0" applyBorder="1"/>
    <xf numFmtId="0" fontId="7" fillId="0" borderId="30" xfId="0" quotePrefix="1" applyFont="1" applyBorder="1" applyAlignment="1">
      <alignment horizontal="right"/>
    </xf>
    <xf numFmtId="0" fontId="20" fillId="0" borderId="0" xfId="0" applyFont="1"/>
    <xf numFmtId="0" fontId="20" fillId="0" borderId="16" xfId="0" applyFont="1" applyBorder="1" applyAlignment="1"/>
    <xf numFmtId="0" fontId="5" fillId="2" borderId="42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vertical="center"/>
    </xf>
    <xf numFmtId="0" fontId="10" fillId="12" borderId="9" xfId="0" applyFont="1" applyFill="1" applyBorder="1" applyAlignment="1">
      <alignment vertical="center"/>
    </xf>
    <xf numFmtId="0" fontId="10" fillId="12" borderId="10" xfId="0" applyFont="1" applyFill="1" applyBorder="1" applyAlignment="1">
      <alignment vertical="center"/>
    </xf>
    <xf numFmtId="0" fontId="10" fillId="2" borderId="10" xfId="0" applyFont="1" applyFill="1" applyBorder="1" applyAlignment="1">
      <alignment vertical="center"/>
    </xf>
    <xf numFmtId="0" fontId="7" fillId="7" borderId="26" xfId="0" quotePrefix="1" applyFont="1" applyFill="1" applyBorder="1" applyAlignment="1">
      <alignment horizontal="right"/>
    </xf>
    <xf numFmtId="0" fontId="0" fillId="0" borderId="0" xfId="0"/>
    <xf numFmtId="0" fontId="10" fillId="0" borderId="0" xfId="0" applyFont="1" applyBorder="1"/>
    <xf numFmtId="0" fontId="10" fillId="0" borderId="0" xfId="0" applyFont="1" applyBorder="1" applyAlignment="1">
      <alignment horizontal="left" vertical="center"/>
    </xf>
    <xf numFmtId="4" fontId="9" fillId="0" borderId="9" xfId="0" applyNumberFormat="1" applyFont="1" applyBorder="1" applyAlignment="1">
      <alignment horizontal="center"/>
    </xf>
    <xf numFmtId="4" fontId="9" fillId="0" borderId="10" xfId="0" applyNumberFormat="1" applyFont="1" applyBorder="1" applyAlignment="1">
      <alignment horizontal="center"/>
    </xf>
    <xf numFmtId="4" fontId="9" fillId="0" borderId="11" xfId="0" applyNumberFormat="1" applyFont="1" applyBorder="1" applyAlignment="1">
      <alignment horizontal="center"/>
    </xf>
    <xf numFmtId="0" fontId="5" fillId="6" borderId="2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5" fillId="12" borderId="47" xfId="0" applyFont="1" applyFill="1" applyBorder="1" applyAlignment="1">
      <alignment horizontal="center" vertical="center" wrapText="1"/>
    </xf>
    <xf numFmtId="0" fontId="5" fillId="12" borderId="35" xfId="0" applyFont="1" applyFill="1" applyBorder="1" applyAlignment="1">
      <alignment horizontal="center" vertical="center" wrapText="1"/>
    </xf>
    <xf numFmtId="0" fontId="5" fillId="12" borderId="37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5" fillId="11" borderId="35" xfId="0" applyFont="1" applyFill="1" applyBorder="1" applyAlignment="1">
      <alignment horizontal="center" vertical="center" wrapText="1"/>
    </xf>
    <xf numFmtId="0" fontId="5" fillId="11" borderId="3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7" fillId="0" borderId="0" xfId="0" applyFont="1" applyFill="1"/>
    <xf numFmtId="0" fontId="17" fillId="0" borderId="0" xfId="0" applyFont="1"/>
    <xf numFmtId="0" fontId="10" fillId="0" borderId="38" xfId="0" applyFont="1" applyBorder="1"/>
    <xf numFmtId="0" fontId="10" fillId="0" borderId="40" xfId="0" applyFont="1" applyBorder="1"/>
    <xf numFmtId="0" fontId="17" fillId="0" borderId="39" xfId="0" applyFont="1" applyBorder="1"/>
    <xf numFmtId="0" fontId="17" fillId="0" borderId="40" xfId="0" applyFont="1" applyBorder="1"/>
    <xf numFmtId="0" fontId="17" fillId="0" borderId="38" xfId="0" applyFont="1" applyBorder="1"/>
    <xf numFmtId="0" fontId="19" fillId="0" borderId="0" xfId="0" applyFont="1" applyBorder="1" applyAlignment="1">
      <alignment horizontal="right"/>
    </xf>
    <xf numFmtId="0" fontId="17" fillId="0" borderId="0" xfId="0" applyFont="1" applyBorder="1"/>
    <xf numFmtId="0" fontId="19" fillId="0" borderId="0" xfId="0" applyFont="1" applyBorder="1"/>
    <xf numFmtId="49" fontId="19" fillId="0" borderId="0" xfId="0" quotePrefix="1" applyNumberFormat="1" applyFont="1" applyBorder="1"/>
    <xf numFmtId="0" fontId="17" fillId="0" borderId="9" xfId="0" applyFont="1" applyBorder="1"/>
    <xf numFmtId="0" fontId="10" fillId="0" borderId="19" xfId="0" applyFont="1" applyBorder="1"/>
    <xf numFmtId="0" fontId="19" fillId="0" borderId="19" xfId="0" applyFont="1" applyBorder="1" applyAlignment="1">
      <alignment horizontal="right"/>
    </xf>
    <xf numFmtId="0" fontId="17" fillId="0" borderId="20" xfId="0" applyFont="1" applyBorder="1"/>
    <xf numFmtId="49" fontId="19" fillId="0" borderId="0" xfId="0" quotePrefix="1" applyNumberFormat="1" applyFont="1" applyFill="1" applyBorder="1"/>
    <xf numFmtId="0" fontId="10" fillId="0" borderId="39" xfId="0" applyFont="1" applyBorder="1" applyAlignment="1">
      <alignment horizontal="center" vertical="center"/>
    </xf>
    <xf numFmtId="3" fontId="19" fillId="0" borderId="17" xfId="0" applyNumberFormat="1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/>
    </xf>
    <xf numFmtId="4" fontId="0" fillId="0" borderId="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17" fillId="0" borderId="37" xfId="0" applyFont="1" applyBorder="1" applyAlignment="1">
      <alignment horizontal="center"/>
    </xf>
    <xf numFmtId="0" fontId="12" fillId="4" borderId="9" xfId="0" applyFont="1" applyFill="1" applyBorder="1" applyAlignment="1">
      <alignment horizontal="left" vertical="center"/>
    </xf>
    <xf numFmtId="3" fontId="0" fillId="0" borderId="4" xfId="0" applyNumberFormat="1" applyBorder="1" applyAlignment="1">
      <alignment vertical="center"/>
    </xf>
    <xf numFmtId="0" fontId="0" fillId="0" borderId="2" xfId="0" applyBorder="1" applyAlignment="1">
      <alignment wrapText="1"/>
    </xf>
    <xf numFmtId="0" fontId="0" fillId="0" borderId="4" xfId="0" applyBorder="1" applyAlignment="1"/>
    <xf numFmtId="0" fontId="1" fillId="5" borderId="0" xfId="0" applyFont="1" applyFill="1" applyBorder="1" applyAlignment="1">
      <alignment horizontal="center" vertical="center" wrapText="1"/>
    </xf>
    <xf numFmtId="4" fontId="0" fillId="0" borderId="2" xfId="0" applyNumberFormat="1" applyBorder="1" applyAlignment="1"/>
    <xf numFmtId="4" fontId="0" fillId="5" borderId="2" xfId="0" applyNumberFormat="1" applyFill="1" applyBorder="1" applyAlignment="1">
      <alignment vertical="center" wrapText="1"/>
    </xf>
    <xf numFmtId="4" fontId="0" fillId="0" borderId="4" xfId="0" applyNumberFormat="1" applyBorder="1" applyAlignment="1"/>
    <xf numFmtId="4" fontId="0" fillId="5" borderId="4" xfId="0" applyNumberFormat="1" applyFill="1" applyBorder="1" applyAlignment="1">
      <alignment vertical="center" wrapText="1"/>
    </xf>
    <xf numFmtId="0" fontId="10" fillId="0" borderId="17" xfId="0" applyFont="1" applyBorder="1"/>
    <xf numFmtId="0" fontId="10" fillId="0" borderId="20" xfId="0" applyFont="1" applyBorder="1"/>
    <xf numFmtId="0" fontId="19" fillId="0" borderId="17" xfId="0" applyFont="1" applyBorder="1" applyAlignment="1">
      <alignment horizontal="center" vertical="center"/>
    </xf>
    <xf numFmtId="0" fontId="17" fillId="0" borderId="19" xfId="0" applyFont="1" applyBorder="1"/>
    <xf numFmtId="0" fontId="17" fillId="0" borderId="17" xfId="0" applyFont="1" applyBorder="1"/>
    <xf numFmtId="0" fontId="10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/>
    </xf>
    <xf numFmtId="0" fontId="4" fillId="0" borderId="26" xfId="0" quotePrefix="1" applyFont="1" applyBorder="1"/>
    <xf numFmtId="0" fontId="7" fillId="0" borderId="26" xfId="0" applyFont="1" applyBorder="1" applyAlignment="1">
      <alignment horizontal="center" vertical="center"/>
    </xf>
    <xf numFmtId="0" fontId="4" fillId="0" borderId="26" xfId="0" quotePrefix="1" applyFont="1" applyFill="1" applyBorder="1"/>
    <xf numFmtId="0" fontId="7" fillId="0" borderId="26" xfId="0" applyFont="1" applyFill="1" applyBorder="1" applyAlignment="1">
      <alignment horizontal="center" vertical="center"/>
    </xf>
    <xf numFmtId="0" fontId="4" fillId="7" borderId="26" xfId="0" quotePrefix="1" applyFont="1" applyFill="1" applyBorder="1"/>
    <xf numFmtId="3" fontId="7" fillId="0" borderId="26" xfId="0" applyNumberFormat="1" applyFont="1" applyBorder="1" applyAlignment="1">
      <alignment horizontal="center" vertical="center"/>
    </xf>
    <xf numFmtId="49" fontId="4" fillId="0" borderId="26" xfId="0" quotePrefix="1" applyNumberFormat="1" applyFont="1" applyBorder="1"/>
    <xf numFmtId="0" fontId="4" fillId="0" borderId="38" xfId="0" applyFont="1" applyBorder="1"/>
    <xf numFmtId="0" fontId="4" fillId="0" borderId="39" xfId="0" quotePrefix="1" applyFont="1" applyBorder="1"/>
    <xf numFmtId="0" fontId="7" fillId="0" borderId="39" xfId="0" applyFont="1" applyBorder="1" applyAlignment="1">
      <alignment horizontal="center" vertical="center"/>
    </xf>
    <xf numFmtId="0" fontId="7" fillId="0" borderId="39" xfId="0" quotePrefix="1" applyFont="1" applyBorder="1"/>
    <xf numFmtId="0" fontId="4" fillId="0" borderId="24" xfId="0" applyFont="1" applyBorder="1"/>
    <xf numFmtId="0" fontId="4" fillId="0" borderId="24" xfId="0" applyFont="1" applyFill="1" applyBorder="1"/>
    <xf numFmtId="0" fontId="4" fillId="7" borderId="24" xfId="0" applyFont="1" applyFill="1" applyBorder="1"/>
    <xf numFmtId="0" fontId="4" fillId="5" borderId="24" xfId="0" applyFont="1" applyFill="1" applyBorder="1"/>
    <xf numFmtId="0" fontId="4" fillId="0" borderId="29" xfId="0" applyFont="1" applyBorder="1"/>
    <xf numFmtId="49" fontId="4" fillId="0" borderId="30" xfId="0" quotePrefix="1" applyNumberFormat="1" applyFont="1" applyBorder="1"/>
    <xf numFmtId="0" fontId="7" fillId="0" borderId="30" xfId="0" applyFont="1" applyBorder="1" applyAlignment="1">
      <alignment horizontal="center" vertical="center"/>
    </xf>
    <xf numFmtId="0" fontId="0" fillId="5" borderId="0" xfId="0" applyFill="1" applyBorder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11" xfId="0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/>
    <xf numFmtId="0" fontId="0" fillId="5" borderId="11" xfId="0" applyFont="1" applyFill="1" applyBorder="1" applyAlignment="1"/>
    <xf numFmtId="0" fontId="0" fillId="5" borderId="1" xfId="0" applyFont="1" applyFill="1" applyBorder="1" applyAlignment="1"/>
    <xf numFmtId="0" fontId="0" fillId="5" borderId="10" xfId="0" applyFont="1" applyFill="1" applyBorder="1"/>
    <xf numFmtId="0" fontId="0" fillId="5" borderId="11" xfId="0" applyFont="1" applyFill="1" applyBorder="1"/>
    <xf numFmtId="0" fontId="0" fillId="5" borderId="1" xfId="0" applyFont="1" applyFill="1" applyBorder="1"/>
    <xf numFmtId="0" fontId="0" fillId="5" borderId="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vertical="center"/>
    </xf>
    <xf numFmtId="0" fontId="1" fillId="10" borderId="1" xfId="0" applyFont="1" applyFill="1" applyBorder="1" applyAlignment="1">
      <alignment horizontal="center" vertical="center" wrapText="1"/>
    </xf>
    <xf numFmtId="0" fontId="0" fillId="4" borderId="10" xfId="0" applyFill="1" applyBorder="1"/>
    <xf numFmtId="0" fontId="0" fillId="4" borderId="11" xfId="0" applyFill="1" applyBorder="1"/>
    <xf numFmtId="0" fontId="13" fillId="5" borderId="10" xfId="0" applyFont="1" applyFill="1" applyBorder="1" applyAlignment="1">
      <alignment vertical="center"/>
    </xf>
    <xf numFmtId="0" fontId="13" fillId="5" borderId="1" xfId="0" applyFont="1" applyFill="1" applyBorder="1" applyAlignment="1">
      <alignment vertical="center"/>
    </xf>
    <xf numFmtId="0" fontId="0" fillId="5" borderId="0" xfId="0" applyFont="1" applyFill="1" applyBorder="1"/>
    <xf numFmtId="0" fontId="0" fillId="5" borderId="7" xfId="0" applyFill="1" applyBorder="1" applyAlignment="1">
      <alignment vertical="center"/>
    </xf>
    <xf numFmtId="0" fontId="0" fillId="5" borderId="6" xfId="0" applyFill="1" applyBorder="1" applyAlignment="1">
      <alignment vertical="center"/>
    </xf>
    <xf numFmtId="0" fontId="6" fillId="5" borderId="0" xfId="0" applyFont="1" applyFill="1" applyBorder="1" applyAlignment="1">
      <alignment horizontal="center" vertical="center"/>
    </xf>
    <xf numFmtId="4" fontId="0" fillId="0" borderId="0" xfId="0" applyNumberFormat="1" applyBorder="1"/>
    <xf numFmtId="0" fontId="5" fillId="4" borderId="18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/>
    <xf numFmtId="0" fontId="0" fillId="5" borderId="0" xfId="0" applyFont="1" applyFill="1" applyBorder="1" applyAlignment="1"/>
    <xf numFmtId="0" fontId="10" fillId="0" borderId="0" xfId="1" applyBorder="1"/>
    <xf numFmtId="0" fontId="10" fillId="0" borderId="0" xfId="1"/>
    <xf numFmtId="0" fontId="29" fillId="0" borderId="0" xfId="2" applyFont="1" applyBorder="1" applyAlignment="1">
      <alignment horizontal="center" vertical="center"/>
    </xf>
    <xf numFmtId="0" fontId="32" fillId="0" borderId="0" xfId="0" applyFont="1" applyFill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0" fillId="0" borderId="41" xfId="0" applyBorder="1"/>
    <xf numFmtId="0" fontId="33" fillId="0" borderId="0" xfId="0" applyFont="1"/>
    <xf numFmtId="0" fontId="35" fillId="10" borderId="1" xfId="0" applyFont="1" applyFill="1" applyBorder="1" applyAlignment="1">
      <alignment horizontal="center" vertical="center" wrapText="1"/>
    </xf>
    <xf numFmtId="0" fontId="35" fillId="10" borderId="10" xfId="0" applyFont="1" applyFill="1" applyBorder="1" applyAlignment="1">
      <alignment horizontal="center" vertical="center"/>
    </xf>
    <xf numFmtId="0" fontId="35" fillId="10" borderId="10" xfId="0" applyFont="1" applyFill="1" applyBorder="1" applyAlignment="1">
      <alignment vertical="center"/>
    </xf>
    <xf numFmtId="0" fontId="33" fillId="10" borderId="11" xfId="0" applyFont="1" applyFill="1" applyBorder="1" applyAlignment="1">
      <alignment vertical="center"/>
    </xf>
    <xf numFmtId="0" fontId="35" fillId="3" borderId="9" xfId="0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vertical="center" wrapText="1"/>
    </xf>
    <xf numFmtId="0" fontId="33" fillId="3" borderId="1" xfId="0" applyFont="1" applyFill="1" applyBorder="1" applyAlignment="1">
      <alignment horizontal="center" vertical="center"/>
    </xf>
    <xf numFmtId="0" fontId="33" fillId="0" borderId="5" xfId="0" applyFont="1" applyBorder="1"/>
    <xf numFmtId="0" fontId="33" fillId="5" borderId="3" xfId="0" applyFont="1" applyFill="1" applyBorder="1" applyAlignment="1">
      <alignment horizontal="center" vertical="center"/>
    </xf>
    <xf numFmtId="3" fontId="33" fillId="0" borderId="3" xfId="0" applyNumberFormat="1" applyFont="1" applyBorder="1" applyAlignment="1">
      <alignment vertical="center"/>
    </xf>
    <xf numFmtId="4" fontId="33" fillId="0" borderId="2" xfId="0" applyNumberFormat="1" applyFont="1" applyBorder="1" applyAlignment="1"/>
    <xf numFmtId="4" fontId="33" fillId="5" borderId="2" xfId="0" applyNumberFormat="1" applyFont="1" applyFill="1" applyBorder="1" applyAlignment="1">
      <alignment vertical="center" wrapText="1"/>
    </xf>
    <xf numFmtId="0" fontId="33" fillId="0" borderId="2" xfId="0" applyFont="1" applyBorder="1" applyAlignment="1">
      <alignment wrapText="1"/>
    </xf>
    <xf numFmtId="0" fontId="33" fillId="0" borderId="6" xfId="0" applyFont="1" applyBorder="1" applyAlignment="1">
      <alignment horizontal="left" vertical="center"/>
    </xf>
    <xf numFmtId="0" fontId="33" fillId="5" borderId="4" xfId="0" applyFont="1" applyFill="1" applyBorder="1" applyAlignment="1">
      <alignment horizontal="center" vertical="center"/>
    </xf>
    <xf numFmtId="3" fontId="33" fillId="0" borderId="4" xfId="0" applyNumberFormat="1" applyFont="1" applyBorder="1" applyAlignment="1">
      <alignment vertical="center"/>
    </xf>
    <xf numFmtId="4" fontId="33" fillId="0" borderId="4" xfId="0" applyNumberFormat="1" applyFont="1" applyBorder="1" applyAlignment="1"/>
    <xf numFmtId="4" fontId="33" fillId="5" borderId="4" xfId="0" applyNumberFormat="1" applyFont="1" applyFill="1" applyBorder="1" applyAlignment="1">
      <alignment vertical="center" wrapText="1"/>
    </xf>
    <xf numFmtId="0" fontId="33" fillId="0" borderId="4" xfId="0" applyFont="1" applyBorder="1" applyAlignment="1">
      <alignment wrapText="1"/>
    </xf>
    <xf numFmtId="0" fontId="35" fillId="5" borderId="9" xfId="0" applyFont="1" applyFill="1" applyBorder="1" applyAlignment="1">
      <alignment vertical="center"/>
    </xf>
    <xf numFmtId="0" fontId="33" fillId="5" borderId="10" xfId="0" applyFont="1" applyFill="1" applyBorder="1" applyAlignment="1">
      <alignment vertical="center"/>
    </xf>
    <xf numFmtId="0" fontId="33" fillId="5" borderId="11" xfId="0" applyFont="1" applyFill="1" applyBorder="1" applyAlignment="1">
      <alignment vertical="center"/>
    </xf>
    <xf numFmtId="0" fontId="33" fillId="5" borderId="9" xfId="0" applyFont="1" applyFill="1" applyBorder="1" applyAlignment="1">
      <alignment vertical="center"/>
    </xf>
    <xf numFmtId="0" fontId="33" fillId="5" borderId="1" xfId="0" applyFont="1" applyFill="1" applyBorder="1" applyAlignment="1">
      <alignment vertical="center"/>
    </xf>
    <xf numFmtId="0" fontId="33" fillId="5" borderId="0" xfId="0" applyFont="1" applyFill="1" applyBorder="1" applyAlignment="1">
      <alignment vertical="center"/>
    </xf>
    <xf numFmtId="0" fontId="33" fillId="5" borderId="7" xfId="0" applyFont="1" applyFill="1" applyBorder="1" applyAlignment="1">
      <alignment vertical="center"/>
    </xf>
    <xf numFmtId="0" fontId="36" fillId="5" borderId="10" xfId="0" applyFont="1" applyFill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5" borderId="6" xfId="0" applyFont="1" applyFill="1" applyBorder="1" applyAlignment="1">
      <alignment vertical="center"/>
    </xf>
    <xf numFmtId="0" fontId="33" fillId="5" borderId="10" xfId="0" applyFont="1" applyFill="1" applyBorder="1"/>
    <xf numFmtId="0" fontId="35" fillId="4" borderId="9" xfId="0" applyFont="1" applyFill="1" applyBorder="1" applyAlignment="1">
      <alignment horizontal="left" vertical="center"/>
    </xf>
    <xf numFmtId="0" fontId="33" fillId="4" borderId="10" xfId="0" applyFont="1" applyFill="1" applyBorder="1"/>
    <xf numFmtId="0" fontId="33" fillId="4" borderId="11" xfId="0" applyFont="1" applyFill="1" applyBorder="1"/>
    <xf numFmtId="0" fontId="35" fillId="3" borderId="2" xfId="0" applyFont="1" applyFill="1" applyBorder="1" applyAlignment="1">
      <alignment horizontal="center" vertical="center"/>
    </xf>
    <xf numFmtId="0" fontId="33" fillId="3" borderId="2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vertical="center" wrapText="1"/>
    </xf>
    <xf numFmtId="0" fontId="33" fillId="3" borderId="2" xfId="0" applyFont="1" applyFill="1" applyBorder="1" applyAlignment="1">
      <alignment horizontal="center" vertical="center"/>
    </xf>
    <xf numFmtId="0" fontId="33" fillId="0" borderId="26" xfId="0" applyFont="1" applyBorder="1" applyAlignment="1">
      <alignment vertical="center"/>
    </xf>
    <xf numFmtId="0" fontId="33" fillId="5" borderId="26" xfId="0" applyFont="1" applyFill="1" applyBorder="1" applyAlignment="1">
      <alignment horizontal="center" vertical="center"/>
    </xf>
    <xf numFmtId="4" fontId="33" fillId="0" borderId="26" xfId="0" applyNumberFormat="1" applyFont="1" applyBorder="1"/>
    <xf numFmtId="0" fontId="33" fillId="0" borderId="26" xfId="0" applyFont="1" applyBorder="1" applyAlignment="1">
      <alignment horizontal="center" wrapText="1"/>
    </xf>
    <xf numFmtId="4" fontId="33" fillId="0" borderId="26" xfId="0" applyNumberFormat="1" applyFont="1" applyBorder="1" applyAlignment="1">
      <alignment horizontal="center"/>
    </xf>
    <xf numFmtId="0" fontId="33" fillId="3" borderId="9" xfId="0" applyFont="1" applyFill="1" applyBorder="1" applyAlignment="1">
      <alignment horizontal="center" vertical="center" wrapText="1"/>
    </xf>
    <xf numFmtId="4" fontId="33" fillId="0" borderId="33" xfId="0" applyNumberFormat="1" applyFont="1" applyBorder="1" applyAlignment="1"/>
    <xf numFmtId="4" fontId="33" fillId="0" borderId="6" xfId="0" applyNumberFormat="1" applyFont="1" applyBorder="1" applyAlignment="1"/>
    <xf numFmtId="0" fontId="33" fillId="3" borderId="33" xfId="0" applyFont="1" applyFill="1" applyBorder="1" applyAlignment="1">
      <alignment horizontal="center" vertical="center" wrapText="1"/>
    </xf>
    <xf numFmtId="4" fontId="33" fillId="0" borderId="34" xfId="0" applyNumberFormat="1" applyFont="1" applyBorder="1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/>
    </xf>
    <xf numFmtId="0" fontId="33" fillId="5" borderId="10" xfId="0" applyFont="1" applyFill="1" applyBorder="1" applyAlignment="1"/>
    <xf numFmtId="0" fontId="0" fillId="0" borderId="0" xfId="0" applyFont="1"/>
    <xf numFmtId="0" fontId="0" fillId="0" borderId="23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26" xfId="1" applyFont="1" applyBorder="1" applyAlignment="1">
      <alignment vertical="center" wrapText="1"/>
    </xf>
    <xf numFmtId="0" fontId="6" fillId="0" borderId="34" xfId="0" applyFont="1" applyFill="1" applyBorder="1" applyAlignment="1">
      <alignment vertical="center" wrapText="1"/>
    </xf>
    <xf numFmtId="0" fontId="38" fillId="0" borderId="53" xfId="0" applyFont="1" applyFill="1" applyBorder="1" applyAlignment="1">
      <alignment vertical="center"/>
    </xf>
    <xf numFmtId="0" fontId="38" fillId="0" borderId="53" xfId="0" applyFont="1" applyFill="1" applyBorder="1" applyAlignment="1">
      <alignment vertical="center" wrapText="1"/>
    </xf>
    <xf numFmtId="0" fontId="38" fillId="0" borderId="53" xfId="0" applyFont="1" applyFill="1" applyBorder="1" applyAlignment="1">
      <alignment horizontal="center" vertical="center" wrapText="1"/>
    </xf>
    <xf numFmtId="0" fontId="38" fillId="0" borderId="53" xfId="0" applyFont="1" applyFill="1" applyBorder="1" applyAlignment="1">
      <alignment horizontal="center" vertical="center"/>
    </xf>
    <xf numFmtId="0" fontId="38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38" fillId="0" borderId="26" xfId="0" applyFont="1" applyBorder="1" applyAlignment="1">
      <alignment vertical="center" wrapText="1"/>
    </xf>
    <xf numFmtId="0" fontId="38" fillId="0" borderId="26" xfId="0" applyFont="1" applyFill="1" applyBorder="1" applyAlignment="1">
      <alignment horizontal="center" vertical="center" wrapText="1"/>
    </xf>
    <xf numFmtId="0" fontId="37" fillId="0" borderId="26" xfId="0" applyFont="1" applyFill="1" applyBorder="1" applyAlignment="1">
      <alignment horizontal="center"/>
    </xf>
    <xf numFmtId="0" fontId="38" fillId="0" borderId="26" xfId="0" applyFont="1" applyBorder="1" applyAlignment="1">
      <alignment horizontal="center" vertical="center"/>
    </xf>
    <xf numFmtId="0" fontId="38" fillId="0" borderId="26" xfId="0" applyFont="1" applyFill="1" applyBorder="1" applyAlignment="1">
      <alignment vertical="center" wrapText="1"/>
    </xf>
    <xf numFmtId="0" fontId="38" fillId="0" borderId="53" xfId="0" applyFont="1" applyBorder="1" applyAlignment="1">
      <alignment vertical="center" wrapText="1"/>
    </xf>
    <xf numFmtId="0" fontId="38" fillId="0" borderId="26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/>
    </xf>
    <xf numFmtId="0" fontId="38" fillId="0" borderId="50" xfId="0" applyFont="1" applyBorder="1" applyAlignment="1">
      <alignment vertical="center" wrapText="1"/>
    </xf>
    <xf numFmtId="0" fontId="38" fillId="0" borderId="50" xfId="0" applyFont="1" applyFill="1" applyBorder="1" applyAlignment="1">
      <alignment horizontal="center" vertical="center" wrapText="1"/>
    </xf>
    <xf numFmtId="0" fontId="38" fillId="0" borderId="50" xfId="0" applyFont="1" applyBorder="1" applyAlignment="1">
      <alignment horizontal="center" vertical="center"/>
    </xf>
    <xf numFmtId="0" fontId="38" fillId="0" borderId="50" xfId="0" applyFont="1" applyFill="1" applyBorder="1" applyAlignment="1">
      <alignment vertical="center" wrapText="1"/>
    </xf>
    <xf numFmtId="0" fontId="38" fillId="0" borderId="13" xfId="0" applyFont="1" applyBorder="1" applyAlignment="1">
      <alignment vertical="center" wrapText="1"/>
    </xf>
    <xf numFmtId="0" fontId="38" fillId="0" borderId="52" xfId="0" applyFont="1" applyBorder="1" applyAlignment="1">
      <alignment horizontal="center" vertical="center"/>
    </xf>
    <xf numFmtId="0" fontId="38" fillId="0" borderId="50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center" vertical="center" wrapText="1"/>
    </xf>
    <xf numFmtId="0" fontId="38" fillId="0" borderId="25" xfId="0" applyFont="1" applyFill="1" applyBorder="1" applyAlignment="1">
      <alignment horizontal="center" vertical="center" wrapText="1"/>
    </xf>
    <xf numFmtId="0" fontId="38" fillId="0" borderId="26" xfId="0" applyFont="1" applyFill="1" applyBorder="1" applyAlignment="1">
      <alignment horizontal="center" vertical="center"/>
    </xf>
    <xf numFmtId="0" fontId="38" fillId="14" borderId="26" xfId="0" applyFont="1" applyFill="1" applyBorder="1" applyAlignment="1">
      <alignment horizontal="center" vertical="center" wrapText="1"/>
    </xf>
    <xf numFmtId="0" fontId="38" fillId="0" borderId="23" xfId="0" applyFont="1" applyBorder="1" applyAlignment="1">
      <alignment vertical="center" wrapText="1"/>
    </xf>
    <xf numFmtId="0" fontId="38" fillId="0" borderId="23" xfId="0" applyFont="1" applyFill="1" applyBorder="1" applyAlignment="1">
      <alignment horizontal="center" vertical="center" wrapText="1"/>
    </xf>
    <xf numFmtId="0" fontId="38" fillId="0" borderId="23" xfId="0" applyFont="1" applyBorder="1" applyAlignment="1">
      <alignment horizontal="center" vertical="center"/>
    </xf>
    <xf numFmtId="0" fontId="38" fillId="0" borderId="23" xfId="0" applyFont="1" applyBorder="1" applyAlignment="1">
      <alignment horizontal="center" vertical="center" wrapText="1"/>
    </xf>
    <xf numFmtId="0" fontId="38" fillId="0" borderId="23" xfId="0" applyFont="1" applyFill="1" applyBorder="1" applyAlignment="1">
      <alignment vertical="center" wrapText="1"/>
    </xf>
    <xf numFmtId="0" fontId="38" fillId="0" borderId="41" xfId="0" applyFont="1" applyBorder="1" applyAlignment="1">
      <alignment vertical="center" wrapText="1"/>
    </xf>
    <xf numFmtId="0" fontId="38" fillId="0" borderId="28" xfId="0" applyFont="1" applyBorder="1" applyAlignment="1">
      <alignment horizontal="center" vertical="center"/>
    </xf>
    <xf numFmtId="0" fontId="38" fillId="0" borderId="28" xfId="0" applyFont="1" applyFill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50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22" xfId="0" applyFont="1" applyFill="1" applyBorder="1" applyAlignment="1">
      <alignment horizontal="center" vertical="center" wrapText="1"/>
    </xf>
    <xf numFmtId="0" fontId="38" fillId="0" borderId="22" xfId="0" applyFont="1" applyBorder="1" applyAlignment="1">
      <alignment horizontal="center" vertical="center"/>
    </xf>
    <xf numFmtId="0" fontId="38" fillId="0" borderId="22" xfId="0" applyFont="1" applyFill="1" applyBorder="1" applyAlignment="1">
      <alignment vertical="center" wrapText="1"/>
    </xf>
    <xf numFmtId="0" fontId="38" fillId="0" borderId="0" xfId="0" applyFont="1" applyBorder="1" applyAlignment="1">
      <alignment vertical="center" wrapText="1"/>
    </xf>
    <xf numFmtId="0" fontId="38" fillId="0" borderId="21" xfId="0" applyFont="1" applyBorder="1" applyAlignment="1">
      <alignment horizontal="center" vertical="center"/>
    </xf>
    <xf numFmtId="0" fontId="38" fillId="0" borderId="23" xfId="0" applyFont="1" applyFill="1" applyBorder="1" applyAlignment="1">
      <alignment horizontal="center" vertical="center"/>
    </xf>
    <xf numFmtId="0" fontId="38" fillId="0" borderId="28" xfId="0" applyFont="1" applyFill="1" applyBorder="1" applyAlignment="1">
      <alignment horizontal="center" vertical="center"/>
    </xf>
    <xf numFmtId="0" fontId="38" fillId="0" borderId="25" xfId="0" applyFont="1" applyBorder="1" applyAlignment="1">
      <alignment vertical="center" wrapText="1"/>
    </xf>
    <xf numFmtId="0" fontId="6" fillId="0" borderId="26" xfId="0" applyFont="1" applyFill="1" applyBorder="1" applyAlignment="1">
      <alignment horizontal="right" vertical="center" wrapText="1"/>
    </xf>
    <xf numFmtId="0" fontId="38" fillId="14" borderId="26" xfId="0" applyFont="1" applyFill="1" applyBorder="1" applyAlignment="1">
      <alignment horizontal="center" vertical="center"/>
    </xf>
    <xf numFmtId="0" fontId="38" fillId="14" borderId="26" xfId="0" applyFont="1" applyFill="1" applyBorder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0" fillId="0" borderId="23" xfId="0" applyBorder="1" applyAlignment="1">
      <alignment vertical="center"/>
    </xf>
    <xf numFmtId="0" fontId="0" fillId="15" borderId="23" xfId="0" applyFill="1" applyBorder="1" applyAlignment="1">
      <alignment vertical="center"/>
    </xf>
    <xf numFmtId="0" fontId="0" fillId="0" borderId="26" xfId="0" applyBorder="1" applyAlignment="1">
      <alignment vertical="center"/>
    </xf>
    <xf numFmtId="0" fontId="0" fillId="15" borderId="26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26" xfId="0" applyFont="1" applyBorder="1" applyAlignment="1">
      <alignment horizontal="right"/>
    </xf>
    <xf numFmtId="0" fontId="39" fillId="15" borderId="22" xfId="0" applyFont="1" applyFill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23" xfId="0" applyFont="1" applyBorder="1" applyAlignment="1">
      <alignment vertical="center"/>
    </xf>
    <xf numFmtId="0" fontId="39" fillId="15" borderId="23" xfId="0" applyFont="1" applyFill="1" applyBorder="1" applyAlignment="1">
      <alignment vertical="center"/>
    </xf>
    <xf numFmtId="0" fontId="39" fillId="0" borderId="26" xfId="0" applyFont="1" applyFill="1" applyBorder="1" applyAlignment="1">
      <alignment horizontal="center" vertical="center" wrapText="1"/>
    </xf>
    <xf numFmtId="0" fontId="39" fillId="0" borderId="22" xfId="0" applyFont="1" applyFill="1" applyBorder="1" applyAlignment="1">
      <alignment vertical="center"/>
    </xf>
    <xf numFmtId="0" fontId="39" fillId="0" borderId="22" xfId="0" applyFont="1" applyFill="1" applyBorder="1" applyAlignment="1">
      <alignment vertical="center" wrapText="1"/>
    </xf>
    <xf numFmtId="0" fontId="39" fillId="0" borderId="23" xfId="0" applyFont="1" applyFill="1" applyBorder="1" applyAlignment="1">
      <alignment vertical="center"/>
    </xf>
    <xf numFmtId="0" fontId="39" fillId="0" borderId="26" xfId="0" applyFont="1" applyBorder="1" applyAlignment="1">
      <alignment vertical="center"/>
    </xf>
    <xf numFmtId="0" fontId="39" fillId="0" borderId="26" xfId="0" applyFont="1" applyFill="1" applyBorder="1" applyAlignment="1">
      <alignment horizontal="center" vertical="center"/>
    </xf>
    <xf numFmtId="0" fontId="39" fillId="16" borderId="26" xfId="0" applyFont="1" applyFill="1" applyBorder="1" applyAlignment="1">
      <alignment horizontal="center" vertical="center" wrapText="1"/>
    </xf>
    <xf numFmtId="0" fontId="39" fillId="0" borderId="26" xfId="0" applyFont="1" applyFill="1" applyBorder="1" applyAlignment="1">
      <alignment vertical="center" wrapText="1"/>
    </xf>
    <xf numFmtId="0" fontId="39" fillId="0" borderId="26" xfId="0" applyFont="1" applyFill="1" applyBorder="1" applyAlignment="1">
      <alignment vertical="center"/>
    </xf>
    <xf numFmtId="0" fontId="39" fillId="15" borderId="26" xfId="0" applyFont="1" applyFill="1" applyBorder="1" applyAlignment="1">
      <alignment vertical="center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Alignment="1">
      <alignment vertical="center"/>
    </xf>
    <xf numFmtId="0" fontId="39" fillId="0" borderId="0" xfId="0" applyFont="1" applyAlignment="1">
      <alignment vertical="center"/>
    </xf>
    <xf numFmtId="0" fontId="39" fillId="0" borderId="50" xfId="0" applyFont="1" applyFill="1" applyBorder="1" applyAlignment="1">
      <alignment vertical="center" wrapText="1"/>
    </xf>
    <xf numFmtId="0" fontId="39" fillId="0" borderId="22" xfId="0" applyFont="1" applyFill="1" applyBorder="1" applyAlignment="1">
      <alignment horizontal="center" vertical="center"/>
    </xf>
    <xf numFmtId="0" fontId="39" fillId="0" borderId="22" xfId="0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9" fontId="0" fillId="0" borderId="23" xfId="0" applyNumberFormat="1" applyBorder="1" applyAlignment="1">
      <alignment vertical="center"/>
    </xf>
    <xf numFmtId="9" fontId="0" fillId="0" borderId="23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6" xfId="0" applyNumberFormat="1" applyBorder="1" applyAlignment="1">
      <alignment vertical="center"/>
    </xf>
    <xf numFmtId="3" fontId="33" fillId="0" borderId="26" xfId="0" applyNumberFormat="1" applyFont="1" applyBorder="1" applyAlignment="1">
      <alignment vertical="center"/>
    </xf>
    <xf numFmtId="0" fontId="35" fillId="3" borderId="33" xfId="0" applyFont="1" applyFill="1" applyBorder="1" applyAlignment="1">
      <alignment horizontal="center" vertical="center"/>
    </xf>
    <xf numFmtId="0" fontId="33" fillId="0" borderId="26" xfId="0" applyFont="1" applyBorder="1"/>
    <xf numFmtId="4" fontId="33" fillId="0" borderId="26" xfId="0" applyNumberFormat="1" applyFont="1" applyBorder="1" applyAlignment="1"/>
    <xf numFmtId="4" fontId="33" fillId="5" borderId="26" xfId="0" applyNumberFormat="1" applyFont="1" applyFill="1" applyBorder="1" applyAlignment="1">
      <alignment vertical="center" wrapText="1"/>
    </xf>
    <xf numFmtId="0" fontId="33" fillId="0" borderId="26" xfId="0" applyFont="1" applyBorder="1" applyAlignment="1">
      <alignment wrapText="1"/>
    </xf>
    <xf numFmtId="0" fontId="33" fillId="5" borderId="11" xfId="0" applyFont="1" applyFill="1" applyBorder="1" applyAlignment="1"/>
    <xf numFmtId="0" fontId="33" fillId="5" borderId="1" xfId="0" applyFont="1" applyFill="1" applyBorder="1" applyAlignment="1"/>
    <xf numFmtId="0" fontId="33" fillId="5" borderId="1" xfId="0" applyFont="1" applyFill="1" applyBorder="1"/>
    <xf numFmtId="4" fontId="35" fillId="4" borderId="1" xfId="0" applyNumberFormat="1" applyFont="1" applyFill="1" applyBorder="1" applyAlignment="1">
      <alignment horizontal="center" vertical="center"/>
    </xf>
    <xf numFmtId="0" fontId="35" fillId="10" borderId="10" xfId="0" applyFont="1" applyFill="1" applyBorder="1" applyAlignment="1">
      <alignment horizontal="center" vertical="center"/>
    </xf>
    <xf numFmtId="0" fontId="0" fillId="0" borderId="26" xfId="0" applyFill="1" applyBorder="1" applyAlignment="1">
      <alignment vertical="center"/>
    </xf>
    <xf numFmtId="3" fontId="0" fillId="0" borderId="23" xfId="0" applyNumberFormat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/>
    </xf>
    <xf numFmtId="0" fontId="6" fillId="12" borderId="26" xfId="0" applyFont="1" applyFill="1" applyBorder="1" applyAlignment="1">
      <alignment horizontal="center" vertical="center" wrapText="1"/>
    </xf>
    <xf numFmtId="0" fontId="38" fillId="0" borderId="26" xfId="0" applyFont="1" applyBorder="1"/>
    <xf numFmtId="0" fontId="38" fillId="14" borderId="26" xfId="0" applyFont="1" applyFill="1" applyBorder="1"/>
    <xf numFmtId="0" fontId="4" fillId="0" borderId="26" xfId="0" applyFont="1" applyBorder="1"/>
    <xf numFmtId="0" fontId="38" fillId="5" borderId="26" xfId="0" applyFont="1" applyFill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15" fillId="5" borderId="0" xfId="0" applyFont="1" applyFill="1" applyBorder="1" applyAlignment="1"/>
    <xf numFmtId="0" fontId="39" fillId="0" borderId="23" xfId="0" applyFont="1" applyFill="1" applyBorder="1" applyAlignment="1">
      <alignment horizontal="center" vertical="center"/>
    </xf>
    <xf numFmtId="0" fontId="39" fillId="0" borderId="23" xfId="0" applyFont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10" fillId="0" borderId="23" xfId="0" applyFont="1" applyBorder="1" applyAlignment="1">
      <alignment vertical="center"/>
    </xf>
    <xf numFmtId="0" fontId="10" fillId="0" borderId="23" xfId="0" applyFont="1" applyFill="1" applyBorder="1" applyAlignment="1">
      <alignment vertical="center"/>
    </xf>
    <xf numFmtId="0" fontId="5" fillId="0" borderId="26" xfId="0" applyFont="1" applyFill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0" fontId="41" fillId="0" borderId="0" xfId="0" applyFont="1"/>
    <xf numFmtId="0" fontId="40" fillId="0" borderId="0" xfId="0" applyFont="1"/>
    <xf numFmtId="0" fontId="5" fillId="5" borderId="26" xfId="0" applyFont="1" applyFill="1" applyBorder="1" applyAlignment="1">
      <alignment horizontal="center" vertical="center" wrapText="1"/>
    </xf>
    <xf numFmtId="0" fontId="5" fillId="17" borderId="50" xfId="0" applyFont="1" applyFill="1" applyBorder="1" applyAlignment="1">
      <alignment horizontal="center" vertical="center" wrapText="1"/>
    </xf>
    <xf numFmtId="0" fontId="5" fillId="17" borderId="22" xfId="0" applyFont="1" applyFill="1" applyBorder="1" applyAlignment="1">
      <alignment horizontal="center" vertical="center" wrapText="1"/>
    </xf>
    <xf numFmtId="0" fontId="5" fillId="17" borderId="23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wrapText="1"/>
    </xf>
    <xf numFmtId="0" fontId="0" fillId="5" borderId="23" xfId="0" applyFill="1" applyBorder="1" applyAlignment="1">
      <alignment vertical="center"/>
    </xf>
    <xf numFmtId="0" fontId="0" fillId="17" borderId="23" xfId="0" applyFill="1" applyBorder="1" applyAlignment="1">
      <alignment vertical="center"/>
    </xf>
    <xf numFmtId="0" fontId="5" fillId="5" borderId="26" xfId="0" applyFont="1" applyFill="1" applyBorder="1" applyAlignment="1">
      <alignment horizontal="right"/>
    </xf>
    <xf numFmtId="0" fontId="0" fillId="5" borderId="26" xfId="0" applyFill="1" applyBorder="1" applyAlignment="1">
      <alignment vertical="center"/>
    </xf>
    <xf numFmtId="0" fontId="0" fillId="17" borderId="26" xfId="0" applyFill="1" applyBorder="1" applyAlignment="1">
      <alignment vertical="center"/>
    </xf>
    <xf numFmtId="0" fontId="1" fillId="0" borderId="0" xfId="0" applyFont="1" applyAlignment="1"/>
    <xf numFmtId="0" fontId="0" fillId="0" borderId="0" xfId="0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0" xfId="0" applyFont="1" applyBorder="1" applyAlignment="1">
      <alignment vertical="center" wrapText="1"/>
    </xf>
    <xf numFmtId="0" fontId="43" fillId="0" borderId="45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44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38" fillId="0" borderId="0" xfId="0" applyFont="1" applyAlignment="1">
      <alignment vertical="center"/>
    </xf>
    <xf numFmtId="0" fontId="45" fillId="0" borderId="0" xfId="0" applyFont="1" applyAlignment="1">
      <alignment horizontal="justify" vertical="center"/>
    </xf>
    <xf numFmtId="0" fontId="0" fillId="0" borderId="0" xfId="0" applyFont="1" applyAlignment="1">
      <alignment horizontal="center"/>
    </xf>
    <xf numFmtId="0" fontId="0" fillId="0" borderId="26" xfId="0" applyFont="1" applyBorder="1"/>
    <xf numFmtId="0" fontId="46" fillId="0" borderId="0" xfId="0" applyFont="1" applyAlignment="1">
      <alignment horizontal="justify" vertical="center"/>
    </xf>
    <xf numFmtId="0" fontId="0" fillId="0" borderId="26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26" xfId="0" applyFont="1" applyBorder="1" applyAlignment="1">
      <alignment horizontal="center" vertical="center" wrapText="1"/>
    </xf>
    <xf numFmtId="0" fontId="36" fillId="5" borderId="1" xfId="0" applyFont="1" applyFill="1" applyBorder="1" applyAlignment="1">
      <alignment vertical="center"/>
    </xf>
    <xf numFmtId="0" fontId="33" fillId="5" borderId="18" xfId="0" applyFont="1" applyFill="1" applyBorder="1" applyAlignment="1"/>
    <xf numFmtId="0" fontId="39" fillId="0" borderId="5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10" fillId="0" borderId="41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0" fontId="0" fillId="0" borderId="0" xfId="0" applyFill="1" applyBorder="1"/>
    <xf numFmtId="0" fontId="5" fillId="8" borderId="10" xfId="0" applyFont="1" applyFill="1" applyBorder="1" applyAlignment="1">
      <alignment horizontal="right" vertical="center"/>
    </xf>
    <xf numFmtId="0" fontId="10" fillId="5" borderId="10" xfId="0" applyFont="1" applyFill="1" applyBorder="1" applyAlignment="1">
      <alignment horizontal="right" vertical="center"/>
    </xf>
    <xf numFmtId="0" fontId="10" fillId="9" borderId="11" xfId="0" applyFont="1" applyFill="1" applyBorder="1" applyAlignment="1">
      <alignment horizontal="left" vertical="center"/>
    </xf>
    <xf numFmtId="0" fontId="0" fillId="0" borderId="26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0" fillId="0" borderId="44" xfId="0" applyFont="1" applyBorder="1"/>
    <xf numFmtId="0" fontId="10" fillId="0" borderId="10" xfId="0" applyFont="1" applyBorder="1"/>
    <xf numFmtId="0" fontId="10" fillId="4" borderId="14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right" vertical="center"/>
    </xf>
    <xf numFmtId="0" fontId="10" fillId="12" borderId="14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/>
    </xf>
    <xf numFmtId="0" fontId="10" fillId="11" borderId="10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4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" fontId="10" fillId="0" borderId="0" xfId="0" applyNumberFormat="1" applyFont="1"/>
    <xf numFmtId="0" fontId="10" fillId="0" borderId="0" xfId="0" applyFont="1"/>
    <xf numFmtId="0" fontId="5" fillId="0" borderId="0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6" borderId="26" xfId="0" applyFont="1" applyFill="1" applyBorder="1" applyAlignment="1">
      <alignment horizontal="left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19" borderId="2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left" vertical="center"/>
    </xf>
    <xf numFmtId="0" fontId="53" fillId="0" borderId="26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 wrapText="1"/>
    </xf>
    <xf numFmtId="166" fontId="9" fillId="7" borderId="26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left" vertical="center" wrapText="1"/>
    </xf>
    <xf numFmtId="0" fontId="54" fillId="0" borderId="26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53" fillId="0" borderId="2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left" vertical="center"/>
    </xf>
    <xf numFmtId="0" fontId="53" fillId="0" borderId="26" xfId="0" quotePrefix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2" fillId="0" borderId="26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4" borderId="26" xfId="0" applyFont="1" applyFill="1" applyBorder="1" applyAlignment="1">
      <alignment horizontal="left" vertical="center"/>
    </xf>
    <xf numFmtId="0" fontId="10" fillId="19" borderId="26" xfId="0" applyFont="1" applyFill="1" applyBorder="1" applyAlignment="1">
      <alignment horizontal="left" vertical="center"/>
    </xf>
    <xf numFmtId="0" fontId="10" fillId="2" borderId="26" xfId="0" applyFont="1" applyFill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5" borderId="0" xfId="0" applyFont="1" applyFill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0" fontId="10" fillId="0" borderId="26" xfId="0" quotePrefix="1" applyFont="1" applyFill="1" applyBorder="1" applyAlignment="1">
      <alignment horizontal="center" vertical="center"/>
    </xf>
    <xf numFmtId="166" fontId="9" fillId="0" borderId="26" xfId="8" applyNumberFormat="1" applyFont="1" applyBorder="1" applyAlignment="1">
      <alignment horizontal="center" vertical="center"/>
    </xf>
    <xf numFmtId="0" fontId="10" fillId="5" borderId="26" xfId="0" applyFont="1" applyFill="1" applyBorder="1" applyAlignment="1">
      <alignment vertical="center"/>
    </xf>
    <xf numFmtId="0" fontId="6" fillId="0" borderId="0" xfId="0" applyFont="1" applyBorder="1" applyAlignment="1"/>
    <xf numFmtId="0" fontId="5" fillId="0" borderId="0" xfId="0" applyFont="1" applyBorder="1" applyAlignment="1"/>
    <xf numFmtId="2" fontId="5" fillId="0" borderId="0" xfId="0" applyNumberFormat="1" applyFont="1" applyBorder="1" applyAlignment="1">
      <alignment horizontal="center" vertical="center"/>
    </xf>
    <xf numFmtId="166" fontId="58" fillId="0" borderId="0" xfId="0" applyNumberFormat="1" applyFont="1" applyFill="1" applyBorder="1" applyAlignment="1">
      <alignment vertical="center" wrapText="1"/>
    </xf>
    <xf numFmtId="0" fontId="4" fillId="0" borderId="0" xfId="0" applyFont="1" applyBorder="1"/>
    <xf numFmtId="4" fontId="6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 vertical="center"/>
    </xf>
    <xf numFmtId="164" fontId="58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Border="1" applyAlignment="1"/>
    <xf numFmtId="0" fontId="6" fillId="0" borderId="0" xfId="0" applyFont="1"/>
    <xf numFmtId="0" fontId="10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5" borderId="28" xfId="0" applyFont="1" applyFill="1" applyBorder="1" applyAlignment="1">
      <alignment horizontal="center" vertical="center"/>
    </xf>
    <xf numFmtId="164" fontId="10" fillId="0" borderId="26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4" fillId="0" borderId="23" xfId="0" applyFont="1" applyBorder="1"/>
    <xf numFmtId="165" fontId="15" fillId="0" borderId="23" xfId="0" applyNumberFormat="1" applyFont="1" applyBorder="1" applyAlignment="1">
      <alignment horizontal="center" vertical="center"/>
    </xf>
    <xf numFmtId="165" fontId="10" fillId="0" borderId="26" xfId="0" applyNumberFormat="1" applyFont="1" applyBorder="1" applyAlignment="1">
      <alignment horizontal="center"/>
    </xf>
    <xf numFmtId="165" fontId="3" fillId="0" borderId="26" xfId="0" applyNumberFormat="1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165" fontId="10" fillId="0" borderId="26" xfId="0" applyNumberFormat="1" applyFont="1" applyBorder="1" applyAlignment="1"/>
    <xf numFmtId="0" fontId="10" fillId="0" borderId="26" xfId="0" applyFont="1" applyBorder="1" applyAlignment="1"/>
    <xf numFmtId="0" fontId="10" fillId="0" borderId="0" xfId="0" applyFont="1" applyAlignment="1"/>
    <xf numFmtId="0" fontId="10" fillId="0" borderId="23" xfId="0" applyFont="1" applyBorder="1" applyAlignment="1">
      <alignment horizontal="center" vertical="center" wrapText="1"/>
    </xf>
    <xf numFmtId="165" fontId="10" fillId="0" borderId="23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59" fillId="6" borderId="26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39" fillId="0" borderId="26" xfId="0" applyFont="1" applyBorder="1" applyAlignment="1"/>
    <xf numFmtId="0" fontId="10" fillId="0" borderId="51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9" fillId="0" borderId="13" xfId="0" applyFont="1" applyBorder="1" applyAlignment="1"/>
    <xf numFmtId="165" fontId="39" fillId="0" borderId="13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center" vertical="center"/>
    </xf>
    <xf numFmtId="165" fontId="1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4" fontId="15" fillId="0" borderId="0" xfId="0" applyNumberFormat="1" applyFont="1" applyBorder="1" applyAlignment="1">
      <alignment horizontal="center" vertical="center"/>
    </xf>
    <xf numFmtId="0" fontId="5" fillId="9" borderId="26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26" xfId="0" applyFont="1" applyBorder="1" applyAlignment="1">
      <alignment horizontal="center" vertical="center" wrapText="1"/>
    </xf>
    <xf numFmtId="165" fontId="3" fillId="0" borderId="26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0" fillId="0" borderId="26" xfId="0" applyFont="1" applyBorder="1" applyAlignment="1">
      <alignment horizontal="center" vertical="center"/>
    </xf>
    <xf numFmtId="165" fontId="9" fillId="0" borderId="26" xfId="0" applyNumberFormat="1" applyFont="1" applyBorder="1" applyAlignment="1">
      <alignment horizontal="center" vertical="center"/>
    </xf>
    <xf numFmtId="0" fontId="61" fillId="0" borderId="53" xfId="0" applyFont="1" applyFill="1" applyBorder="1" applyAlignment="1">
      <alignment horizontal="center" vertical="center" wrapText="1"/>
    </xf>
    <xf numFmtId="3" fontId="10" fillId="0" borderId="26" xfId="0" quotePrefix="1" applyNumberFormat="1" applyFont="1" applyFill="1" applyBorder="1" applyAlignment="1">
      <alignment horizontal="center" vertical="center"/>
    </xf>
    <xf numFmtId="164" fontId="55" fillId="0" borderId="26" xfId="0" applyNumberFormat="1" applyFont="1" applyFill="1" applyBorder="1" applyAlignment="1">
      <alignment horizontal="center" vertical="center"/>
    </xf>
    <xf numFmtId="166" fontId="55" fillId="0" borderId="26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53" xfId="0" applyFont="1" applyFill="1" applyBorder="1" applyAlignment="1">
      <alignment horizontal="left" vertical="center" wrapText="1"/>
    </xf>
    <xf numFmtId="0" fontId="54" fillId="0" borderId="53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164" fontId="55" fillId="0" borderId="53" xfId="0" applyNumberFormat="1" applyFont="1" applyFill="1" applyBorder="1" applyAlignment="1">
      <alignment horizontal="center" vertical="center"/>
    </xf>
    <xf numFmtId="166" fontId="55" fillId="0" borderId="53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59" fillId="0" borderId="53" xfId="0" applyFont="1" applyFill="1" applyBorder="1" applyAlignment="1">
      <alignment horizontal="left" vertical="center" wrapText="1"/>
    </xf>
    <xf numFmtId="0" fontId="62" fillId="0" borderId="53" xfId="0" applyFont="1" applyFill="1" applyBorder="1" applyAlignment="1">
      <alignment horizontal="center" vertical="center"/>
    </xf>
    <xf numFmtId="0" fontId="59" fillId="0" borderId="53" xfId="0" applyFont="1" applyFill="1" applyBorder="1" applyAlignment="1">
      <alignment horizontal="center" vertical="center"/>
    </xf>
    <xf numFmtId="164" fontId="63" fillId="0" borderId="53" xfId="0" applyNumberFormat="1" applyFont="1" applyFill="1" applyBorder="1" applyAlignment="1">
      <alignment horizontal="center" vertical="center"/>
    </xf>
    <xf numFmtId="166" fontId="63" fillId="0" borderId="53" xfId="0" applyNumberFormat="1" applyFont="1" applyFill="1" applyBorder="1" applyAlignment="1">
      <alignment horizontal="center" vertical="center"/>
    </xf>
    <xf numFmtId="0" fontId="59" fillId="0" borderId="0" xfId="0" applyFont="1" applyFill="1" applyBorder="1"/>
    <xf numFmtId="0" fontId="53" fillId="0" borderId="53" xfId="0" applyFont="1" applyFill="1" applyBorder="1" applyAlignment="1">
      <alignment horizontal="center" vertical="center"/>
    </xf>
    <xf numFmtId="0" fontId="10" fillId="0" borderId="53" xfId="0" applyFont="1" applyFill="1" applyBorder="1" applyAlignment="1">
      <alignment horizontal="center" vertical="center"/>
    </xf>
    <xf numFmtId="164" fontId="9" fillId="7" borderId="53" xfId="0" applyNumberFormat="1" applyFont="1" applyFill="1" applyBorder="1" applyAlignment="1">
      <alignment horizontal="center" vertical="center"/>
    </xf>
    <xf numFmtId="165" fontId="10" fillId="7" borderId="53" xfId="0" applyNumberFormat="1" applyFont="1" applyFill="1" applyBorder="1" applyAlignment="1">
      <alignment horizontal="center" vertical="center"/>
    </xf>
    <xf numFmtId="166" fontId="9" fillId="7" borderId="53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10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166" fontId="9" fillId="0" borderId="0" xfId="8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165" fontId="3" fillId="0" borderId="26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164" fontId="58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2" fillId="0" borderId="0" xfId="0" applyFont="1" applyBorder="1" applyAlignment="1">
      <alignment vertical="center"/>
    </xf>
    <xf numFmtId="0" fontId="5" fillId="0" borderId="0" xfId="0" applyFont="1" applyFill="1" applyBorder="1" applyAlignment="1"/>
    <xf numFmtId="0" fontId="10" fillId="0" borderId="0" xfId="0" applyFont="1" applyFill="1"/>
    <xf numFmtId="0" fontId="10" fillId="0" borderId="13" xfId="0" applyFont="1" applyBorder="1" applyAlignment="1">
      <alignment horizontal="left" vertical="center"/>
    </xf>
    <xf numFmtId="0" fontId="64" fillId="0" borderId="53" xfId="0" applyFont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0" fillId="0" borderId="53" xfId="0" applyBorder="1" applyAlignment="1">
      <alignment vertical="center"/>
    </xf>
    <xf numFmtId="0" fontId="10" fillId="7" borderId="53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39" fillId="0" borderId="23" xfId="0" applyFont="1" applyFill="1" applyBorder="1" applyAlignment="1">
      <alignment horizontal="center" vertical="center"/>
    </xf>
    <xf numFmtId="0" fontId="39" fillId="0" borderId="23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5" borderId="0" xfId="0" applyFont="1" applyFill="1" applyBorder="1" applyAlignment="1">
      <alignment horizontal="center" vertical="center"/>
    </xf>
    <xf numFmtId="0" fontId="65" fillId="0" borderId="0" xfId="0" applyFont="1" applyBorder="1" applyAlignment="1">
      <alignment horizontal="left" vertical="center"/>
    </xf>
    <xf numFmtId="0" fontId="1" fillId="5" borderId="1" xfId="0" applyNumberFormat="1" applyFont="1" applyFill="1" applyBorder="1" applyAlignment="1">
      <alignment vertical="center"/>
    </xf>
    <xf numFmtId="0" fontId="0" fillId="5" borderId="1" xfId="0" applyNumberFormat="1" applyFont="1" applyFill="1" applyBorder="1" applyAlignment="1"/>
    <xf numFmtId="0" fontId="1" fillId="0" borderId="1" xfId="0" applyNumberFormat="1" applyFont="1" applyBorder="1" applyAlignment="1">
      <alignment horizontal="center" vertical="center"/>
    </xf>
    <xf numFmtId="0" fontId="0" fillId="5" borderId="1" xfId="0" applyNumberFormat="1" applyFont="1" applyFill="1" applyBorder="1" applyAlignment="1">
      <alignment vertical="center"/>
    </xf>
    <xf numFmtId="0" fontId="0" fillId="5" borderId="1" xfId="0" applyNumberFormat="1" applyFont="1" applyFill="1" applyBorder="1"/>
    <xf numFmtId="0" fontId="0" fillId="0" borderId="1" xfId="0" applyNumberFormat="1" applyBorder="1"/>
    <xf numFmtId="0" fontId="3" fillId="0" borderId="26" xfId="0" applyFont="1" applyFill="1" applyBorder="1" applyAlignment="1">
      <alignment horizontal="center" vertical="center" wrapText="1"/>
    </xf>
    <xf numFmtId="3" fontId="3" fillId="0" borderId="26" xfId="0" quotePrefix="1" applyNumberFormat="1" applyFont="1" applyFill="1" applyBorder="1" applyAlignment="1">
      <alignment horizontal="center" vertical="center"/>
    </xf>
    <xf numFmtId="0" fontId="67" fillId="0" borderId="26" xfId="0" applyFont="1" applyFill="1" applyBorder="1" applyAlignment="1">
      <alignment horizontal="left" vertical="center" wrapText="1"/>
    </xf>
    <xf numFmtId="0" fontId="67" fillId="0" borderId="26" xfId="0" applyFont="1" applyFill="1" applyBorder="1" applyAlignment="1">
      <alignment horizontal="center" vertical="center" wrapText="1"/>
    </xf>
    <xf numFmtId="165" fontId="67" fillId="0" borderId="26" xfId="0" applyNumberFormat="1" applyFont="1" applyFill="1" applyBorder="1" applyAlignment="1">
      <alignment horizontal="center" vertical="center"/>
    </xf>
    <xf numFmtId="3" fontId="3" fillId="0" borderId="26" xfId="0" applyNumberFormat="1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right" vertical="center"/>
    </xf>
    <xf numFmtId="0" fontId="10" fillId="5" borderId="10" xfId="0" applyFont="1" applyFill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68" fillId="0" borderId="0" xfId="0" applyFont="1"/>
    <xf numFmtId="0" fontId="0" fillId="3" borderId="9" xfId="0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/>
    </xf>
    <xf numFmtId="0" fontId="0" fillId="3" borderId="33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6" fillId="5" borderId="45" xfId="2" applyFont="1" applyFill="1" applyBorder="1" applyAlignment="1">
      <alignment horizontal="left" vertical="center"/>
    </xf>
    <xf numFmtId="0" fontId="66" fillId="5" borderId="0" xfId="2" applyFont="1" applyFill="1" applyBorder="1" applyAlignment="1">
      <alignment horizontal="left" vertical="center"/>
    </xf>
    <xf numFmtId="0" fontId="66" fillId="5" borderId="21" xfId="2" applyFont="1" applyFill="1" applyBorder="1" applyAlignment="1">
      <alignment horizontal="left" vertical="center"/>
    </xf>
    <xf numFmtId="0" fontId="5" fillId="5" borderId="42" xfId="0" applyFont="1" applyFill="1" applyBorder="1" applyAlignment="1">
      <alignment horizontal="center" vertical="center" wrapText="1"/>
    </xf>
    <xf numFmtId="0" fontId="17" fillId="0" borderId="42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10" fillId="0" borderId="9" xfId="0" applyFont="1" applyBorder="1" applyAlignment="1">
      <alignment horizontal="left" vertical="center"/>
    </xf>
    <xf numFmtId="0" fontId="0" fillId="0" borderId="26" xfId="0" applyBorder="1" applyAlignment="1">
      <alignment vertical="center"/>
    </xf>
    <xf numFmtId="0" fontId="70" fillId="0" borderId="0" xfId="0" applyFont="1"/>
    <xf numFmtId="0" fontId="71" fillId="0" borderId="0" xfId="0" applyFont="1"/>
    <xf numFmtId="0" fontId="35" fillId="0" borderId="2" xfId="0" applyFont="1" applyBorder="1" applyAlignment="1">
      <alignment horizontal="center" vertical="center" wrapText="1"/>
    </xf>
    <xf numFmtId="0" fontId="71" fillId="0" borderId="0" xfId="0" applyFont="1" applyAlignment="1">
      <alignment vertical="center" wrapText="1"/>
    </xf>
    <xf numFmtId="0" fontId="0" fillId="0" borderId="26" xfId="0" applyBorder="1" applyAlignment="1">
      <alignment vertical="center" wrapText="1"/>
    </xf>
    <xf numFmtId="0" fontId="73" fillId="2" borderId="26" xfId="1" applyFont="1" applyFill="1" applyBorder="1" applyAlignment="1">
      <alignment vertical="center" wrapText="1"/>
    </xf>
    <xf numFmtId="0" fontId="70" fillId="0" borderId="0" xfId="0" applyFont="1" applyAlignment="1">
      <alignment vertical="center" wrapText="1"/>
    </xf>
    <xf numFmtId="0" fontId="69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19" borderId="26" xfId="0" applyFont="1" applyFill="1" applyBorder="1" applyAlignment="1">
      <alignment horizontal="center" vertical="center" wrapText="1"/>
    </xf>
    <xf numFmtId="0" fontId="66" fillId="5" borderId="45" xfId="2" applyFont="1" applyFill="1" applyBorder="1" applyAlignment="1">
      <alignment horizontal="left" vertical="center"/>
    </xf>
    <xf numFmtId="0" fontId="66" fillId="5" borderId="0" xfId="2" applyFont="1" applyFill="1" applyBorder="1" applyAlignment="1">
      <alignment horizontal="left" vertical="center"/>
    </xf>
    <xf numFmtId="0" fontId="66" fillId="5" borderId="21" xfId="2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11" fillId="0" borderId="0" xfId="0" applyFont="1"/>
    <xf numFmtId="0" fontId="2" fillId="5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wrapText="1"/>
    </xf>
    <xf numFmtId="0" fontId="11" fillId="0" borderId="4" xfId="0" applyFont="1" applyBorder="1" applyAlignment="1"/>
    <xf numFmtId="0" fontId="11" fillId="0" borderId="6" xfId="0" applyFont="1" applyBorder="1" applyAlignment="1">
      <alignment vertical="center"/>
    </xf>
    <xf numFmtId="0" fontId="11" fillId="0" borderId="6" xfId="0" applyFont="1" applyBorder="1" applyAlignment="1">
      <alignment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4" xfId="0" applyFont="1" applyBorder="1"/>
    <xf numFmtId="4" fontId="11" fillId="0" borderId="4" xfId="0" applyNumberFormat="1" applyFont="1" applyBorder="1" applyAlignment="1">
      <alignment vertical="center"/>
    </xf>
    <xf numFmtId="4" fontId="1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4" fontId="11" fillId="0" borderId="6" xfId="0" applyNumberFormat="1" applyFont="1" applyBorder="1" applyAlignment="1">
      <alignment horizontal="center" vertical="center"/>
    </xf>
    <xf numFmtId="2" fontId="3" fillId="0" borderId="26" xfId="0" applyNumberFormat="1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9" fillId="7" borderId="26" xfId="0" applyNumberFormat="1" applyFont="1" applyFill="1" applyBorder="1" applyAlignment="1">
      <alignment horizontal="center" vertical="center"/>
    </xf>
    <xf numFmtId="165" fontId="10" fillId="7" borderId="26" xfId="0" applyNumberFormat="1" applyFont="1" applyFill="1" applyBorder="1" applyAlignment="1">
      <alignment horizontal="center" vertical="center"/>
    </xf>
    <xf numFmtId="3" fontId="10" fillId="0" borderId="50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10" fillId="0" borderId="26" xfId="0" applyNumberFormat="1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5" fillId="19" borderId="26" xfId="0" applyFont="1" applyFill="1" applyBorder="1" applyAlignment="1">
      <alignment horizontal="center" vertical="center"/>
    </xf>
    <xf numFmtId="4" fontId="10" fillId="0" borderId="26" xfId="0" applyNumberFormat="1" applyFont="1" applyBorder="1" applyAlignment="1">
      <alignment horizontal="center" vertical="center"/>
    </xf>
    <xf numFmtId="165" fontId="10" fillId="0" borderId="26" xfId="0" applyNumberFormat="1" applyFont="1" applyBorder="1" applyAlignment="1">
      <alignment horizontal="center" vertical="center"/>
    </xf>
    <xf numFmtId="165" fontId="39" fillId="0" borderId="26" xfId="0" applyNumberFormat="1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0" fillId="0" borderId="0" xfId="0" applyAlignment="1"/>
    <xf numFmtId="0" fontId="5" fillId="2" borderId="26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3" fontId="10" fillId="0" borderId="26" xfId="0" applyNumberFormat="1" applyFont="1" applyBorder="1" applyAlignment="1">
      <alignment horizontal="center" vertical="center"/>
    </xf>
    <xf numFmtId="0" fontId="4" fillId="2" borderId="24" xfId="0" applyFont="1" applyFill="1" applyBorder="1"/>
    <xf numFmtId="0" fontId="38" fillId="2" borderId="26" xfId="0" applyFont="1" applyFill="1" applyBorder="1"/>
    <xf numFmtId="0" fontId="4" fillId="20" borderId="24" xfId="0" applyFont="1" applyFill="1" applyBorder="1"/>
    <xf numFmtId="0" fontId="38" fillId="20" borderId="26" xfId="0" applyFont="1" applyFill="1" applyBorder="1"/>
    <xf numFmtId="0" fontId="2" fillId="0" borderId="23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166" fontId="55" fillId="7" borderId="26" xfId="0" applyNumberFormat="1" applyFont="1" applyFill="1" applyBorder="1" applyAlignment="1">
      <alignment horizontal="center" vertical="center"/>
    </xf>
    <xf numFmtId="165" fontId="67" fillId="7" borderId="26" xfId="0" applyNumberFormat="1" applyFont="1" applyFill="1" applyBorder="1" applyAlignment="1">
      <alignment horizontal="center" vertical="center"/>
    </xf>
    <xf numFmtId="164" fontId="55" fillId="7" borderId="26" xfId="0" applyNumberFormat="1" applyFont="1" applyFill="1" applyBorder="1" applyAlignment="1">
      <alignment horizontal="center" vertical="center"/>
    </xf>
    <xf numFmtId="0" fontId="67" fillId="0" borderId="26" xfId="0" applyFont="1" applyFill="1" applyBorder="1" applyAlignment="1">
      <alignment horizontal="center" vertical="center"/>
    </xf>
    <xf numFmtId="0" fontId="74" fillId="0" borderId="26" xfId="0" applyFont="1" applyFill="1" applyBorder="1" applyAlignment="1">
      <alignment horizontal="center" vertical="center"/>
    </xf>
    <xf numFmtId="0" fontId="67" fillId="0" borderId="26" xfId="0" applyFont="1" applyBorder="1" applyAlignment="1">
      <alignment horizontal="left" vertical="center"/>
    </xf>
    <xf numFmtId="0" fontId="2" fillId="0" borderId="22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76" fillId="0" borderId="26" xfId="0" applyFont="1" applyFill="1" applyBorder="1" applyAlignment="1">
      <alignment horizontal="center" vertical="center"/>
    </xf>
    <xf numFmtId="3" fontId="3" fillId="0" borderId="50" xfId="0" applyNumberFormat="1" applyFont="1" applyFill="1" applyBorder="1" applyAlignment="1">
      <alignment horizontal="center" vertical="center"/>
    </xf>
    <xf numFmtId="3" fontId="67" fillId="0" borderId="50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3" fontId="67" fillId="0" borderId="26" xfId="0" applyNumberFormat="1" applyFont="1" applyFill="1" applyBorder="1" applyAlignment="1">
      <alignment horizontal="center" vertical="center"/>
    </xf>
    <xf numFmtId="0" fontId="67" fillId="0" borderId="26" xfId="0" applyFont="1" applyFill="1" applyBorder="1" applyAlignment="1">
      <alignment horizontal="left" vertical="center"/>
    </xf>
    <xf numFmtId="3" fontId="77" fillId="0" borderId="53" xfId="0" quotePrefix="1" applyNumberFormat="1" applyFont="1" applyFill="1" applyBorder="1" applyAlignment="1">
      <alignment horizontal="center" vertical="center"/>
    </xf>
    <xf numFmtId="166" fontId="63" fillId="7" borderId="53" xfId="0" applyNumberFormat="1" applyFont="1" applyFill="1" applyBorder="1" applyAlignment="1">
      <alignment horizontal="center" vertical="center"/>
    </xf>
    <xf numFmtId="165" fontId="77" fillId="7" borderId="53" xfId="0" applyNumberFormat="1" applyFont="1" applyFill="1" applyBorder="1" applyAlignment="1">
      <alignment horizontal="center" vertical="center"/>
    </xf>
    <xf numFmtId="164" fontId="63" fillId="7" borderId="53" xfId="0" applyNumberFormat="1" applyFont="1" applyFill="1" applyBorder="1" applyAlignment="1">
      <alignment horizontal="center" vertical="center"/>
    </xf>
    <xf numFmtId="0" fontId="77" fillId="0" borderId="53" xfId="0" applyFont="1" applyFill="1" applyBorder="1" applyAlignment="1">
      <alignment horizontal="center" vertical="center"/>
    </xf>
    <xf numFmtId="0" fontId="78" fillId="0" borderId="53" xfId="0" applyFont="1" applyFill="1" applyBorder="1" applyAlignment="1">
      <alignment horizontal="center" vertical="center"/>
    </xf>
    <xf numFmtId="0" fontId="77" fillId="0" borderId="53" xfId="0" applyFont="1" applyFill="1" applyBorder="1" applyAlignment="1">
      <alignment horizontal="left" vertical="center" wrapText="1"/>
    </xf>
    <xf numFmtId="3" fontId="3" fillId="0" borderId="53" xfId="0" quotePrefix="1" applyNumberFormat="1" applyFont="1" applyFill="1" applyBorder="1" applyAlignment="1">
      <alignment horizontal="center" vertical="center"/>
    </xf>
    <xf numFmtId="165" fontId="67" fillId="0" borderId="53" xfId="0" applyNumberFormat="1" applyFont="1" applyFill="1" applyBorder="1" applyAlignment="1">
      <alignment horizontal="center" vertical="center"/>
    </xf>
    <xf numFmtId="0" fontId="67" fillId="0" borderId="53" xfId="0" applyFont="1" applyFill="1" applyBorder="1" applyAlignment="1">
      <alignment horizontal="center" vertical="center" wrapText="1"/>
    </xf>
    <xf numFmtId="0" fontId="67" fillId="0" borderId="53" xfId="0" applyFont="1" applyFill="1" applyBorder="1" applyAlignment="1">
      <alignment horizontal="left" vertical="center" wrapText="1"/>
    </xf>
    <xf numFmtId="3" fontId="59" fillId="0" borderId="53" xfId="0" quotePrefix="1" applyNumberFormat="1" applyFont="1" applyFill="1" applyBorder="1" applyAlignment="1">
      <alignment horizontal="center" vertical="center"/>
    </xf>
    <xf numFmtId="165" fontId="77" fillId="0" borderId="53" xfId="0" applyNumberFormat="1" applyFont="1" applyFill="1" applyBorder="1" applyAlignment="1">
      <alignment horizontal="center" vertical="center"/>
    </xf>
    <xf numFmtId="3" fontId="54" fillId="0" borderId="26" xfId="0" applyNumberFormat="1" applyFont="1" applyFill="1" applyBorder="1" applyAlignment="1">
      <alignment horizontal="center" vertical="center"/>
    </xf>
    <xf numFmtId="0" fontId="59" fillId="0" borderId="53" xfId="0" applyFont="1" applyFill="1" applyBorder="1" applyAlignment="1">
      <alignment horizontal="center" vertical="center" wrapText="1"/>
    </xf>
    <xf numFmtId="0" fontId="59" fillId="0" borderId="13" xfId="0" applyFont="1" applyFill="1" applyBorder="1" applyAlignment="1">
      <alignment horizontal="center" vertical="center"/>
    </xf>
    <xf numFmtId="0" fontId="59" fillId="0" borderId="13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19" borderId="26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0" fontId="4" fillId="21" borderId="54" xfId="0" applyFont="1" applyFill="1" applyBorder="1"/>
    <xf numFmtId="0" fontId="38" fillId="21" borderId="26" xfId="0" applyFont="1" applyFill="1" applyBorder="1"/>
    <xf numFmtId="0" fontId="4" fillId="21" borderId="24" xfId="0" applyFont="1" applyFill="1" applyBorder="1"/>
    <xf numFmtId="0" fontId="79" fillId="21" borderId="26" xfId="0" applyFont="1" applyFill="1" applyBorder="1"/>
    <xf numFmtId="0" fontId="4" fillId="21" borderId="55" xfId="0" applyFont="1" applyFill="1" applyBorder="1"/>
    <xf numFmtId="1" fontId="40" fillId="21" borderId="50" xfId="0" applyNumberFormat="1" applyFont="1" applyFill="1" applyBorder="1"/>
    <xf numFmtId="0" fontId="40" fillId="21" borderId="50" xfId="0" applyFont="1" applyFill="1" applyBorder="1"/>
    <xf numFmtId="0" fontId="4" fillId="21" borderId="26" xfId="0" applyFont="1" applyFill="1" applyBorder="1"/>
    <xf numFmtId="0" fontId="40" fillId="21" borderId="26" xfId="0" applyFont="1" applyFill="1" applyBorder="1"/>
    <xf numFmtId="0" fontId="5" fillId="21" borderId="26" xfId="0" applyFont="1" applyFill="1" applyBorder="1" applyAlignment="1">
      <alignment horizontal="center" vertical="center" wrapText="1"/>
    </xf>
    <xf numFmtId="0" fontId="10" fillId="21" borderId="26" xfId="0" applyFont="1" applyFill="1" applyBorder="1" applyAlignment="1">
      <alignment horizontal="center" vertical="center"/>
    </xf>
    <xf numFmtId="0" fontId="52" fillId="21" borderId="26" xfId="0" applyFont="1" applyFill="1" applyBorder="1" applyAlignment="1">
      <alignment horizontal="center" vertical="center"/>
    </xf>
    <xf numFmtId="0" fontId="4" fillId="12" borderId="24" xfId="0" applyFont="1" applyFill="1" applyBorder="1"/>
    <xf numFmtId="0" fontId="38" fillId="12" borderId="26" xfId="0" applyFont="1" applyFill="1" applyBorder="1"/>
    <xf numFmtId="0" fontId="4" fillId="22" borderId="24" xfId="0" applyFont="1" applyFill="1" applyBorder="1"/>
    <xf numFmtId="0" fontId="38" fillId="22" borderId="26" xfId="0" applyFont="1" applyFill="1" applyBorder="1"/>
    <xf numFmtId="0" fontId="4" fillId="23" borderId="54" xfId="0" applyFont="1" applyFill="1" applyBorder="1"/>
    <xf numFmtId="0" fontId="38" fillId="23" borderId="26" xfId="0" applyFont="1" applyFill="1" applyBorder="1"/>
    <xf numFmtId="0" fontId="4" fillId="23" borderId="24" xfId="0" applyFont="1" applyFill="1" applyBorder="1"/>
    <xf numFmtId="0" fontId="0" fillId="0" borderId="0" xfId="0"/>
    <xf numFmtId="0" fontId="0" fillId="0" borderId="0" xfId="0"/>
    <xf numFmtId="0" fontId="10" fillId="0" borderId="0" xfId="1"/>
    <xf numFmtId="0" fontId="10" fillId="0" borderId="0" xfId="1" applyAlignment="1">
      <alignment horizontal="center" vertical="center"/>
    </xf>
    <xf numFmtId="0" fontId="6" fillId="0" borderId="34" xfId="1" applyFont="1" applyFill="1" applyBorder="1" applyAlignment="1">
      <alignment vertical="center" wrapText="1"/>
    </xf>
    <xf numFmtId="0" fontId="4" fillId="0" borderId="53" xfId="1" applyFont="1" applyFill="1" applyBorder="1" applyAlignment="1">
      <alignment vertical="center"/>
    </xf>
    <xf numFmtId="0" fontId="4" fillId="0" borderId="53" xfId="1" applyFont="1" applyFill="1" applyBorder="1" applyAlignment="1">
      <alignment vertical="center" wrapText="1"/>
    </xf>
    <xf numFmtId="0" fontId="4" fillId="0" borderId="53" xfId="1" applyFont="1" applyFill="1" applyBorder="1" applyAlignment="1">
      <alignment horizontal="center" vertical="center" wrapText="1"/>
    </xf>
    <xf numFmtId="0" fontId="4" fillId="0" borderId="53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6" fillId="0" borderId="26" xfId="1" applyFont="1" applyFill="1" applyBorder="1" applyAlignment="1">
      <alignment horizontal="center" vertical="center" wrapText="1"/>
    </xf>
    <xf numFmtId="0" fontId="4" fillId="0" borderId="26" xfId="1" applyFont="1" applyBorder="1" applyAlignment="1">
      <alignment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37" fillId="0" borderId="26" xfId="1" applyFont="1" applyFill="1" applyBorder="1" applyAlignment="1">
      <alignment horizontal="center"/>
    </xf>
    <xf numFmtId="0" fontId="4" fillId="0" borderId="26" xfId="1" applyFont="1" applyBorder="1" applyAlignment="1">
      <alignment horizontal="center" vertical="center"/>
    </xf>
    <xf numFmtId="0" fontId="4" fillId="0" borderId="26" xfId="1" applyFont="1" applyFill="1" applyBorder="1" applyAlignment="1">
      <alignment vertical="center" wrapText="1"/>
    </xf>
    <xf numFmtId="0" fontId="4" fillId="0" borderId="53" xfId="1" applyFont="1" applyBorder="1" applyAlignment="1">
      <alignment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/>
    </xf>
    <xf numFmtId="0" fontId="4" fillId="0" borderId="50" xfId="1" applyFont="1" applyBorder="1" applyAlignment="1">
      <alignment vertical="center" wrapText="1"/>
    </xf>
    <xf numFmtId="0" fontId="4" fillId="0" borderId="50" xfId="1" applyFont="1" applyFill="1" applyBorder="1" applyAlignment="1">
      <alignment horizontal="center" vertical="center" wrapText="1"/>
    </xf>
    <xf numFmtId="0" fontId="4" fillId="0" borderId="50" xfId="1" applyFont="1" applyBorder="1" applyAlignment="1">
      <alignment horizontal="center" vertical="center"/>
    </xf>
    <xf numFmtId="0" fontId="4" fillId="0" borderId="50" xfId="1" applyFont="1" applyFill="1" applyBorder="1" applyAlignment="1">
      <alignment vertical="center" wrapText="1"/>
    </xf>
    <xf numFmtId="0" fontId="4" fillId="0" borderId="13" xfId="1" applyFont="1" applyBorder="1" applyAlignment="1">
      <alignment vertical="center" wrapText="1"/>
    </xf>
    <xf numFmtId="0" fontId="4" fillId="0" borderId="52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 wrapText="1"/>
    </xf>
    <xf numFmtId="0" fontId="4" fillId="0" borderId="52" xfId="1" applyFont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50" xfId="1" applyFont="1" applyBorder="1" applyAlignment="1">
      <alignment vertical="center"/>
    </xf>
    <xf numFmtId="0" fontId="4" fillId="0" borderId="22" xfId="1" applyFont="1" applyBorder="1" applyAlignment="1">
      <alignment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4" fillId="0" borderId="0" xfId="1" applyFont="1" applyBorder="1" applyAlignment="1">
      <alignment vertical="center" wrapText="1"/>
    </xf>
    <xf numFmtId="0" fontId="4" fillId="0" borderId="21" xfId="1" applyFont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25" xfId="1" applyFont="1" applyBorder="1" applyAlignment="1">
      <alignment vertical="center" wrapText="1"/>
    </xf>
    <xf numFmtId="0" fontId="6" fillId="0" borderId="26" xfId="1" applyFont="1" applyFill="1" applyBorder="1" applyAlignment="1">
      <alignment horizontal="right" vertical="center" wrapText="1"/>
    </xf>
    <xf numFmtId="0" fontId="4" fillId="14" borderId="26" xfId="1" applyFont="1" applyFill="1" applyBorder="1" applyAlignment="1">
      <alignment horizontal="center" vertical="center" wrapText="1"/>
    </xf>
    <xf numFmtId="0" fontId="4" fillId="14" borderId="26" xfId="1" applyFont="1" applyFill="1" applyBorder="1" applyAlignment="1">
      <alignment horizontal="center" vertical="center"/>
    </xf>
    <xf numFmtId="0" fontId="4" fillId="14" borderId="26" xfId="1" applyFont="1" applyFill="1" applyBorder="1" applyAlignment="1">
      <alignment vertical="center" wrapText="1"/>
    </xf>
    <xf numFmtId="0" fontId="37" fillId="0" borderId="26" xfId="1" applyFont="1" applyFill="1" applyBorder="1" applyAlignment="1">
      <alignment horizontal="center" vertical="center"/>
    </xf>
    <xf numFmtId="0" fontId="4" fillId="0" borderId="53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2" borderId="50" xfId="1" applyFont="1" applyFill="1" applyBorder="1" applyAlignment="1">
      <alignment horizontal="center" vertical="center" wrapText="1"/>
    </xf>
    <xf numFmtId="0" fontId="37" fillId="2" borderId="26" xfId="1" applyFont="1" applyFill="1" applyBorder="1" applyAlignment="1">
      <alignment horizontal="center"/>
    </xf>
    <xf numFmtId="0" fontId="4" fillId="2" borderId="26" xfId="1" applyFont="1" applyFill="1" applyBorder="1" applyAlignment="1">
      <alignment horizontal="center" vertical="center" wrapText="1"/>
    </xf>
    <xf numFmtId="0" fontId="4" fillId="24" borderId="26" xfId="1" applyFont="1" applyFill="1" applyBorder="1" applyAlignment="1">
      <alignment horizontal="center" vertical="center" wrapText="1"/>
    </xf>
    <xf numFmtId="0" fontId="4" fillId="24" borderId="23" xfId="1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2" borderId="23" xfId="1" applyFont="1" applyFill="1" applyBorder="1" applyAlignment="1">
      <alignment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50" xfId="1" applyFont="1" applyFill="1" applyBorder="1" applyAlignment="1">
      <alignment horizontal="center" vertical="center"/>
    </xf>
    <xf numFmtId="0" fontId="4" fillId="2" borderId="5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vertical="center" wrapText="1"/>
    </xf>
    <xf numFmtId="0" fontId="4" fillId="2" borderId="26" xfId="1" applyFont="1" applyFill="1" applyBorder="1" applyAlignment="1">
      <alignment vertical="center" wrapText="1"/>
    </xf>
    <xf numFmtId="0" fontId="4" fillId="2" borderId="26" xfId="1" applyFont="1" applyFill="1" applyBorder="1" applyAlignment="1">
      <alignment horizontal="center" vertical="center"/>
    </xf>
    <xf numFmtId="0" fontId="4" fillId="2" borderId="41" xfId="1" applyFont="1" applyFill="1" applyBorder="1" applyAlignment="1">
      <alignment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4" borderId="26" xfId="1" applyFont="1" applyFill="1" applyBorder="1" applyAlignment="1">
      <alignment vertical="center" wrapText="1"/>
    </xf>
    <xf numFmtId="0" fontId="4" fillId="24" borderId="26" xfId="1" applyFont="1" applyFill="1" applyBorder="1" applyAlignment="1">
      <alignment horizontal="center" vertical="center"/>
    </xf>
    <xf numFmtId="0" fontId="4" fillId="24" borderId="41" xfId="1" applyFont="1" applyFill="1" applyBorder="1" applyAlignment="1">
      <alignment vertical="center" wrapText="1"/>
    </xf>
    <xf numFmtId="0" fontId="4" fillId="24" borderId="23" xfId="1" applyFont="1" applyFill="1" applyBorder="1" applyAlignment="1">
      <alignment horizontal="center" vertical="center"/>
    </xf>
    <xf numFmtId="0" fontId="4" fillId="24" borderId="28" xfId="1" applyFont="1" applyFill="1" applyBorder="1" applyAlignment="1">
      <alignment horizontal="center" vertical="center"/>
    </xf>
    <xf numFmtId="0" fontId="0" fillId="24" borderId="0" xfId="0" applyFill="1"/>
    <xf numFmtId="0" fontId="66" fillId="5" borderId="45" xfId="2" applyFont="1" applyFill="1" applyBorder="1" applyAlignment="1">
      <alignment horizontal="left" vertical="center"/>
    </xf>
    <xf numFmtId="0" fontId="66" fillId="5" borderId="0" xfId="2" applyFont="1" applyFill="1" applyBorder="1" applyAlignment="1">
      <alignment horizontal="left" vertical="center"/>
    </xf>
    <xf numFmtId="0" fontId="66" fillId="5" borderId="21" xfId="2" applyFont="1" applyFill="1" applyBorder="1" applyAlignment="1">
      <alignment horizontal="left" vertical="center"/>
    </xf>
    <xf numFmtId="0" fontId="42" fillId="0" borderId="0" xfId="0" applyFont="1" applyAlignment="1">
      <alignment horizontal="center"/>
    </xf>
    <xf numFmtId="0" fontId="66" fillId="5" borderId="43" xfId="2" applyFont="1" applyFill="1" applyBorder="1" applyAlignment="1">
      <alignment horizontal="left" vertical="center"/>
    </xf>
    <xf numFmtId="0" fontId="66" fillId="5" borderId="41" xfId="2" applyFont="1" applyFill="1" applyBorder="1" applyAlignment="1">
      <alignment horizontal="left" vertical="center"/>
    </xf>
    <xf numFmtId="0" fontId="66" fillId="5" borderId="28" xfId="2" applyFont="1" applyFill="1" applyBorder="1" applyAlignment="1">
      <alignment horizontal="left" vertical="center"/>
    </xf>
    <xf numFmtId="0" fontId="29" fillId="0" borderId="26" xfId="2" applyFont="1" applyBorder="1" applyAlignment="1">
      <alignment horizontal="center" vertical="center"/>
    </xf>
    <xf numFmtId="0" fontId="27" fillId="0" borderId="0" xfId="2" applyFont="1" applyBorder="1" applyAlignment="1">
      <alignment horizontal="center" vertical="center"/>
    </xf>
    <xf numFmtId="0" fontId="27" fillId="0" borderId="41" xfId="2" applyFont="1" applyBorder="1" applyAlignment="1">
      <alignment horizontal="center"/>
    </xf>
    <xf numFmtId="0" fontId="66" fillId="5" borderId="51" xfId="2" applyFont="1" applyFill="1" applyBorder="1" applyAlignment="1">
      <alignment horizontal="center" vertical="center" wrapText="1"/>
    </xf>
    <xf numFmtId="0" fontId="66" fillId="5" borderId="13" xfId="2" applyFont="1" applyFill="1" applyBorder="1" applyAlignment="1">
      <alignment horizontal="center" vertical="center" wrapText="1"/>
    </xf>
    <xf numFmtId="0" fontId="66" fillId="5" borderId="52" xfId="2" applyFont="1" applyFill="1" applyBorder="1" applyAlignment="1">
      <alignment horizontal="center" vertical="center" wrapText="1"/>
    </xf>
    <xf numFmtId="0" fontId="32" fillId="13" borderId="0" xfId="0" applyFont="1" applyFill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43" xfId="1" applyFont="1" applyFill="1" applyBorder="1" applyAlignment="1">
      <alignment horizontal="center" vertical="center" wrapText="1"/>
    </xf>
    <xf numFmtId="0" fontId="30" fillId="0" borderId="41" xfId="1" applyFont="1" applyFill="1" applyBorder="1" applyAlignment="1">
      <alignment horizontal="center" vertical="center" wrapText="1"/>
    </xf>
    <xf numFmtId="0" fontId="30" fillId="0" borderId="28" xfId="1" applyFont="1" applyFill="1" applyBorder="1" applyAlignment="1">
      <alignment horizontal="center" vertical="center" wrapText="1"/>
    </xf>
    <xf numFmtId="0" fontId="27" fillId="5" borderId="45" xfId="2" applyFont="1" applyFill="1" applyBorder="1" applyAlignment="1">
      <alignment horizontal="left" vertical="center"/>
    </xf>
    <xf numFmtId="0" fontId="27" fillId="5" borderId="0" xfId="2" applyFont="1" applyFill="1" applyBorder="1" applyAlignment="1">
      <alignment horizontal="left" vertical="center"/>
    </xf>
    <xf numFmtId="0" fontId="27" fillId="5" borderId="21" xfId="2" applyFont="1" applyFill="1" applyBorder="1" applyAlignment="1">
      <alignment horizontal="left" vertical="center"/>
    </xf>
    <xf numFmtId="0" fontId="0" fillId="0" borderId="39" xfId="0" applyBorder="1" applyAlignment="1">
      <alignment horizontal="center"/>
    </xf>
    <xf numFmtId="0" fontId="0" fillId="0" borderId="30" xfId="0" applyBorder="1" applyAlignment="1">
      <alignment horizontal="center"/>
    </xf>
    <xf numFmtId="4" fontId="0" fillId="0" borderId="39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5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" fillId="10" borderId="9" xfId="0" applyFont="1" applyFill="1" applyBorder="1" applyAlignment="1">
      <alignment horizontal="center" vertical="center" wrapText="1"/>
    </xf>
    <xf numFmtId="0" fontId="1" fillId="10" borderId="10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4" fontId="0" fillId="0" borderId="46" xfId="0" applyNumberFormat="1" applyBorder="1" applyAlignment="1">
      <alignment horizontal="center" vertical="center"/>
    </xf>
    <xf numFmtId="0" fontId="0" fillId="0" borderId="46" xfId="0" applyBorder="1" applyAlignment="1">
      <alignment horizontal="center" wrapText="1"/>
    </xf>
    <xf numFmtId="0" fontId="0" fillId="0" borderId="46" xfId="0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57" xfId="0" applyNumberFormat="1" applyBorder="1" applyAlignment="1">
      <alignment horizontal="center" vertical="center"/>
    </xf>
    <xf numFmtId="4" fontId="0" fillId="0" borderId="58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26" xfId="0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3" fontId="0" fillId="5" borderId="2" xfId="0" applyNumberFormat="1" applyFill="1" applyBorder="1" applyAlignment="1">
      <alignment horizontal="center" vertical="center"/>
    </xf>
    <xf numFmtId="3" fontId="0" fillId="5" borderId="4" xfId="0" applyNumberFormat="1" applyFill="1" applyBorder="1" applyAlignment="1">
      <alignment horizontal="center" vertical="center"/>
    </xf>
    <xf numFmtId="3" fontId="0" fillId="0" borderId="38" xfId="0" applyNumberFormat="1" applyBorder="1" applyAlignment="1">
      <alignment horizontal="center"/>
    </xf>
    <xf numFmtId="3" fontId="0" fillId="0" borderId="29" xfId="0" applyNumberFormat="1" applyBorder="1" applyAlignment="1">
      <alignment horizontal="center"/>
    </xf>
    <xf numFmtId="0" fontId="1" fillId="10" borderId="9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46" xfId="0" applyBorder="1" applyAlignment="1"/>
    <xf numFmtId="0" fontId="0" fillId="5" borderId="46" xfId="0" applyFill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4" xfId="0" applyBorder="1" applyAlignment="1"/>
    <xf numFmtId="0" fontId="34" fillId="0" borderId="9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/>
    </xf>
    <xf numFmtId="0" fontId="35" fillId="10" borderId="10" xfId="0" applyFont="1" applyFill="1" applyBorder="1" applyAlignment="1">
      <alignment horizontal="center" vertical="center"/>
    </xf>
    <xf numFmtId="0" fontId="35" fillId="10" borderId="11" xfId="0" applyFont="1" applyFill="1" applyBorder="1" applyAlignment="1">
      <alignment horizontal="center" vertical="center"/>
    </xf>
    <xf numFmtId="4" fontId="33" fillId="0" borderId="26" xfId="0" applyNumberFormat="1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3" xfId="0" applyNumberFormat="1" applyFill="1" applyBorder="1" applyAlignment="1">
      <alignment horizontal="center" vertical="center" wrapText="1"/>
    </xf>
    <xf numFmtId="4" fontId="0" fillId="0" borderId="4" xfId="0" applyNumberFormat="1" applyFill="1" applyBorder="1" applyAlignment="1">
      <alignment horizontal="center" vertical="center" wrapText="1"/>
    </xf>
    <xf numFmtId="4" fontId="11" fillId="0" borderId="33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" xfId="0" applyFont="1" applyBorder="1" applyAlignment="1"/>
    <xf numFmtId="0" fontId="11" fillId="0" borderId="46" xfId="0" applyFont="1" applyBorder="1" applyAlignment="1"/>
    <xf numFmtId="0" fontId="11" fillId="5" borderId="2" xfId="0" applyFont="1" applyFill="1" applyBorder="1" applyAlignment="1">
      <alignment horizontal="center" vertical="center"/>
    </xf>
    <xf numFmtId="0" fontId="11" fillId="5" borderId="46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center" vertical="center"/>
    </xf>
    <xf numFmtId="4" fontId="11" fillId="0" borderId="46" xfId="0" applyNumberFormat="1" applyFont="1" applyBorder="1" applyAlignment="1">
      <alignment horizontal="center" vertical="center"/>
    </xf>
    <xf numFmtId="0" fontId="11" fillId="0" borderId="46" xfId="0" applyFont="1" applyBorder="1" applyAlignment="1">
      <alignment horizontal="center" wrapText="1"/>
    </xf>
    <xf numFmtId="0" fontId="11" fillId="0" borderId="46" xfId="0" applyFont="1" applyBorder="1" applyAlignment="1">
      <alignment horizontal="center"/>
    </xf>
    <xf numFmtId="0" fontId="11" fillId="0" borderId="33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5" borderId="4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2" fillId="10" borderId="10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2" fillId="10" borderId="9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/>
    </xf>
    <xf numFmtId="0" fontId="39" fillId="0" borderId="50" xfId="0" applyFont="1" applyFill="1" applyBorder="1" applyAlignment="1">
      <alignment horizontal="center" vertical="center"/>
    </xf>
    <xf numFmtId="0" fontId="39" fillId="0" borderId="23" xfId="0" applyFont="1" applyFill="1" applyBorder="1" applyAlignment="1">
      <alignment horizontal="center" vertical="center"/>
    </xf>
    <xf numFmtId="3" fontId="39" fillId="0" borderId="50" xfId="0" applyNumberFormat="1" applyFont="1" applyFill="1" applyBorder="1" applyAlignment="1">
      <alignment horizontal="center" vertical="center"/>
    </xf>
    <xf numFmtId="0" fontId="39" fillId="0" borderId="50" xfId="0" applyFont="1" applyBorder="1" applyAlignment="1">
      <alignment horizontal="center" vertical="center"/>
    </xf>
    <xf numFmtId="0" fontId="39" fillId="0" borderId="23" xfId="0" applyFont="1" applyBorder="1" applyAlignment="1">
      <alignment horizontal="center" vertical="center"/>
    </xf>
    <xf numFmtId="0" fontId="5" fillId="15" borderId="50" xfId="0" applyFont="1" applyFill="1" applyBorder="1" applyAlignment="1">
      <alignment horizontal="center" vertical="center" wrapText="1"/>
    </xf>
    <xf numFmtId="0" fontId="5" fillId="15" borderId="22" xfId="0" applyFont="1" applyFill="1" applyBorder="1" applyAlignment="1">
      <alignment horizontal="center" vertical="center" wrapText="1"/>
    </xf>
    <xf numFmtId="0" fontId="5" fillId="15" borderId="23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left" vertical="center" wrapText="1"/>
    </xf>
    <xf numFmtId="0" fontId="5" fillId="5" borderId="53" xfId="0" applyFont="1" applyFill="1" applyBorder="1" applyAlignment="1">
      <alignment horizontal="left" vertical="center" wrapText="1"/>
    </xf>
    <xf numFmtId="0" fontId="5" fillId="5" borderId="25" xfId="0" applyFont="1" applyFill="1" applyBorder="1" applyAlignment="1">
      <alignment horizontal="left" vertical="center" wrapText="1"/>
    </xf>
    <xf numFmtId="0" fontId="5" fillId="5" borderId="50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3" fontId="39" fillId="2" borderId="50" xfId="0" applyNumberFormat="1" applyFont="1" applyFill="1" applyBorder="1" applyAlignment="1">
      <alignment horizontal="center" vertical="center" wrapText="1"/>
    </xf>
    <xf numFmtId="0" fontId="39" fillId="2" borderId="23" xfId="0" applyFont="1" applyFill="1" applyBorder="1" applyAlignment="1">
      <alignment horizontal="center" vertical="center"/>
    </xf>
    <xf numFmtId="0" fontId="71" fillId="0" borderId="0" xfId="0" applyFont="1" applyAlignment="1">
      <alignment horizontal="left" wrapText="1"/>
    </xf>
    <xf numFmtId="0" fontId="35" fillId="4" borderId="9" xfId="0" applyFont="1" applyFill="1" applyBorder="1" applyAlignment="1">
      <alignment horizontal="center" vertical="center"/>
    </xf>
    <xf numFmtId="0" fontId="35" fillId="4" borderId="10" xfId="0" applyFont="1" applyFill="1" applyBorder="1" applyAlignment="1">
      <alignment horizontal="center" vertical="center"/>
    </xf>
    <xf numFmtId="0" fontId="35" fillId="4" borderId="11" xfId="0" applyFont="1" applyFill="1" applyBorder="1" applyAlignment="1">
      <alignment horizontal="center" vertical="center"/>
    </xf>
    <xf numFmtId="0" fontId="5" fillId="0" borderId="51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71" fillId="0" borderId="0" xfId="0" applyFont="1" applyAlignment="1">
      <alignment horizontal="left" vertical="center" wrapText="1"/>
    </xf>
    <xf numFmtId="0" fontId="15" fillId="5" borderId="9" xfId="0" applyFont="1" applyFill="1" applyBorder="1" applyAlignment="1">
      <alignment horizontal="center"/>
    </xf>
    <xf numFmtId="0" fontId="15" fillId="5" borderId="10" xfId="0" applyFont="1" applyFill="1" applyBorder="1" applyAlignment="1">
      <alignment horizontal="center"/>
    </xf>
    <xf numFmtId="0" fontId="15" fillId="5" borderId="11" xfId="0" applyFont="1" applyFill="1" applyBorder="1" applyAlignment="1">
      <alignment horizontal="center"/>
    </xf>
    <xf numFmtId="0" fontId="21" fillId="2" borderId="10" xfId="0" applyFont="1" applyFill="1" applyBorder="1" applyAlignment="1">
      <alignment horizontal="center" wrapText="1"/>
    </xf>
    <xf numFmtId="0" fontId="21" fillId="2" borderId="10" xfId="0" applyFont="1" applyFill="1" applyBorder="1" applyAlignment="1">
      <alignment horizontal="center"/>
    </xf>
    <xf numFmtId="0" fontId="10" fillId="5" borderId="9" xfId="0" applyFont="1" applyFill="1" applyBorder="1" applyAlignment="1">
      <alignment horizontal="right" vertical="center"/>
    </xf>
    <xf numFmtId="0" fontId="10" fillId="5" borderId="10" xfId="0" applyFont="1" applyFill="1" applyBorder="1" applyAlignment="1">
      <alignment horizontal="right" vertical="center"/>
    </xf>
    <xf numFmtId="0" fontId="10" fillId="9" borderId="9" xfId="0" applyFont="1" applyFill="1" applyBorder="1" applyAlignment="1">
      <alignment horizontal="left" vertical="center"/>
    </xf>
    <xf numFmtId="0" fontId="10" fillId="9" borderId="11" xfId="0" applyFont="1" applyFill="1" applyBorder="1" applyAlignment="1">
      <alignment horizontal="left" vertical="center"/>
    </xf>
    <xf numFmtId="0" fontId="22" fillId="12" borderId="33" xfId="0" applyFont="1" applyFill="1" applyBorder="1" applyAlignment="1">
      <alignment horizontal="center"/>
    </xf>
    <xf numFmtId="0" fontId="22" fillId="12" borderId="14" xfId="0" applyFont="1" applyFill="1" applyBorder="1" applyAlignment="1">
      <alignment horizontal="center"/>
    </xf>
    <xf numFmtId="0" fontId="22" fillId="12" borderId="8" xfId="0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4" fontId="0" fillId="0" borderId="3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4" fontId="0" fillId="0" borderId="37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59" xfId="0" applyNumberFormat="1" applyBorder="1" applyAlignment="1">
      <alignment horizontal="center"/>
    </xf>
    <xf numFmtId="0" fontId="21" fillId="4" borderId="16" xfId="0" applyFont="1" applyFill="1" applyBorder="1" applyAlignment="1">
      <alignment horizontal="center"/>
    </xf>
    <xf numFmtId="0" fontId="21" fillId="4" borderId="49" xfId="0" applyFont="1" applyFill="1" applyBorder="1" applyAlignment="1">
      <alignment horizontal="center"/>
    </xf>
    <xf numFmtId="0" fontId="21" fillId="5" borderId="26" xfId="0" applyFont="1" applyFill="1" applyBorder="1" applyAlignment="1">
      <alignment horizontal="center" vertical="center" wrapText="1"/>
    </xf>
    <xf numFmtId="0" fontId="21" fillId="5" borderId="50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10" fillId="5" borderId="9" xfId="0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/>
    </xf>
    <xf numFmtId="0" fontId="5" fillId="8" borderId="9" xfId="0" applyFont="1" applyFill="1" applyBorder="1" applyAlignment="1">
      <alignment horizontal="right" vertical="center"/>
    </xf>
    <xf numFmtId="0" fontId="5" fillId="8" borderId="10" xfId="0" applyFont="1" applyFill="1" applyBorder="1" applyAlignment="1">
      <alignment horizontal="right" vertical="center"/>
    </xf>
    <xf numFmtId="0" fontId="6" fillId="0" borderId="50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50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/>
    </xf>
    <xf numFmtId="0" fontId="6" fillId="0" borderId="25" xfId="1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left" vertical="center" wrapText="1"/>
    </xf>
    <xf numFmtId="0" fontId="6" fillId="0" borderId="53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left" vertical="center" wrapText="1"/>
    </xf>
    <xf numFmtId="0" fontId="6" fillId="0" borderId="53" xfId="1" applyFont="1" applyFill="1" applyBorder="1" applyAlignment="1">
      <alignment horizontal="left" vertical="center" wrapText="1"/>
    </xf>
    <xf numFmtId="0" fontId="6" fillId="0" borderId="25" xfId="1" applyFont="1" applyFill="1" applyBorder="1" applyAlignment="1">
      <alignment horizontal="left" vertical="center" wrapText="1"/>
    </xf>
    <xf numFmtId="0" fontId="6" fillId="0" borderId="51" xfId="1" applyFont="1" applyFill="1" applyBorder="1" applyAlignment="1">
      <alignment horizontal="center" vertical="center" wrapText="1"/>
    </xf>
    <xf numFmtId="0" fontId="6" fillId="0" borderId="43" xfId="1" applyFont="1" applyFill="1" applyBorder="1" applyAlignment="1">
      <alignment horizontal="center" vertical="center" wrapText="1"/>
    </xf>
    <xf numFmtId="0" fontId="6" fillId="0" borderId="52" xfId="1" applyFont="1" applyFill="1" applyBorder="1" applyAlignment="1">
      <alignment horizontal="center" vertical="center" wrapText="1"/>
    </xf>
    <xf numFmtId="0" fontId="6" fillId="0" borderId="28" xfId="1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72" fillId="0" borderId="0" xfId="0" applyFont="1" applyAlignment="1">
      <alignment horizontal="left" vertical="center" wrapText="1"/>
    </xf>
    <xf numFmtId="4" fontId="9" fillId="4" borderId="9" xfId="0" applyNumberFormat="1" applyFont="1" applyFill="1" applyBorder="1" applyAlignment="1">
      <alignment horizontal="center" vertical="center"/>
    </xf>
    <xf numFmtId="4" fontId="9" fillId="4" borderId="10" xfId="0" applyNumberFormat="1" applyFont="1" applyFill="1" applyBorder="1" applyAlignment="1">
      <alignment vertical="center"/>
    </xf>
    <xf numFmtId="4" fontId="9" fillId="4" borderId="11" xfId="0" applyNumberFormat="1" applyFont="1" applyFill="1" applyBorder="1" applyAlignment="1">
      <alignment vertical="center"/>
    </xf>
    <xf numFmtId="0" fontId="10" fillId="0" borderId="9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5" fillId="8" borderId="11" xfId="0" applyFont="1" applyFill="1" applyBorder="1" applyAlignment="1">
      <alignment horizontal="right" vertical="center"/>
    </xf>
    <xf numFmtId="0" fontId="10" fillId="12" borderId="9" xfId="0" applyFont="1" applyFill="1" applyBorder="1" applyAlignment="1">
      <alignment horizontal="left" vertical="center"/>
    </xf>
    <xf numFmtId="0" fontId="10" fillId="12" borderId="11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10" fillId="11" borderId="9" xfId="0" applyFont="1" applyFill="1" applyBorder="1" applyAlignment="1">
      <alignment horizontal="left" vertical="center"/>
    </xf>
    <xf numFmtId="0" fontId="10" fillId="11" borderId="11" xfId="0" applyFont="1" applyFill="1" applyBorder="1" applyAlignment="1">
      <alignment horizontal="left" vertical="center"/>
    </xf>
    <xf numFmtId="4" fontId="9" fillId="0" borderId="33" xfId="0" applyNumberFormat="1" applyFont="1" applyBorder="1" applyAlignment="1">
      <alignment horizontal="center"/>
    </xf>
    <xf numFmtId="4" fontId="9" fillId="0" borderId="14" xfId="0" applyNumberFormat="1" applyFont="1" applyBorder="1" applyAlignment="1"/>
    <xf numFmtId="4" fontId="9" fillId="0" borderId="8" xfId="0" applyNumberFormat="1" applyFont="1" applyBorder="1" applyAlignment="1"/>
    <xf numFmtId="4" fontId="9" fillId="0" borderId="9" xfId="0" applyNumberFormat="1" applyFont="1" applyBorder="1" applyAlignment="1">
      <alignment horizontal="center"/>
    </xf>
    <xf numFmtId="4" fontId="9" fillId="0" borderId="10" xfId="0" applyNumberFormat="1" applyFont="1" applyBorder="1" applyAlignment="1">
      <alignment horizontal="center"/>
    </xf>
    <xf numFmtId="4" fontId="9" fillId="0" borderId="11" xfId="0" applyNumberFormat="1" applyFont="1" applyBorder="1" applyAlignment="1">
      <alignment horizont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23" fillId="12" borderId="33" xfId="0" applyFont="1" applyFill="1" applyBorder="1" applyAlignment="1">
      <alignment horizontal="center"/>
    </xf>
    <xf numFmtId="0" fontId="23" fillId="12" borderId="14" xfId="0" applyFont="1" applyFill="1" applyBorder="1" applyAlignment="1">
      <alignment horizontal="center"/>
    </xf>
    <xf numFmtId="0" fontId="23" fillId="12" borderId="8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 wrapText="1"/>
    </xf>
    <xf numFmtId="0" fontId="18" fillId="2" borderId="10" xfId="0" applyFont="1" applyFill="1" applyBorder="1" applyAlignment="1">
      <alignment horizontal="center"/>
    </xf>
    <xf numFmtId="0" fontId="18" fillId="2" borderId="11" xfId="0" applyFont="1" applyFill="1" applyBorder="1" applyAlignment="1">
      <alignment horizontal="center"/>
    </xf>
    <xf numFmtId="0" fontId="18" fillId="11" borderId="9" xfId="0" applyFont="1" applyFill="1" applyBorder="1" applyAlignment="1">
      <alignment horizontal="center"/>
    </xf>
    <xf numFmtId="0" fontId="18" fillId="11" borderId="10" xfId="0" applyFont="1" applyFill="1" applyBorder="1" applyAlignment="1">
      <alignment horizontal="center"/>
    </xf>
    <xf numFmtId="0" fontId="18" fillId="11" borderId="11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left" vertical="center"/>
    </xf>
    <xf numFmtId="0" fontId="10" fillId="4" borderId="11" xfId="0" applyFont="1" applyFill="1" applyBorder="1" applyAlignment="1">
      <alignment horizontal="left" vertical="center"/>
    </xf>
    <xf numFmtId="0" fontId="18" fillId="4" borderId="16" xfId="0" applyFont="1" applyFill="1" applyBorder="1" applyAlignment="1">
      <alignment horizontal="center"/>
    </xf>
    <xf numFmtId="0" fontId="18" fillId="4" borderId="49" xfId="0" applyFont="1" applyFill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70" fillId="0" borderId="0" xfId="0" applyFont="1" applyAlignment="1">
      <alignment horizontal="left" vertical="center" wrapText="1"/>
    </xf>
    <xf numFmtId="165" fontId="67" fillId="7" borderId="26" xfId="0" applyNumberFormat="1" applyFont="1" applyFill="1" applyBorder="1" applyAlignment="1">
      <alignment horizontal="center" vertical="center"/>
    </xf>
    <xf numFmtId="0" fontId="67" fillId="7" borderId="26" xfId="0" applyFont="1" applyFill="1" applyBorder="1" applyAlignment="1">
      <alignment horizontal="center" vertical="center"/>
    </xf>
    <xf numFmtId="3" fontId="67" fillId="0" borderId="50" xfId="0" applyNumberFormat="1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19" borderId="34" xfId="0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2" borderId="50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/>
    </xf>
    <xf numFmtId="0" fontId="67" fillId="0" borderId="26" xfId="0" quotePrefix="1" applyFont="1" applyFill="1" applyBorder="1" applyAlignment="1">
      <alignment horizontal="center" vertical="center" wrapText="1"/>
    </xf>
    <xf numFmtId="0" fontId="75" fillId="0" borderId="26" xfId="0" applyFont="1" applyBorder="1" applyAlignment="1">
      <alignment horizontal="center" vertical="center" wrapText="1"/>
    </xf>
    <xf numFmtId="164" fontId="55" fillId="7" borderId="26" xfId="0" applyNumberFormat="1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74" fillId="0" borderId="26" xfId="0" applyFont="1" applyBorder="1" applyAlignment="1">
      <alignment horizontal="center" vertical="center"/>
    </xf>
    <xf numFmtId="0" fontId="67" fillId="7" borderId="26" xfId="0" applyFont="1" applyFill="1" applyBorder="1" applyAlignment="1">
      <alignment vertical="center"/>
    </xf>
    <xf numFmtId="0" fontId="11" fillId="0" borderId="26" xfId="0" applyFont="1" applyBorder="1" applyAlignment="1">
      <alignment vertical="center"/>
    </xf>
    <xf numFmtId="166" fontId="10" fillId="0" borderId="50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5" fontId="10" fillId="0" borderId="50" xfId="0" applyNumberFormat="1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3" fontId="10" fillId="0" borderId="26" xfId="0" applyNumberFormat="1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3" fontId="10" fillId="0" borderId="50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5" fillId="4" borderId="41" xfId="0" applyFont="1" applyFill="1" applyBorder="1" applyAlignment="1">
      <alignment horizontal="center" vertical="center"/>
    </xf>
    <xf numFmtId="0" fontId="0" fillId="0" borderId="41" xfId="0" applyBorder="1" applyAlignment="1"/>
    <xf numFmtId="0" fontId="0" fillId="0" borderId="28" xfId="0" applyBorder="1" applyAlignment="1"/>
    <xf numFmtId="3" fontId="5" fillId="19" borderId="26" xfId="0" applyNumberFormat="1" applyFont="1" applyFill="1" applyBorder="1" applyAlignment="1">
      <alignment horizontal="center" vertical="center"/>
    </xf>
    <xf numFmtId="0" fontId="5" fillId="19" borderId="26" xfId="0" applyFont="1" applyFill="1" applyBorder="1" applyAlignment="1">
      <alignment horizontal="center" vertical="center"/>
    </xf>
    <xf numFmtId="4" fontId="10" fillId="0" borderId="26" xfId="0" applyNumberFormat="1" applyFont="1" applyBorder="1" applyAlignment="1">
      <alignment horizontal="center" vertical="center" wrapText="1"/>
    </xf>
    <xf numFmtId="4" fontId="10" fillId="0" borderId="26" xfId="0" applyNumberFormat="1" applyFont="1" applyBorder="1" applyAlignment="1">
      <alignment horizontal="center" vertical="center"/>
    </xf>
    <xf numFmtId="165" fontId="10" fillId="0" borderId="26" xfId="0" applyNumberFormat="1" applyFont="1" applyBorder="1" applyAlignment="1">
      <alignment horizontal="center" vertical="center"/>
    </xf>
    <xf numFmtId="165" fontId="39" fillId="0" borderId="26" xfId="0" applyNumberFormat="1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5" fillId="2" borderId="26" xfId="0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5" fillId="4" borderId="34" xfId="0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5" fillId="19" borderId="34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/>
    </xf>
    <xf numFmtId="4" fontId="0" fillId="5" borderId="2" xfId="0" applyNumberFormat="1" applyFont="1" applyFill="1" applyBorder="1" applyAlignment="1">
      <alignment horizontal="center" vertical="center"/>
    </xf>
    <xf numFmtId="4" fontId="0" fillId="5" borderId="4" xfId="0" applyNumberFormat="1" applyFont="1" applyFill="1" applyBorder="1" applyAlignment="1">
      <alignment horizontal="center" vertical="center"/>
    </xf>
    <xf numFmtId="0" fontId="12" fillId="4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6" xfId="0" applyBorder="1" applyAlignment="1">
      <alignment horizontal="left"/>
    </xf>
    <xf numFmtId="0" fontId="12" fillId="0" borderId="26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0" fillId="18" borderId="0" xfId="0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0" fillId="0" borderId="26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vertical="center" wrapText="1"/>
    </xf>
    <xf numFmtId="0" fontId="24" fillId="0" borderId="53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34" xfId="0" applyFont="1" applyBorder="1" applyAlignment="1">
      <alignment horizontal="left" vertical="center" wrapText="1"/>
    </xf>
    <xf numFmtId="0" fontId="0" fillId="0" borderId="53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</cellXfs>
  <cellStyles count="9">
    <cellStyle name="Normal" xfId="0" builtinId="0"/>
    <cellStyle name="Normal 2" xfId="1" xr:uid="{00000000-0005-0000-0000-000001000000}"/>
    <cellStyle name="Normal 2 2" xfId="3" xr:uid="{00000000-0005-0000-0000-000002000000}"/>
    <cellStyle name="Normal 2 2 2" xfId="4" xr:uid="{00000000-0005-0000-0000-000003000000}"/>
    <cellStyle name="Normal 2_IBP_2013_Maintenance&amp;Cons" xfId="5" xr:uid="{00000000-0005-0000-0000-000004000000}"/>
    <cellStyle name="Normal 3" xfId="6" xr:uid="{00000000-0005-0000-0000-000005000000}"/>
    <cellStyle name="Normal 6" xfId="7" xr:uid="{00000000-0005-0000-0000-000006000000}"/>
    <cellStyle name="Normal_BORDEREAU PRIX LOT 1-PORTES" xfId="2" xr:uid="{00000000-0005-0000-0000-000007000000}"/>
    <cellStyle name="Pourcentage" xfId="8" builtinId="5"/>
  </cellStyles>
  <dxfs count="0"/>
  <tableStyles count="0" defaultTableStyle="TableStyleMedium2" defaultPivotStyle="PivotStyleLight16"/>
  <colors>
    <mruColors>
      <color rgb="FFFF6600"/>
      <color rgb="FF0000FF"/>
      <color rgb="FF00800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43"/>
  <sheetViews>
    <sheetView topLeftCell="A18" zoomScaleNormal="100" workbookViewId="0">
      <selection activeCell="D22" sqref="D22:G22"/>
    </sheetView>
  </sheetViews>
  <sheetFormatPr baseColWidth="10" defaultColWidth="11.42578125" defaultRowHeight="15" x14ac:dyDescent="0.25"/>
  <cols>
    <col min="1" max="16384" width="11.42578125" style="70"/>
  </cols>
  <sheetData>
    <row r="2" spans="1:10" ht="18.75" x14ac:dyDescent="0.25">
      <c r="A2" s="785" t="s">
        <v>247</v>
      </c>
      <c r="B2" s="785"/>
      <c r="C2" s="785"/>
      <c r="D2" s="785"/>
      <c r="E2" s="785"/>
      <c r="F2" s="785"/>
      <c r="G2" s="785"/>
      <c r="H2" s="785"/>
      <c r="I2" s="785"/>
      <c r="J2" s="785"/>
    </row>
    <row r="3" spans="1:10" ht="18.75" x14ac:dyDescent="0.25">
      <c r="A3" s="182"/>
      <c r="B3" s="181"/>
      <c r="C3" s="181"/>
      <c r="D3" s="181"/>
      <c r="E3" s="181"/>
      <c r="F3" s="181"/>
      <c r="G3" s="181"/>
      <c r="H3" s="181"/>
      <c r="I3" s="181"/>
      <c r="J3" s="181"/>
    </row>
    <row r="4" spans="1:10" ht="15.75" x14ac:dyDescent="0.25">
      <c r="A4" s="794" t="s">
        <v>256</v>
      </c>
      <c r="B4" s="794"/>
      <c r="C4" s="794"/>
      <c r="D4" s="794"/>
      <c r="E4" s="794"/>
      <c r="F4" s="794"/>
      <c r="G4" s="794"/>
      <c r="H4" s="794"/>
      <c r="I4" s="794"/>
      <c r="J4" s="794"/>
    </row>
    <row r="5" spans="1:10" ht="15.75" x14ac:dyDescent="0.25">
      <c r="A5" s="794" t="s">
        <v>255</v>
      </c>
      <c r="B5" s="794"/>
      <c r="C5" s="794"/>
      <c r="D5" s="794"/>
      <c r="E5" s="794"/>
      <c r="F5" s="794"/>
      <c r="G5" s="794"/>
      <c r="H5" s="794"/>
      <c r="I5" s="794"/>
      <c r="J5" s="794"/>
    </row>
    <row r="6" spans="1:10" ht="55.5" customHeight="1" x14ac:dyDescent="0.25">
      <c r="A6" s="794" t="s">
        <v>257</v>
      </c>
      <c r="B6" s="794"/>
      <c r="C6" s="794"/>
      <c r="D6" s="794"/>
      <c r="E6" s="794"/>
      <c r="F6" s="794"/>
      <c r="G6" s="794"/>
      <c r="H6" s="794"/>
      <c r="I6" s="794"/>
      <c r="J6" s="794"/>
    </row>
    <row r="7" spans="1:10" ht="18.75" x14ac:dyDescent="0.25">
      <c r="A7" s="350"/>
      <c r="B7" s="181"/>
      <c r="C7" s="181"/>
      <c r="D7" s="181"/>
      <c r="E7" s="181"/>
      <c r="F7" s="181"/>
      <c r="G7" s="181"/>
      <c r="H7" s="181"/>
      <c r="I7" s="181"/>
      <c r="J7" s="181"/>
    </row>
    <row r="8" spans="1:10" ht="15" customHeight="1" x14ac:dyDescent="0.25">
      <c r="A8" s="792" t="s">
        <v>142</v>
      </c>
      <c r="B8" s="792"/>
      <c r="C8" s="792"/>
      <c r="D8" s="792"/>
      <c r="E8" s="792"/>
      <c r="F8" s="792"/>
      <c r="G8" s="792"/>
      <c r="H8" s="792"/>
      <c r="I8" s="792"/>
      <c r="J8" s="792"/>
    </row>
    <row r="9" spans="1:10" x14ac:dyDescent="0.25">
      <c r="A9" s="793" t="s">
        <v>137</v>
      </c>
      <c r="B9" s="793"/>
      <c r="C9" s="793"/>
      <c r="D9" s="793"/>
      <c r="E9" s="793"/>
      <c r="F9" s="793"/>
      <c r="G9" s="793"/>
      <c r="H9" s="793"/>
      <c r="I9" s="793"/>
      <c r="J9" s="793"/>
    </row>
    <row r="10" spans="1:10" ht="15" customHeight="1" x14ac:dyDescent="0.25">
      <c r="A10" s="792" t="s">
        <v>143</v>
      </c>
      <c r="B10" s="792"/>
      <c r="C10" s="792"/>
      <c r="D10" s="792"/>
      <c r="E10" s="792"/>
      <c r="F10" s="792"/>
      <c r="G10" s="792"/>
      <c r="H10" s="792"/>
      <c r="I10" s="792"/>
      <c r="J10" s="792"/>
    </row>
    <row r="11" spans="1:10" ht="15" customHeight="1" x14ac:dyDescent="0.25">
      <c r="A11" s="792" t="s">
        <v>138</v>
      </c>
      <c r="B11" s="792"/>
      <c r="C11" s="792"/>
      <c r="D11" s="792"/>
      <c r="E11" s="792"/>
      <c r="F11" s="792"/>
      <c r="G11" s="792"/>
      <c r="H11" s="792"/>
      <c r="I11" s="792"/>
      <c r="J11" s="792"/>
    </row>
    <row r="12" spans="1:10" ht="15" customHeight="1" x14ac:dyDescent="0.25">
      <c r="A12" s="792" t="s">
        <v>139</v>
      </c>
      <c r="B12" s="792"/>
      <c r="C12" s="792"/>
      <c r="D12" s="792"/>
      <c r="E12" s="792"/>
      <c r="F12" s="792"/>
      <c r="G12" s="792"/>
      <c r="H12" s="792"/>
      <c r="I12" s="792"/>
      <c r="J12" s="792"/>
    </row>
    <row r="13" spans="1:10" ht="15.75" x14ac:dyDescent="0.25">
      <c r="A13" s="786"/>
      <c r="B13" s="786"/>
      <c r="C13" s="786"/>
      <c r="D13" s="786"/>
      <c r="E13" s="786"/>
      <c r="F13" s="786"/>
      <c r="G13" s="786"/>
      <c r="H13" s="786"/>
      <c r="I13" s="786"/>
    </row>
    <row r="14" spans="1:10" ht="23.25" customHeight="1" x14ac:dyDescent="0.25">
      <c r="A14" s="791" t="s">
        <v>263</v>
      </c>
      <c r="B14" s="791"/>
      <c r="C14" s="791"/>
      <c r="D14" s="791"/>
      <c r="E14" s="791"/>
      <c r="F14" s="791"/>
      <c r="G14" s="791"/>
      <c r="H14" s="791"/>
      <c r="I14" s="791"/>
      <c r="J14" s="791"/>
    </row>
    <row r="15" spans="1:10" ht="15.75" x14ac:dyDescent="0.25">
      <c r="A15" s="787"/>
      <c r="B15" s="787"/>
      <c r="C15" s="787"/>
      <c r="D15" s="787"/>
      <c r="E15" s="787"/>
      <c r="F15" s="787"/>
      <c r="G15" s="787"/>
      <c r="H15" s="787"/>
      <c r="I15" s="787"/>
      <c r="J15" s="184"/>
    </row>
    <row r="16" spans="1:10" ht="48" customHeight="1" x14ac:dyDescent="0.25">
      <c r="A16" s="795" t="s">
        <v>439</v>
      </c>
      <c r="B16" s="796"/>
      <c r="C16" s="796"/>
      <c r="D16" s="796"/>
      <c r="E16" s="796"/>
      <c r="F16" s="796"/>
      <c r="G16" s="796"/>
      <c r="H16" s="796"/>
      <c r="I16" s="796"/>
      <c r="J16" s="797"/>
    </row>
    <row r="17" spans="1:11" x14ac:dyDescent="0.25">
      <c r="A17" s="179"/>
      <c r="B17" s="179"/>
      <c r="C17" s="179"/>
      <c r="D17" s="179"/>
      <c r="E17" s="179"/>
      <c r="F17" s="179"/>
      <c r="G17" s="179"/>
      <c r="H17" s="179"/>
      <c r="I17" s="179"/>
      <c r="J17" s="179"/>
      <c r="K17" s="179"/>
    </row>
    <row r="18" spans="1:11" x14ac:dyDescent="0.25">
      <c r="A18" s="179"/>
      <c r="B18" s="179"/>
      <c r="C18" s="179"/>
      <c r="D18" s="179"/>
      <c r="E18" s="179"/>
      <c r="F18" s="179"/>
      <c r="G18" s="179"/>
      <c r="H18" s="179"/>
      <c r="I18" s="179"/>
      <c r="J18" s="179"/>
      <c r="K18" s="179"/>
    </row>
    <row r="19" spans="1:11" ht="19.5" customHeight="1" x14ac:dyDescent="0.25">
      <c r="A19" s="180"/>
      <c r="B19" s="180"/>
      <c r="C19" s="180"/>
      <c r="D19" s="788" t="s">
        <v>540</v>
      </c>
      <c r="E19" s="789"/>
      <c r="F19" s="789"/>
      <c r="G19" s="790"/>
    </row>
    <row r="20" spans="1:11" ht="15.75" x14ac:dyDescent="0.25">
      <c r="A20" s="180"/>
      <c r="B20" s="180"/>
      <c r="C20" s="180"/>
      <c r="D20" s="798" t="s">
        <v>140</v>
      </c>
      <c r="E20" s="799"/>
      <c r="F20" s="799"/>
      <c r="G20" s="800"/>
    </row>
    <row r="21" spans="1:11" ht="15.75" x14ac:dyDescent="0.25">
      <c r="A21" s="180"/>
      <c r="B21" s="180"/>
      <c r="C21" s="180"/>
      <c r="D21" s="798" t="s">
        <v>141</v>
      </c>
      <c r="E21" s="799"/>
      <c r="F21" s="799"/>
      <c r="G21" s="800"/>
    </row>
    <row r="22" spans="1:11" ht="15.75" x14ac:dyDescent="0.25">
      <c r="A22" s="180"/>
      <c r="B22" s="180"/>
      <c r="C22" s="180"/>
      <c r="D22" s="798" t="s">
        <v>243</v>
      </c>
      <c r="E22" s="799"/>
      <c r="F22" s="799"/>
      <c r="G22" s="800"/>
    </row>
    <row r="23" spans="1:11" ht="15.75" x14ac:dyDescent="0.25">
      <c r="A23" s="180"/>
      <c r="B23" s="180"/>
      <c r="C23" s="180"/>
      <c r="D23" s="798" t="s">
        <v>522</v>
      </c>
      <c r="E23" s="799"/>
      <c r="F23" s="799"/>
      <c r="G23" s="800"/>
      <c r="H23" s="180"/>
      <c r="I23" s="180"/>
      <c r="J23" s="180"/>
    </row>
    <row r="24" spans="1:11" ht="15.75" x14ac:dyDescent="0.25">
      <c r="A24" s="180"/>
      <c r="B24" s="180"/>
      <c r="C24" s="180"/>
      <c r="D24" s="798" t="s">
        <v>244</v>
      </c>
      <c r="E24" s="799"/>
      <c r="F24" s="799"/>
      <c r="G24" s="800"/>
      <c r="H24" s="180"/>
      <c r="I24" s="180"/>
      <c r="J24" s="180"/>
    </row>
    <row r="25" spans="1:11" ht="15.75" x14ac:dyDescent="0.25">
      <c r="D25" s="798" t="s">
        <v>523</v>
      </c>
      <c r="E25" s="799"/>
      <c r="F25" s="799"/>
      <c r="G25" s="800"/>
    </row>
    <row r="26" spans="1:11" ht="15.75" x14ac:dyDescent="0.25">
      <c r="D26" s="798" t="s">
        <v>524</v>
      </c>
      <c r="E26" s="799"/>
      <c r="F26" s="799"/>
      <c r="G26" s="800"/>
    </row>
    <row r="27" spans="1:11" ht="15.75" x14ac:dyDescent="0.25">
      <c r="D27" s="798" t="s">
        <v>525</v>
      </c>
      <c r="E27" s="799"/>
      <c r="F27" s="799"/>
      <c r="G27" s="800"/>
    </row>
    <row r="28" spans="1:11" ht="15.75" x14ac:dyDescent="0.25">
      <c r="D28" s="798" t="s">
        <v>526</v>
      </c>
      <c r="E28" s="799"/>
      <c r="F28" s="799"/>
      <c r="G28" s="800"/>
    </row>
    <row r="29" spans="1:11" ht="15.75" x14ac:dyDescent="0.25">
      <c r="D29" s="798" t="s">
        <v>527</v>
      </c>
      <c r="E29" s="799"/>
      <c r="F29" s="799"/>
      <c r="G29" s="800"/>
    </row>
    <row r="30" spans="1:11" ht="15.75" x14ac:dyDescent="0.25">
      <c r="D30" s="798" t="s">
        <v>528</v>
      </c>
      <c r="E30" s="799"/>
      <c r="F30" s="799"/>
      <c r="G30" s="800"/>
    </row>
    <row r="31" spans="1:11" ht="15.75" x14ac:dyDescent="0.25">
      <c r="D31" s="778" t="s">
        <v>529</v>
      </c>
      <c r="E31" s="779"/>
      <c r="F31" s="779"/>
      <c r="G31" s="780"/>
    </row>
    <row r="32" spans="1:11" ht="15.75" x14ac:dyDescent="0.25">
      <c r="D32" s="778" t="s">
        <v>530</v>
      </c>
      <c r="E32" s="779"/>
      <c r="F32" s="779"/>
      <c r="G32" s="780"/>
    </row>
    <row r="33" spans="1:10" ht="15.75" x14ac:dyDescent="0.25">
      <c r="D33" s="778" t="s">
        <v>531</v>
      </c>
      <c r="E33" s="779"/>
      <c r="F33" s="779"/>
      <c r="G33" s="780"/>
    </row>
    <row r="34" spans="1:10" ht="15.75" x14ac:dyDescent="0.25">
      <c r="D34" s="778" t="s">
        <v>532</v>
      </c>
      <c r="E34" s="779"/>
      <c r="F34" s="779"/>
      <c r="G34" s="780"/>
    </row>
    <row r="35" spans="1:10" ht="15.75" x14ac:dyDescent="0.25">
      <c r="D35" s="778" t="s">
        <v>533</v>
      </c>
      <c r="E35" s="779"/>
      <c r="F35" s="779"/>
      <c r="G35" s="780"/>
    </row>
    <row r="36" spans="1:10" ht="15.75" x14ac:dyDescent="0.25">
      <c r="D36" s="778" t="s">
        <v>534</v>
      </c>
      <c r="E36" s="779"/>
      <c r="F36" s="779"/>
      <c r="G36" s="780"/>
    </row>
    <row r="37" spans="1:10" ht="15.75" x14ac:dyDescent="0.25">
      <c r="D37" s="597" t="s">
        <v>535</v>
      </c>
      <c r="E37" s="598"/>
      <c r="F37" s="598"/>
      <c r="G37" s="599"/>
    </row>
    <row r="38" spans="1:10" ht="15.75" x14ac:dyDescent="0.25">
      <c r="D38" s="597" t="s">
        <v>536</v>
      </c>
      <c r="E38" s="598"/>
      <c r="F38" s="598"/>
      <c r="G38" s="599"/>
    </row>
    <row r="39" spans="1:10" ht="15.75" x14ac:dyDescent="0.25">
      <c r="D39" s="579" t="s">
        <v>537</v>
      </c>
      <c r="E39" s="580"/>
      <c r="F39" s="580"/>
      <c r="G39" s="581"/>
    </row>
    <row r="40" spans="1:10" ht="15.75" x14ac:dyDescent="0.25">
      <c r="D40" s="778" t="s">
        <v>538</v>
      </c>
      <c r="E40" s="779"/>
      <c r="F40" s="779"/>
      <c r="G40" s="780"/>
    </row>
    <row r="41" spans="1:10" ht="15.75" x14ac:dyDescent="0.25">
      <c r="D41" s="782" t="s">
        <v>539</v>
      </c>
      <c r="E41" s="783"/>
      <c r="F41" s="783"/>
      <c r="G41" s="784"/>
    </row>
    <row r="43" spans="1:10" ht="15.75" x14ac:dyDescent="0.25">
      <c r="A43" s="781" t="s">
        <v>264</v>
      </c>
      <c r="B43" s="781"/>
      <c r="C43" s="781"/>
      <c r="D43" s="781"/>
      <c r="E43" s="781"/>
      <c r="F43" s="781"/>
      <c r="G43" s="781"/>
      <c r="H43" s="781"/>
      <c r="I43" s="781"/>
      <c r="J43" s="781"/>
    </row>
  </sheetData>
  <mergeCells count="34">
    <mergeCell ref="D25:G25"/>
    <mergeCell ref="D26:G26"/>
    <mergeCell ref="D27:G27"/>
    <mergeCell ref="D33:G33"/>
    <mergeCell ref="D28:G28"/>
    <mergeCell ref="D29:G29"/>
    <mergeCell ref="D30:G30"/>
    <mergeCell ref="D20:G20"/>
    <mergeCell ref="D21:G21"/>
    <mergeCell ref="D22:G22"/>
    <mergeCell ref="D23:G23"/>
    <mergeCell ref="D24:G24"/>
    <mergeCell ref="A2:J2"/>
    <mergeCell ref="A13:I13"/>
    <mergeCell ref="A15:I15"/>
    <mergeCell ref="D19:G19"/>
    <mergeCell ref="A14:J14"/>
    <mergeCell ref="A8:J8"/>
    <mergeCell ref="A9:J9"/>
    <mergeCell ref="A10:J10"/>
    <mergeCell ref="A11:J11"/>
    <mergeCell ref="A12:J12"/>
    <mergeCell ref="A4:J4"/>
    <mergeCell ref="A5:J5"/>
    <mergeCell ref="A6:J6"/>
    <mergeCell ref="A16:J16"/>
    <mergeCell ref="D40:G40"/>
    <mergeCell ref="D31:G31"/>
    <mergeCell ref="D32:G32"/>
    <mergeCell ref="A43:J43"/>
    <mergeCell ref="D41:G41"/>
    <mergeCell ref="D34:G34"/>
    <mergeCell ref="D35:G35"/>
    <mergeCell ref="D36:G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37"/>
  <sheetViews>
    <sheetView tabSelected="1" workbookViewId="0">
      <selection activeCell="B3" sqref="B3"/>
    </sheetView>
  </sheetViews>
  <sheetFormatPr baseColWidth="10" defaultRowHeight="15" x14ac:dyDescent="0.25"/>
  <cols>
    <col min="1" max="1" width="60.42578125" bestFit="1" customWidth="1"/>
    <col min="2" max="2" width="29.7109375" bestFit="1" customWidth="1"/>
    <col min="6" max="6" width="42.42578125" customWidth="1"/>
  </cols>
  <sheetData>
    <row r="1" spans="1:9" s="70" customFormat="1" ht="15.75" thickBot="1" x14ac:dyDescent="0.3"/>
    <row r="2" spans="1:9" s="70" customFormat="1" ht="15.75" thickBot="1" x14ac:dyDescent="0.3">
      <c r="A2" s="854" t="s">
        <v>544</v>
      </c>
      <c r="B2" s="855"/>
      <c r="C2" s="855"/>
      <c r="D2" s="855"/>
      <c r="E2" s="855"/>
      <c r="F2" s="855"/>
      <c r="G2" s="855"/>
      <c r="H2" s="855"/>
      <c r="I2" s="856"/>
    </row>
    <row r="3" spans="1:9" ht="15.75" thickBot="1" x14ac:dyDescent="0.3"/>
    <row r="4" spans="1:9" ht="48.75" thickBot="1" x14ac:dyDescent="0.3">
      <c r="A4" s="185"/>
      <c r="B4" s="186" t="s">
        <v>94</v>
      </c>
      <c r="C4" s="858" t="s">
        <v>68</v>
      </c>
      <c r="D4" s="858"/>
      <c r="E4" s="859"/>
      <c r="F4" s="335" t="s">
        <v>69</v>
      </c>
      <c r="G4" s="188"/>
      <c r="H4" s="189"/>
      <c r="I4" s="234" t="s">
        <v>149</v>
      </c>
    </row>
    <row r="5" spans="1:9" ht="60" x14ac:dyDescent="0.25">
      <c r="A5" s="326" t="s">
        <v>0</v>
      </c>
      <c r="B5" s="326" t="s">
        <v>241</v>
      </c>
      <c r="C5" s="221" t="s">
        <v>9</v>
      </c>
      <c r="D5" s="221" t="s">
        <v>7</v>
      </c>
      <c r="E5" s="222" t="s">
        <v>8</v>
      </c>
      <c r="F5" s="223" t="s">
        <v>10</v>
      </c>
      <c r="G5" s="221" t="s">
        <v>11</v>
      </c>
      <c r="H5" s="232" t="s">
        <v>53</v>
      </c>
      <c r="I5" s="860"/>
    </row>
    <row r="6" spans="1:9" x14ac:dyDescent="0.25">
      <c r="A6" s="327" t="s">
        <v>1</v>
      </c>
      <c r="B6" s="225" t="s">
        <v>229</v>
      </c>
      <c r="C6" s="325">
        <v>6500</v>
      </c>
      <c r="D6" s="328"/>
      <c r="E6" s="329"/>
      <c r="F6" s="330"/>
      <c r="G6" s="328"/>
      <c r="H6" s="328"/>
      <c r="I6" s="860"/>
    </row>
    <row r="7" spans="1:9" x14ac:dyDescent="0.25">
      <c r="A7" s="224" t="s">
        <v>2</v>
      </c>
      <c r="B7" s="225" t="s">
        <v>242</v>
      </c>
      <c r="C7" s="325">
        <v>0</v>
      </c>
      <c r="D7" s="328"/>
      <c r="E7" s="329"/>
      <c r="F7" s="330"/>
      <c r="G7" s="328"/>
      <c r="H7" s="328"/>
      <c r="I7" s="860"/>
    </row>
    <row r="8" spans="1:9" x14ac:dyDescent="0.25">
      <c r="A8" s="185" t="s">
        <v>248</v>
      </c>
      <c r="B8" s="185"/>
      <c r="C8" s="185"/>
      <c r="D8" s="185"/>
      <c r="E8" s="185"/>
      <c r="F8" s="185"/>
      <c r="G8" s="185"/>
      <c r="H8" s="185"/>
      <c r="I8" s="185"/>
    </row>
    <row r="9" spans="1:9" s="574" customFormat="1" ht="38.25" customHeight="1" x14ac:dyDescent="0.4">
      <c r="A9" s="943" t="s">
        <v>472</v>
      </c>
      <c r="B9" s="943"/>
      <c r="C9" s="943"/>
      <c r="D9" s="943"/>
      <c r="E9" s="943"/>
      <c r="F9" s="943"/>
      <c r="G9" s="943"/>
      <c r="H9" s="943"/>
      <c r="I9" s="943"/>
    </row>
    <row r="10" spans="1:9" ht="15.75" thickBot="1" x14ac:dyDescent="0.3">
      <c r="A10" s="185"/>
      <c r="B10" s="185"/>
      <c r="C10" s="185"/>
      <c r="D10" s="185"/>
      <c r="E10" s="185"/>
      <c r="F10" s="185"/>
      <c r="G10" s="185"/>
      <c r="H10" s="185"/>
      <c r="I10" s="185"/>
    </row>
    <row r="11" spans="1:9" ht="15.75" thickBot="1" x14ac:dyDescent="0.3">
      <c r="A11" s="206" t="s">
        <v>14</v>
      </c>
      <c r="B11" s="236"/>
      <c r="C11" s="236"/>
      <c r="D11" s="331"/>
      <c r="E11" s="70"/>
      <c r="F11" s="70"/>
      <c r="G11" s="70"/>
      <c r="H11" s="70"/>
      <c r="I11" s="70"/>
    </row>
    <row r="12" spans="1:9" ht="15.75" thickBot="1" x14ac:dyDescent="0.3">
      <c r="A12" s="209" t="s">
        <v>46</v>
      </c>
      <c r="B12" s="236"/>
      <c r="C12" s="236"/>
      <c r="D12" s="332"/>
      <c r="E12" s="70"/>
      <c r="F12" s="70"/>
      <c r="G12" s="70"/>
      <c r="H12" s="70"/>
      <c r="I12" s="70"/>
    </row>
    <row r="13" spans="1:9" ht="15.75" thickBot="1" x14ac:dyDescent="0.3">
      <c r="A13" s="206" t="s">
        <v>79</v>
      </c>
      <c r="B13" s="236"/>
      <c r="C13" s="236"/>
      <c r="D13" s="331"/>
      <c r="E13" s="70"/>
      <c r="F13" s="70"/>
      <c r="G13" s="70"/>
      <c r="H13" s="70"/>
      <c r="I13" s="70"/>
    </row>
    <row r="14" spans="1:9" ht="15.75" thickBot="1" x14ac:dyDescent="0.3">
      <c r="A14" s="209" t="s">
        <v>46</v>
      </c>
      <c r="B14" s="236"/>
      <c r="C14" s="236"/>
      <c r="D14" s="332"/>
      <c r="E14" s="70"/>
      <c r="F14" s="70"/>
      <c r="G14" s="70"/>
      <c r="H14" s="70"/>
      <c r="I14" s="70"/>
    </row>
    <row r="15" spans="1:9" ht="15.75" thickBot="1" x14ac:dyDescent="0.3">
      <c r="A15" s="206" t="s">
        <v>15</v>
      </c>
      <c r="B15" s="236"/>
      <c r="C15" s="236"/>
      <c r="D15" s="331"/>
      <c r="E15" s="70"/>
      <c r="F15" s="70"/>
      <c r="G15" s="70"/>
      <c r="H15" s="70"/>
      <c r="I15" s="70"/>
    </row>
    <row r="16" spans="1:9" ht="15.75" thickBot="1" x14ac:dyDescent="0.3">
      <c r="A16" s="209" t="s">
        <v>46</v>
      </c>
      <c r="B16" s="216"/>
      <c r="C16" s="216"/>
      <c r="D16" s="333"/>
      <c r="E16" s="70"/>
      <c r="F16" s="70"/>
      <c r="G16" s="70"/>
      <c r="H16" s="70"/>
      <c r="I16" s="70"/>
    </row>
    <row r="17" spans="1:9" ht="15.75" thickBot="1" x14ac:dyDescent="0.3">
      <c r="A17" s="928" t="s">
        <v>224</v>
      </c>
      <c r="B17" s="929"/>
      <c r="C17" s="930"/>
      <c r="D17" s="334"/>
      <c r="E17" s="70"/>
      <c r="F17" s="70"/>
      <c r="G17" s="70"/>
      <c r="H17" s="70"/>
      <c r="I17" s="70"/>
    </row>
    <row r="20" spans="1:9" x14ac:dyDescent="0.25">
      <c r="A20" s="293" t="s">
        <v>209</v>
      </c>
      <c r="B20" s="905" t="s">
        <v>210</v>
      </c>
      <c r="C20" s="916"/>
      <c r="D20" s="916"/>
      <c r="E20" s="905" t="s">
        <v>159</v>
      </c>
      <c r="F20" s="905" t="s">
        <v>211</v>
      </c>
    </row>
    <row r="21" spans="1:9" x14ac:dyDescent="0.25">
      <c r="A21" s="902" t="s">
        <v>212</v>
      </c>
      <c r="B21" s="906"/>
      <c r="C21" s="917"/>
      <c r="D21" s="917"/>
      <c r="E21" s="906"/>
      <c r="F21" s="906"/>
    </row>
    <row r="22" spans="1:9" x14ac:dyDescent="0.25">
      <c r="A22" s="904"/>
      <c r="B22" s="907"/>
      <c r="C22" s="918"/>
      <c r="D22" s="918"/>
      <c r="E22" s="907"/>
      <c r="F22" s="907"/>
    </row>
    <row r="23" spans="1:9" ht="25.5" x14ac:dyDescent="0.25">
      <c r="A23" s="320" t="s">
        <v>228</v>
      </c>
      <c r="B23" s="294"/>
      <c r="C23" s="295"/>
      <c r="D23" s="295"/>
      <c r="E23" s="321"/>
      <c r="F23" s="294"/>
    </row>
    <row r="24" spans="1:9" x14ac:dyDescent="0.25">
      <c r="A24" s="239"/>
      <c r="B24" s="298"/>
      <c r="C24" s="298"/>
      <c r="D24" s="298"/>
      <c r="E24" s="298"/>
      <c r="F24" s="298"/>
    </row>
    <row r="25" spans="1:9" x14ac:dyDescent="0.25">
      <c r="A25" s="293" t="s">
        <v>220</v>
      </c>
      <c r="B25" s="902" t="s">
        <v>221</v>
      </c>
      <c r="C25" s="905" t="s">
        <v>222</v>
      </c>
      <c r="D25" s="905" t="s">
        <v>223</v>
      </c>
      <c r="E25" s="905" t="s">
        <v>159</v>
      </c>
      <c r="F25" s="905" t="s">
        <v>224</v>
      </c>
    </row>
    <row r="26" spans="1:9" x14ac:dyDescent="0.25">
      <c r="A26" s="902" t="s">
        <v>212</v>
      </c>
      <c r="B26" s="903"/>
      <c r="C26" s="906"/>
      <c r="D26" s="906"/>
      <c r="E26" s="906"/>
      <c r="F26" s="906"/>
    </row>
    <row r="27" spans="1:9" x14ac:dyDescent="0.25">
      <c r="A27" s="904"/>
      <c r="B27" s="904"/>
      <c r="C27" s="907"/>
      <c r="D27" s="907"/>
      <c r="E27" s="907"/>
      <c r="F27" s="907"/>
    </row>
    <row r="28" spans="1:9" x14ac:dyDescent="0.25">
      <c r="A28" s="320" t="s">
        <v>286</v>
      </c>
      <c r="B28" s="601"/>
      <c r="C28" s="601">
        <v>5400</v>
      </c>
      <c r="D28" s="601"/>
      <c r="E28" s="322"/>
      <c r="F28" s="323"/>
    </row>
    <row r="29" spans="1:9" x14ac:dyDescent="0.25">
      <c r="A29" s="299" t="s">
        <v>224</v>
      </c>
      <c r="B29" s="297"/>
      <c r="C29" s="297"/>
      <c r="D29" s="602"/>
      <c r="E29" s="602"/>
      <c r="F29" s="324"/>
    </row>
    <row r="31" spans="1:9" x14ac:dyDescent="0.25">
      <c r="A31" s="919" t="s">
        <v>261</v>
      </c>
      <c r="B31" s="920"/>
      <c r="C31" s="920"/>
      <c r="D31" s="920"/>
      <c r="E31" s="920"/>
      <c r="F31" s="921"/>
    </row>
    <row r="32" spans="1:9" ht="25.5" x14ac:dyDescent="0.25">
      <c r="A32" s="357" t="s">
        <v>259</v>
      </c>
      <c r="B32" s="922" t="s">
        <v>210</v>
      </c>
      <c r="C32" s="358"/>
      <c r="D32" s="358"/>
      <c r="E32" s="922" t="s">
        <v>159</v>
      </c>
      <c r="F32" s="922" t="s">
        <v>211</v>
      </c>
    </row>
    <row r="33" spans="1:6" x14ac:dyDescent="0.25">
      <c r="A33" s="922" t="s">
        <v>212</v>
      </c>
      <c r="B33" s="923"/>
      <c r="C33" s="359"/>
      <c r="D33" s="359"/>
      <c r="E33" s="923"/>
      <c r="F33" s="923"/>
    </row>
    <row r="34" spans="1:6" x14ac:dyDescent="0.25">
      <c r="A34" s="924"/>
      <c r="B34" s="924"/>
      <c r="C34" s="360"/>
      <c r="D34" s="360"/>
      <c r="E34" s="924"/>
      <c r="F34" s="924"/>
    </row>
    <row r="35" spans="1:6" ht="26.25" x14ac:dyDescent="0.25">
      <c r="A35" s="361" t="s">
        <v>260</v>
      </c>
      <c r="B35" s="362"/>
      <c r="C35" s="363"/>
      <c r="D35" s="363"/>
      <c r="E35" s="362"/>
      <c r="F35" s="362"/>
    </row>
    <row r="36" spans="1:6" x14ac:dyDescent="0.25">
      <c r="A36" s="364" t="s">
        <v>265</v>
      </c>
      <c r="B36" s="365"/>
      <c r="C36" s="366"/>
      <c r="D36" s="366"/>
      <c r="E36" s="365"/>
      <c r="F36" s="365"/>
    </row>
    <row r="37" spans="1:6" x14ac:dyDescent="0.25">
      <c r="A37" s="356" t="s">
        <v>262</v>
      </c>
      <c r="B37" s="70"/>
      <c r="C37" s="70"/>
      <c r="D37" s="70"/>
      <c r="E37" s="70"/>
      <c r="F37" s="70"/>
    </row>
  </sheetData>
  <mergeCells count="22">
    <mergeCell ref="A21:A22"/>
    <mergeCell ref="C4:E4"/>
    <mergeCell ref="I5:I7"/>
    <mergeCell ref="A17:C17"/>
    <mergeCell ref="A2:I2"/>
    <mergeCell ref="A9:I9"/>
    <mergeCell ref="B20:B22"/>
    <mergeCell ref="C20:C22"/>
    <mergeCell ref="D20:D22"/>
    <mergeCell ref="E20:E22"/>
    <mergeCell ref="F20:F22"/>
    <mergeCell ref="F25:F27"/>
    <mergeCell ref="A26:A27"/>
    <mergeCell ref="F32:F34"/>
    <mergeCell ref="A33:A34"/>
    <mergeCell ref="A31:F31"/>
    <mergeCell ref="B32:B34"/>
    <mergeCell ref="E32:E34"/>
    <mergeCell ref="B25:B27"/>
    <mergeCell ref="C25:C27"/>
    <mergeCell ref="D25:D27"/>
    <mergeCell ref="E25:E27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47"/>
  <sheetViews>
    <sheetView zoomScale="90" zoomScaleNormal="90" workbookViewId="0">
      <selection activeCell="D31" sqref="D31"/>
    </sheetView>
  </sheetViews>
  <sheetFormatPr baseColWidth="10" defaultRowHeight="15" x14ac:dyDescent="0.25"/>
  <cols>
    <col min="1" max="1" width="56.28515625" customWidth="1"/>
    <col min="3" max="3" width="14.5703125" style="70" customWidth="1"/>
    <col min="4" max="4" width="18.7109375" style="30" customWidth="1"/>
    <col min="5" max="5" width="11.42578125" style="30"/>
    <col min="6" max="6" width="15.140625" style="30" customWidth="1"/>
    <col min="7" max="7" width="13.28515625" style="30" customWidth="1"/>
    <col min="8" max="8" width="20.140625" style="30" customWidth="1"/>
    <col min="9" max="9" width="14.42578125" style="30" customWidth="1"/>
    <col min="10" max="10" width="23.140625" style="30" customWidth="1"/>
    <col min="11" max="11" width="17.28515625" style="30" customWidth="1"/>
  </cols>
  <sheetData>
    <row r="1" spans="1:18" ht="15.75" thickBot="1" x14ac:dyDescent="0.3">
      <c r="A1" s="237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</row>
    <row r="2" spans="1:18" ht="15.75" thickBot="1" x14ac:dyDescent="0.3">
      <c r="A2" s="944" t="s">
        <v>502</v>
      </c>
      <c r="B2" s="945"/>
      <c r="C2" s="945"/>
      <c r="D2" s="945"/>
      <c r="E2" s="945"/>
      <c r="F2" s="945"/>
      <c r="G2" s="945"/>
      <c r="H2" s="945"/>
      <c r="I2" s="945"/>
      <c r="J2" s="945"/>
      <c r="K2" s="945"/>
      <c r="L2" s="945"/>
      <c r="M2" s="945"/>
      <c r="N2" s="945"/>
      <c r="O2" s="945"/>
      <c r="P2" s="946"/>
    </row>
    <row r="3" spans="1:18" s="24" customFormat="1" ht="16.5" thickBo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2"/>
      <c r="M3" s="42"/>
      <c r="N3" s="42"/>
      <c r="O3" s="42"/>
      <c r="P3" s="42"/>
    </row>
    <row r="4" spans="1:18" ht="53.25" customHeight="1" thickBot="1" x14ac:dyDescent="0.35">
      <c r="A4" s="62"/>
      <c r="B4" s="63"/>
      <c r="C4" s="966" t="s">
        <v>77</v>
      </c>
      <c r="D4" s="966"/>
      <c r="E4" s="966"/>
      <c r="F4" s="966"/>
      <c r="G4" s="967"/>
      <c r="H4" s="953" t="s">
        <v>78</v>
      </c>
      <c r="I4" s="954"/>
      <c r="J4" s="954"/>
      <c r="K4" s="954"/>
      <c r="L4" s="954"/>
      <c r="M4" s="955"/>
      <c r="N4" s="947" t="s">
        <v>294</v>
      </c>
      <c r="O4" s="948"/>
      <c r="P4" s="948"/>
      <c r="Q4" s="968" t="s">
        <v>474</v>
      </c>
      <c r="R4" s="969"/>
    </row>
    <row r="5" spans="1:18" ht="77.25" thickBot="1" x14ac:dyDescent="0.3">
      <c r="A5" s="55" t="s">
        <v>254</v>
      </c>
      <c r="B5" s="56" t="s">
        <v>64</v>
      </c>
      <c r="C5" s="395" t="s">
        <v>292</v>
      </c>
      <c r="D5" s="50" t="s">
        <v>50</v>
      </c>
      <c r="E5" s="50" t="s">
        <v>28</v>
      </c>
      <c r="F5" s="39" t="s">
        <v>53</v>
      </c>
      <c r="G5" s="48" t="s">
        <v>13</v>
      </c>
      <c r="H5" s="80" t="s">
        <v>64</v>
      </c>
      <c r="I5" s="81" t="s">
        <v>127</v>
      </c>
      <c r="J5" s="81" t="s">
        <v>83</v>
      </c>
      <c r="K5" s="81" t="s">
        <v>86</v>
      </c>
      <c r="L5" s="81" t="s">
        <v>48</v>
      </c>
      <c r="M5" s="79" t="s">
        <v>13</v>
      </c>
      <c r="N5" s="64" t="s">
        <v>478</v>
      </c>
      <c r="O5" s="64" t="s">
        <v>479</v>
      </c>
      <c r="P5" s="78" t="s">
        <v>13</v>
      </c>
      <c r="Q5" s="582" t="s">
        <v>475</v>
      </c>
      <c r="R5" s="357" t="s">
        <v>13</v>
      </c>
    </row>
    <row r="6" spans="1:18" ht="20.100000000000001" customHeight="1" x14ac:dyDescent="0.25">
      <c r="A6" s="137" t="s">
        <v>301</v>
      </c>
      <c r="B6" s="138" t="s">
        <v>108</v>
      </c>
      <c r="C6" s="138"/>
      <c r="D6" s="139">
        <v>250</v>
      </c>
      <c r="E6" s="43"/>
      <c r="F6" s="43"/>
      <c r="G6" s="43"/>
      <c r="H6" s="43" t="s">
        <v>105</v>
      </c>
      <c r="I6" s="140">
        <v>60</v>
      </c>
      <c r="J6" s="43"/>
      <c r="K6" s="43"/>
      <c r="L6" s="43"/>
      <c r="M6" s="44"/>
      <c r="N6" s="957"/>
      <c r="O6" s="960"/>
      <c r="P6" s="963"/>
      <c r="Q6" s="970"/>
      <c r="R6" s="970"/>
    </row>
    <row r="7" spans="1:18" ht="20.100000000000001" customHeight="1" x14ac:dyDescent="0.25">
      <c r="A7" s="141" t="s">
        <v>302</v>
      </c>
      <c r="B7" s="130" t="s">
        <v>109</v>
      </c>
      <c r="C7" s="130"/>
      <c r="D7" s="131">
        <v>5</v>
      </c>
      <c r="E7" s="45"/>
      <c r="F7" s="45"/>
      <c r="G7" s="45"/>
      <c r="H7" s="45" t="s">
        <v>105</v>
      </c>
      <c r="I7" s="51">
        <v>20</v>
      </c>
      <c r="J7" s="45"/>
      <c r="K7" s="45"/>
      <c r="L7" s="45"/>
      <c r="M7" s="46"/>
      <c r="N7" s="958"/>
      <c r="O7" s="961"/>
      <c r="P7" s="964"/>
      <c r="Q7" s="970"/>
      <c r="R7" s="970"/>
    </row>
    <row r="8" spans="1:18" ht="20.100000000000001" customHeight="1" x14ac:dyDescent="0.25">
      <c r="A8" s="141" t="s">
        <v>303</v>
      </c>
      <c r="B8" s="130" t="s">
        <v>110</v>
      </c>
      <c r="C8" s="130"/>
      <c r="D8" s="131">
        <v>2</v>
      </c>
      <c r="E8" s="45"/>
      <c r="F8" s="45"/>
      <c r="G8" s="45"/>
      <c r="H8" s="45" t="s">
        <v>105</v>
      </c>
      <c r="I8" s="51">
        <v>5</v>
      </c>
      <c r="J8" s="45"/>
      <c r="K8" s="45"/>
      <c r="L8" s="45"/>
      <c r="M8" s="46"/>
      <c r="N8" s="958"/>
      <c r="O8" s="961"/>
      <c r="P8" s="964"/>
      <c r="Q8" s="970"/>
      <c r="R8" s="970"/>
    </row>
    <row r="9" spans="1:18" ht="20.100000000000001" customHeight="1" x14ac:dyDescent="0.25">
      <c r="A9" s="142" t="s">
        <v>62</v>
      </c>
      <c r="B9" s="132" t="s">
        <v>111</v>
      </c>
      <c r="C9" s="132"/>
      <c r="D9" s="133">
        <v>15</v>
      </c>
      <c r="E9" s="45"/>
      <c r="F9" s="45"/>
      <c r="G9" s="45"/>
      <c r="H9" s="45" t="s">
        <v>105</v>
      </c>
      <c r="I9" s="52">
        <v>30</v>
      </c>
      <c r="J9" s="45"/>
      <c r="K9" s="45"/>
      <c r="L9" s="45"/>
      <c r="M9" s="46"/>
      <c r="N9" s="958"/>
      <c r="O9" s="961"/>
      <c r="P9" s="964"/>
      <c r="Q9" s="970"/>
      <c r="R9" s="970"/>
    </row>
    <row r="10" spans="1:18" ht="20.100000000000001" customHeight="1" x14ac:dyDescent="0.25">
      <c r="A10" s="141" t="s">
        <v>51</v>
      </c>
      <c r="B10" s="130" t="s">
        <v>112</v>
      </c>
      <c r="C10" s="130"/>
      <c r="D10" s="131">
        <v>1</v>
      </c>
      <c r="E10" s="45"/>
      <c r="F10" s="45"/>
      <c r="G10" s="45"/>
      <c r="H10" s="45" t="s">
        <v>105</v>
      </c>
      <c r="I10" s="51">
        <v>1</v>
      </c>
      <c r="J10" s="45"/>
      <c r="K10" s="45"/>
      <c r="L10" s="45"/>
      <c r="M10" s="46"/>
      <c r="N10" s="958"/>
      <c r="O10" s="961"/>
      <c r="P10" s="964"/>
      <c r="Q10" s="970"/>
      <c r="R10" s="970"/>
    </row>
    <row r="11" spans="1:18" ht="20.100000000000001" customHeight="1" x14ac:dyDescent="0.25">
      <c r="A11" s="141" t="s">
        <v>35</v>
      </c>
      <c r="B11" s="134" t="s">
        <v>60</v>
      </c>
      <c r="C11" s="134"/>
      <c r="D11" s="131">
        <v>1700</v>
      </c>
      <c r="E11" s="45"/>
      <c r="F11" s="45"/>
      <c r="G11" s="45"/>
      <c r="H11" s="45" t="s">
        <v>132</v>
      </c>
      <c r="I11" s="53">
        <v>250</v>
      </c>
      <c r="J11" s="45"/>
      <c r="K11" s="45"/>
      <c r="L11" s="45"/>
      <c r="M11" s="46"/>
      <c r="N11" s="958"/>
      <c r="O11" s="961"/>
      <c r="P11" s="964"/>
      <c r="Q11" s="970"/>
      <c r="R11" s="970"/>
    </row>
    <row r="12" spans="1:18" ht="20.100000000000001" customHeight="1" x14ac:dyDescent="0.25">
      <c r="A12" s="143" t="s">
        <v>36</v>
      </c>
      <c r="B12" s="134" t="s">
        <v>61</v>
      </c>
      <c r="C12" s="134"/>
      <c r="D12" s="131">
        <v>250</v>
      </c>
      <c r="E12" s="45"/>
      <c r="F12" s="45"/>
      <c r="G12" s="45"/>
      <c r="H12" s="45" t="s">
        <v>132</v>
      </c>
      <c r="I12" s="53">
        <v>30</v>
      </c>
      <c r="J12" s="45"/>
      <c r="K12" s="45"/>
      <c r="L12" s="45"/>
      <c r="M12" s="46"/>
      <c r="N12" s="958"/>
      <c r="O12" s="961"/>
      <c r="P12" s="964"/>
      <c r="Q12" s="970"/>
      <c r="R12" s="970"/>
    </row>
    <row r="13" spans="1:18" ht="20.100000000000001" customHeight="1" x14ac:dyDescent="0.25">
      <c r="A13" s="143" t="s">
        <v>37</v>
      </c>
      <c r="B13" s="134" t="s">
        <v>113</v>
      </c>
      <c r="C13" s="134"/>
      <c r="D13" s="131">
        <v>50</v>
      </c>
      <c r="E13" s="45"/>
      <c r="F13" s="45"/>
      <c r="G13" s="45"/>
      <c r="H13" s="45" t="s">
        <v>132</v>
      </c>
      <c r="I13" s="53">
        <v>30</v>
      </c>
      <c r="J13" s="45"/>
      <c r="K13" s="45"/>
      <c r="L13" s="45"/>
      <c r="M13" s="46"/>
      <c r="N13" s="958"/>
      <c r="O13" s="961"/>
      <c r="P13" s="964"/>
      <c r="Q13" s="970"/>
      <c r="R13" s="970"/>
    </row>
    <row r="14" spans="1:18" ht="20.100000000000001" customHeight="1" x14ac:dyDescent="0.25">
      <c r="A14" s="143" t="s">
        <v>38</v>
      </c>
      <c r="B14" s="134" t="s">
        <v>114</v>
      </c>
      <c r="C14" s="134"/>
      <c r="D14" s="135">
        <v>5000</v>
      </c>
      <c r="E14" s="45"/>
      <c r="F14" s="45"/>
      <c r="G14" s="45"/>
      <c r="H14" s="45" t="s">
        <v>132</v>
      </c>
      <c r="I14" s="53">
        <v>950</v>
      </c>
      <c r="J14" s="45"/>
      <c r="K14" s="45"/>
      <c r="L14" s="45"/>
      <c r="M14" s="46"/>
      <c r="N14" s="958"/>
      <c r="O14" s="961"/>
      <c r="P14" s="964"/>
      <c r="Q14" s="970"/>
      <c r="R14" s="970"/>
    </row>
    <row r="15" spans="1:18" ht="20.100000000000001" customHeight="1" x14ac:dyDescent="0.25">
      <c r="A15" s="143" t="s">
        <v>39</v>
      </c>
      <c r="B15" s="134" t="s">
        <v>115</v>
      </c>
      <c r="C15" s="134"/>
      <c r="D15" s="131">
        <v>60</v>
      </c>
      <c r="E15" s="45"/>
      <c r="F15" s="45"/>
      <c r="G15" s="45"/>
      <c r="H15" s="45" t="s">
        <v>132</v>
      </c>
      <c r="I15" s="53">
        <v>20</v>
      </c>
      <c r="J15" s="45"/>
      <c r="K15" s="45"/>
      <c r="L15" s="45"/>
      <c r="M15" s="46"/>
      <c r="N15" s="958"/>
      <c r="O15" s="961"/>
      <c r="P15" s="964"/>
      <c r="Q15" s="970"/>
      <c r="R15" s="970"/>
    </row>
    <row r="16" spans="1:18" ht="20.100000000000001" customHeight="1" x14ac:dyDescent="0.25">
      <c r="A16" s="141" t="s">
        <v>40</v>
      </c>
      <c r="B16" s="130" t="s">
        <v>116</v>
      </c>
      <c r="C16" s="130"/>
      <c r="D16" s="131">
        <v>2</v>
      </c>
      <c r="E16" s="45"/>
      <c r="F16" s="45"/>
      <c r="G16" s="45"/>
      <c r="H16" s="45" t="s">
        <v>105</v>
      </c>
      <c r="I16" s="51">
        <v>5</v>
      </c>
      <c r="J16" s="45"/>
      <c r="K16" s="45"/>
      <c r="L16" s="45"/>
      <c r="M16" s="46"/>
      <c r="N16" s="958"/>
      <c r="O16" s="961"/>
      <c r="P16" s="964"/>
      <c r="Q16" s="970"/>
      <c r="R16" s="970"/>
    </row>
    <row r="17" spans="1:18" ht="20.100000000000001" customHeight="1" x14ac:dyDescent="0.25">
      <c r="A17" s="141" t="s">
        <v>41</v>
      </c>
      <c r="B17" s="130" t="s">
        <v>117</v>
      </c>
      <c r="C17" s="130"/>
      <c r="D17" s="131">
        <v>2</v>
      </c>
      <c r="E17" s="45"/>
      <c r="F17" s="45"/>
      <c r="G17" s="45"/>
      <c r="H17" s="45" t="s">
        <v>105</v>
      </c>
      <c r="I17" s="51">
        <v>5</v>
      </c>
      <c r="J17" s="45"/>
      <c r="K17" s="45"/>
      <c r="L17" s="45"/>
      <c r="M17" s="46"/>
      <c r="N17" s="958"/>
      <c r="O17" s="961"/>
      <c r="P17" s="964"/>
      <c r="Q17" s="970"/>
      <c r="R17" s="970"/>
    </row>
    <row r="18" spans="1:18" ht="20.100000000000001" customHeight="1" x14ac:dyDescent="0.25">
      <c r="A18" s="141" t="s">
        <v>33</v>
      </c>
      <c r="B18" s="136" t="s">
        <v>118</v>
      </c>
      <c r="C18" s="136"/>
      <c r="D18" s="131">
        <v>4</v>
      </c>
      <c r="E18" s="45"/>
      <c r="F18" s="45"/>
      <c r="G18" s="45"/>
      <c r="H18" s="45" t="s">
        <v>105</v>
      </c>
      <c r="I18" s="54">
        <v>5</v>
      </c>
      <c r="J18" s="45"/>
      <c r="K18" s="45"/>
      <c r="L18" s="45"/>
      <c r="M18" s="46"/>
      <c r="N18" s="958"/>
      <c r="O18" s="961"/>
      <c r="P18" s="964"/>
      <c r="Q18" s="970"/>
      <c r="R18" s="970"/>
    </row>
    <row r="19" spans="1:18" ht="20.25" customHeight="1" x14ac:dyDescent="0.25">
      <c r="A19" s="141" t="s">
        <v>293</v>
      </c>
      <c r="B19" s="136" t="s">
        <v>119</v>
      </c>
      <c r="C19" s="136"/>
      <c r="D19" s="131">
        <v>1</v>
      </c>
      <c r="E19" s="57"/>
      <c r="F19" s="45"/>
      <c r="G19" s="57"/>
      <c r="H19" s="45" t="s">
        <v>105</v>
      </c>
      <c r="I19" s="54">
        <v>2</v>
      </c>
      <c r="J19" s="57"/>
      <c r="K19" s="57"/>
      <c r="L19" s="57"/>
      <c r="M19" s="58"/>
      <c r="N19" s="958"/>
      <c r="O19" s="961"/>
      <c r="P19" s="964"/>
      <c r="Q19" s="970"/>
      <c r="R19" s="970"/>
    </row>
    <row r="20" spans="1:18" ht="21.75" customHeight="1" x14ac:dyDescent="0.25">
      <c r="A20" s="141" t="s">
        <v>54</v>
      </c>
      <c r="B20" s="136" t="s">
        <v>120</v>
      </c>
      <c r="C20" s="136"/>
      <c r="D20" s="131">
        <v>400</v>
      </c>
      <c r="E20" s="57"/>
      <c r="F20" s="45"/>
      <c r="G20" s="57"/>
      <c r="H20" s="45" t="s">
        <v>105</v>
      </c>
      <c r="I20" s="54">
        <v>80</v>
      </c>
      <c r="J20" s="57"/>
      <c r="K20" s="57"/>
      <c r="L20" s="57"/>
      <c r="M20" s="58"/>
      <c r="N20" s="958"/>
      <c r="O20" s="961"/>
      <c r="P20" s="964"/>
      <c r="Q20" s="970"/>
      <c r="R20" s="970"/>
    </row>
    <row r="21" spans="1:18" ht="18.75" customHeight="1" x14ac:dyDescent="0.25">
      <c r="A21" s="141" t="s">
        <v>55</v>
      </c>
      <c r="B21" s="136" t="s">
        <v>121</v>
      </c>
      <c r="C21" s="136"/>
      <c r="D21" s="131">
        <v>3</v>
      </c>
      <c r="E21" s="57"/>
      <c r="F21" s="45"/>
      <c r="G21" s="57"/>
      <c r="H21" s="45" t="s">
        <v>105</v>
      </c>
      <c r="I21" s="54">
        <v>2</v>
      </c>
      <c r="J21" s="57"/>
      <c r="K21" s="57"/>
      <c r="L21" s="57"/>
      <c r="M21" s="58"/>
      <c r="N21" s="958"/>
      <c r="O21" s="961"/>
      <c r="P21" s="964"/>
      <c r="Q21" s="970"/>
      <c r="R21" s="970"/>
    </row>
    <row r="22" spans="1:18" x14ac:dyDescent="0.25">
      <c r="A22" s="143" t="s">
        <v>58</v>
      </c>
      <c r="B22" s="136" t="s">
        <v>122</v>
      </c>
      <c r="C22" s="136"/>
      <c r="D22" s="131">
        <v>10</v>
      </c>
      <c r="E22" s="57"/>
      <c r="F22" s="45"/>
      <c r="G22" s="57"/>
      <c r="H22" s="45" t="s">
        <v>105</v>
      </c>
      <c r="I22" s="69">
        <v>4</v>
      </c>
      <c r="J22" s="57"/>
      <c r="K22" s="57"/>
      <c r="L22" s="57"/>
      <c r="M22" s="58"/>
      <c r="N22" s="958"/>
      <c r="O22" s="961"/>
      <c r="P22" s="964"/>
      <c r="Q22" s="970"/>
      <c r="R22" s="970"/>
    </row>
    <row r="23" spans="1:18" x14ac:dyDescent="0.25">
      <c r="A23" s="141" t="s">
        <v>304</v>
      </c>
      <c r="B23" s="136" t="s">
        <v>123</v>
      </c>
      <c r="C23" s="136"/>
      <c r="D23" s="131">
        <v>15</v>
      </c>
      <c r="E23" s="57"/>
      <c r="F23" s="45"/>
      <c r="G23" s="57"/>
      <c r="H23" s="45" t="s">
        <v>105</v>
      </c>
      <c r="I23" s="54">
        <v>12</v>
      </c>
      <c r="J23" s="57"/>
      <c r="K23" s="57"/>
      <c r="L23" s="57"/>
      <c r="M23" s="58"/>
      <c r="N23" s="958"/>
      <c r="O23" s="961"/>
      <c r="P23" s="964"/>
      <c r="Q23" s="970"/>
      <c r="R23" s="970"/>
    </row>
    <row r="24" spans="1:18" ht="15.75" thickBot="1" x14ac:dyDescent="0.3">
      <c r="A24" s="145" t="s">
        <v>129</v>
      </c>
      <c r="B24" s="146" t="s">
        <v>125</v>
      </c>
      <c r="C24" s="146"/>
      <c r="D24" s="147">
        <v>20</v>
      </c>
      <c r="E24" s="59"/>
      <c r="F24" s="47"/>
      <c r="G24" s="59"/>
      <c r="H24" s="47" t="s">
        <v>105</v>
      </c>
      <c r="I24" s="61">
        <v>6</v>
      </c>
      <c r="J24" s="59"/>
      <c r="K24" s="59"/>
      <c r="L24" s="59"/>
      <c r="M24" s="60"/>
      <c r="N24" s="959"/>
      <c r="O24" s="962"/>
      <c r="P24" s="965"/>
      <c r="Q24" s="970"/>
      <c r="R24" s="970"/>
    </row>
    <row r="25" spans="1:18" x14ac:dyDescent="0.25">
      <c r="A25" s="35"/>
      <c r="B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8" s="574" customFormat="1" ht="26.25" x14ac:dyDescent="0.4">
      <c r="A26" s="943" t="s">
        <v>472</v>
      </c>
      <c r="B26" s="943"/>
      <c r="C26" s="943"/>
      <c r="D26" s="943"/>
      <c r="E26" s="943"/>
      <c r="F26" s="943"/>
      <c r="G26" s="943"/>
      <c r="H26" s="943"/>
      <c r="I26" s="943"/>
      <c r="J26" s="943"/>
      <c r="K26" s="943"/>
      <c r="L26" s="943"/>
      <c r="M26" s="943"/>
      <c r="N26" s="943"/>
    </row>
    <row r="27" spans="1:18" x14ac:dyDescent="0.25">
      <c r="A27" s="35"/>
      <c r="B27" s="35"/>
      <c r="D27" s="35"/>
      <c r="E27" s="35"/>
      <c r="F27" s="175"/>
      <c r="G27" s="35"/>
      <c r="H27" s="35"/>
      <c r="I27" s="35"/>
      <c r="J27" s="35"/>
      <c r="K27" s="35"/>
      <c r="L27" s="175"/>
      <c r="M27" s="35"/>
      <c r="N27" s="35"/>
      <c r="O27" s="35"/>
      <c r="P27" s="35"/>
    </row>
    <row r="28" spans="1:18" x14ac:dyDescent="0.25">
      <c r="A28" s="35" t="s">
        <v>52</v>
      </c>
      <c r="B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8" ht="21.75" customHeight="1" x14ac:dyDescent="0.25">
      <c r="A29" s="557" t="s">
        <v>477</v>
      </c>
      <c r="B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8" ht="15.75" thickBot="1" x14ac:dyDescent="0.3">
      <c r="A30" s="956"/>
      <c r="B30" s="956"/>
      <c r="C30" s="956"/>
      <c r="D30" s="956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8" ht="15.75" thickBot="1" x14ac:dyDescent="0.3">
      <c r="A31" s="951" t="s">
        <v>84</v>
      </c>
      <c r="B31" s="952"/>
      <c r="C31" s="393"/>
      <c r="D31" s="40"/>
      <c r="E31" s="35"/>
      <c r="F31" s="35"/>
      <c r="G31" s="35"/>
      <c r="H31" s="49" t="s">
        <v>66</v>
      </c>
      <c r="I31" s="35"/>
      <c r="J31" s="35"/>
      <c r="K31" s="35"/>
      <c r="L31" s="35"/>
      <c r="M31" s="35"/>
      <c r="N31" s="35"/>
      <c r="O31" s="35"/>
      <c r="P31" s="35"/>
    </row>
    <row r="32" spans="1:18" ht="15.75" thickBot="1" x14ac:dyDescent="0.3">
      <c r="A32" s="949" t="s">
        <v>46</v>
      </c>
      <c r="B32" s="950"/>
      <c r="C32" s="392"/>
      <c r="D32" s="40"/>
      <c r="E32" s="35"/>
      <c r="F32" s="35"/>
      <c r="G32" s="35"/>
      <c r="H32" s="38" t="s">
        <v>67</v>
      </c>
      <c r="I32" s="35"/>
      <c r="J32" s="35"/>
      <c r="K32" s="35"/>
      <c r="L32" s="35"/>
      <c r="M32" s="35"/>
      <c r="N32" s="35"/>
      <c r="O32" s="35"/>
      <c r="P32" s="35"/>
    </row>
    <row r="33" spans="1:16" ht="15.75" thickBot="1" x14ac:dyDescent="0.3">
      <c r="A33" s="66" t="s">
        <v>49</v>
      </c>
      <c r="B33" s="67"/>
      <c r="C33" s="67"/>
      <c r="D33" s="40"/>
      <c r="E33" s="35"/>
      <c r="F33" s="35"/>
      <c r="G33" s="35"/>
      <c r="H33" s="38"/>
      <c r="I33" s="35"/>
      <c r="J33" s="35"/>
      <c r="K33" s="35"/>
      <c r="L33" s="35"/>
      <c r="M33" s="35"/>
      <c r="N33" s="35"/>
      <c r="O33" s="35"/>
      <c r="P33" s="35"/>
    </row>
    <row r="34" spans="1:16" ht="15.75" thickBot="1" x14ac:dyDescent="0.3">
      <c r="A34" s="949" t="s">
        <v>46</v>
      </c>
      <c r="B34" s="950"/>
      <c r="C34" s="392"/>
      <c r="D34" s="40"/>
      <c r="E34" s="35"/>
      <c r="F34" s="35"/>
      <c r="G34" s="35"/>
      <c r="H34" s="38"/>
      <c r="I34" s="35"/>
      <c r="J34" s="35"/>
      <c r="K34" s="35"/>
      <c r="L34" s="35"/>
      <c r="M34" s="35"/>
      <c r="N34" s="35"/>
      <c r="O34" s="35"/>
      <c r="P34" s="35"/>
    </row>
    <row r="35" spans="1:16" s="70" customFormat="1" ht="15.75" thickBot="1" x14ac:dyDescent="0.3">
      <c r="A35" s="971" t="s">
        <v>476</v>
      </c>
      <c r="B35" s="972"/>
      <c r="C35" s="571"/>
      <c r="D35" s="40"/>
      <c r="H35" s="71"/>
    </row>
    <row r="36" spans="1:16" s="70" customFormat="1" ht="15.75" thickBot="1" x14ac:dyDescent="0.3">
      <c r="A36" s="570"/>
      <c r="B36" s="571" t="s">
        <v>46</v>
      </c>
      <c r="C36" s="571"/>
      <c r="D36" s="40"/>
      <c r="H36" s="71"/>
    </row>
    <row r="37" spans="1:16" ht="22.5" customHeight="1" thickBot="1" x14ac:dyDescent="0.3">
      <c r="A37" s="65" t="s">
        <v>442</v>
      </c>
      <c r="B37" s="68"/>
      <c r="C37" s="68"/>
      <c r="D37" s="40"/>
      <c r="E37" s="35"/>
      <c r="F37" s="35"/>
      <c r="G37" s="35"/>
      <c r="H37" s="49" t="s">
        <v>63</v>
      </c>
      <c r="I37" s="35"/>
      <c r="J37" s="35"/>
      <c r="K37" s="35"/>
      <c r="L37" s="35"/>
      <c r="M37" s="35"/>
      <c r="N37" s="35"/>
      <c r="O37" s="35"/>
      <c r="P37" s="35"/>
    </row>
    <row r="38" spans="1:16" ht="15.75" thickBot="1" x14ac:dyDescent="0.3">
      <c r="A38" s="949" t="s">
        <v>46</v>
      </c>
      <c r="B38" s="950"/>
      <c r="C38" s="392"/>
      <c r="D38" s="40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6" ht="15.75" thickBot="1" x14ac:dyDescent="0.3">
      <c r="A39" s="973" t="s">
        <v>503</v>
      </c>
      <c r="B39" s="974"/>
      <c r="C39" s="391"/>
      <c r="D39" s="177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x14ac:dyDescent="0.25">
      <c r="A40" s="35"/>
      <c r="B40" s="37"/>
      <c r="C40" s="37"/>
      <c r="D40" s="36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x14ac:dyDescent="0.25">
      <c r="A41" s="174"/>
      <c r="B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x14ac:dyDescent="0.25">
      <c r="A42" s="38"/>
      <c r="B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6" x14ac:dyDescent="0.25">
      <c r="B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x14ac:dyDescent="0.25">
      <c r="B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16" x14ac:dyDescent="0.25">
      <c r="B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</row>
    <row r="46" spans="1:16" x14ac:dyDescent="0.25">
      <c r="B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x14ac:dyDescent="0.25">
      <c r="B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</row>
  </sheetData>
  <mergeCells count="18">
    <mergeCell ref="Q4:R4"/>
    <mergeCell ref="Q6:Q24"/>
    <mergeCell ref="R6:R24"/>
    <mergeCell ref="A35:B35"/>
    <mergeCell ref="A39:B39"/>
    <mergeCell ref="A32:B32"/>
    <mergeCell ref="A34:B34"/>
    <mergeCell ref="A26:N26"/>
    <mergeCell ref="A2:P2"/>
    <mergeCell ref="N4:P4"/>
    <mergeCell ref="A38:B38"/>
    <mergeCell ref="A31:B31"/>
    <mergeCell ref="H4:M4"/>
    <mergeCell ref="A30:D30"/>
    <mergeCell ref="N6:N24"/>
    <mergeCell ref="O6:O24"/>
    <mergeCell ref="P6:P24"/>
    <mergeCell ref="C4:G4"/>
  </mergeCells>
  <pageMargins left="0.7" right="0.7" top="0.75" bottom="0.75" header="0.3" footer="0.3"/>
  <pageSetup paperSize="8" scale="70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75"/>
  <sheetViews>
    <sheetView zoomScaleNormal="100" workbookViewId="0">
      <selection activeCell="K42" sqref="K42"/>
    </sheetView>
  </sheetViews>
  <sheetFormatPr baseColWidth="10" defaultRowHeight="15" x14ac:dyDescent="0.25"/>
  <cols>
    <col min="1" max="1" width="38.85546875" customWidth="1"/>
    <col min="3" max="3" width="13.42578125" customWidth="1"/>
    <col min="5" max="5" width="16.42578125" bestFit="1" customWidth="1"/>
    <col min="6" max="6" width="14.28515625" customWidth="1"/>
    <col min="7" max="7" width="17" customWidth="1"/>
  </cols>
  <sheetData>
    <row r="1" spans="1:15" ht="15.75" thickBot="1" x14ac:dyDescent="0.3">
      <c r="A1" s="237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</row>
    <row r="2" spans="1:15" ht="15.75" thickBot="1" x14ac:dyDescent="0.3">
      <c r="A2" s="944" t="s">
        <v>506</v>
      </c>
      <c r="B2" s="945"/>
      <c r="C2" s="945"/>
      <c r="D2" s="945"/>
      <c r="E2" s="945"/>
      <c r="F2" s="945"/>
      <c r="G2" s="945"/>
      <c r="H2" s="945"/>
      <c r="I2" s="945"/>
      <c r="J2" s="946"/>
      <c r="K2" s="347"/>
      <c r="L2" s="347"/>
      <c r="M2" s="347"/>
      <c r="N2" s="347"/>
      <c r="O2" s="347"/>
    </row>
    <row r="4" spans="1:15" ht="20.25" customHeight="1" x14ac:dyDescent="0.25">
      <c r="A4" s="709" t="s">
        <v>507</v>
      </c>
      <c r="B4" s="710"/>
      <c r="C4" s="710"/>
      <c r="D4" s="710"/>
      <c r="E4" s="711"/>
      <c r="F4" s="711"/>
      <c r="G4" s="712"/>
      <c r="H4" s="713"/>
      <c r="I4" s="713"/>
      <c r="J4" s="714"/>
      <c r="K4" s="706"/>
    </row>
    <row r="5" spans="1:15" ht="15" customHeight="1" x14ac:dyDescent="0.25">
      <c r="A5" s="981" t="s">
        <v>152</v>
      </c>
      <c r="B5" s="983" t="s">
        <v>153</v>
      </c>
      <c r="C5" s="984"/>
      <c r="D5" s="981" t="s">
        <v>154</v>
      </c>
      <c r="E5" s="981" t="s">
        <v>155</v>
      </c>
      <c r="F5" s="993" t="s">
        <v>156</v>
      </c>
      <c r="G5" s="981" t="s">
        <v>157</v>
      </c>
      <c r="H5" s="981" t="s">
        <v>158</v>
      </c>
      <c r="I5" s="995" t="s">
        <v>159</v>
      </c>
      <c r="J5" s="995" t="s">
        <v>160</v>
      </c>
      <c r="K5" s="706"/>
    </row>
    <row r="6" spans="1:15" ht="46.5" customHeight="1" x14ac:dyDescent="0.25">
      <c r="A6" s="982"/>
      <c r="B6" s="715" t="s">
        <v>161</v>
      </c>
      <c r="C6" s="715" t="s">
        <v>162</v>
      </c>
      <c r="D6" s="982"/>
      <c r="E6" s="982"/>
      <c r="F6" s="994"/>
      <c r="G6" s="982"/>
      <c r="H6" s="982"/>
      <c r="I6" s="996"/>
      <c r="J6" s="996"/>
      <c r="K6" s="706"/>
    </row>
    <row r="7" spans="1:15" ht="22.5" x14ac:dyDescent="0.25">
      <c r="A7" s="716" t="s">
        <v>163</v>
      </c>
      <c r="B7" s="717" t="s">
        <v>164</v>
      </c>
      <c r="C7" s="750" t="s">
        <v>165</v>
      </c>
      <c r="D7" s="719" t="s">
        <v>166</v>
      </c>
      <c r="E7" s="717" t="s">
        <v>167</v>
      </c>
      <c r="F7" s="751"/>
      <c r="G7" s="757">
        <v>50</v>
      </c>
      <c r="H7" s="722"/>
      <c r="I7" s="723"/>
      <c r="J7" s="724"/>
      <c r="K7" s="706"/>
    </row>
    <row r="8" spans="1:15" ht="22.5" x14ac:dyDescent="0.25">
      <c r="A8" s="725" t="s">
        <v>163</v>
      </c>
      <c r="B8" s="726" t="s">
        <v>168</v>
      </c>
      <c r="C8" s="750" t="s">
        <v>169</v>
      </c>
      <c r="D8" s="727" t="s">
        <v>170</v>
      </c>
      <c r="E8" s="726" t="s">
        <v>167</v>
      </c>
      <c r="F8" s="752"/>
      <c r="G8" s="755">
        <v>170</v>
      </c>
      <c r="H8" s="727"/>
      <c r="I8" s="730"/>
      <c r="J8" s="730"/>
      <c r="K8" s="706"/>
    </row>
    <row r="9" spans="1:15" ht="22.5" x14ac:dyDescent="0.25">
      <c r="A9" s="725" t="s">
        <v>163</v>
      </c>
      <c r="B9" s="755" t="s">
        <v>563</v>
      </c>
      <c r="C9" s="756" t="s">
        <v>192</v>
      </c>
      <c r="D9" s="727" t="s">
        <v>166</v>
      </c>
      <c r="E9" s="726" t="s">
        <v>167</v>
      </c>
      <c r="F9" s="752"/>
      <c r="G9" s="755">
        <v>20</v>
      </c>
      <c r="H9" s="731"/>
      <c r="I9" s="732"/>
      <c r="J9" s="730"/>
      <c r="K9" s="706"/>
    </row>
    <row r="10" spans="1:15" ht="45" x14ac:dyDescent="0.25">
      <c r="A10" s="766" t="s">
        <v>177</v>
      </c>
      <c r="B10" s="755"/>
      <c r="C10" s="765" t="s">
        <v>564</v>
      </c>
      <c r="D10" s="755" t="s">
        <v>180</v>
      </c>
      <c r="E10" s="755" t="s">
        <v>181</v>
      </c>
      <c r="F10" s="771"/>
      <c r="G10" s="757" t="s">
        <v>565</v>
      </c>
      <c r="H10" s="727"/>
      <c r="I10" s="730"/>
      <c r="J10" s="732"/>
      <c r="K10" s="706"/>
    </row>
    <row r="11" spans="1:15" x14ac:dyDescent="0.25">
      <c r="A11" s="763" t="s">
        <v>177</v>
      </c>
      <c r="B11" s="760" t="s">
        <v>566</v>
      </c>
      <c r="C11" s="764" t="s">
        <v>567</v>
      </c>
      <c r="D11" s="765" t="s">
        <v>166</v>
      </c>
      <c r="E11" s="766" t="s">
        <v>183</v>
      </c>
      <c r="F11" s="754"/>
      <c r="G11" s="755">
        <v>3</v>
      </c>
      <c r="H11" s="739"/>
      <c r="I11" s="742"/>
      <c r="J11" s="762"/>
      <c r="K11" s="706"/>
    </row>
    <row r="12" spans="1:15" ht="33.75" x14ac:dyDescent="0.25">
      <c r="A12" s="725" t="s">
        <v>184</v>
      </c>
      <c r="B12" s="726" t="s">
        <v>185</v>
      </c>
      <c r="C12" s="727" t="s">
        <v>186</v>
      </c>
      <c r="D12" s="731" t="s">
        <v>187</v>
      </c>
      <c r="E12" s="726" t="s">
        <v>181</v>
      </c>
      <c r="F12" s="752"/>
      <c r="G12" s="755">
        <v>2</v>
      </c>
      <c r="H12" s="727"/>
      <c r="I12" s="730"/>
      <c r="J12" s="732"/>
      <c r="K12" s="706"/>
    </row>
    <row r="13" spans="1:15" ht="22.5" x14ac:dyDescent="0.25">
      <c r="A13" s="736" t="s">
        <v>188</v>
      </c>
      <c r="B13" s="726" t="s">
        <v>189</v>
      </c>
      <c r="C13" s="727" t="s">
        <v>190</v>
      </c>
      <c r="D13" s="719" t="s">
        <v>166</v>
      </c>
      <c r="E13" s="726" t="s">
        <v>167</v>
      </c>
      <c r="F13" s="752"/>
      <c r="G13" s="755">
        <v>50</v>
      </c>
      <c r="H13" s="727"/>
      <c r="I13" s="730"/>
      <c r="J13" s="730"/>
      <c r="K13" s="706"/>
    </row>
    <row r="14" spans="1:15" ht="22.5" x14ac:dyDescent="0.25">
      <c r="A14" s="737" t="s">
        <v>188</v>
      </c>
      <c r="B14" s="738" t="s">
        <v>191</v>
      </c>
      <c r="C14" s="739" t="s">
        <v>192</v>
      </c>
      <c r="D14" s="719" t="s">
        <v>166</v>
      </c>
      <c r="E14" s="738" t="s">
        <v>167</v>
      </c>
      <c r="F14" s="754"/>
      <c r="G14" s="760">
        <v>90</v>
      </c>
      <c r="H14" s="739"/>
      <c r="I14" s="742"/>
      <c r="J14" s="742"/>
      <c r="K14" s="706"/>
    </row>
    <row r="15" spans="1:15" x14ac:dyDescent="0.25">
      <c r="A15" s="725" t="s">
        <v>193</v>
      </c>
      <c r="B15" s="726" t="s">
        <v>194</v>
      </c>
      <c r="C15" s="727" t="s">
        <v>190</v>
      </c>
      <c r="D15" s="719" t="s">
        <v>166</v>
      </c>
      <c r="E15" s="726" t="s">
        <v>183</v>
      </c>
      <c r="F15" s="752"/>
      <c r="G15" s="755">
        <v>130</v>
      </c>
      <c r="H15" s="727"/>
      <c r="I15" s="730"/>
      <c r="J15" s="730"/>
      <c r="K15" s="706"/>
    </row>
    <row r="16" spans="1:15" ht="22.5" x14ac:dyDescent="0.25">
      <c r="A16" s="720" t="s">
        <v>195</v>
      </c>
      <c r="B16" s="735" t="s">
        <v>196</v>
      </c>
      <c r="C16" s="743" t="s">
        <v>197</v>
      </c>
      <c r="D16" s="719" t="s">
        <v>166</v>
      </c>
      <c r="E16" s="726" t="s">
        <v>183</v>
      </c>
      <c r="F16" s="753"/>
      <c r="G16" s="761">
        <v>1</v>
      </c>
      <c r="H16" s="743"/>
      <c r="I16" s="744"/>
      <c r="J16" s="734"/>
      <c r="K16" s="706"/>
    </row>
    <row r="17" spans="1:11" x14ac:dyDescent="0.25">
      <c r="A17" s="768" t="s">
        <v>568</v>
      </c>
      <c r="B17" s="757" t="s">
        <v>563</v>
      </c>
      <c r="C17" s="769" t="s">
        <v>192</v>
      </c>
      <c r="D17" s="769" t="s">
        <v>166</v>
      </c>
      <c r="E17" s="768" t="s">
        <v>183</v>
      </c>
      <c r="F17" s="753"/>
      <c r="G17" s="761">
        <v>2</v>
      </c>
      <c r="H17" s="743"/>
      <c r="I17" s="744"/>
      <c r="J17" s="734"/>
      <c r="K17" s="705"/>
    </row>
    <row r="18" spans="1:11" x14ac:dyDescent="0.25">
      <c r="A18" s="716" t="s">
        <v>198</v>
      </c>
      <c r="B18" s="717" t="s">
        <v>168</v>
      </c>
      <c r="C18" s="719" t="s">
        <v>190</v>
      </c>
      <c r="D18" s="719" t="s">
        <v>166</v>
      </c>
      <c r="E18" s="726" t="s">
        <v>183</v>
      </c>
      <c r="F18" s="723"/>
      <c r="G18" s="757">
        <v>1</v>
      </c>
      <c r="H18" s="719"/>
      <c r="I18" s="724"/>
      <c r="J18" s="724"/>
      <c r="K18" s="705"/>
    </row>
    <row r="19" spans="1:11" s="70" customFormat="1" x14ac:dyDescent="0.25">
      <c r="A19" s="716" t="s">
        <v>480</v>
      </c>
      <c r="B19" s="747"/>
      <c r="C19" s="748"/>
      <c r="D19" s="748"/>
      <c r="E19" s="749"/>
      <c r="F19" s="749"/>
      <c r="G19" s="747"/>
      <c r="H19" s="719"/>
      <c r="I19" s="724"/>
      <c r="J19" s="724"/>
      <c r="K19" s="705"/>
    </row>
    <row r="20" spans="1:11" x14ac:dyDescent="0.25">
      <c r="A20" s="746" t="s">
        <v>199</v>
      </c>
      <c r="B20" s="747"/>
      <c r="C20" s="748"/>
      <c r="D20" s="748"/>
      <c r="E20" s="749"/>
      <c r="F20" s="749"/>
      <c r="G20" s="747"/>
      <c r="H20" s="733"/>
      <c r="I20" s="733"/>
      <c r="J20" s="733"/>
      <c r="K20" s="705"/>
    </row>
    <row r="21" spans="1:11" x14ac:dyDescent="0.25">
      <c r="A21" s="707"/>
      <c r="B21" s="708"/>
      <c r="C21" s="708"/>
      <c r="D21" s="708"/>
      <c r="E21" s="707"/>
      <c r="F21" s="707"/>
      <c r="G21" s="707"/>
      <c r="H21" s="707"/>
      <c r="I21" s="707"/>
      <c r="J21" s="707"/>
      <c r="K21" s="705"/>
    </row>
    <row r="22" spans="1:11" ht="15" customHeight="1" x14ac:dyDescent="0.25">
      <c r="A22" s="990" t="s">
        <v>508</v>
      </c>
      <c r="B22" s="991"/>
      <c r="C22" s="991"/>
      <c r="D22" s="991"/>
      <c r="E22" s="991"/>
      <c r="F22" s="991"/>
      <c r="G22" s="991"/>
      <c r="H22" s="991"/>
      <c r="I22" s="991"/>
      <c r="J22" s="992"/>
      <c r="K22" s="705"/>
    </row>
    <row r="23" spans="1:11" ht="15" customHeight="1" x14ac:dyDescent="0.25">
      <c r="A23" s="981" t="s">
        <v>152</v>
      </c>
      <c r="B23" s="983" t="s">
        <v>153</v>
      </c>
      <c r="C23" s="984"/>
      <c r="D23" s="981" t="s">
        <v>154</v>
      </c>
      <c r="E23" s="981" t="s">
        <v>155</v>
      </c>
      <c r="F23" s="993" t="s">
        <v>200</v>
      </c>
      <c r="G23" s="981" t="s">
        <v>201</v>
      </c>
      <c r="H23" s="981" t="s">
        <v>158</v>
      </c>
      <c r="I23" s="995" t="s">
        <v>159</v>
      </c>
      <c r="J23" s="995" t="s">
        <v>160</v>
      </c>
      <c r="K23" s="705"/>
    </row>
    <row r="24" spans="1:11" ht="45" x14ac:dyDescent="0.25">
      <c r="A24" s="982"/>
      <c r="B24" s="715" t="s">
        <v>161</v>
      </c>
      <c r="C24" s="715" t="s">
        <v>162</v>
      </c>
      <c r="D24" s="982"/>
      <c r="E24" s="982"/>
      <c r="F24" s="994"/>
      <c r="G24" s="982"/>
      <c r="H24" s="982"/>
      <c r="I24" s="996"/>
      <c r="J24" s="996"/>
      <c r="K24" s="705"/>
    </row>
    <row r="25" spans="1:11" ht="22.5" x14ac:dyDescent="0.25">
      <c r="A25" s="716" t="s">
        <v>163</v>
      </c>
      <c r="B25" s="717" t="s">
        <v>164</v>
      </c>
      <c r="C25" s="718" t="s">
        <v>165</v>
      </c>
      <c r="D25" s="719" t="s">
        <v>166</v>
      </c>
      <c r="E25" s="720" t="s">
        <v>167</v>
      </c>
      <c r="F25" s="721"/>
      <c r="G25" s="757">
        <v>9</v>
      </c>
      <c r="H25" s="722"/>
      <c r="I25" s="723"/>
      <c r="J25" s="724"/>
      <c r="K25" s="705"/>
    </row>
    <row r="26" spans="1:11" ht="22.5" x14ac:dyDescent="0.25">
      <c r="A26" s="725" t="s">
        <v>163</v>
      </c>
      <c r="B26" s="726" t="s">
        <v>168</v>
      </c>
      <c r="C26" s="718" t="s">
        <v>169</v>
      </c>
      <c r="D26" s="719" t="s">
        <v>166</v>
      </c>
      <c r="E26" s="728" t="s">
        <v>167</v>
      </c>
      <c r="F26" s="729"/>
      <c r="G26" s="755">
        <v>62</v>
      </c>
      <c r="H26" s="727"/>
      <c r="I26" s="730"/>
      <c r="J26" s="730"/>
      <c r="K26" s="705"/>
    </row>
    <row r="27" spans="1:11" ht="22.5" x14ac:dyDescent="0.25">
      <c r="A27" s="725" t="s">
        <v>163</v>
      </c>
      <c r="B27" s="755" t="s">
        <v>563</v>
      </c>
      <c r="C27" s="756" t="s">
        <v>192</v>
      </c>
      <c r="D27" s="727" t="s">
        <v>166</v>
      </c>
      <c r="E27" s="728" t="s">
        <v>167</v>
      </c>
      <c r="F27" s="729"/>
      <c r="G27" s="755">
        <v>6</v>
      </c>
      <c r="H27" s="731"/>
      <c r="I27" s="732"/>
      <c r="J27" s="730"/>
      <c r="K27" s="705"/>
    </row>
    <row r="28" spans="1:11" ht="45" x14ac:dyDescent="0.25">
      <c r="A28" s="766" t="s">
        <v>177</v>
      </c>
      <c r="B28" s="755"/>
      <c r="C28" s="765" t="s">
        <v>564</v>
      </c>
      <c r="D28" s="755" t="s">
        <v>180</v>
      </c>
      <c r="E28" s="755" t="s">
        <v>181</v>
      </c>
      <c r="F28" s="771"/>
      <c r="G28" s="757" t="s">
        <v>565</v>
      </c>
      <c r="H28" s="727"/>
      <c r="I28" s="730"/>
      <c r="J28" s="732"/>
      <c r="K28" s="705"/>
    </row>
    <row r="29" spans="1:11" x14ac:dyDescent="0.25">
      <c r="A29" s="763" t="s">
        <v>177</v>
      </c>
      <c r="B29" s="760" t="s">
        <v>566</v>
      </c>
      <c r="C29" s="764" t="s">
        <v>567</v>
      </c>
      <c r="D29" s="765" t="s">
        <v>166</v>
      </c>
      <c r="E29" s="766" t="s">
        <v>183</v>
      </c>
      <c r="F29" s="767"/>
      <c r="G29" s="760">
        <v>2</v>
      </c>
      <c r="H29" s="739"/>
      <c r="I29" s="742"/>
      <c r="J29" s="762"/>
      <c r="K29" s="705"/>
    </row>
    <row r="30" spans="1:11" ht="33.75" x14ac:dyDescent="0.25">
      <c r="A30" s="725" t="s">
        <v>184</v>
      </c>
      <c r="B30" s="726" t="s">
        <v>185</v>
      </c>
      <c r="C30" s="727" t="s">
        <v>186</v>
      </c>
      <c r="D30" s="731" t="s">
        <v>187</v>
      </c>
      <c r="E30" s="728" t="s">
        <v>181</v>
      </c>
      <c r="F30" s="729"/>
      <c r="G30" s="755">
        <v>5</v>
      </c>
      <c r="H30" s="727"/>
      <c r="I30" s="730"/>
      <c r="J30" s="732"/>
      <c r="K30" s="705"/>
    </row>
    <row r="31" spans="1:11" ht="22.5" x14ac:dyDescent="0.25">
      <c r="A31" s="736" t="s">
        <v>188</v>
      </c>
      <c r="B31" s="726" t="s">
        <v>189</v>
      </c>
      <c r="C31" s="727" t="s">
        <v>190</v>
      </c>
      <c r="D31" s="719" t="s">
        <v>166</v>
      </c>
      <c r="E31" s="728" t="s">
        <v>167</v>
      </c>
      <c r="F31" s="729"/>
      <c r="G31" s="755">
        <v>16</v>
      </c>
      <c r="H31" s="727"/>
      <c r="I31" s="730"/>
      <c r="J31" s="730"/>
      <c r="K31" s="705"/>
    </row>
    <row r="32" spans="1:11" ht="22.5" x14ac:dyDescent="0.25">
      <c r="A32" s="737" t="s">
        <v>188</v>
      </c>
      <c r="B32" s="738" t="s">
        <v>191</v>
      </c>
      <c r="C32" s="739" t="s">
        <v>192</v>
      </c>
      <c r="D32" s="719" t="s">
        <v>166</v>
      </c>
      <c r="E32" s="740" t="s">
        <v>167</v>
      </c>
      <c r="F32" s="741"/>
      <c r="G32" s="760">
        <v>14</v>
      </c>
      <c r="H32" s="739"/>
      <c r="I32" s="742"/>
      <c r="J32" s="742"/>
      <c r="K32" s="705"/>
    </row>
    <row r="33" spans="1:11" x14ac:dyDescent="0.25">
      <c r="A33" s="725" t="s">
        <v>193</v>
      </c>
      <c r="B33" s="726" t="s">
        <v>194</v>
      </c>
      <c r="C33" s="727" t="s">
        <v>190</v>
      </c>
      <c r="D33" s="727" t="s">
        <v>166</v>
      </c>
      <c r="E33" s="728" t="s">
        <v>183</v>
      </c>
      <c r="F33" s="729"/>
      <c r="G33" s="755">
        <v>9</v>
      </c>
      <c r="H33" s="727"/>
      <c r="I33" s="730"/>
      <c r="J33" s="730"/>
      <c r="K33" s="706"/>
    </row>
    <row r="34" spans="1:11" ht="22.5" x14ac:dyDescent="0.25">
      <c r="A34" s="772" t="s">
        <v>195</v>
      </c>
      <c r="B34" s="758" t="s">
        <v>196</v>
      </c>
      <c r="C34" s="773" t="s">
        <v>197</v>
      </c>
      <c r="D34" s="773" t="s">
        <v>166</v>
      </c>
      <c r="E34" s="772" t="s">
        <v>183</v>
      </c>
      <c r="F34" s="774"/>
      <c r="G34" s="759">
        <v>2</v>
      </c>
      <c r="H34" s="775"/>
      <c r="I34" s="776"/>
      <c r="J34" s="776"/>
      <c r="K34" s="777" t="s">
        <v>569</v>
      </c>
    </row>
    <row r="35" spans="1:11" x14ac:dyDescent="0.25">
      <c r="A35" s="768" t="s">
        <v>568</v>
      </c>
      <c r="B35" s="757" t="s">
        <v>563</v>
      </c>
      <c r="C35" s="769" t="s">
        <v>192</v>
      </c>
      <c r="D35" s="769" t="s">
        <v>166</v>
      </c>
      <c r="E35" s="768" t="s">
        <v>183</v>
      </c>
      <c r="F35" s="770"/>
      <c r="G35" s="761">
        <v>2</v>
      </c>
      <c r="H35" s="743"/>
      <c r="I35" s="744"/>
      <c r="J35" s="734"/>
      <c r="K35" s="706"/>
    </row>
    <row r="36" spans="1:11" x14ac:dyDescent="0.25">
      <c r="A36" s="720" t="s">
        <v>198</v>
      </c>
      <c r="B36" s="717" t="s">
        <v>168</v>
      </c>
      <c r="C36" s="733" t="s">
        <v>190</v>
      </c>
      <c r="D36" s="733" t="s">
        <v>166</v>
      </c>
      <c r="E36" s="720" t="s">
        <v>183</v>
      </c>
      <c r="F36" s="745"/>
      <c r="G36" s="757">
        <v>1</v>
      </c>
      <c r="H36" s="719"/>
      <c r="I36" s="724"/>
      <c r="J36" s="724"/>
      <c r="K36" s="706"/>
    </row>
    <row r="37" spans="1:11" x14ac:dyDescent="0.25">
      <c r="A37" s="746" t="s">
        <v>199</v>
      </c>
      <c r="B37" s="747"/>
      <c r="C37" s="748"/>
      <c r="D37" s="748"/>
      <c r="E37" s="749"/>
      <c r="F37" s="749"/>
      <c r="G37" s="747"/>
      <c r="H37" s="733"/>
      <c r="I37" s="733"/>
      <c r="J37" s="733"/>
      <c r="K37" s="706"/>
    </row>
    <row r="39" spans="1:11" ht="22.5" x14ac:dyDescent="0.25">
      <c r="A39" s="241" t="s">
        <v>207</v>
      </c>
      <c r="B39" s="242"/>
      <c r="C39" s="242"/>
      <c r="D39" s="242"/>
      <c r="E39" s="243"/>
      <c r="F39" s="243"/>
      <c r="G39" s="244"/>
      <c r="H39" s="245"/>
      <c r="I39" s="245"/>
      <c r="J39" s="246"/>
    </row>
    <row r="40" spans="1:11" x14ac:dyDescent="0.25">
      <c r="A40" s="975" t="s">
        <v>152</v>
      </c>
      <c r="B40" s="977" t="s">
        <v>153</v>
      </c>
      <c r="C40" s="978"/>
      <c r="D40" s="975" t="s">
        <v>154</v>
      </c>
      <c r="E40" s="975" t="s">
        <v>155</v>
      </c>
      <c r="F40" s="979" t="s">
        <v>156</v>
      </c>
      <c r="G40" s="975" t="s">
        <v>157</v>
      </c>
      <c r="H40" s="975" t="s">
        <v>158</v>
      </c>
      <c r="I40" s="988" t="s">
        <v>159</v>
      </c>
      <c r="J40" s="988" t="s">
        <v>160</v>
      </c>
    </row>
    <row r="41" spans="1:11" ht="45" x14ac:dyDescent="0.25">
      <c r="A41" s="976"/>
      <c r="B41" s="247" t="s">
        <v>161</v>
      </c>
      <c r="C41" s="247" t="s">
        <v>162</v>
      </c>
      <c r="D41" s="976"/>
      <c r="E41" s="976"/>
      <c r="F41" s="980"/>
      <c r="G41" s="976"/>
      <c r="H41" s="976"/>
      <c r="I41" s="989"/>
      <c r="J41" s="989"/>
    </row>
    <row r="42" spans="1:11" ht="22.5" x14ac:dyDescent="0.25">
      <c r="A42" s="248" t="s">
        <v>163</v>
      </c>
      <c r="B42" s="249" t="s">
        <v>164</v>
      </c>
      <c r="C42" s="250" t="s">
        <v>165</v>
      </c>
      <c r="D42" s="251" t="s">
        <v>166</v>
      </c>
      <c r="E42" s="252" t="s">
        <v>167</v>
      </c>
      <c r="F42" s="253"/>
      <c r="G42" s="249">
        <v>5</v>
      </c>
      <c r="H42" s="254"/>
      <c r="I42" s="255"/>
      <c r="J42" s="256"/>
    </row>
    <row r="43" spans="1:11" ht="22.5" x14ac:dyDescent="0.25">
      <c r="A43" s="257" t="s">
        <v>163</v>
      </c>
      <c r="B43" s="258" t="s">
        <v>168</v>
      </c>
      <c r="C43" s="250" t="s">
        <v>169</v>
      </c>
      <c r="D43" s="259" t="s">
        <v>170</v>
      </c>
      <c r="E43" s="260" t="s">
        <v>167</v>
      </c>
      <c r="F43" s="261"/>
      <c r="G43" s="258">
        <v>20</v>
      </c>
      <c r="H43" s="259"/>
      <c r="I43" s="262"/>
      <c r="J43" s="262"/>
    </row>
    <row r="44" spans="1:11" ht="22.5" x14ac:dyDescent="0.25">
      <c r="A44" s="257" t="s">
        <v>163</v>
      </c>
      <c r="B44" s="258" t="s">
        <v>171</v>
      </c>
      <c r="C44" s="250" t="s">
        <v>172</v>
      </c>
      <c r="D44" s="251" t="s">
        <v>166</v>
      </c>
      <c r="E44" s="260" t="s">
        <v>167</v>
      </c>
      <c r="F44" s="261"/>
      <c r="G44" s="258">
        <v>2</v>
      </c>
      <c r="H44" s="263"/>
      <c r="I44" s="264"/>
      <c r="J44" s="262"/>
    </row>
    <row r="45" spans="1:11" ht="56.25" x14ac:dyDescent="0.25">
      <c r="A45" s="257" t="s">
        <v>163</v>
      </c>
      <c r="B45" s="258" t="s">
        <v>202</v>
      </c>
      <c r="C45" s="259" t="s">
        <v>179</v>
      </c>
      <c r="D45" s="254" t="s">
        <v>203</v>
      </c>
      <c r="E45" s="260" t="s">
        <v>181</v>
      </c>
      <c r="F45" s="248"/>
      <c r="G45" s="258" t="s">
        <v>204</v>
      </c>
      <c r="H45" s="251"/>
      <c r="I45" s="256"/>
      <c r="J45" s="265"/>
    </row>
    <row r="46" spans="1:11" ht="67.5" x14ac:dyDescent="0.25">
      <c r="A46" s="248" t="s">
        <v>163</v>
      </c>
      <c r="B46" s="249" t="s">
        <v>205</v>
      </c>
      <c r="C46" s="266" t="s">
        <v>174</v>
      </c>
      <c r="D46" s="254" t="s">
        <v>206</v>
      </c>
      <c r="E46" s="252" t="s">
        <v>175</v>
      </c>
      <c r="F46" s="253"/>
      <c r="G46" s="267"/>
      <c r="H46" s="251"/>
      <c r="I46" s="256"/>
      <c r="J46" s="265"/>
    </row>
    <row r="47" spans="1:11" ht="56.25" x14ac:dyDescent="0.25">
      <c r="A47" s="268" t="s">
        <v>163</v>
      </c>
      <c r="B47" s="269" t="s">
        <v>173</v>
      </c>
      <c r="C47" s="270" t="s">
        <v>174</v>
      </c>
      <c r="D47" s="271" t="s">
        <v>203</v>
      </c>
      <c r="E47" s="272" t="s">
        <v>175</v>
      </c>
      <c r="F47" s="273"/>
      <c r="G47" s="267"/>
      <c r="H47" s="270"/>
      <c r="I47" s="274"/>
      <c r="J47" s="275"/>
    </row>
    <row r="48" spans="1:11" ht="45" x14ac:dyDescent="0.25">
      <c r="A48" s="257" t="s">
        <v>177</v>
      </c>
      <c r="B48" s="258" t="s">
        <v>178</v>
      </c>
      <c r="C48" s="259" t="s">
        <v>179</v>
      </c>
      <c r="D48" s="263" t="s">
        <v>180</v>
      </c>
      <c r="E48" s="260" t="s">
        <v>181</v>
      </c>
      <c r="F48" s="261"/>
      <c r="G48" s="267"/>
      <c r="H48" s="259"/>
      <c r="I48" s="262"/>
      <c r="J48" s="264"/>
    </row>
    <row r="49" spans="1:10" ht="56.25" x14ac:dyDescent="0.25">
      <c r="A49" s="268" t="s">
        <v>177</v>
      </c>
      <c r="B49" s="269" t="s">
        <v>178</v>
      </c>
      <c r="C49" s="270" t="s">
        <v>179</v>
      </c>
      <c r="D49" s="271" t="s">
        <v>182</v>
      </c>
      <c r="E49" s="260" t="s">
        <v>183</v>
      </c>
      <c r="F49" s="273"/>
      <c r="G49" s="267"/>
      <c r="H49" s="270"/>
      <c r="I49" s="274"/>
      <c r="J49" s="276"/>
    </row>
    <row r="50" spans="1:10" ht="33.75" x14ac:dyDescent="0.25">
      <c r="A50" s="257" t="s">
        <v>184</v>
      </c>
      <c r="B50" s="258" t="s">
        <v>185</v>
      </c>
      <c r="C50" s="259" t="s">
        <v>186</v>
      </c>
      <c r="D50" s="263" t="s">
        <v>187</v>
      </c>
      <c r="E50" s="260" t="s">
        <v>181</v>
      </c>
      <c r="F50" s="261"/>
      <c r="G50" s="267"/>
      <c r="H50" s="259"/>
      <c r="I50" s="262"/>
      <c r="J50" s="264"/>
    </row>
    <row r="51" spans="1:10" ht="22.5" x14ac:dyDescent="0.25">
      <c r="A51" s="277" t="s">
        <v>188</v>
      </c>
      <c r="B51" s="258" t="s">
        <v>189</v>
      </c>
      <c r="C51" s="259" t="s">
        <v>190</v>
      </c>
      <c r="D51" s="251" t="s">
        <v>166</v>
      </c>
      <c r="E51" s="260" t="s">
        <v>167</v>
      </c>
      <c r="F51" s="261"/>
      <c r="G51" s="258">
        <v>3</v>
      </c>
      <c r="H51" s="259"/>
      <c r="I51" s="262"/>
      <c r="J51" s="262"/>
    </row>
    <row r="52" spans="1:10" ht="22.5" x14ac:dyDescent="0.25">
      <c r="A52" s="278" t="s">
        <v>188</v>
      </c>
      <c r="B52" s="279" t="s">
        <v>191</v>
      </c>
      <c r="C52" s="280" t="s">
        <v>192</v>
      </c>
      <c r="D52" s="251" t="s">
        <v>166</v>
      </c>
      <c r="E52" s="281" t="s">
        <v>167</v>
      </c>
      <c r="F52" s="282"/>
      <c r="G52" s="279"/>
      <c r="H52" s="280"/>
      <c r="I52" s="283"/>
      <c r="J52" s="283"/>
    </row>
    <row r="53" spans="1:10" x14ac:dyDescent="0.25">
      <c r="A53" s="257" t="s">
        <v>193</v>
      </c>
      <c r="B53" s="258" t="s">
        <v>194</v>
      </c>
      <c r="C53" s="259" t="s">
        <v>190</v>
      </c>
      <c r="D53" s="251" t="s">
        <v>166</v>
      </c>
      <c r="E53" s="260" t="s">
        <v>183</v>
      </c>
      <c r="F53" s="261"/>
      <c r="G53" s="267"/>
      <c r="H53" s="259"/>
      <c r="I53" s="262"/>
      <c r="J53" s="262"/>
    </row>
    <row r="54" spans="1:10" ht="22.5" x14ac:dyDescent="0.25">
      <c r="A54" s="252" t="s">
        <v>195</v>
      </c>
      <c r="B54" s="269" t="s">
        <v>196</v>
      </c>
      <c r="C54" s="284" t="s">
        <v>197</v>
      </c>
      <c r="D54" s="251" t="s">
        <v>166</v>
      </c>
      <c r="E54" s="260" t="s">
        <v>183</v>
      </c>
      <c r="F54" s="273"/>
      <c r="G54" s="267"/>
      <c r="H54" s="284"/>
      <c r="I54" s="285"/>
      <c r="J54" s="274"/>
    </row>
    <row r="55" spans="1:10" x14ac:dyDescent="0.25">
      <c r="A55" s="248" t="s">
        <v>198</v>
      </c>
      <c r="B55" s="249" t="s">
        <v>168</v>
      </c>
      <c r="C55" s="251" t="s">
        <v>190</v>
      </c>
      <c r="D55" s="251" t="s">
        <v>166</v>
      </c>
      <c r="E55" s="260" t="s">
        <v>183</v>
      </c>
      <c r="F55" s="286"/>
      <c r="G55" s="267"/>
      <c r="H55" s="251"/>
      <c r="I55" s="256"/>
      <c r="J55" s="256"/>
    </row>
    <row r="56" spans="1:10" s="70" customFormat="1" x14ac:dyDescent="0.25">
      <c r="A56" s="240" t="s">
        <v>480</v>
      </c>
      <c r="B56" s="267"/>
      <c r="C56" s="267"/>
      <c r="D56" s="267"/>
      <c r="E56" s="267"/>
      <c r="F56" s="267"/>
      <c r="G56" s="267"/>
      <c r="H56" s="251"/>
      <c r="I56" s="256"/>
      <c r="J56" s="256"/>
    </row>
    <row r="57" spans="1:10" x14ac:dyDescent="0.25">
      <c r="A57" s="287" t="s">
        <v>199</v>
      </c>
      <c r="B57" s="267"/>
      <c r="C57" s="288"/>
      <c r="D57" s="288"/>
      <c r="E57" s="289"/>
      <c r="F57" s="289"/>
      <c r="G57" s="267"/>
      <c r="H57" s="266"/>
      <c r="I57" s="266"/>
      <c r="J57" s="266"/>
    </row>
    <row r="58" spans="1:10" x14ac:dyDescent="0.25">
      <c r="A58" s="290"/>
      <c r="B58" s="291"/>
      <c r="C58" s="291"/>
      <c r="D58" s="291"/>
      <c r="E58" s="290"/>
      <c r="F58" s="290"/>
      <c r="G58" s="292"/>
      <c r="H58" s="291"/>
      <c r="I58" s="291"/>
      <c r="J58" s="291"/>
    </row>
    <row r="59" spans="1:10" x14ac:dyDescent="0.25">
      <c r="A59" s="985" t="s">
        <v>208</v>
      </c>
      <c r="B59" s="986"/>
      <c r="C59" s="986"/>
      <c r="D59" s="986"/>
      <c r="E59" s="986"/>
      <c r="F59" s="986"/>
      <c r="G59" s="986"/>
      <c r="H59" s="986"/>
      <c r="I59" s="986"/>
      <c r="J59" s="987"/>
    </row>
    <row r="60" spans="1:10" x14ac:dyDescent="0.25">
      <c r="A60" s="975" t="s">
        <v>152</v>
      </c>
      <c r="B60" s="977" t="s">
        <v>153</v>
      </c>
      <c r="C60" s="978"/>
      <c r="D60" s="975" t="s">
        <v>154</v>
      </c>
      <c r="E60" s="975" t="s">
        <v>155</v>
      </c>
      <c r="F60" s="979" t="s">
        <v>200</v>
      </c>
      <c r="G60" s="975" t="s">
        <v>201</v>
      </c>
      <c r="H60" s="975" t="s">
        <v>158</v>
      </c>
      <c r="I60" s="988" t="s">
        <v>159</v>
      </c>
      <c r="J60" s="988" t="s">
        <v>160</v>
      </c>
    </row>
    <row r="61" spans="1:10" ht="45" x14ac:dyDescent="0.25">
      <c r="A61" s="976"/>
      <c r="B61" s="247" t="s">
        <v>161</v>
      </c>
      <c r="C61" s="247" t="s">
        <v>162</v>
      </c>
      <c r="D61" s="976"/>
      <c r="E61" s="976"/>
      <c r="F61" s="980"/>
      <c r="G61" s="976"/>
      <c r="H61" s="976"/>
      <c r="I61" s="989"/>
      <c r="J61" s="989"/>
    </row>
    <row r="62" spans="1:10" ht="22.5" x14ac:dyDescent="0.25">
      <c r="A62" s="248" t="s">
        <v>163</v>
      </c>
      <c r="B62" s="249" t="s">
        <v>164</v>
      </c>
      <c r="C62" s="250" t="s">
        <v>165</v>
      </c>
      <c r="D62" s="251" t="s">
        <v>166</v>
      </c>
      <c r="E62" s="252" t="s">
        <v>167</v>
      </c>
      <c r="F62" s="253"/>
      <c r="G62" s="249">
        <v>4</v>
      </c>
      <c r="H62" s="254"/>
      <c r="I62" s="255"/>
      <c r="J62" s="256"/>
    </row>
    <row r="63" spans="1:10" ht="22.5" x14ac:dyDescent="0.25">
      <c r="A63" s="257" t="s">
        <v>163</v>
      </c>
      <c r="B63" s="258" t="s">
        <v>168</v>
      </c>
      <c r="C63" s="250" t="s">
        <v>169</v>
      </c>
      <c r="D63" s="251" t="s">
        <v>166</v>
      </c>
      <c r="E63" s="260" t="s">
        <v>167</v>
      </c>
      <c r="F63" s="261"/>
      <c r="G63" s="258">
        <v>7</v>
      </c>
      <c r="H63" s="259"/>
      <c r="I63" s="262"/>
      <c r="J63" s="262"/>
    </row>
    <row r="64" spans="1:10" ht="22.5" x14ac:dyDescent="0.25">
      <c r="A64" s="257" t="s">
        <v>163</v>
      </c>
      <c r="B64" s="258" t="s">
        <v>171</v>
      </c>
      <c r="C64" s="250" t="s">
        <v>172</v>
      </c>
      <c r="D64" s="251" t="s">
        <v>166</v>
      </c>
      <c r="E64" s="260" t="s">
        <v>167</v>
      </c>
      <c r="F64" s="261"/>
      <c r="G64" s="258">
        <v>1</v>
      </c>
      <c r="H64" s="263"/>
      <c r="I64" s="264"/>
      <c r="J64" s="262"/>
    </row>
    <row r="65" spans="1:14" ht="56.25" x14ac:dyDescent="0.25">
      <c r="A65" s="257" t="s">
        <v>163</v>
      </c>
      <c r="B65" s="258" t="s">
        <v>202</v>
      </c>
      <c r="C65" s="259" t="s">
        <v>179</v>
      </c>
      <c r="D65" s="254" t="s">
        <v>203</v>
      </c>
      <c r="E65" s="260" t="s">
        <v>181</v>
      </c>
      <c r="F65" s="248"/>
      <c r="G65" s="249">
        <v>12</v>
      </c>
      <c r="H65" s="251"/>
      <c r="I65" s="256"/>
      <c r="J65" s="265"/>
    </row>
    <row r="66" spans="1:14" ht="67.5" x14ac:dyDescent="0.25">
      <c r="A66" s="248" t="s">
        <v>163</v>
      </c>
      <c r="B66" s="249" t="s">
        <v>205</v>
      </c>
      <c r="C66" s="266" t="s">
        <v>174</v>
      </c>
      <c r="D66" s="254" t="s">
        <v>206</v>
      </c>
      <c r="E66" s="252" t="s">
        <v>175</v>
      </c>
      <c r="F66" s="253"/>
      <c r="G66" s="267"/>
      <c r="H66" s="251"/>
      <c r="I66" s="256"/>
      <c r="J66" s="265"/>
    </row>
    <row r="67" spans="1:14" ht="56.25" x14ac:dyDescent="0.25">
      <c r="A67" s="268" t="s">
        <v>163</v>
      </c>
      <c r="B67" s="269" t="s">
        <v>173</v>
      </c>
      <c r="C67" s="270" t="s">
        <v>174</v>
      </c>
      <c r="D67" s="271" t="s">
        <v>203</v>
      </c>
      <c r="E67" s="272" t="s">
        <v>175</v>
      </c>
      <c r="F67" s="273"/>
      <c r="G67" s="267"/>
      <c r="H67" s="270"/>
      <c r="I67" s="274"/>
      <c r="J67" s="275"/>
    </row>
    <row r="68" spans="1:14" ht="45" x14ac:dyDescent="0.25">
      <c r="A68" s="257" t="s">
        <v>177</v>
      </c>
      <c r="B68" s="258" t="s">
        <v>178</v>
      </c>
      <c r="C68" s="259" t="s">
        <v>179</v>
      </c>
      <c r="D68" s="263" t="s">
        <v>180</v>
      </c>
      <c r="E68" s="260" t="s">
        <v>181</v>
      </c>
      <c r="F68" s="261"/>
      <c r="G68" s="267"/>
      <c r="H68" s="259"/>
      <c r="I68" s="262"/>
      <c r="J68" s="264"/>
    </row>
    <row r="69" spans="1:14" ht="45" x14ac:dyDescent="0.25">
      <c r="A69" s="268" t="s">
        <v>177</v>
      </c>
      <c r="B69" s="269" t="s">
        <v>178</v>
      </c>
      <c r="C69" s="270" t="s">
        <v>179</v>
      </c>
      <c r="D69" s="271" t="s">
        <v>180</v>
      </c>
      <c r="E69" s="260" t="s">
        <v>183</v>
      </c>
      <c r="F69" s="273"/>
      <c r="G69" s="267"/>
      <c r="H69" s="270"/>
      <c r="I69" s="274"/>
      <c r="J69" s="276"/>
    </row>
    <row r="70" spans="1:14" ht="33.75" x14ac:dyDescent="0.25">
      <c r="A70" s="257" t="s">
        <v>184</v>
      </c>
      <c r="B70" s="258" t="s">
        <v>185</v>
      </c>
      <c r="C70" s="259" t="s">
        <v>186</v>
      </c>
      <c r="D70" s="263" t="s">
        <v>187</v>
      </c>
      <c r="E70" s="260" t="s">
        <v>181</v>
      </c>
      <c r="F70" s="261"/>
      <c r="G70" s="267"/>
      <c r="H70" s="259"/>
      <c r="I70" s="262"/>
      <c r="J70" s="264"/>
    </row>
    <row r="71" spans="1:14" ht="22.5" x14ac:dyDescent="0.25">
      <c r="A71" s="277" t="s">
        <v>188</v>
      </c>
      <c r="B71" s="258" t="s">
        <v>189</v>
      </c>
      <c r="C71" s="259" t="s">
        <v>190</v>
      </c>
      <c r="D71" s="251" t="s">
        <v>166</v>
      </c>
      <c r="E71" s="260" t="s">
        <v>167</v>
      </c>
      <c r="F71" s="261"/>
      <c r="G71" s="258">
        <v>2</v>
      </c>
      <c r="H71" s="259"/>
      <c r="I71" s="262"/>
      <c r="J71" s="262"/>
    </row>
    <row r="72" spans="1:14" x14ac:dyDescent="0.25">
      <c r="A72" s="278" t="s">
        <v>188</v>
      </c>
      <c r="B72" s="279" t="s">
        <v>191</v>
      </c>
      <c r="C72" s="280" t="s">
        <v>192</v>
      </c>
      <c r="D72" s="251" t="s">
        <v>166</v>
      </c>
      <c r="E72" s="260" t="s">
        <v>183</v>
      </c>
      <c r="F72" s="282"/>
      <c r="G72" s="279">
        <v>0</v>
      </c>
      <c r="H72" s="280"/>
      <c r="I72" s="283"/>
      <c r="J72" s="283"/>
    </row>
    <row r="73" spans="1:14" x14ac:dyDescent="0.25">
      <c r="A73" s="287" t="s">
        <v>199</v>
      </c>
      <c r="B73" s="267"/>
      <c r="C73" s="288"/>
      <c r="D73" s="288"/>
      <c r="E73" s="289"/>
      <c r="F73" s="289"/>
      <c r="G73" s="267"/>
      <c r="H73" s="266"/>
      <c r="I73" s="266"/>
      <c r="J73" s="266"/>
    </row>
    <row r="75" spans="1:14" s="574" customFormat="1" ht="37.5" customHeight="1" x14ac:dyDescent="0.4">
      <c r="A75" s="943" t="s">
        <v>472</v>
      </c>
      <c r="B75" s="943"/>
      <c r="C75" s="943"/>
      <c r="D75" s="943"/>
      <c r="E75" s="943"/>
      <c r="F75" s="943"/>
      <c r="G75" s="943"/>
      <c r="H75" s="943"/>
      <c r="I75" s="943"/>
      <c r="J75" s="943"/>
      <c r="K75" s="590"/>
      <c r="L75" s="590"/>
      <c r="M75" s="590"/>
      <c r="N75" s="590"/>
    </row>
  </sheetData>
  <mergeCells count="40">
    <mergeCell ref="D23:D24"/>
    <mergeCell ref="E23:E24"/>
    <mergeCell ref="G23:G24"/>
    <mergeCell ref="J23:J24"/>
    <mergeCell ref="F23:F24"/>
    <mergeCell ref="I23:I24"/>
    <mergeCell ref="H23:H24"/>
    <mergeCell ref="A5:A6"/>
    <mergeCell ref="D5:D6"/>
    <mergeCell ref="J5:J6"/>
    <mergeCell ref="H5:H6"/>
    <mergeCell ref="I5:I6"/>
    <mergeCell ref="G5:G6"/>
    <mergeCell ref="A75:J75"/>
    <mergeCell ref="A59:J59"/>
    <mergeCell ref="A60:A61"/>
    <mergeCell ref="B60:C60"/>
    <mergeCell ref="D60:D61"/>
    <mergeCell ref="E60:E61"/>
    <mergeCell ref="F60:F61"/>
    <mergeCell ref="G60:G61"/>
    <mergeCell ref="H60:H61"/>
    <mergeCell ref="I60:I61"/>
    <mergeCell ref="J60:J61"/>
    <mergeCell ref="A2:J2"/>
    <mergeCell ref="H40:H41"/>
    <mergeCell ref="A40:A41"/>
    <mergeCell ref="B40:C40"/>
    <mergeCell ref="D40:D41"/>
    <mergeCell ref="E40:E41"/>
    <mergeCell ref="F40:F41"/>
    <mergeCell ref="A23:A24"/>
    <mergeCell ref="B23:C23"/>
    <mergeCell ref="I40:I41"/>
    <mergeCell ref="J40:J41"/>
    <mergeCell ref="G40:G41"/>
    <mergeCell ref="B5:C5"/>
    <mergeCell ref="A22:J22"/>
    <mergeCell ref="E5:E6"/>
    <mergeCell ref="F5:F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4" orientation="portrait" r:id="rId1"/>
  <rowBreaks count="1" manualBreakCount="1">
    <brk id="38" max="9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52"/>
  <sheetViews>
    <sheetView zoomScaleNormal="100" workbookViewId="0">
      <selection activeCell="P19" sqref="P19"/>
    </sheetView>
  </sheetViews>
  <sheetFormatPr baseColWidth="10" defaultRowHeight="15" x14ac:dyDescent="0.25"/>
  <cols>
    <col min="1" max="1" width="50.5703125" bestFit="1" customWidth="1"/>
    <col min="4" max="4" width="14.7109375" customWidth="1"/>
    <col min="14" max="14" width="14.42578125" customWidth="1"/>
  </cols>
  <sheetData>
    <row r="1" spans="1:14" ht="15.75" thickBot="1" x14ac:dyDescent="0.3">
      <c r="A1" s="237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</row>
    <row r="2" spans="1:14" ht="40.5" customHeight="1" thickBot="1" x14ac:dyDescent="0.3">
      <c r="A2" s="997" t="s">
        <v>504</v>
      </c>
      <c r="B2" s="998"/>
      <c r="C2" s="998"/>
      <c r="D2" s="998"/>
      <c r="E2" s="998"/>
      <c r="F2" s="998"/>
      <c r="G2" s="998"/>
      <c r="H2" s="998"/>
      <c r="I2" s="999"/>
      <c r="J2" s="347"/>
      <c r="K2" s="347"/>
      <c r="L2" s="347"/>
      <c r="M2" s="347"/>
      <c r="N2" s="347"/>
    </row>
    <row r="4" spans="1:14" ht="78.75" x14ac:dyDescent="0.25">
      <c r="A4" s="247" t="s">
        <v>505</v>
      </c>
      <c r="B4" s="339" t="s">
        <v>50</v>
      </c>
      <c r="C4" s="339" t="s">
        <v>28</v>
      </c>
      <c r="D4" s="340" t="s">
        <v>53</v>
      </c>
      <c r="E4" s="339" t="s">
        <v>13</v>
      </c>
      <c r="F4" s="341" t="s">
        <v>127</v>
      </c>
      <c r="G4" s="341" t="s">
        <v>83</v>
      </c>
      <c r="H4" s="341" t="s">
        <v>48</v>
      </c>
      <c r="I4" s="341" t="s">
        <v>13</v>
      </c>
    </row>
    <row r="5" spans="1:14" x14ac:dyDescent="0.25">
      <c r="A5" s="686" t="s">
        <v>30</v>
      </c>
      <c r="B5" s="687" t="s">
        <v>446</v>
      </c>
      <c r="C5" s="687"/>
      <c r="D5" s="687"/>
      <c r="E5" s="687"/>
      <c r="F5" s="687">
        <v>2</v>
      </c>
      <c r="G5" s="687"/>
      <c r="H5" s="687"/>
      <c r="I5" s="687"/>
    </row>
    <row r="6" spans="1:14" x14ac:dyDescent="0.25">
      <c r="A6" s="702" t="s">
        <v>30</v>
      </c>
      <c r="B6" s="703" t="s">
        <v>495</v>
      </c>
      <c r="C6" s="703"/>
      <c r="D6" s="703"/>
      <c r="E6" s="703"/>
      <c r="F6" s="703">
        <v>2</v>
      </c>
      <c r="G6" s="703"/>
      <c r="H6" s="703"/>
      <c r="I6" s="703"/>
    </row>
    <row r="7" spans="1:14" x14ac:dyDescent="0.25">
      <c r="A7" s="688" t="s">
        <v>31</v>
      </c>
      <c r="B7" s="689" t="s">
        <v>556</v>
      </c>
      <c r="C7" s="689"/>
      <c r="D7" s="689"/>
      <c r="E7" s="689"/>
      <c r="F7" s="689">
        <v>2</v>
      </c>
      <c r="G7" s="689"/>
      <c r="H7" s="689"/>
      <c r="I7" s="689"/>
    </row>
    <row r="8" spans="1:14" x14ac:dyDescent="0.25">
      <c r="A8" s="642" t="s">
        <v>31</v>
      </c>
      <c r="B8" s="643" t="s">
        <v>547</v>
      </c>
      <c r="C8" s="643"/>
      <c r="D8" s="643"/>
      <c r="E8" s="643"/>
      <c r="F8" s="643">
        <v>11</v>
      </c>
      <c r="G8" s="643"/>
      <c r="H8" s="643"/>
      <c r="I8" s="643"/>
    </row>
    <row r="9" spans="1:14" x14ac:dyDescent="0.25">
      <c r="A9" s="141" t="s">
        <v>32</v>
      </c>
      <c r="B9" s="343"/>
      <c r="C9" s="343"/>
      <c r="D9" s="343"/>
      <c r="E9" s="343"/>
      <c r="F9" s="343"/>
      <c r="G9" s="343"/>
      <c r="H9" s="343"/>
      <c r="I9" s="343"/>
    </row>
    <row r="10" spans="1:14" x14ac:dyDescent="0.25">
      <c r="A10" s="142" t="s">
        <v>62</v>
      </c>
      <c r="B10" s="343"/>
      <c r="C10" s="343"/>
      <c r="D10" s="343"/>
      <c r="E10" s="343"/>
      <c r="F10" s="343"/>
      <c r="G10" s="343"/>
      <c r="H10" s="343"/>
      <c r="I10" s="343"/>
    </row>
    <row r="11" spans="1:14" x14ac:dyDescent="0.25">
      <c r="A11" s="141" t="s">
        <v>51</v>
      </c>
      <c r="B11" s="343"/>
      <c r="C11" s="343"/>
      <c r="D11" s="343"/>
      <c r="E11" s="343"/>
      <c r="F11" s="343"/>
      <c r="G11" s="343"/>
      <c r="H11" s="343"/>
      <c r="I11" s="343"/>
    </row>
    <row r="12" spans="1:14" x14ac:dyDescent="0.25">
      <c r="A12" s="688" t="s">
        <v>35</v>
      </c>
      <c r="B12" s="687" t="s">
        <v>237</v>
      </c>
      <c r="C12" s="687"/>
      <c r="D12" s="687"/>
      <c r="E12" s="687"/>
      <c r="F12" s="687">
        <v>5</v>
      </c>
      <c r="G12" s="687"/>
      <c r="H12" s="687"/>
      <c r="I12" s="687"/>
    </row>
    <row r="13" spans="1:14" x14ac:dyDescent="0.25">
      <c r="A13" s="698" t="s">
        <v>35</v>
      </c>
      <c r="B13" s="699" t="s">
        <v>239</v>
      </c>
      <c r="C13" s="699"/>
      <c r="D13" s="699"/>
      <c r="E13" s="699"/>
      <c r="F13" s="699">
        <v>5</v>
      </c>
      <c r="G13" s="699"/>
      <c r="H13" s="699"/>
      <c r="I13" s="699"/>
    </row>
    <row r="14" spans="1:14" x14ac:dyDescent="0.25">
      <c r="A14" s="700" t="s">
        <v>35</v>
      </c>
      <c r="B14" s="701" t="s">
        <v>443</v>
      </c>
      <c r="C14" s="701"/>
      <c r="D14" s="701"/>
      <c r="E14" s="701"/>
      <c r="F14" s="701">
        <v>7</v>
      </c>
      <c r="G14" s="701"/>
      <c r="H14" s="701"/>
      <c r="I14" s="701"/>
    </row>
    <row r="15" spans="1:14" x14ac:dyDescent="0.25">
      <c r="A15" s="644" t="s">
        <v>35</v>
      </c>
      <c r="B15" s="645" t="s">
        <v>447</v>
      </c>
      <c r="C15" s="645"/>
      <c r="D15" s="645"/>
      <c r="E15" s="645"/>
      <c r="F15" s="645">
        <v>4</v>
      </c>
      <c r="G15" s="645"/>
      <c r="H15" s="645"/>
      <c r="I15" s="645"/>
    </row>
    <row r="16" spans="1:14" x14ac:dyDescent="0.25">
      <c r="A16" s="642" t="s">
        <v>35</v>
      </c>
      <c r="B16" s="643" t="s">
        <v>238</v>
      </c>
      <c r="C16" s="643"/>
      <c r="D16" s="643"/>
      <c r="E16" s="643"/>
      <c r="F16" s="643">
        <v>5</v>
      </c>
      <c r="G16" s="643"/>
      <c r="H16" s="643"/>
      <c r="I16" s="643"/>
    </row>
    <row r="17" spans="1:9" x14ac:dyDescent="0.25">
      <c r="A17" s="143" t="s">
        <v>36</v>
      </c>
      <c r="B17" s="343"/>
      <c r="C17" s="343"/>
      <c r="D17" s="343"/>
      <c r="E17" s="343"/>
      <c r="F17" s="343"/>
      <c r="G17" s="343"/>
      <c r="H17" s="343"/>
      <c r="I17" s="343"/>
    </row>
    <row r="18" spans="1:9" x14ac:dyDescent="0.25">
      <c r="A18" s="688" t="s">
        <v>37</v>
      </c>
      <c r="B18" s="687" t="s">
        <v>557</v>
      </c>
      <c r="C18" s="687"/>
      <c r="D18" s="687"/>
      <c r="E18" s="687"/>
      <c r="F18" s="687">
        <v>11</v>
      </c>
      <c r="G18" s="687"/>
      <c r="H18" s="687"/>
      <c r="I18" s="687"/>
    </row>
    <row r="19" spans="1:9" x14ac:dyDescent="0.25">
      <c r="A19" s="698" t="s">
        <v>37</v>
      </c>
      <c r="B19" s="699" t="s">
        <v>560</v>
      </c>
      <c r="C19" s="699"/>
      <c r="D19" s="699"/>
      <c r="E19" s="699"/>
      <c r="F19" s="699">
        <v>4</v>
      </c>
      <c r="G19" s="699"/>
      <c r="H19" s="699"/>
      <c r="I19" s="699"/>
    </row>
    <row r="20" spans="1:9" x14ac:dyDescent="0.25">
      <c r="A20" s="700" t="s">
        <v>37</v>
      </c>
      <c r="B20" s="701" t="s">
        <v>444</v>
      </c>
      <c r="C20" s="701"/>
      <c r="D20" s="701"/>
      <c r="E20" s="701"/>
      <c r="F20" s="701">
        <v>13</v>
      </c>
      <c r="G20" s="701"/>
      <c r="H20" s="701"/>
      <c r="I20" s="701"/>
    </row>
    <row r="21" spans="1:9" x14ac:dyDescent="0.25">
      <c r="A21" s="704" t="s">
        <v>37</v>
      </c>
      <c r="B21" s="703" t="s">
        <v>495</v>
      </c>
      <c r="C21" s="703"/>
      <c r="D21" s="703"/>
      <c r="E21" s="703"/>
      <c r="F21" s="703">
        <v>4</v>
      </c>
      <c r="G21" s="703"/>
      <c r="H21" s="703"/>
      <c r="I21" s="703"/>
    </row>
    <row r="22" spans="1:9" x14ac:dyDescent="0.25">
      <c r="A22" s="688" t="s">
        <v>38</v>
      </c>
      <c r="B22" s="687" t="s">
        <v>558</v>
      </c>
      <c r="C22" s="687"/>
      <c r="D22" s="687"/>
      <c r="E22" s="687"/>
      <c r="F22" s="687">
        <v>25</v>
      </c>
      <c r="G22" s="687"/>
      <c r="H22" s="687"/>
      <c r="I22" s="687"/>
    </row>
    <row r="23" spans="1:9" x14ac:dyDescent="0.25">
      <c r="A23" s="698" t="s">
        <v>38</v>
      </c>
      <c r="B23" s="699" t="s">
        <v>561</v>
      </c>
      <c r="C23" s="699"/>
      <c r="D23" s="699"/>
      <c r="E23" s="699"/>
      <c r="F23" s="699">
        <v>2</v>
      </c>
      <c r="G23" s="699"/>
      <c r="H23" s="699"/>
      <c r="I23" s="699"/>
    </row>
    <row r="24" spans="1:9" x14ac:dyDescent="0.25">
      <c r="A24" s="700" t="s">
        <v>38</v>
      </c>
      <c r="B24" s="701" t="s">
        <v>445</v>
      </c>
      <c r="C24" s="701"/>
      <c r="D24" s="701"/>
      <c r="E24" s="701"/>
      <c r="F24" s="701">
        <v>16</v>
      </c>
      <c r="G24" s="701"/>
      <c r="H24" s="701"/>
      <c r="I24" s="701"/>
    </row>
    <row r="25" spans="1:9" x14ac:dyDescent="0.25">
      <c r="A25" s="644" t="s">
        <v>38</v>
      </c>
      <c r="B25" s="645" t="s">
        <v>448</v>
      </c>
      <c r="C25" s="645"/>
      <c r="D25" s="645"/>
      <c r="E25" s="645"/>
      <c r="F25" s="645">
        <v>38</v>
      </c>
      <c r="G25" s="645"/>
      <c r="H25" s="645"/>
      <c r="I25" s="645"/>
    </row>
    <row r="26" spans="1:9" x14ac:dyDescent="0.25">
      <c r="A26" s="642" t="s">
        <v>38</v>
      </c>
      <c r="B26" s="643" t="s">
        <v>548</v>
      </c>
      <c r="C26" s="643"/>
      <c r="D26" s="643"/>
      <c r="E26" s="643"/>
      <c r="F26" s="643">
        <v>6</v>
      </c>
      <c r="G26" s="643"/>
      <c r="H26" s="643"/>
      <c r="I26" s="643"/>
    </row>
    <row r="27" spans="1:9" s="70" customFormat="1" x14ac:dyDescent="0.25">
      <c r="A27" s="704" t="s">
        <v>38</v>
      </c>
      <c r="B27" s="703" t="s">
        <v>496</v>
      </c>
      <c r="C27" s="703"/>
      <c r="D27" s="703"/>
      <c r="E27" s="703"/>
      <c r="F27" s="703">
        <v>11</v>
      </c>
      <c r="G27" s="703"/>
      <c r="H27" s="703"/>
      <c r="I27" s="703"/>
    </row>
    <row r="28" spans="1:9" x14ac:dyDescent="0.25">
      <c r="A28" s="698" t="s">
        <v>39</v>
      </c>
      <c r="B28" s="699" t="s">
        <v>562</v>
      </c>
      <c r="C28" s="699"/>
      <c r="D28" s="699"/>
      <c r="E28" s="699"/>
      <c r="F28" s="699">
        <v>7</v>
      </c>
      <c r="G28" s="699"/>
      <c r="H28" s="699"/>
      <c r="I28" s="699"/>
    </row>
    <row r="29" spans="1:9" s="70" customFormat="1" x14ac:dyDescent="0.25">
      <c r="A29" s="642" t="s">
        <v>39</v>
      </c>
      <c r="B29" s="643" t="s">
        <v>549</v>
      </c>
      <c r="C29" s="643"/>
      <c r="D29" s="643"/>
      <c r="E29" s="643"/>
      <c r="F29" s="643">
        <v>2</v>
      </c>
      <c r="G29" s="643"/>
      <c r="H29" s="643"/>
      <c r="I29" s="643"/>
    </row>
    <row r="30" spans="1:9" x14ac:dyDescent="0.25">
      <c r="A30" s="644" t="s">
        <v>39</v>
      </c>
      <c r="B30" s="645" t="s">
        <v>449</v>
      </c>
      <c r="C30" s="645"/>
      <c r="D30" s="645"/>
      <c r="E30" s="645"/>
      <c r="F30" s="645">
        <v>16</v>
      </c>
      <c r="G30" s="645"/>
      <c r="H30" s="645"/>
      <c r="I30" s="645"/>
    </row>
    <row r="31" spans="1:9" x14ac:dyDescent="0.25">
      <c r="A31" s="698" t="s">
        <v>40</v>
      </c>
      <c r="B31" s="699" t="s">
        <v>560</v>
      </c>
      <c r="C31" s="699"/>
      <c r="D31" s="699"/>
      <c r="E31" s="699"/>
      <c r="F31" s="699">
        <v>12</v>
      </c>
      <c r="G31" s="699"/>
      <c r="H31" s="699"/>
      <c r="I31" s="699"/>
    </row>
    <row r="32" spans="1:9" x14ac:dyDescent="0.25">
      <c r="A32" s="642" t="s">
        <v>40</v>
      </c>
      <c r="B32" s="643" t="s">
        <v>550</v>
      </c>
      <c r="C32" s="643"/>
      <c r="D32" s="643"/>
      <c r="E32" s="643"/>
      <c r="F32" s="643">
        <v>20</v>
      </c>
      <c r="G32" s="643"/>
      <c r="H32" s="643"/>
      <c r="I32" s="643"/>
    </row>
    <row r="33" spans="1:9" x14ac:dyDescent="0.25">
      <c r="A33" s="141" t="s">
        <v>41</v>
      </c>
      <c r="B33" s="343"/>
      <c r="C33" s="342"/>
      <c r="D33" s="342"/>
      <c r="E33" s="342"/>
      <c r="F33" s="342"/>
      <c r="G33" s="342"/>
      <c r="H33" s="342"/>
      <c r="I33" s="342"/>
    </row>
    <row r="34" spans="1:9" x14ac:dyDescent="0.25">
      <c r="A34" s="143" t="s">
        <v>126</v>
      </c>
      <c r="B34" s="343"/>
      <c r="C34" s="342"/>
      <c r="D34" s="342"/>
      <c r="E34" s="342"/>
      <c r="F34" s="342"/>
      <c r="G34" s="342"/>
      <c r="H34" s="342"/>
      <c r="I34" s="342"/>
    </row>
    <row r="35" spans="1:9" x14ac:dyDescent="0.25">
      <c r="A35" s="141" t="s">
        <v>33</v>
      </c>
      <c r="B35" s="343"/>
      <c r="C35" s="342"/>
      <c r="D35" s="342"/>
      <c r="E35" s="342"/>
      <c r="F35" s="342"/>
      <c r="G35" s="342"/>
      <c r="H35" s="342"/>
      <c r="I35" s="342"/>
    </row>
    <row r="36" spans="1:9" x14ac:dyDescent="0.25">
      <c r="A36" s="141" t="s">
        <v>128</v>
      </c>
      <c r="B36" s="343"/>
      <c r="C36" s="342"/>
      <c r="D36" s="342"/>
      <c r="E36" s="342"/>
      <c r="F36" s="342"/>
      <c r="G36" s="342"/>
      <c r="H36" s="342"/>
      <c r="I36" s="342"/>
    </row>
    <row r="37" spans="1:9" x14ac:dyDescent="0.25">
      <c r="A37" s="688" t="s">
        <v>54</v>
      </c>
      <c r="B37" s="687" t="s">
        <v>236</v>
      </c>
      <c r="C37" s="687"/>
      <c r="D37" s="687"/>
      <c r="E37" s="687"/>
      <c r="F37" s="687">
        <v>2</v>
      </c>
      <c r="G37" s="687"/>
      <c r="H37" s="687"/>
      <c r="I37" s="687"/>
    </row>
    <row r="38" spans="1:9" x14ac:dyDescent="0.25">
      <c r="A38" s="141" t="s">
        <v>55</v>
      </c>
      <c r="B38" s="343"/>
      <c r="C38" s="342"/>
      <c r="D38" s="342"/>
      <c r="E38" s="342"/>
      <c r="F38" s="342"/>
      <c r="G38" s="342"/>
      <c r="H38" s="342"/>
      <c r="I38" s="342"/>
    </row>
    <row r="39" spans="1:9" x14ac:dyDescent="0.25">
      <c r="A39" s="144" t="s">
        <v>59</v>
      </c>
      <c r="B39" s="343"/>
      <c r="C39" s="342"/>
      <c r="D39" s="342"/>
      <c r="E39" s="342"/>
      <c r="F39" s="342"/>
      <c r="G39" s="342"/>
      <c r="H39" s="342"/>
      <c r="I39" s="342"/>
    </row>
    <row r="40" spans="1:9" x14ac:dyDescent="0.25">
      <c r="A40" s="143" t="s">
        <v>56</v>
      </c>
      <c r="B40" s="343"/>
      <c r="C40" s="342"/>
      <c r="D40" s="342"/>
      <c r="E40" s="342"/>
      <c r="F40" s="342"/>
      <c r="G40" s="342"/>
      <c r="H40" s="342"/>
      <c r="I40" s="342"/>
    </row>
    <row r="41" spans="1:9" x14ac:dyDescent="0.25">
      <c r="A41" s="143" t="s">
        <v>57</v>
      </c>
      <c r="B41" s="343"/>
      <c r="C41" s="342"/>
      <c r="D41" s="342"/>
      <c r="E41" s="342"/>
      <c r="F41" s="342"/>
      <c r="G41" s="342"/>
      <c r="H41" s="342"/>
      <c r="I41" s="342"/>
    </row>
    <row r="42" spans="1:9" x14ac:dyDescent="0.25">
      <c r="A42" s="143" t="s">
        <v>34</v>
      </c>
      <c r="B42" s="343"/>
      <c r="C42" s="342"/>
      <c r="D42" s="342"/>
      <c r="E42" s="342"/>
      <c r="F42" s="342"/>
      <c r="G42" s="342"/>
      <c r="H42" s="342"/>
      <c r="I42" s="342"/>
    </row>
    <row r="43" spans="1:9" x14ac:dyDescent="0.25">
      <c r="A43" s="143" t="s">
        <v>58</v>
      </c>
      <c r="B43" s="343"/>
      <c r="C43" s="342"/>
      <c r="D43" s="342"/>
      <c r="E43" s="342"/>
      <c r="F43" s="342"/>
      <c r="G43" s="342"/>
      <c r="H43" s="342"/>
      <c r="I43" s="342"/>
    </row>
    <row r="44" spans="1:9" x14ac:dyDescent="0.25">
      <c r="A44" s="141" t="s">
        <v>124</v>
      </c>
      <c r="B44" s="343"/>
      <c r="C44" s="342"/>
      <c r="D44" s="342"/>
      <c r="E44" s="342"/>
      <c r="F44" s="342"/>
      <c r="G44" s="342"/>
      <c r="H44" s="342"/>
      <c r="I44" s="342"/>
    </row>
    <row r="45" spans="1:9" x14ac:dyDescent="0.25">
      <c r="A45" s="690" t="s">
        <v>129</v>
      </c>
      <c r="B45" s="691" t="s">
        <v>236</v>
      </c>
      <c r="C45" s="692"/>
      <c r="D45" s="692"/>
      <c r="E45" s="692"/>
      <c r="F45" s="692">
        <v>2</v>
      </c>
      <c r="G45" s="692"/>
      <c r="H45" s="692"/>
      <c r="I45" s="692"/>
    </row>
    <row r="46" spans="1:9" x14ac:dyDescent="0.25">
      <c r="A46" s="693" t="s">
        <v>240</v>
      </c>
      <c r="B46" s="694" t="s">
        <v>236</v>
      </c>
      <c r="C46" s="694"/>
      <c r="D46" s="694"/>
      <c r="E46" s="694"/>
      <c r="F46" s="694">
        <v>1</v>
      </c>
      <c r="G46" s="694"/>
      <c r="H46" s="694"/>
      <c r="I46" s="694"/>
    </row>
    <row r="47" spans="1:9" x14ac:dyDescent="0.25">
      <c r="A47" s="287" t="s">
        <v>199</v>
      </c>
      <c r="B47" s="267"/>
      <c r="C47" s="288"/>
      <c r="D47" s="345"/>
      <c r="E47" s="289"/>
      <c r="F47" s="289"/>
      <c r="G47" s="267"/>
      <c r="H47" s="345"/>
      <c r="I47" s="267"/>
    </row>
    <row r="49" spans="1:14" s="70" customFormat="1" ht="45" x14ac:dyDescent="0.25">
      <c r="B49" s="591" t="s">
        <v>481</v>
      </c>
      <c r="C49" s="586" t="s">
        <v>13</v>
      </c>
      <c r="D49" s="591" t="s">
        <v>482</v>
      </c>
    </row>
    <row r="50" spans="1:14" ht="25.5" customHeight="1" x14ac:dyDescent="0.25">
      <c r="A50" s="592" t="s">
        <v>480</v>
      </c>
      <c r="B50" s="57"/>
      <c r="C50" s="57"/>
      <c r="D50" s="57"/>
    </row>
    <row r="52" spans="1:14" s="574" customFormat="1" ht="37.5" customHeight="1" x14ac:dyDescent="0.4">
      <c r="A52" s="1000" t="s">
        <v>472</v>
      </c>
      <c r="B52" s="1000"/>
      <c r="C52" s="1000"/>
      <c r="D52" s="1000"/>
      <c r="E52" s="1000"/>
      <c r="F52" s="1000"/>
      <c r="G52" s="1000"/>
      <c r="H52" s="1000"/>
      <c r="I52" s="1000"/>
      <c r="J52" s="590"/>
      <c r="K52" s="590"/>
      <c r="L52" s="590"/>
      <c r="M52" s="590"/>
      <c r="N52" s="590"/>
    </row>
  </sheetData>
  <mergeCells count="2">
    <mergeCell ref="A2:I2"/>
    <mergeCell ref="A52:I5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9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S53"/>
  <sheetViews>
    <sheetView zoomScale="75" zoomScaleNormal="75" workbookViewId="0">
      <selection activeCell="D19" sqref="D19:F19"/>
    </sheetView>
  </sheetViews>
  <sheetFormatPr baseColWidth="10" defaultRowHeight="11.25" x14ac:dyDescent="0.2"/>
  <cols>
    <col min="1" max="1" width="56.28515625" style="17" customWidth="1"/>
    <col min="2" max="3" width="19" style="17" customWidth="1"/>
    <col min="4" max="4" width="17.85546875" style="17" customWidth="1"/>
    <col min="5" max="5" width="13.85546875" style="18" customWidth="1"/>
    <col min="6" max="6" width="14.5703125" style="17" customWidth="1"/>
    <col min="7" max="7" width="19" style="17" customWidth="1"/>
    <col min="8" max="8" width="13.7109375" style="17" customWidth="1"/>
    <col min="9" max="10" width="17.7109375" style="17" customWidth="1"/>
    <col min="11" max="11" width="21.42578125" style="17" customWidth="1"/>
    <col min="12" max="12" width="14.140625" style="17" customWidth="1"/>
    <col min="13" max="13" width="16.85546875" style="17" customWidth="1"/>
    <col min="14" max="256" width="11.42578125" style="17"/>
    <col min="257" max="257" width="50.7109375" style="17" customWidth="1"/>
    <col min="258" max="258" width="9.5703125" style="17" customWidth="1"/>
    <col min="259" max="259" width="13.85546875" style="17" customWidth="1"/>
    <col min="260" max="260" width="11.7109375" style="17" customWidth="1"/>
    <col min="261" max="261" width="15.5703125" style="17" customWidth="1"/>
    <col min="262" max="262" width="4.7109375" style="17" bestFit="1" customWidth="1"/>
    <col min="263" max="263" width="13.42578125" style="17" bestFit="1" customWidth="1"/>
    <col min="264" max="264" width="14.42578125" style="17" bestFit="1" customWidth="1"/>
    <col min="265" max="265" width="17" style="17" bestFit="1" customWidth="1"/>
    <col min="266" max="266" width="5.42578125" style="17" bestFit="1" customWidth="1"/>
    <col min="267" max="267" width="17.140625" style="17" customWidth="1"/>
    <col min="268" max="268" width="11.42578125" style="17"/>
    <col min="269" max="269" width="16.28515625" style="17" customWidth="1"/>
    <col min="270" max="512" width="11.42578125" style="17"/>
    <col min="513" max="513" width="50.7109375" style="17" customWidth="1"/>
    <col min="514" max="514" width="9.5703125" style="17" customWidth="1"/>
    <col min="515" max="515" width="13.85546875" style="17" customWidth="1"/>
    <col min="516" max="516" width="11.7109375" style="17" customWidth="1"/>
    <col min="517" max="517" width="15.5703125" style="17" customWidth="1"/>
    <col min="518" max="518" width="4.7109375" style="17" bestFit="1" customWidth="1"/>
    <col min="519" max="519" width="13.42578125" style="17" bestFit="1" customWidth="1"/>
    <col min="520" max="520" width="14.42578125" style="17" bestFit="1" customWidth="1"/>
    <col min="521" max="521" width="17" style="17" bestFit="1" customWidth="1"/>
    <col min="522" max="522" width="5.42578125" style="17" bestFit="1" customWidth="1"/>
    <col min="523" max="523" width="17.140625" style="17" customWidth="1"/>
    <col min="524" max="524" width="11.42578125" style="17"/>
    <col min="525" max="525" width="16.28515625" style="17" customWidth="1"/>
    <col min="526" max="768" width="11.42578125" style="17"/>
    <col min="769" max="769" width="50.7109375" style="17" customWidth="1"/>
    <col min="770" max="770" width="9.5703125" style="17" customWidth="1"/>
    <col min="771" max="771" width="13.85546875" style="17" customWidth="1"/>
    <col min="772" max="772" width="11.7109375" style="17" customWidth="1"/>
    <col min="773" max="773" width="15.5703125" style="17" customWidth="1"/>
    <col min="774" max="774" width="4.7109375" style="17" bestFit="1" customWidth="1"/>
    <col min="775" max="775" width="13.42578125" style="17" bestFit="1" customWidth="1"/>
    <col min="776" max="776" width="14.42578125" style="17" bestFit="1" customWidth="1"/>
    <col min="777" max="777" width="17" style="17" bestFit="1" customWidth="1"/>
    <col min="778" max="778" width="5.42578125" style="17" bestFit="1" customWidth="1"/>
    <col min="779" max="779" width="17.140625" style="17" customWidth="1"/>
    <col min="780" max="780" width="11.42578125" style="17"/>
    <col min="781" max="781" width="16.28515625" style="17" customWidth="1"/>
    <col min="782" max="1024" width="11.42578125" style="17"/>
    <col min="1025" max="1025" width="50.7109375" style="17" customWidth="1"/>
    <col min="1026" max="1026" width="9.5703125" style="17" customWidth="1"/>
    <col min="1027" max="1027" width="13.85546875" style="17" customWidth="1"/>
    <col min="1028" max="1028" width="11.7109375" style="17" customWidth="1"/>
    <col min="1029" max="1029" width="15.5703125" style="17" customWidth="1"/>
    <col min="1030" max="1030" width="4.7109375" style="17" bestFit="1" customWidth="1"/>
    <col min="1031" max="1031" width="13.42578125" style="17" bestFit="1" customWidth="1"/>
    <col min="1032" max="1032" width="14.42578125" style="17" bestFit="1" customWidth="1"/>
    <col min="1033" max="1033" width="17" style="17" bestFit="1" customWidth="1"/>
    <col min="1034" max="1034" width="5.42578125" style="17" bestFit="1" customWidth="1"/>
    <col min="1035" max="1035" width="17.140625" style="17" customWidth="1"/>
    <col min="1036" max="1036" width="11.42578125" style="17"/>
    <col min="1037" max="1037" width="16.28515625" style="17" customWidth="1"/>
    <col min="1038" max="1280" width="11.42578125" style="17"/>
    <col min="1281" max="1281" width="50.7109375" style="17" customWidth="1"/>
    <col min="1282" max="1282" width="9.5703125" style="17" customWidth="1"/>
    <col min="1283" max="1283" width="13.85546875" style="17" customWidth="1"/>
    <col min="1284" max="1284" width="11.7109375" style="17" customWidth="1"/>
    <col min="1285" max="1285" width="15.5703125" style="17" customWidth="1"/>
    <col min="1286" max="1286" width="4.7109375" style="17" bestFit="1" customWidth="1"/>
    <col min="1287" max="1287" width="13.42578125" style="17" bestFit="1" customWidth="1"/>
    <col min="1288" max="1288" width="14.42578125" style="17" bestFit="1" customWidth="1"/>
    <col min="1289" max="1289" width="17" style="17" bestFit="1" customWidth="1"/>
    <col min="1290" max="1290" width="5.42578125" style="17" bestFit="1" customWidth="1"/>
    <col min="1291" max="1291" width="17.140625" style="17" customWidth="1"/>
    <col min="1292" max="1292" width="11.42578125" style="17"/>
    <col min="1293" max="1293" width="16.28515625" style="17" customWidth="1"/>
    <col min="1294" max="1536" width="11.42578125" style="17"/>
    <col min="1537" max="1537" width="50.7109375" style="17" customWidth="1"/>
    <col min="1538" max="1538" width="9.5703125" style="17" customWidth="1"/>
    <col min="1539" max="1539" width="13.85546875" style="17" customWidth="1"/>
    <col min="1540" max="1540" width="11.7109375" style="17" customWidth="1"/>
    <col min="1541" max="1541" width="15.5703125" style="17" customWidth="1"/>
    <col min="1542" max="1542" width="4.7109375" style="17" bestFit="1" customWidth="1"/>
    <col min="1543" max="1543" width="13.42578125" style="17" bestFit="1" customWidth="1"/>
    <col min="1544" max="1544" width="14.42578125" style="17" bestFit="1" customWidth="1"/>
    <col min="1545" max="1545" width="17" style="17" bestFit="1" customWidth="1"/>
    <col min="1546" max="1546" width="5.42578125" style="17" bestFit="1" customWidth="1"/>
    <col min="1547" max="1547" width="17.140625" style="17" customWidth="1"/>
    <col min="1548" max="1548" width="11.42578125" style="17"/>
    <col min="1549" max="1549" width="16.28515625" style="17" customWidth="1"/>
    <col min="1550" max="1792" width="11.42578125" style="17"/>
    <col min="1793" max="1793" width="50.7109375" style="17" customWidth="1"/>
    <col min="1794" max="1794" width="9.5703125" style="17" customWidth="1"/>
    <col min="1795" max="1795" width="13.85546875" style="17" customWidth="1"/>
    <col min="1796" max="1796" width="11.7109375" style="17" customWidth="1"/>
    <col min="1797" max="1797" width="15.5703125" style="17" customWidth="1"/>
    <col min="1798" max="1798" width="4.7109375" style="17" bestFit="1" customWidth="1"/>
    <col min="1799" max="1799" width="13.42578125" style="17" bestFit="1" customWidth="1"/>
    <col min="1800" max="1800" width="14.42578125" style="17" bestFit="1" customWidth="1"/>
    <col min="1801" max="1801" width="17" style="17" bestFit="1" customWidth="1"/>
    <col min="1802" max="1802" width="5.42578125" style="17" bestFit="1" customWidth="1"/>
    <col min="1803" max="1803" width="17.140625" style="17" customWidth="1"/>
    <col min="1804" max="1804" width="11.42578125" style="17"/>
    <col min="1805" max="1805" width="16.28515625" style="17" customWidth="1"/>
    <col min="1806" max="2048" width="11.42578125" style="17"/>
    <col min="2049" max="2049" width="50.7109375" style="17" customWidth="1"/>
    <col min="2050" max="2050" width="9.5703125" style="17" customWidth="1"/>
    <col min="2051" max="2051" width="13.85546875" style="17" customWidth="1"/>
    <col min="2052" max="2052" width="11.7109375" style="17" customWidth="1"/>
    <col min="2053" max="2053" width="15.5703125" style="17" customWidth="1"/>
    <col min="2054" max="2054" width="4.7109375" style="17" bestFit="1" customWidth="1"/>
    <col min="2055" max="2055" width="13.42578125" style="17" bestFit="1" customWidth="1"/>
    <col min="2056" max="2056" width="14.42578125" style="17" bestFit="1" customWidth="1"/>
    <col min="2057" max="2057" width="17" style="17" bestFit="1" customWidth="1"/>
    <col min="2058" max="2058" width="5.42578125" style="17" bestFit="1" customWidth="1"/>
    <col min="2059" max="2059" width="17.140625" style="17" customWidth="1"/>
    <col min="2060" max="2060" width="11.42578125" style="17"/>
    <col min="2061" max="2061" width="16.28515625" style="17" customWidth="1"/>
    <col min="2062" max="2304" width="11.42578125" style="17"/>
    <col min="2305" max="2305" width="50.7109375" style="17" customWidth="1"/>
    <col min="2306" max="2306" width="9.5703125" style="17" customWidth="1"/>
    <col min="2307" max="2307" width="13.85546875" style="17" customWidth="1"/>
    <col min="2308" max="2308" width="11.7109375" style="17" customWidth="1"/>
    <col min="2309" max="2309" width="15.5703125" style="17" customWidth="1"/>
    <col min="2310" max="2310" width="4.7109375" style="17" bestFit="1" customWidth="1"/>
    <col min="2311" max="2311" width="13.42578125" style="17" bestFit="1" customWidth="1"/>
    <col min="2312" max="2312" width="14.42578125" style="17" bestFit="1" customWidth="1"/>
    <col min="2313" max="2313" width="17" style="17" bestFit="1" customWidth="1"/>
    <col min="2314" max="2314" width="5.42578125" style="17" bestFit="1" customWidth="1"/>
    <col min="2315" max="2315" width="17.140625" style="17" customWidth="1"/>
    <col min="2316" max="2316" width="11.42578125" style="17"/>
    <col min="2317" max="2317" width="16.28515625" style="17" customWidth="1"/>
    <col min="2318" max="2560" width="11.42578125" style="17"/>
    <col min="2561" max="2561" width="50.7109375" style="17" customWidth="1"/>
    <col min="2562" max="2562" width="9.5703125" style="17" customWidth="1"/>
    <col min="2563" max="2563" width="13.85546875" style="17" customWidth="1"/>
    <col min="2564" max="2564" width="11.7109375" style="17" customWidth="1"/>
    <col min="2565" max="2565" width="15.5703125" style="17" customWidth="1"/>
    <col min="2566" max="2566" width="4.7109375" style="17" bestFit="1" customWidth="1"/>
    <col min="2567" max="2567" width="13.42578125" style="17" bestFit="1" customWidth="1"/>
    <col min="2568" max="2568" width="14.42578125" style="17" bestFit="1" customWidth="1"/>
    <col min="2569" max="2569" width="17" style="17" bestFit="1" customWidth="1"/>
    <col min="2570" max="2570" width="5.42578125" style="17" bestFit="1" customWidth="1"/>
    <col min="2571" max="2571" width="17.140625" style="17" customWidth="1"/>
    <col min="2572" max="2572" width="11.42578125" style="17"/>
    <col min="2573" max="2573" width="16.28515625" style="17" customWidth="1"/>
    <col min="2574" max="2816" width="11.42578125" style="17"/>
    <col min="2817" max="2817" width="50.7109375" style="17" customWidth="1"/>
    <col min="2818" max="2818" width="9.5703125" style="17" customWidth="1"/>
    <col min="2819" max="2819" width="13.85546875" style="17" customWidth="1"/>
    <col min="2820" max="2820" width="11.7109375" style="17" customWidth="1"/>
    <col min="2821" max="2821" width="15.5703125" style="17" customWidth="1"/>
    <col min="2822" max="2822" width="4.7109375" style="17" bestFit="1" customWidth="1"/>
    <col min="2823" max="2823" width="13.42578125" style="17" bestFit="1" customWidth="1"/>
    <col min="2824" max="2824" width="14.42578125" style="17" bestFit="1" customWidth="1"/>
    <col min="2825" max="2825" width="17" style="17" bestFit="1" customWidth="1"/>
    <col min="2826" max="2826" width="5.42578125" style="17" bestFit="1" customWidth="1"/>
    <col min="2827" max="2827" width="17.140625" style="17" customWidth="1"/>
    <col min="2828" max="2828" width="11.42578125" style="17"/>
    <col min="2829" max="2829" width="16.28515625" style="17" customWidth="1"/>
    <col min="2830" max="3072" width="11.42578125" style="17"/>
    <col min="3073" max="3073" width="50.7109375" style="17" customWidth="1"/>
    <col min="3074" max="3074" width="9.5703125" style="17" customWidth="1"/>
    <col min="3075" max="3075" width="13.85546875" style="17" customWidth="1"/>
    <col min="3076" max="3076" width="11.7109375" style="17" customWidth="1"/>
    <col min="3077" max="3077" width="15.5703125" style="17" customWidth="1"/>
    <col min="3078" max="3078" width="4.7109375" style="17" bestFit="1" customWidth="1"/>
    <col min="3079" max="3079" width="13.42578125" style="17" bestFit="1" customWidth="1"/>
    <col min="3080" max="3080" width="14.42578125" style="17" bestFit="1" customWidth="1"/>
    <col min="3081" max="3081" width="17" style="17" bestFit="1" customWidth="1"/>
    <col min="3082" max="3082" width="5.42578125" style="17" bestFit="1" customWidth="1"/>
    <col min="3083" max="3083" width="17.140625" style="17" customWidth="1"/>
    <col min="3084" max="3084" width="11.42578125" style="17"/>
    <col min="3085" max="3085" width="16.28515625" style="17" customWidth="1"/>
    <col min="3086" max="3328" width="11.42578125" style="17"/>
    <col min="3329" max="3329" width="50.7109375" style="17" customWidth="1"/>
    <col min="3330" max="3330" width="9.5703125" style="17" customWidth="1"/>
    <col min="3331" max="3331" width="13.85546875" style="17" customWidth="1"/>
    <col min="3332" max="3332" width="11.7109375" style="17" customWidth="1"/>
    <col min="3333" max="3333" width="15.5703125" style="17" customWidth="1"/>
    <col min="3334" max="3334" width="4.7109375" style="17" bestFit="1" customWidth="1"/>
    <col min="3335" max="3335" width="13.42578125" style="17" bestFit="1" customWidth="1"/>
    <col min="3336" max="3336" width="14.42578125" style="17" bestFit="1" customWidth="1"/>
    <col min="3337" max="3337" width="17" style="17" bestFit="1" customWidth="1"/>
    <col min="3338" max="3338" width="5.42578125" style="17" bestFit="1" customWidth="1"/>
    <col min="3339" max="3339" width="17.140625" style="17" customWidth="1"/>
    <col min="3340" max="3340" width="11.42578125" style="17"/>
    <col min="3341" max="3341" width="16.28515625" style="17" customWidth="1"/>
    <col min="3342" max="3584" width="11.42578125" style="17"/>
    <col min="3585" max="3585" width="50.7109375" style="17" customWidth="1"/>
    <col min="3586" max="3586" width="9.5703125" style="17" customWidth="1"/>
    <col min="3587" max="3587" width="13.85546875" style="17" customWidth="1"/>
    <col min="3588" max="3588" width="11.7109375" style="17" customWidth="1"/>
    <col min="3589" max="3589" width="15.5703125" style="17" customWidth="1"/>
    <col min="3590" max="3590" width="4.7109375" style="17" bestFit="1" customWidth="1"/>
    <col min="3591" max="3591" width="13.42578125" style="17" bestFit="1" customWidth="1"/>
    <col min="3592" max="3592" width="14.42578125" style="17" bestFit="1" customWidth="1"/>
    <col min="3593" max="3593" width="17" style="17" bestFit="1" customWidth="1"/>
    <col min="3594" max="3594" width="5.42578125" style="17" bestFit="1" customWidth="1"/>
    <col min="3595" max="3595" width="17.140625" style="17" customWidth="1"/>
    <col min="3596" max="3596" width="11.42578125" style="17"/>
    <col min="3597" max="3597" width="16.28515625" style="17" customWidth="1"/>
    <col min="3598" max="3840" width="11.42578125" style="17"/>
    <col min="3841" max="3841" width="50.7109375" style="17" customWidth="1"/>
    <col min="3842" max="3842" width="9.5703125" style="17" customWidth="1"/>
    <col min="3843" max="3843" width="13.85546875" style="17" customWidth="1"/>
    <col min="3844" max="3844" width="11.7109375" style="17" customWidth="1"/>
    <col min="3845" max="3845" width="15.5703125" style="17" customWidth="1"/>
    <col min="3846" max="3846" width="4.7109375" style="17" bestFit="1" customWidth="1"/>
    <col min="3847" max="3847" width="13.42578125" style="17" bestFit="1" customWidth="1"/>
    <col min="3848" max="3848" width="14.42578125" style="17" bestFit="1" customWidth="1"/>
    <col min="3849" max="3849" width="17" style="17" bestFit="1" customWidth="1"/>
    <col min="3850" max="3850" width="5.42578125" style="17" bestFit="1" customWidth="1"/>
    <col min="3851" max="3851" width="17.140625" style="17" customWidth="1"/>
    <col min="3852" max="3852" width="11.42578125" style="17"/>
    <col min="3853" max="3853" width="16.28515625" style="17" customWidth="1"/>
    <col min="3854" max="4096" width="11.42578125" style="17"/>
    <col min="4097" max="4097" width="50.7109375" style="17" customWidth="1"/>
    <col min="4098" max="4098" width="9.5703125" style="17" customWidth="1"/>
    <col min="4099" max="4099" width="13.85546875" style="17" customWidth="1"/>
    <col min="4100" max="4100" width="11.7109375" style="17" customWidth="1"/>
    <col min="4101" max="4101" width="15.5703125" style="17" customWidth="1"/>
    <col min="4102" max="4102" width="4.7109375" style="17" bestFit="1" customWidth="1"/>
    <col min="4103" max="4103" width="13.42578125" style="17" bestFit="1" customWidth="1"/>
    <col min="4104" max="4104" width="14.42578125" style="17" bestFit="1" customWidth="1"/>
    <col min="4105" max="4105" width="17" style="17" bestFit="1" customWidth="1"/>
    <col min="4106" max="4106" width="5.42578125" style="17" bestFit="1" customWidth="1"/>
    <col min="4107" max="4107" width="17.140625" style="17" customWidth="1"/>
    <col min="4108" max="4108" width="11.42578125" style="17"/>
    <col min="4109" max="4109" width="16.28515625" style="17" customWidth="1"/>
    <col min="4110" max="4352" width="11.42578125" style="17"/>
    <col min="4353" max="4353" width="50.7109375" style="17" customWidth="1"/>
    <col min="4354" max="4354" width="9.5703125" style="17" customWidth="1"/>
    <col min="4355" max="4355" width="13.85546875" style="17" customWidth="1"/>
    <col min="4356" max="4356" width="11.7109375" style="17" customWidth="1"/>
    <col min="4357" max="4357" width="15.5703125" style="17" customWidth="1"/>
    <col min="4358" max="4358" width="4.7109375" style="17" bestFit="1" customWidth="1"/>
    <col min="4359" max="4359" width="13.42578125" style="17" bestFit="1" customWidth="1"/>
    <col min="4360" max="4360" width="14.42578125" style="17" bestFit="1" customWidth="1"/>
    <col min="4361" max="4361" width="17" style="17" bestFit="1" customWidth="1"/>
    <col min="4362" max="4362" width="5.42578125" style="17" bestFit="1" customWidth="1"/>
    <col min="4363" max="4363" width="17.140625" style="17" customWidth="1"/>
    <col min="4364" max="4364" width="11.42578125" style="17"/>
    <col min="4365" max="4365" width="16.28515625" style="17" customWidth="1"/>
    <col min="4366" max="4608" width="11.42578125" style="17"/>
    <col min="4609" max="4609" width="50.7109375" style="17" customWidth="1"/>
    <col min="4610" max="4610" width="9.5703125" style="17" customWidth="1"/>
    <col min="4611" max="4611" width="13.85546875" style="17" customWidth="1"/>
    <col min="4612" max="4612" width="11.7109375" style="17" customWidth="1"/>
    <col min="4613" max="4613" width="15.5703125" style="17" customWidth="1"/>
    <col min="4614" max="4614" width="4.7109375" style="17" bestFit="1" customWidth="1"/>
    <col min="4615" max="4615" width="13.42578125" style="17" bestFit="1" customWidth="1"/>
    <col min="4616" max="4616" width="14.42578125" style="17" bestFit="1" customWidth="1"/>
    <col min="4617" max="4617" width="17" style="17" bestFit="1" customWidth="1"/>
    <col min="4618" max="4618" width="5.42578125" style="17" bestFit="1" customWidth="1"/>
    <col min="4619" max="4619" width="17.140625" style="17" customWidth="1"/>
    <col min="4620" max="4620" width="11.42578125" style="17"/>
    <col min="4621" max="4621" width="16.28515625" style="17" customWidth="1"/>
    <col min="4622" max="4864" width="11.42578125" style="17"/>
    <col min="4865" max="4865" width="50.7109375" style="17" customWidth="1"/>
    <col min="4866" max="4866" width="9.5703125" style="17" customWidth="1"/>
    <col min="4867" max="4867" width="13.85546875" style="17" customWidth="1"/>
    <col min="4868" max="4868" width="11.7109375" style="17" customWidth="1"/>
    <col min="4869" max="4869" width="15.5703125" style="17" customWidth="1"/>
    <col min="4870" max="4870" width="4.7109375" style="17" bestFit="1" customWidth="1"/>
    <col min="4871" max="4871" width="13.42578125" style="17" bestFit="1" customWidth="1"/>
    <col min="4872" max="4872" width="14.42578125" style="17" bestFit="1" customWidth="1"/>
    <col min="4873" max="4873" width="17" style="17" bestFit="1" customWidth="1"/>
    <col min="4874" max="4874" width="5.42578125" style="17" bestFit="1" customWidth="1"/>
    <col min="4875" max="4875" width="17.140625" style="17" customWidth="1"/>
    <col min="4876" max="4876" width="11.42578125" style="17"/>
    <col min="4877" max="4877" width="16.28515625" style="17" customWidth="1"/>
    <col min="4878" max="5120" width="11.42578125" style="17"/>
    <col min="5121" max="5121" width="50.7109375" style="17" customWidth="1"/>
    <col min="5122" max="5122" width="9.5703125" style="17" customWidth="1"/>
    <col min="5123" max="5123" width="13.85546875" style="17" customWidth="1"/>
    <col min="5124" max="5124" width="11.7109375" style="17" customWidth="1"/>
    <col min="5125" max="5125" width="15.5703125" style="17" customWidth="1"/>
    <col min="5126" max="5126" width="4.7109375" style="17" bestFit="1" customWidth="1"/>
    <col min="5127" max="5127" width="13.42578125" style="17" bestFit="1" customWidth="1"/>
    <col min="5128" max="5128" width="14.42578125" style="17" bestFit="1" customWidth="1"/>
    <col min="5129" max="5129" width="17" style="17" bestFit="1" customWidth="1"/>
    <col min="5130" max="5130" width="5.42578125" style="17" bestFit="1" customWidth="1"/>
    <col min="5131" max="5131" width="17.140625" style="17" customWidth="1"/>
    <col min="5132" max="5132" width="11.42578125" style="17"/>
    <col min="5133" max="5133" width="16.28515625" style="17" customWidth="1"/>
    <col min="5134" max="5376" width="11.42578125" style="17"/>
    <col min="5377" max="5377" width="50.7109375" style="17" customWidth="1"/>
    <col min="5378" max="5378" width="9.5703125" style="17" customWidth="1"/>
    <col min="5379" max="5379" width="13.85546875" style="17" customWidth="1"/>
    <col min="5380" max="5380" width="11.7109375" style="17" customWidth="1"/>
    <col min="5381" max="5381" width="15.5703125" style="17" customWidth="1"/>
    <col min="5382" max="5382" width="4.7109375" style="17" bestFit="1" customWidth="1"/>
    <col min="5383" max="5383" width="13.42578125" style="17" bestFit="1" customWidth="1"/>
    <col min="5384" max="5384" width="14.42578125" style="17" bestFit="1" customWidth="1"/>
    <col min="5385" max="5385" width="17" style="17" bestFit="1" customWidth="1"/>
    <col min="5386" max="5386" width="5.42578125" style="17" bestFit="1" customWidth="1"/>
    <col min="5387" max="5387" width="17.140625" style="17" customWidth="1"/>
    <col min="5388" max="5388" width="11.42578125" style="17"/>
    <col min="5389" max="5389" width="16.28515625" style="17" customWidth="1"/>
    <col min="5390" max="5632" width="11.42578125" style="17"/>
    <col min="5633" max="5633" width="50.7109375" style="17" customWidth="1"/>
    <col min="5634" max="5634" width="9.5703125" style="17" customWidth="1"/>
    <col min="5635" max="5635" width="13.85546875" style="17" customWidth="1"/>
    <col min="5636" max="5636" width="11.7109375" style="17" customWidth="1"/>
    <col min="5637" max="5637" width="15.5703125" style="17" customWidth="1"/>
    <col min="5638" max="5638" width="4.7109375" style="17" bestFit="1" customWidth="1"/>
    <col min="5639" max="5639" width="13.42578125" style="17" bestFit="1" customWidth="1"/>
    <col min="5640" max="5640" width="14.42578125" style="17" bestFit="1" customWidth="1"/>
    <col min="5641" max="5641" width="17" style="17" bestFit="1" customWidth="1"/>
    <col min="5642" max="5642" width="5.42578125" style="17" bestFit="1" customWidth="1"/>
    <col min="5643" max="5643" width="17.140625" style="17" customWidth="1"/>
    <col min="5644" max="5644" width="11.42578125" style="17"/>
    <col min="5645" max="5645" width="16.28515625" style="17" customWidth="1"/>
    <col min="5646" max="5888" width="11.42578125" style="17"/>
    <col min="5889" max="5889" width="50.7109375" style="17" customWidth="1"/>
    <col min="5890" max="5890" width="9.5703125" style="17" customWidth="1"/>
    <col min="5891" max="5891" width="13.85546875" style="17" customWidth="1"/>
    <col min="5892" max="5892" width="11.7109375" style="17" customWidth="1"/>
    <col min="5893" max="5893" width="15.5703125" style="17" customWidth="1"/>
    <col min="5894" max="5894" width="4.7109375" style="17" bestFit="1" customWidth="1"/>
    <col min="5895" max="5895" width="13.42578125" style="17" bestFit="1" customWidth="1"/>
    <col min="5896" max="5896" width="14.42578125" style="17" bestFit="1" customWidth="1"/>
    <col min="5897" max="5897" width="17" style="17" bestFit="1" customWidth="1"/>
    <col min="5898" max="5898" width="5.42578125" style="17" bestFit="1" customWidth="1"/>
    <col min="5899" max="5899" width="17.140625" style="17" customWidth="1"/>
    <col min="5900" max="5900" width="11.42578125" style="17"/>
    <col min="5901" max="5901" width="16.28515625" style="17" customWidth="1"/>
    <col min="5902" max="6144" width="11.42578125" style="17"/>
    <col min="6145" max="6145" width="50.7109375" style="17" customWidth="1"/>
    <col min="6146" max="6146" width="9.5703125" style="17" customWidth="1"/>
    <col min="6147" max="6147" width="13.85546875" style="17" customWidth="1"/>
    <col min="6148" max="6148" width="11.7109375" style="17" customWidth="1"/>
    <col min="6149" max="6149" width="15.5703125" style="17" customWidth="1"/>
    <col min="6150" max="6150" width="4.7109375" style="17" bestFit="1" customWidth="1"/>
    <col min="6151" max="6151" width="13.42578125" style="17" bestFit="1" customWidth="1"/>
    <col min="6152" max="6152" width="14.42578125" style="17" bestFit="1" customWidth="1"/>
    <col min="6153" max="6153" width="17" style="17" bestFit="1" customWidth="1"/>
    <col min="6154" max="6154" width="5.42578125" style="17" bestFit="1" customWidth="1"/>
    <col min="6155" max="6155" width="17.140625" style="17" customWidth="1"/>
    <col min="6156" max="6156" width="11.42578125" style="17"/>
    <col min="6157" max="6157" width="16.28515625" style="17" customWidth="1"/>
    <col min="6158" max="6400" width="11.42578125" style="17"/>
    <col min="6401" max="6401" width="50.7109375" style="17" customWidth="1"/>
    <col min="6402" max="6402" width="9.5703125" style="17" customWidth="1"/>
    <col min="6403" max="6403" width="13.85546875" style="17" customWidth="1"/>
    <col min="6404" max="6404" width="11.7109375" style="17" customWidth="1"/>
    <col min="6405" max="6405" width="15.5703125" style="17" customWidth="1"/>
    <col min="6406" max="6406" width="4.7109375" style="17" bestFit="1" customWidth="1"/>
    <col min="6407" max="6407" width="13.42578125" style="17" bestFit="1" customWidth="1"/>
    <col min="6408" max="6408" width="14.42578125" style="17" bestFit="1" customWidth="1"/>
    <col min="6409" max="6409" width="17" style="17" bestFit="1" customWidth="1"/>
    <col min="6410" max="6410" width="5.42578125" style="17" bestFit="1" customWidth="1"/>
    <col min="6411" max="6411" width="17.140625" style="17" customWidth="1"/>
    <col min="6412" max="6412" width="11.42578125" style="17"/>
    <col min="6413" max="6413" width="16.28515625" style="17" customWidth="1"/>
    <col min="6414" max="6656" width="11.42578125" style="17"/>
    <col min="6657" max="6657" width="50.7109375" style="17" customWidth="1"/>
    <col min="6658" max="6658" width="9.5703125" style="17" customWidth="1"/>
    <col min="6659" max="6659" width="13.85546875" style="17" customWidth="1"/>
    <col min="6660" max="6660" width="11.7109375" style="17" customWidth="1"/>
    <col min="6661" max="6661" width="15.5703125" style="17" customWidth="1"/>
    <col min="6662" max="6662" width="4.7109375" style="17" bestFit="1" customWidth="1"/>
    <col min="6663" max="6663" width="13.42578125" style="17" bestFit="1" customWidth="1"/>
    <col min="6664" max="6664" width="14.42578125" style="17" bestFit="1" customWidth="1"/>
    <col min="6665" max="6665" width="17" style="17" bestFit="1" customWidth="1"/>
    <col min="6666" max="6666" width="5.42578125" style="17" bestFit="1" customWidth="1"/>
    <col min="6667" max="6667" width="17.140625" style="17" customWidth="1"/>
    <col min="6668" max="6668" width="11.42578125" style="17"/>
    <col min="6669" max="6669" width="16.28515625" style="17" customWidth="1"/>
    <col min="6670" max="6912" width="11.42578125" style="17"/>
    <col min="6913" max="6913" width="50.7109375" style="17" customWidth="1"/>
    <col min="6914" max="6914" width="9.5703125" style="17" customWidth="1"/>
    <col min="6915" max="6915" width="13.85546875" style="17" customWidth="1"/>
    <col min="6916" max="6916" width="11.7109375" style="17" customWidth="1"/>
    <col min="6917" max="6917" width="15.5703125" style="17" customWidth="1"/>
    <col min="6918" max="6918" width="4.7109375" style="17" bestFit="1" customWidth="1"/>
    <col min="6919" max="6919" width="13.42578125" style="17" bestFit="1" customWidth="1"/>
    <col min="6920" max="6920" width="14.42578125" style="17" bestFit="1" customWidth="1"/>
    <col min="6921" max="6921" width="17" style="17" bestFit="1" customWidth="1"/>
    <col min="6922" max="6922" width="5.42578125" style="17" bestFit="1" customWidth="1"/>
    <col min="6923" max="6923" width="17.140625" style="17" customWidth="1"/>
    <col min="6924" max="6924" width="11.42578125" style="17"/>
    <col min="6925" max="6925" width="16.28515625" style="17" customWidth="1"/>
    <col min="6926" max="7168" width="11.42578125" style="17"/>
    <col min="7169" max="7169" width="50.7109375" style="17" customWidth="1"/>
    <col min="7170" max="7170" width="9.5703125" style="17" customWidth="1"/>
    <col min="7171" max="7171" width="13.85546875" style="17" customWidth="1"/>
    <col min="7172" max="7172" width="11.7109375" style="17" customWidth="1"/>
    <col min="7173" max="7173" width="15.5703125" style="17" customWidth="1"/>
    <col min="7174" max="7174" width="4.7109375" style="17" bestFit="1" customWidth="1"/>
    <col min="7175" max="7175" width="13.42578125" style="17" bestFit="1" customWidth="1"/>
    <col min="7176" max="7176" width="14.42578125" style="17" bestFit="1" customWidth="1"/>
    <col min="7177" max="7177" width="17" style="17" bestFit="1" customWidth="1"/>
    <col min="7178" max="7178" width="5.42578125" style="17" bestFit="1" customWidth="1"/>
    <col min="7179" max="7179" width="17.140625" style="17" customWidth="1"/>
    <col min="7180" max="7180" width="11.42578125" style="17"/>
    <col min="7181" max="7181" width="16.28515625" style="17" customWidth="1"/>
    <col min="7182" max="7424" width="11.42578125" style="17"/>
    <col min="7425" max="7425" width="50.7109375" style="17" customWidth="1"/>
    <col min="7426" max="7426" width="9.5703125" style="17" customWidth="1"/>
    <col min="7427" max="7427" width="13.85546875" style="17" customWidth="1"/>
    <col min="7428" max="7428" width="11.7109375" style="17" customWidth="1"/>
    <col min="7429" max="7429" width="15.5703125" style="17" customWidth="1"/>
    <col min="7430" max="7430" width="4.7109375" style="17" bestFit="1" customWidth="1"/>
    <col min="7431" max="7431" width="13.42578125" style="17" bestFit="1" customWidth="1"/>
    <col min="7432" max="7432" width="14.42578125" style="17" bestFit="1" customWidth="1"/>
    <col min="7433" max="7433" width="17" style="17" bestFit="1" customWidth="1"/>
    <col min="7434" max="7434" width="5.42578125" style="17" bestFit="1" customWidth="1"/>
    <col min="7435" max="7435" width="17.140625" style="17" customWidth="1"/>
    <col min="7436" max="7436" width="11.42578125" style="17"/>
    <col min="7437" max="7437" width="16.28515625" style="17" customWidth="1"/>
    <col min="7438" max="7680" width="11.42578125" style="17"/>
    <col min="7681" max="7681" width="50.7109375" style="17" customWidth="1"/>
    <col min="7682" max="7682" width="9.5703125" style="17" customWidth="1"/>
    <col min="7683" max="7683" width="13.85546875" style="17" customWidth="1"/>
    <col min="7684" max="7684" width="11.7109375" style="17" customWidth="1"/>
    <col min="7685" max="7685" width="15.5703125" style="17" customWidth="1"/>
    <col min="7686" max="7686" width="4.7109375" style="17" bestFit="1" customWidth="1"/>
    <col min="7687" max="7687" width="13.42578125" style="17" bestFit="1" customWidth="1"/>
    <col min="7688" max="7688" width="14.42578125" style="17" bestFit="1" customWidth="1"/>
    <col min="7689" max="7689" width="17" style="17" bestFit="1" customWidth="1"/>
    <col min="7690" max="7690" width="5.42578125" style="17" bestFit="1" customWidth="1"/>
    <col min="7691" max="7691" width="17.140625" style="17" customWidth="1"/>
    <col min="7692" max="7692" width="11.42578125" style="17"/>
    <col min="7693" max="7693" width="16.28515625" style="17" customWidth="1"/>
    <col min="7694" max="7936" width="11.42578125" style="17"/>
    <col min="7937" max="7937" width="50.7109375" style="17" customWidth="1"/>
    <col min="7938" max="7938" width="9.5703125" style="17" customWidth="1"/>
    <col min="7939" max="7939" width="13.85546875" style="17" customWidth="1"/>
    <col min="7940" max="7940" width="11.7109375" style="17" customWidth="1"/>
    <col min="7941" max="7941" width="15.5703125" style="17" customWidth="1"/>
    <col min="7942" max="7942" width="4.7109375" style="17" bestFit="1" customWidth="1"/>
    <col min="7943" max="7943" width="13.42578125" style="17" bestFit="1" customWidth="1"/>
    <col min="7944" max="7944" width="14.42578125" style="17" bestFit="1" customWidth="1"/>
    <col min="7945" max="7945" width="17" style="17" bestFit="1" customWidth="1"/>
    <col min="7946" max="7946" width="5.42578125" style="17" bestFit="1" customWidth="1"/>
    <col min="7947" max="7947" width="17.140625" style="17" customWidth="1"/>
    <col min="7948" max="7948" width="11.42578125" style="17"/>
    <col min="7949" max="7949" width="16.28515625" style="17" customWidth="1"/>
    <col min="7950" max="8192" width="11.42578125" style="17"/>
    <col min="8193" max="8193" width="50.7109375" style="17" customWidth="1"/>
    <col min="8194" max="8194" width="9.5703125" style="17" customWidth="1"/>
    <col min="8195" max="8195" width="13.85546875" style="17" customWidth="1"/>
    <col min="8196" max="8196" width="11.7109375" style="17" customWidth="1"/>
    <col min="8197" max="8197" width="15.5703125" style="17" customWidth="1"/>
    <col min="8198" max="8198" width="4.7109375" style="17" bestFit="1" customWidth="1"/>
    <col min="8199" max="8199" width="13.42578125" style="17" bestFit="1" customWidth="1"/>
    <col min="8200" max="8200" width="14.42578125" style="17" bestFit="1" customWidth="1"/>
    <col min="8201" max="8201" width="17" style="17" bestFit="1" customWidth="1"/>
    <col min="8202" max="8202" width="5.42578125" style="17" bestFit="1" customWidth="1"/>
    <col min="8203" max="8203" width="17.140625" style="17" customWidth="1"/>
    <col min="8204" max="8204" width="11.42578125" style="17"/>
    <col min="8205" max="8205" width="16.28515625" style="17" customWidth="1"/>
    <col min="8206" max="8448" width="11.42578125" style="17"/>
    <col min="8449" max="8449" width="50.7109375" style="17" customWidth="1"/>
    <col min="8450" max="8450" width="9.5703125" style="17" customWidth="1"/>
    <col min="8451" max="8451" width="13.85546875" style="17" customWidth="1"/>
    <col min="8452" max="8452" width="11.7109375" style="17" customWidth="1"/>
    <col min="8453" max="8453" width="15.5703125" style="17" customWidth="1"/>
    <col min="8454" max="8454" width="4.7109375" style="17" bestFit="1" customWidth="1"/>
    <col min="8455" max="8455" width="13.42578125" style="17" bestFit="1" customWidth="1"/>
    <col min="8456" max="8456" width="14.42578125" style="17" bestFit="1" customWidth="1"/>
    <col min="8457" max="8457" width="17" style="17" bestFit="1" customWidth="1"/>
    <col min="8458" max="8458" width="5.42578125" style="17" bestFit="1" customWidth="1"/>
    <col min="8459" max="8459" width="17.140625" style="17" customWidth="1"/>
    <col min="8460" max="8460" width="11.42578125" style="17"/>
    <col min="8461" max="8461" width="16.28515625" style="17" customWidth="1"/>
    <col min="8462" max="8704" width="11.42578125" style="17"/>
    <col min="8705" max="8705" width="50.7109375" style="17" customWidth="1"/>
    <col min="8706" max="8706" width="9.5703125" style="17" customWidth="1"/>
    <col min="8707" max="8707" width="13.85546875" style="17" customWidth="1"/>
    <col min="8708" max="8708" width="11.7109375" style="17" customWidth="1"/>
    <col min="8709" max="8709" width="15.5703125" style="17" customWidth="1"/>
    <col min="8710" max="8710" width="4.7109375" style="17" bestFit="1" customWidth="1"/>
    <col min="8711" max="8711" width="13.42578125" style="17" bestFit="1" customWidth="1"/>
    <col min="8712" max="8712" width="14.42578125" style="17" bestFit="1" customWidth="1"/>
    <col min="8713" max="8713" width="17" style="17" bestFit="1" customWidth="1"/>
    <col min="8714" max="8714" width="5.42578125" style="17" bestFit="1" customWidth="1"/>
    <col min="8715" max="8715" width="17.140625" style="17" customWidth="1"/>
    <col min="8716" max="8716" width="11.42578125" style="17"/>
    <col min="8717" max="8717" width="16.28515625" style="17" customWidth="1"/>
    <col min="8718" max="8960" width="11.42578125" style="17"/>
    <col min="8961" max="8961" width="50.7109375" style="17" customWidth="1"/>
    <col min="8962" max="8962" width="9.5703125" style="17" customWidth="1"/>
    <col min="8963" max="8963" width="13.85546875" style="17" customWidth="1"/>
    <col min="8964" max="8964" width="11.7109375" style="17" customWidth="1"/>
    <col min="8965" max="8965" width="15.5703125" style="17" customWidth="1"/>
    <col min="8966" max="8966" width="4.7109375" style="17" bestFit="1" customWidth="1"/>
    <col min="8967" max="8967" width="13.42578125" style="17" bestFit="1" customWidth="1"/>
    <col min="8968" max="8968" width="14.42578125" style="17" bestFit="1" customWidth="1"/>
    <col min="8969" max="8969" width="17" style="17" bestFit="1" customWidth="1"/>
    <col min="8970" max="8970" width="5.42578125" style="17" bestFit="1" customWidth="1"/>
    <col min="8971" max="8971" width="17.140625" style="17" customWidth="1"/>
    <col min="8972" max="8972" width="11.42578125" style="17"/>
    <col min="8973" max="8973" width="16.28515625" style="17" customWidth="1"/>
    <col min="8974" max="9216" width="11.42578125" style="17"/>
    <col min="9217" max="9217" width="50.7109375" style="17" customWidth="1"/>
    <col min="9218" max="9218" width="9.5703125" style="17" customWidth="1"/>
    <col min="9219" max="9219" width="13.85546875" style="17" customWidth="1"/>
    <col min="9220" max="9220" width="11.7109375" style="17" customWidth="1"/>
    <col min="9221" max="9221" width="15.5703125" style="17" customWidth="1"/>
    <col min="9222" max="9222" width="4.7109375" style="17" bestFit="1" customWidth="1"/>
    <col min="9223" max="9223" width="13.42578125" style="17" bestFit="1" customWidth="1"/>
    <col min="9224" max="9224" width="14.42578125" style="17" bestFit="1" customWidth="1"/>
    <col min="9225" max="9225" width="17" style="17" bestFit="1" customWidth="1"/>
    <col min="9226" max="9226" width="5.42578125" style="17" bestFit="1" customWidth="1"/>
    <col min="9227" max="9227" width="17.140625" style="17" customWidth="1"/>
    <col min="9228" max="9228" width="11.42578125" style="17"/>
    <col min="9229" max="9229" width="16.28515625" style="17" customWidth="1"/>
    <col min="9230" max="9472" width="11.42578125" style="17"/>
    <col min="9473" max="9473" width="50.7109375" style="17" customWidth="1"/>
    <col min="9474" max="9474" width="9.5703125" style="17" customWidth="1"/>
    <col min="9475" max="9475" width="13.85546875" style="17" customWidth="1"/>
    <col min="9476" max="9476" width="11.7109375" style="17" customWidth="1"/>
    <col min="9477" max="9477" width="15.5703125" style="17" customWidth="1"/>
    <col min="9478" max="9478" width="4.7109375" style="17" bestFit="1" customWidth="1"/>
    <col min="9479" max="9479" width="13.42578125" style="17" bestFit="1" customWidth="1"/>
    <col min="9480" max="9480" width="14.42578125" style="17" bestFit="1" customWidth="1"/>
    <col min="9481" max="9481" width="17" style="17" bestFit="1" customWidth="1"/>
    <col min="9482" max="9482" width="5.42578125" style="17" bestFit="1" customWidth="1"/>
    <col min="9483" max="9483" width="17.140625" style="17" customWidth="1"/>
    <col min="9484" max="9484" width="11.42578125" style="17"/>
    <col min="9485" max="9485" width="16.28515625" style="17" customWidth="1"/>
    <col min="9486" max="9728" width="11.42578125" style="17"/>
    <col min="9729" max="9729" width="50.7109375" style="17" customWidth="1"/>
    <col min="9730" max="9730" width="9.5703125" style="17" customWidth="1"/>
    <col min="9731" max="9731" width="13.85546875" style="17" customWidth="1"/>
    <col min="9732" max="9732" width="11.7109375" style="17" customWidth="1"/>
    <col min="9733" max="9733" width="15.5703125" style="17" customWidth="1"/>
    <col min="9734" max="9734" width="4.7109375" style="17" bestFit="1" customWidth="1"/>
    <col min="9735" max="9735" width="13.42578125" style="17" bestFit="1" customWidth="1"/>
    <col min="9736" max="9736" width="14.42578125" style="17" bestFit="1" customWidth="1"/>
    <col min="9737" max="9737" width="17" style="17" bestFit="1" customWidth="1"/>
    <col min="9738" max="9738" width="5.42578125" style="17" bestFit="1" customWidth="1"/>
    <col min="9739" max="9739" width="17.140625" style="17" customWidth="1"/>
    <col min="9740" max="9740" width="11.42578125" style="17"/>
    <col min="9741" max="9741" width="16.28515625" style="17" customWidth="1"/>
    <col min="9742" max="9984" width="11.42578125" style="17"/>
    <col min="9985" max="9985" width="50.7109375" style="17" customWidth="1"/>
    <col min="9986" max="9986" width="9.5703125" style="17" customWidth="1"/>
    <col min="9987" max="9987" width="13.85546875" style="17" customWidth="1"/>
    <col min="9988" max="9988" width="11.7109375" style="17" customWidth="1"/>
    <col min="9989" max="9989" width="15.5703125" style="17" customWidth="1"/>
    <col min="9990" max="9990" width="4.7109375" style="17" bestFit="1" customWidth="1"/>
    <col min="9991" max="9991" width="13.42578125" style="17" bestFit="1" customWidth="1"/>
    <col min="9992" max="9992" width="14.42578125" style="17" bestFit="1" customWidth="1"/>
    <col min="9993" max="9993" width="17" style="17" bestFit="1" customWidth="1"/>
    <col min="9994" max="9994" width="5.42578125" style="17" bestFit="1" customWidth="1"/>
    <col min="9995" max="9995" width="17.140625" style="17" customWidth="1"/>
    <col min="9996" max="9996" width="11.42578125" style="17"/>
    <col min="9997" max="9997" width="16.28515625" style="17" customWidth="1"/>
    <col min="9998" max="10240" width="11.42578125" style="17"/>
    <col min="10241" max="10241" width="50.7109375" style="17" customWidth="1"/>
    <col min="10242" max="10242" width="9.5703125" style="17" customWidth="1"/>
    <col min="10243" max="10243" width="13.85546875" style="17" customWidth="1"/>
    <col min="10244" max="10244" width="11.7109375" style="17" customWidth="1"/>
    <col min="10245" max="10245" width="15.5703125" style="17" customWidth="1"/>
    <col min="10246" max="10246" width="4.7109375" style="17" bestFit="1" customWidth="1"/>
    <col min="10247" max="10247" width="13.42578125" style="17" bestFit="1" customWidth="1"/>
    <col min="10248" max="10248" width="14.42578125" style="17" bestFit="1" customWidth="1"/>
    <col min="10249" max="10249" width="17" style="17" bestFit="1" customWidth="1"/>
    <col min="10250" max="10250" width="5.42578125" style="17" bestFit="1" customWidth="1"/>
    <col min="10251" max="10251" width="17.140625" style="17" customWidth="1"/>
    <col min="10252" max="10252" width="11.42578125" style="17"/>
    <col min="10253" max="10253" width="16.28515625" style="17" customWidth="1"/>
    <col min="10254" max="10496" width="11.42578125" style="17"/>
    <col min="10497" max="10497" width="50.7109375" style="17" customWidth="1"/>
    <col min="10498" max="10498" width="9.5703125" style="17" customWidth="1"/>
    <col min="10499" max="10499" width="13.85546875" style="17" customWidth="1"/>
    <col min="10500" max="10500" width="11.7109375" style="17" customWidth="1"/>
    <col min="10501" max="10501" width="15.5703125" style="17" customWidth="1"/>
    <col min="10502" max="10502" width="4.7109375" style="17" bestFit="1" customWidth="1"/>
    <col min="10503" max="10503" width="13.42578125" style="17" bestFit="1" customWidth="1"/>
    <col min="10504" max="10504" width="14.42578125" style="17" bestFit="1" customWidth="1"/>
    <col min="10505" max="10505" width="17" style="17" bestFit="1" customWidth="1"/>
    <col min="10506" max="10506" width="5.42578125" style="17" bestFit="1" customWidth="1"/>
    <col min="10507" max="10507" width="17.140625" style="17" customWidth="1"/>
    <col min="10508" max="10508" width="11.42578125" style="17"/>
    <col min="10509" max="10509" width="16.28515625" style="17" customWidth="1"/>
    <col min="10510" max="10752" width="11.42578125" style="17"/>
    <col min="10753" max="10753" width="50.7109375" style="17" customWidth="1"/>
    <col min="10754" max="10754" width="9.5703125" style="17" customWidth="1"/>
    <col min="10755" max="10755" width="13.85546875" style="17" customWidth="1"/>
    <col min="10756" max="10756" width="11.7109375" style="17" customWidth="1"/>
    <col min="10757" max="10757" width="15.5703125" style="17" customWidth="1"/>
    <col min="10758" max="10758" width="4.7109375" style="17" bestFit="1" customWidth="1"/>
    <col min="10759" max="10759" width="13.42578125" style="17" bestFit="1" customWidth="1"/>
    <col min="10760" max="10760" width="14.42578125" style="17" bestFit="1" customWidth="1"/>
    <col min="10761" max="10761" width="17" style="17" bestFit="1" customWidth="1"/>
    <col min="10762" max="10762" width="5.42578125" style="17" bestFit="1" customWidth="1"/>
    <col min="10763" max="10763" width="17.140625" style="17" customWidth="1"/>
    <col min="10764" max="10764" width="11.42578125" style="17"/>
    <col min="10765" max="10765" width="16.28515625" style="17" customWidth="1"/>
    <col min="10766" max="11008" width="11.42578125" style="17"/>
    <col min="11009" max="11009" width="50.7109375" style="17" customWidth="1"/>
    <col min="11010" max="11010" width="9.5703125" style="17" customWidth="1"/>
    <col min="11011" max="11011" width="13.85546875" style="17" customWidth="1"/>
    <col min="11012" max="11012" width="11.7109375" style="17" customWidth="1"/>
    <col min="11013" max="11013" width="15.5703125" style="17" customWidth="1"/>
    <col min="11014" max="11014" width="4.7109375" style="17" bestFit="1" customWidth="1"/>
    <col min="11015" max="11015" width="13.42578125" style="17" bestFit="1" customWidth="1"/>
    <col min="11016" max="11016" width="14.42578125" style="17" bestFit="1" customWidth="1"/>
    <col min="11017" max="11017" width="17" style="17" bestFit="1" customWidth="1"/>
    <col min="11018" max="11018" width="5.42578125" style="17" bestFit="1" customWidth="1"/>
    <col min="11019" max="11019" width="17.140625" style="17" customWidth="1"/>
    <col min="11020" max="11020" width="11.42578125" style="17"/>
    <col min="11021" max="11021" width="16.28515625" style="17" customWidth="1"/>
    <col min="11022" max="11264" width="11.42578125" style="17"/>
    <col min="11265" max="11265" width="50.7109375" style="17" customWidth="1"/>
    <col min="11266" max="11266" width="9.5703125" style="17" customWidth="1"/>
    <col min="11267" max="11267" width="13.85546875" style="17" customWidth="1"/>
    <col min="11268" max="11268" width="11.7109375" style="17" customWidth="1"/>
    <col min="11269" max="11269" width="15.5703125" style="17" customWidth="1"/>
    <col min="11270" max="11270" width="4.7109375" style="17" bestFit="1" customWidth="1"/>
    <col min="11271" max="11271" width="13.42578125" style="17" bestFit="1" customWidth="1"/>
    <col min="11272" max="11272" width="14.42578125" style="17" bestFit="1" customWidth="1"/>
    <col min="11273" max="11273" width="17" style="17" bestFit="1" customWidth="1"/>
    <col min="11274" max="11274" width="5.42578125" style="17" bestFit="1" customWidth="1"/>
    <col min="11275" max="11275" width="17.140625" style="17" customWidth="1"/>
    <col min="11276" max="11276" width="11.42578125" style="17"/>
    <col min="11277" max="11277" width="16.28515625" style="17" customWidth="1"/>
    <col min="11278" max="11520" width="11.42578125" style="17"/>
    <col min="11521" max="11521" width="50.7109375" style="17" customWidth="1"/>
    <col min="11522" max="11522" width="9.5703125" style="17" customWidth="1"/>
    <col min="11523" max="11523" width="13.85546875" style="17" customWidth="1"/>
    <col min="11524" max="11524" width="11.7109375" style="17" customWidth="1"/>
    <col min="11525" max="11525" width="15.5703125" style="17" customWidth="1"/>
    <col min="11526" max="11526" width="4.7109375" style="17" bestFit="1" customWidth="1"/>
    <col min="11527" max="11527" width="13.42578125" style="17" bestFit="1" customWidth="1"/>
    <col min="11528" max="11528" width="14.42578125" style="17" bestFit="1" customWidth="1"/>
    <col min="11529" max="11529" width="17" style="17" bestFit="1" customWidth="1"/>
    <col min="11530" max="11530" width="5.42578125" style="17" bestFit="1" customWidth="1"/>
    <col min="11531" max="11531" width="17.140625" style="17" customWidth="1"/>
    <col min="11532" max="11532" width="11.42578125" style="17"/>
    <col min="11533" max="11533" width="16.28515625" style="17" customWidth="1"/>
    <col min="11534" max="11776" width="11.42578125" style="17"/>
    <col min="11777" max="11777" width="50.7109375" style="17" customWidth="1"/>
    <col min="11778" max="11778" width="9.5703125" style="17" customWidth="1"/>
    <col min="11779" max="11779" width="13.85546875" style="17" customWidth="1"/>
    <col min="11780" max="11780" width="11.7109375" style="17" customWidth="1"/>
    <col min="11781" max="11781" width="15.5703125" style="17" customWidth="1"/>
    <col min="11782" max="11782" width="4.7109375" style="17" bestFit="1" customWidth="1"/>
    <col min="11783" max="11783" width="13.42578125" style="17" bestFit="1" customWidth="1"/>
    <col min="11784" max="11784" width="14.42578125" style="17" bestFit="1" customWidth="1"/>
    <col min="11785" max="11785" width="17" style="17" bestFit="1" customWidth="1"/>
    <col min="11786" max="11786" width="5.42578125" style="17" bestFit="1" customWidth="1"/>
    <col min="11787" max="11787" width="17.140625" style="17" customWidth="1"/>
    <col min="11788" max="11788" width="11.42578125" style="17"/>
    <col min="11789" max="11789" width="16.28515625" style="17" customWidth="1"/>
    <col min="11790" max="12032" width="11.42578125" style="17"/>
    <col min="12033" max="12033" width="50.7109375" style="17" customWidth="1"/>
    <col min="12034" max="12034" width="9.5703125" style="17" customWidth="1"/>
    <col min="12035" max="12035" width="13.85546875" style="17" customWidth="1"/>
    <col min="12036" max="12036" width="11.7109375" style="17" customWidth="1"/>
    <col min="12037" max="12037" width="15.5703125" style="17" customWidth="1"/>
    <col min="12038" max="12038" width="4.7109375" style="17" bestFit="1" customWidth="1"/>
    <col min="12039" max="12039" width="13.42578125" style="17" bestFit="1" customWidth="1"/>
    <col min="12040" max="12040" width="14.42578125" style="17" bestFit="1" customWidth="1"/>
    <col min="12041" max="12041" width="17" style="17" bestFit="1" customWidth="1"/>
    <col min="12042" max="12042" width="5.42578125" style="17" bestFit="1" customWidth="1"/>
    <col min="12043" max="12043" width="17.140625" style="17" customWidth="1"/>
    <col min="12044" max="12044" width="11.42578125" style="17"/>
    <col min="12045" max="12045" width="16.28515625" style="17" customWidth="1"/>
    <col min="12046" max="12288" width="11.42578125" style="17"/>
    <col min="12289" max="12289" width="50.7109375" style="17" customWidth="1"/>
    <col min="12290" max="12290" width="9.5703125" style="17" customWidth="1"/>
    <col min="12291" max="12291" width="13.85546875" style="17" customWidth="1"/>
    <col min="12292" max="12292" width="11.7109375" style="17" customWidth="1"/>
    <col min="12293" max="12293" width="15.5703125" style="17" customWidth="1"/>
    <col min="12294" max="12294" width="4.7109375" style="17" bestFit="1" customWidth="1"/>
    <col min="12295" max="12295" width="13.42578125" style="17" bestFit="1" customWidth="1"/>
    <col min="12296" max="12296" width="14.42578125" style="17" bestFit="1" customWidth="1"/>
    <col min="12297" max="12297" width="17" style="17" bestFit="1" customWidth="1"/>
    <col min="12298" max="12298" width="5.42578125" style="17" bestFit="1" customWidth="1"/>
    <col min="12299" max="12299" width="17.140625" style="17" customWidth="1"/>
    <col min="12300" max="12300" width="11.42578125" style="17"/>
    <col min="12301" max="12301" width="16.28515625" style="17" customWidth="1"/>
    <col min="12302" max="12544" width="11.42578125" style="17"/>
    <col min="12545" max="12545" width="50.7109375" style="17" customWidth="1"/>
    <col min="12546" max="12546" width="9.5703125" style="17" customWidth="1"/>
    <col min="12547" max="12547" width="13.85546875" style="17" customWidth="1"/>
    <col min="12548" max="12548" width="11.7109375" style="17" customWidth="1"/>
    <col min="12549" max="12549" width="15.5703125" style="17" customWidth="1"/>
    <col min="12550" max="12550" width="4.7109375" style="17" bestFit="1" customWidth="1"/>
    <col min="12551" max="12551" width="13.42578125" style="17" bestFit="1" customWidth="1"/>
    <col min="12552" max="12552" width="14.42578125" style="17" bestFit="1" customWidth="1"/>
    <col min="12553" max="12553" width="17" style="17" bestFit="1" customWidth="1"/>
    <col min="12554" max="12554" width="5.42578125" style="17" bestFit="1" customWidth="1"/>
    <col min="12555" max="12555" width="17.140625" style="17" customWidth="1"/>
    <col min="12556" max="12556" width="11.42578125" style="17"/>
    <col min="12557" max="12557" width="16.28515625" style="17" customWidth="1"/>
    <col min="12558" max="12800" width="11.42578125" style="17"/>
    <col min="12801" max="12801" width="50.7109375" style="17" customWidth="1"/>
    <col min="12802" max="12802" width="9.5703125" style="17" customWidth="1"/>
    <col min="12803" max="12803" width="13.85546875" style="17" customWidth="1"/>
    <col min="12804" max="12804" width="11.7109375" style="17" customWidth="1"/>
    <col min="12805" max="12805" width="15.5703125" style="17" customWidth="1"/>
    <col min="12806" max="12806" width="4.7109375" style="17" bestFit="1" customWidth="1"/>
    <col min="12807" max="12807" width="13.42578125" style="17" bestFit="1" customWidth="1"/>
    <col min="12808" max="12808" width="14.42578125" style="17" bestFit="1" customWidth="1"/>
    <col min="12809" max="12809" width="17" style="17" bestFit="1" customWidth="1"/>
    <col min="12810" max="12810" width="5.42578125" style="17" bestFit="1" customWidth="1"/>
    <col min="12811" max="12811" width="17.140625" style="17" customWidth="1"/>
    <col min="12812" max="12812" width="11.42578125" style="17"/>
    <col min="12813" max="12813" width="16.28515625" style="17" customWidth="1"/>
    <col min="12814" max="13056" width="11.42578125" style="17"/>
    <col min="13057" max="13057" width="50.7109375" style="17" customWidth="1"/>
    <col min="13058" max="13058" width="9.5703125" style="17" customWidth="1"/>
    <col min="13059" max="13059" width="13.85546875" style="17" customWidth="1"/>
    <col min="13060" max="13060" width="11.7109375" style="17" customWidth="1"/>
    <col min="13061" max="13061" width="15.5703125" style="17" customWidth="1"/>
    <col min="13062" max="13062" width="4.7109375" style="17" bestFit="1" customWidth="1"/>
    <col min="13063" max="13063" width="13.42578125" style="17" bestFit="1" customWidth="1"/>
    <col min="13064" max="13064" width="14.42578125" style="17" bestFit="1" customWidth="1"/>
    <col min="13065" max="13065" width="17" style="17" bestFit="1" customWidth="1"/>
    <col min="13066" max="13066" width="5.42578125" style="17" bestFit="1" customWidth="1"/>
    <col min="13067" max="13067" width="17.140625" style="17" customWidth="1"/>
    <col min="13068" max="13068" width="11.42578125" style="17"/>
    <col min="13069" max="13069" width="16.28515625" style="17" customWidth="1"/>
    <col min="13070" max="13312" width="11.42578125" style="17"/>
    <col min="13313" max="13313" width="50.7109375" style="17" customWidth="1"/>
    <col min="13314" max="13314" width="9.5703125" style="17" customWidth="1"/>
    <col min="13315" max="13315" width="13.85546875" style="17" customWidth="1"/>
    <col min="13316" max="13316" width="11.7109375" style="17" customWidth="1"/>
    <col min="13317" max="13317" width="15.5703125" style="17" customWidth="1"/>
    <col min="13318" max="13318" width="4.7109375" style="17" bestFit="1" customWidth="1"/>
    <col min="13319" max="13319" width="13.42578125" style="17" bestFit="1" customWidth="1"/>
    <col min="13320" max="13320" width="14.42578125" style="17" bestFit="1" customWidth="1"/>
    <col min="13321" max="13321" width="17" style="17" bestFit="1" customWidth="1"/>
    <col min="13322" max="13322" width="5.42578125" style="17" bestFit="1" customWidth="1"/>
    <col min="13323" max="13323" width="17.140625" style="17" customWidth="1"/>
    <col min="13324" max="13324" width="11.42578125" style="17"/>
    <col min="13325" max="13325" width="16.28515625" style="17" customWidth="1"/>
    <col min="13326" max="13568" width="11.42578125" style="17"/>
    <col min="13569" max="13569" width="50.7109375" style="17" customWidth="1"/>
    <col min="13570" max="13570" width="9.5703125" style="17" customWidth="1"/>
    <col min="13571" max="13571" width="13.85546875" style="17" customWidth="1"/>
    <col min="13572" max="13572" width="11.7109375" style="17" customWidth="1"/>
    <col min="13573" max="13573" width="15.5703125" style="17" customWidth="1"/>
    <col min="13574" max="13574" width="4.7109375" style="17" bestFit="1" customWidth="1"/>
    <col min="13575" max="13575" width="13.42578125" style="17" bestFit="1" customWidth="1"/>
    <col min="13576" max="13576" width="14.42578125" style="17" bestFit="1" customWidth="1"/>
    <col min="13577" max="13577" width="17" style="17" bestFit="1" customWidth="1"/>
    <col min="13578" max="13578" width="5.42578125" style="17" bestFit="1" customWidth="1"/>
    <col min="13579" max="13579" width="17.140625" style="17" customWidth="1"/>
    <col min="13580" max="13580" width="11.42578125" style="17"/>
    <col min="13581" max="13581" width="16.28515625" style="17" customWidth="1"/>
    <col min="13582" max="13824" width="11.42578125" style="17"/>
    <col min="13825" max="13825" width="50.7109375" style="17" customWidth="1"/>
    <col min="13826" max="13826" width="9.5703125" style="17" customWidth="1"/>
    <col min="13827" max="13827" width="13.85546875" style="17" customWidth="1"/>
    <col min="13828" max="13828" width="11.7109375" style="17" customWidth="1"/>
    <col min="13829" max="13829" width="15.5703125" style="17" customWidth="1"/>
    <col min="13830" max="13830" width="4.7109375" style="17" bestFit="1" customWidth="1"/>
    <col min="13831" max="13831" width="13.42578125" style="17" bestFit="1" customWidth="1"/>
    <col min="13832" max="13832" width="14.42578125" style="17" bestFit="1" customWidth="1"/>
    <col min="13833" max="13833" width="17" style="17" bestFit="1" customWidth="1"/>
    <col min="13834" max="13834" width="5.42578125" style="17" bestFit="1" customWidth="1"/>
    <col min="13835" max="13835" width="17.140625" style="17" customWidth="1"/>
    <col min="13836" max="13836" width="11.42578125" style="17"/>
    <col min="13837" max="13837" width="16.28515625" style="17" customWidth="1"/>
    <col min="13838" max="14080" width="11.42578125" style="17"/>
    <col min="14081" max="14081" width="50.7109375" style="17" customWidth="1"/>
    <col min="14082" max="14082" width="9.5703125" style="17" customWidth="1"/>
    <col min="14083" max="14083" width="13.85546875" style="17" customWidth="1"/>
    <col min="14084" max="14084" width="11.7109375" style="17" customWidth="1"/>
    <col min="14085" max="14085" width="15.5703125" style="17" customWidth="1"/>
    <col min="14086" max="14086" width="4.7109375" style="17" bestFit="1" customWidth="1"/>
    <col min="14087" max="14087" width="13.42578125" style="17" bestFit="1" customWidth="1"/>
    <col min="14088" max="14088" width="14.42578125" style="17" bestFit="1" customWidth="1"/>
    <col min="14089" max="14089" width="17" style="17" bestFit="1" customWidth="1"/>
    <col min="14090" max="14090" width="5.42578125" style="17" bestFit="1" customWidth="1"/>
    <col min="14091" max="14091" width="17.140625" style="17" customWidth="1"/>
    <col min="14092" max="14092" width="11.42578125" style="17"/>
    <col min="14093" max="14093" width="16.28515625" style="17" customWidth="1"/>
    <col min="14094" max="14336" width="11.42578125" style="17"/>
    <col min="14337" max="14337" width="50.7109375" style="17" customWidth="1"/>
    <col min="14338" max="14338" width="9.5703125" style="17" customWidth="1"/>
    <col min="14339" max="14339" width="13.85546875" style="17" customWidth="1"/>
    <col min="14340" max="14340" width="11.7109375" style="17" customWidth="1"/>
    <col min="14341" max="14341" width="15.5703125" style="17" customWidth="1"/>
    <col min="14342" max="14342" width="4.7109375" style="17" bestFit="1" customWidth="1"/>
    <col min="14343" max="14343" width="13.42578125" style="17" bestFit="1" customWidth="1"/>
    <col min="14344" max="14344" width="14.42578125" style="17" bestFit="1" customWidth="1"/>
    <col min="14345" max="14345" width="17" style="17" bestFit="1" customWidth="1"/>
    <col min="14346" max="14346" width="5.42578125" style="17" bestFit="1" customWidth="1"/>
    <col min="14347" max="14347" width="17.140625" style="17" customWidth="1"/>
    <col min="14348" max="14348" width="11.42578125" style="17"/>
    <col min="14349" max="14349" width="16.28515625" style="17" customWidth="1"/>
    <col min="14350" max="14592" width="11.42578125" style="17"/>
    <col min="14593" max="14593" width="50.7109375" style="17" customWidth="1"/>
    <col min="14594" max="14594" width="9.5703125" style="17" customWidth="1"/>
    <col min="14595" max="14595" width="13.85546875" style="17" customWidth="1"/>
    <col min="14596" max="14596" width="11.7109375" style="17" customWidth="1"/>
    <col min="14597" max="14597" width="15.5703125" style="17" customWidth="1"/>
    <col min="14598" max="14598" width="4.7109375" style="17" bestFit="1" customWidth="1"/>
    <col min="14599" max="14599" width="13.42578125" style="17" bestFit="1" customWidth="1"/>
    <col min="14600" max="14600" width="14.42578125" style="17" bestFit="1" customWidth="1"/>
    <col min="14601" max="14601" width="17" style="17" bestFit="1" customWidth="1"/>
    <col min="14602" max="14602" width="5.42578125" style="17" bestFit="1" customWidth="1"/>
    <col min="14603" max="14603" width="17.140625" style="17" customWidth="1"/>
    <col min="14604" max="14604" width="11.42578125" style="17"/>
    <col min="14605" max="14605" width="16.28515625" style="17" customWidth="1"/>
    <col min="14606" max="14848" width="11.42578125" style="17"/>
    <col min="14849" max="14849" width="50.7109375" style="17" customWidth="1"/>
    <col min="14850" max="14850" width="9.5703125" style="17" customWidth="1"/>
    <col min="14851" max="14851" width="13.85546875" style="17" customWidth="1"/>
    <col min="14852" max="14852" width="11.7109375" style="17" customWidth="1"/>
    <col min="14853" max="14853" width="15.5703125" style="17" customWidth="1"/>
    <col min="14854" max="14854" width="4.7109375" style="17" bestFit="1" customWidth="1"/>
    <col min="14855" max="14855" width="13.42578125" style="17" bestFit="1" customWidth="1"/>
    <col min="14856" max="14856" width="14.42578125" style="17" bestFit="1" customWidth="1"/>
    <col min="14857" max="14857" width="17" style="17" bestFit="1" customWidth="1"/>
    <col min="14858" max="14858" width="5.42578125" style="17" bestFit="1" customWidth="1"/>
    <col min="14859" max="14859" width="17.140625" style="17" customWidth="1"/>
    <col min="14860" max="14860" width="11.42578125" style="17"/>
    <col min="14861" max="14861" width="16.28515625" style="17" customWidth="1"/>
    <col min="14862" max="15104" width="11.42578125" style="17"/>
    <col min="15105" max="15105" width="50.7109375" style="17" customWidth="1"/>
    <col min="15106" max="15106" width="9.5703125" style="17" customWidth="1"/>
    <col min="15107" max="15107" width="13.85546875" style="17" customWidth="1"/>
    <col min="15108" max="15108" width="11.7109375" style="17" customWidth="1"/>
    <col min="15109" max="15109" width="15.5703125" style="17" customWidth="1"/>
    <col min="15110" max="15110" width="4.7109375" style="17" bestFit="1" customWidth="1"/>
    <col min="15111" max="15111" width="13.42578125" style="17" bestFit="1" customWidth="1"/>
    <col min="15112" max="15112" width="14.42578125" style="17" bestFit="1" customWidth="1"/>
    <col min="15113" max="15113" width="17" style="17" bestFit="1" customWidth="1"/>
    <col min="15114" max="15114" width="5.42578125" style="17" bestFit="1" customWidth="1"/>
    <col min="15115" max="15115" width="17.140625" style="17" customWidth="1"/>
    <col min="15116" max="15116" width="11.42578125" style="17"/>
    <col min="15117" max="15117" width="16.28515625" style="17" customWidth="1"/>
    <col min="15118" max="15360" width="11.42578125" style="17"/>
    <col min="15361" max="15361" width="50.7109375" style="17" customWidth="1"/>
    <col min="15362" max="15362" width="9.5703125" style="17" customWidth="1"/>
    <col min="15363" max="15363" width="13.85546875" style="17" customWidth="1"/>
    <col min="15364" max="15364" width="11.7109375" style="17" customWidth="1"/>
    <col min="15365" max="15365" width="15.5703125" style="17" customWidth="1"/>
    <col min="15366" max="15366" width="4.7109375" style="17" bestFit="1" customWidth="1"/>
    <col min="15367" max="15367" width="13.42578125" style="17" bestFit="1" customWidth="1"/>
    <col min="15368" max="15368" width="14.42578125" style="17" bestFit="1" customWidth="1"/>
    <col min="15369" max="15369" width="17" style="17" bestFit="1" customWidth="1"/>
    <col min="15370" max="15370" width="5.42578125" style="17" bestFit="1" customWidth="1"/>
    <col min="15371" max="15371" width="17.140625" style="17" customWidth="1"/>
    <col min="15372" max="15372" width="11.42578125" style="17"/>
    <col min="15373" max="15373" width="16.28515625" style="17" customWidth="1"/>
    <col min="15374" max="15616" width="11.42578125" style="17"/>
    <col min="15617" max="15617" width="50.7109375" style="17" customWidth="1"/>
    <col min="15618" max="15618" width="9.5703125" style="17" customWidth="1"/>
    <col min="15619" max="15619" width="13.85546875" style="17" customWidth="1"/>
    <col min="15620" max="15620" width="11.7109375" style="17" customWidth="1"/>
    <col min="15621" max="15621" width="15.5703125" style="17" customWidth="1"/>
    <col min="15622" max="15622" width="4.7109375" style="17" bestFit="1" customWidth="1"/>
    <col min="15623" max="15623" width="13.42578125" style="17" bestFit="1" customWidth="1"/>
    <col min="15624" max="15624" width="14.42578125" style="17" bestFit="1" customWidth="1"/>
    <col min="15625" max="15625" width="17" style="17" bestFit="1" customWidth="1"/>
    <col min="15626" max="15626" width="5.42578125" style="17" bestFit="1" customWidth="1"/>
    <col min="15627" max="15627" width="17.140625" style="17" customWidth="1"/>
    <col min="15628" max="15628" width="11.42578125" style="17"/>
    <col min="15629" max="15629" width="16.28515625" style="17" customWidth="1"/>
    <col min="15630" max="15872" width="11.42578125" style="17"/>
    <col min="15873" max="15873" width="50.7109375" style="17" customWidth="1"/>
    <col min="15874" max="15874" width="9.5703125" style="17" customWidth="1"/>
    <col min="15875" max="15875" width="13.85546875" style="17" customWidth="1"/>
    <col min="15876" max="15876" width="11.7109375" style="17" customWidth="1"/>
    <col min="15877" max="15877" width="15.5703125" style="17" customWidth="1"/>
    <col min="15878" max="15878" width="4.7109375" style="17" bestFit="1" customWidth="1"/>
    <col min="15879" max="15879" width="13.42578125" style="17" bestFit="1" customWidth="1"/>
    <col min="15880" max="15880" width="14.42578125" style="17" bestFit="1" customWidth="1"/>
    <col min="15881" max="15881" width="17" style="17" bestFit="1" customWidth="1"/>
    <col min="15882" max="15882" width="5.42578125" style="17" bestFit="1" customWidth="1"/>
    <col min="15883" max="15883" width="17.140625" style="17" customWidth="1"/>
    <col min="15884" max="15884" width="11.42578125" style="17"/>
    <col min="15885" max="15885" width="16.28515625" style="17" customWidth="1"/>
    <col min="15886" max="16128" width="11.42578125" style="17"/>
    <col min="16129" max="16129" width="50.7109375" style="17" customWidth="1"/>
    <col min="16130" max="16130" width="9.5703125" style="17" customWidth="1"/>
    <col min="16131" max="16131" width="13.85546875" style="17" customWidth="1"/>
    <col min="16132" max="16132" width="11.7109375" style="17" customWidth="1"/>
    <col min="16133" max="16133" width="15.5703125" style="17" customWidth="1"/>
    <col min="16134" max="16134" width="4.7109375" style="17" bestFit="1" customWidth="1"/>
    <col min="16135" max="16135" width="13.42578125" style="17" bestFit="1" customWidth="1"/>
    <col min="16136" max="16136" width="14.42578125" style="17" bestFit="1" customWidth="1"/>
    <col min="16137" max="16137" width="17" style="17" bestFit="1" customWidth="1"/>
    <col min="16138" max="16138" width="5.42578125" style="17" bestFit="1" customWidth="1"/>
    <col min="16139" max="16139" width="17.140625" style="17" customWidth="1"/>
    <col min="16140" max="16140" width="11.42578125" style="17"/>
    <col min="16141" max="16141" width="16.28515625" style="17" customWidth="1"/>
    <col min="16142" max="16384" width="11.42578125" style="17"/>
  </cols>
  <sheetData>
    <row r="1" spans="1:19" ht="21.75" customHeight="1" thickBot="1" x14ac:dyDescent="0.3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ht="37.5" customHeight="1" thickBot="1" x14ac:dyDescent="0.3">
      <c r="A2" s="1019" t="s">
        <v>509</v>
      </c>
      <c r="B2" s="1020"/>
      <c r="C2" s="1020"/>
      <c r="D2" s="1020"/>
      <c r="E2" s="1020"/>
      <c r="F2" s="1020"/>
      <c r="G2" s="1020"/>
      <c r="H2" s="1020"/>
      <c r="I2" s="1020"/>
      <c r="J2" s="1020"/>
      <c r="K2" s="1020"/>
      <c r="L2" s="1020"/>
      <c r="M2" s="1020"/>
      <c r="N2" s="1020"/>
      <c r="O2" s="1020"/>
      <c r="P2" s="1021"/>
      <c r="Q2" s="70"/>
      <c r="R2" s="70"/>
      <c r="S2" s="70"/>
    </row>
    <row r="3" spans="1:19" ht="24.75" customHeight="1" thickBot="1" x14ac:dyDescent="0.25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90"/>
      <c r="M3" s="90"/>
      <c r="N3" s="90"/>
      <c r="O3" s="90"/>
      <c r="P3" s="90"/>
      <c r="Q3" s="90"/>
      <c r="R3" s="90"/>
      <c r="S3" s="90"/>
    </row>
    <row r="4" spans="1:19" ht="43.5" customHeight="1" thickBot="1" x14ac:dyDescent="0.25">
      <c r="A4" s="91"/>
      <c r="B4" s="91"/>
      <c r="C4" s="1033" t="s">
        <v>77</v>
      </c>
      <c r="D4" s="1033"/>
      <c r="E4" s="1033"/>
      <c r="F4" s="1033"/>
      <c r="G4" s="1034"/>
      <c r="H4" s="1022" t="s">
        <v>78</v>
      </c>
      <c r="I4" s="1023"/>
      <c r="J4" s="1023"/>
      <c r="K4" s="1023"/>
      <c r="L4" s="1023"/>
      <c r="M4" s="1024"/>
      <c r="N4" s="1025" t="s">
        <v>298</v>
      </c>
      <c r="O4" s="1026"/>
      <c r="P4" s="1027"/>
      <c r="Q4" s="969" t="s">
        <v>474</v>
      </c>
      <c r="R4" s="969"/>
      <c r="S4" s="91"/>
    </row>
    <row r="5" spans="1:19" s="23" customFormat="1" ht="72" customHeight="1" thickBot="1" x14ac:dyDescent="0.25">
      <c r="A5" s="83" t="s">
        <v>510</v>
      </c>
      <c r="B5" s="84" t="s">
        <v>64</v>
      </c>
      <c r="C5" s="176" t="s">
        <v>295</v>
      </c>
      <c r="D5" s="176" t="s">
        <v>50</v>
      </c>
      <c r="E5" s="85" t="s">
        <v>28</v>
      </c>
      <c r="F5" s="183" t="s">
        <v>53</v>
      </c>
      <c r="G5" s="76" t="s">
        <v>13</v>
      </c>
      <c r="H5" s="80" t="s">
        <v>64</v>
      </c>
      <c r="I5" s="81" t="s">
        <v>82</v>
      </c>
      <c r="J5" s="81" t="s">
        <v>83</v>
      </c>
      <c r="K5" s="81" t="s">
        <v>86</v>
      </c>
      <c r="L5" s="81" t="s">
        <v>48</v>
      </c>
      <c r="M5" s="79" t="s">
        <v>13</v>
      </c>
      <c r="N5" s="78" t="s">
        <v>493</v>
      </c>
      <c r="O5" s="78" t="s">
        <v>479</v>
      </c>
      <c r="P5" s="78" t="s">
        <v>13</v>
      </c>
      <c r="Q5" s="357" t="s">
        <v>475</v>
      </c>
      <c r="R5" s="357" t="s">
        <v>13</v>
      </c>
      <c r="S5" s="91"/>
    </row>
    <row r="6" spans="1:19" s="23" customFormat="1" ht="33.75" customHeight="1" thickBot="1" x14ac:dyDescent="0.25">
      <c r="A6" s="92" t="s">
        <v>300</v>
      </c>
      <c r="B6" s="93" t="s">
        <v>98</v>
      </c>
      <c r="C6" s="396"/>
      <c r="D6" s="108">
        <v>10</v>
      </c>
      <c r="E6" s="94"/>
      <c r="F6" s="94"/>
      <c r="G6" s="95"/>
      <c r="H6" s="96" t="s">
        <v>131</v>
      </c>
      <c r="I6" s="106">
        <v>5</v>
      </c>
      <c r="J6" s="94"/>
      <c r="K6" s="94"/>
      <c r="L6" s="94"/>
      <c r="M6" s="95"/>
      <c r="N6" s="113"/>
      <c r="O6" s="113"/>
      <c r="P6" s="583"/>
      <c r="Q6" s="1035"/>
      <c r="R6" s="1035"/>
      <c r="S6" s="91"/>
    </row>
    <row r="7" spans="1:19" s="23" customFormat="1" ht="33.75" customHeight="1" thickBot="1" x14ac:dyDescent="0.25">
      <c r="A7" s="92" t="s">
        <v>296</v>
      </c>
      <c r="B7" s="93" t="s">
        <v>98</v>
      </c>
      <c r="C7" s="396"/>
      <c r="D7" s="108">
        <v>25</v>
      </c>
      <c r="E7" s="94"/>
      <c r="F7" s="94"/>
      <c r="G7" s="95"/>
      <c r="H7" s="96" t="s">
        <v>131</v>
      </c>
      <c r="I7" s="106">
        <v>10</v>
      </c>
      <c r="J7" s="94"/>
      <c r="K7" s="94"/>
      <c r="L7" s="94"/>
      <c r="M7" s="95"/>
      <c r="N7" s="113"/>
      <c r="O7" s="113"/>
      <c r="P7" s="583"/>
      <c r="Q7" s="1035"/>
      <c r="R7" s="1035"/>
      <c r="S7" s="91"/>
    </row>
    <row r="8" spans="1:19" s="23" customFormat="1" ht="33.75" customHeight="1" thickBot="1" x14ac:dyDescent="0.25">
      <c r="A8" s="123" t="s">
        <v>297</v>
      </c>
      <c r="B8" s="124" t="s">
        <v>97</v>
      </c>
      <c r="C8" s="397"/>
      <c r="D8" s="125">
        <v>60</v>
      </c>
      <c r="E8" s="126"/>
      <c r="F8" s="126"/>
      <c r="G8" s="104"/>
      <c r="H8" s="127" t="s">
        <v>130</v>
      </c>
      <c r="I8" s="128">
        <v>25</v>
      </c>
      <c r="J8" s="126"/>
      <c r="K8" s="126"/>
      <c r="L8" s="126"/>
      <c r="M8" s="104"/>
      <c r="N8" s="129"/>
      <c r="O8" s="129"/>
      <c r="P8" s="584"/>
      <c r="Q8" s="1035"/>
      <c r="R8" s="1035"/>
      <c r="S8" s="91"/>
    </row>
    <row r="9" spans="1:19" customFormat="1" ht="24.75" customHeight="1" x14ac:dyDescent="0.25">
      <c r="A9" s="91" t="s">
        <v>52</v>
      </c>
      <c r="B9" s="71"/>
      <c r="C9" s="71"/>
      <c r="D9" s="97"/>
      <c r="E9" s="98"/>
      <c r="F9" s="98"/>
      <c r="G9" s="98"/>
      <c r="H9" s="99"/>
      <c r="I9" s="100"/>
      <c r="J9" s="98"/>
      <c r="K9" s="98"/>
      <c r="L9" s="98"/>
      <c r="M9" s="98"/>
      <c r="N9" s="91"/>
      <c r="O9" s="91"/>
      <c r="P9" s="91"/>
      <c r="Q9" s="91"/>
      <c r="R9" s="91"/>
      <c r="S9" s="91"/>
    </row>
    <row r="10" spans="1:19" customFormat="1" ht="15.75" thickBot="1" x14ac:dyDescent="0.3">
      <c r="A10" s="72" t="s">
        <v>477</v>
      </c>
      <c r="B10" s="71"/>
      <c r="C10" s="71"/>
      <c r="D10" s="97"/>
      <c r="E10" s="98"/>
      <c r="F10" s="98"/>
      <c r="G10" s="98"/>
      <c r="H10" s="99"/>
      <c r="I10" s="100"/>
      <c r="J10" s="98"/>
      <c r="K10" s="98"/>
      <c r="L10" s="98"/>
      <c r="M10" s="98"/>
      <c r="N10" s="91"/>
      <c r="O10" s="91"/>
      <c r="P10" s="91"/>
      <c r="Q10" s="91"/>
      <c r="R10" s="91"/>
      <c r="S10" s="91"/>
    </row>
    <row r="11" spans="1:19" customFormat="1" ht="39.75" customHeight="1" thickBot="1" x14ac:dyDescent="0.3">
      <c r="A11" s="91"/>
      <c r="B11" s="91"/>
      <c r="C11" s="91"/>
      <c r="D11" s="1028" t="s">
        <v>74</v>
      </c>
      <c r="E11" s="1029"/>
      <c r="F11" s="1029"/>
      <c r="G11" s="1030"/>
      <c r="H11" s="91"/>
      <c r="I11" s="91"/>
      <c r="J11" s="91"/>
      <c r="K11" s="91"/>
      <c r="L11" s="91"/>
      <c r="M11" s="98"/>
      <c r="N11" s="91"/>
      <c r="O11" s="91"/>
      <c r="P11" s="91"/>
      <c r="Q11" s="91"/>
      <c r="R11" s="91"/>
      <c r="S11" s="91"/>
    </row>
    <row r="12" spans="1:19" ht="59.25" customHeight="1" thickBot="1" x14ac:dyDescent="0.25">
      <c r="A12" s="91"/>
      <c r="B12" s="77" t="s">
        <v>64</v>
      </c>
      <c r="C12" s="77"/>
      <c r="D12" s="86" t="s">
        <v>75</v>
      </c>
      <c r="E12" s="87" t="s">
        <v>28</v>
      </c>
      <c r="F12" s="88" t="s">
        <v>29</v>
      </c>
      <c r="G12" s="88" t="s">
        <v>13</v>
      </c>
      <c r="H12" s="91"/>
      <c r="I12" s="91"/>
      <c r="L12" s="91"/>
      <c r="M12" s="98"/>
      <c r="N12" s="91"/>
      <c r="O12" s="91"/>
      <c r="P12" s="91"/>
      <c r="Q12" s="91"/>
      <c r="R12" s="91"/>
      <c r="S12" s="91"/>
    </row>
    <row r="13" spans="1:19" ht="33.75" customHeight="1" thickBot="1" x14ac:dyDescent="0.25">
      <c r="A13" s="82" t="s">
        <v>76</v>
      </c>
      <c r="B13" s="101"/>
      <c r="C13" s="101"/>
      <c r="D13" s="107" t="s">
        <v>96</v>
      </c>
      <c r="E13" s="102"/>
      <c r="F13" s="103"/>
      <c r="G13" s="104"/>
      <c r="H13" s="91"/>
      <c r="I13" s="91"/>
      <c r="L13" s="91"/>
      <c r="M13" s="98"/>
      <c r="N13" s="91"/>
      <c r="O13" s="91"/>
      <c r="P13" s="91"/>
      <c r="Q13" s="91"/>
      <c r="R13" s="91"/>
      <c r="S13" s="91"/>
    </row>
    <row r="14" spans="1:19" ht="26.25" customHeight="1" x14ac:dyDescent="0.2">
      <c r="A14" s="91" t="s">
        <v>52</v>
      </c>
      <c r="B14" s="91"/>
      <c r="C14" s="91"/>
      <c r="D14" s="91"/>
      <c r="E14" s="91"/>
      <c r="F14" s="91"/>
      <c r="G14" s="91"/>
      <c r="H14" s="91"/>
      <c r="I14" s="105"/>
      <c r="L14" s="91"/>
      <c r="M14" s="91"/>
      <c r="N14" s="91"/>
      <c r="O14" s="91"/>
      <c r="P14" s="91"/>
      <c r="Q14" s="91"/>
      <c r="R14" s="91"/>
      <c r="S14" s="91"/>
    </row>
    <row r="15" spans="1:19" s="587" customFormat="1" ht="37.5" customHeight="1" x14ac:dyDescent="0.35">
      <c r="A15" s="1036" t="s">
        <v>472</v>
      </c>
      <c r="B15" s="1036"/>
      <c r="C15" s="1036"/>
      <c r="D15" s="1036"/>
      <c r="E15" s="1036"/>
      <c r="F15" s="1036"/>
      <c r="G15" s="1036"/>
      <c r="H15" s="1036"/>
      <c r="I15" s="1036"/>
      <c r="J15" s="1036"/>
      <c r="K15" s="1036"/>
      <c r="L15" s="1036"/>
      <c r="M15" s="1036"/>
      <c r="N15" s="593"/>
    </row>
    <row r="16" spans="1:19" ht="24" customHeight="1" thickBot="1" x14ac:dyDescent="0.25">
      <c r="A16" s="91"/>
      <c r="B16" s="91"/>
      <c r="C16" s="91"/>
      <c r="D16" s="91"/>
      <c r="E16" s="91"/>
      <c r="F16" s="91"/>
      <c r="G16" s="91"/>
      <c r="H16" s="91"/>
      <c r="I16" s="105"/>
      <c r="L16" s="91"/>
      <c r="M16" s="91"/>
      <c r="N16" s="91"/>
      <c r="O16" s="91"/>
      <c r="P16" s="91"/>
      <c r="Q16" s="91"/>
      <c r="R16" s="91"/>
      <c r="S16" s="91"/>
    </row>
    <row r="17" spans="1:19" ht="26.25" customHeight="1" thickBot="1" x14ac:dyDescent="0.25">
      <c r="A17" s="1031" t="s">
        <v>47</v>
      </c>
      <c r="B17" s="1032"/>
      <c r="C17" s="398"/>
      <c r="D17" s="1013"/>
      <c r="E17" s="1014"/>
      <c r="F17" s="1015"/>
      <c r="G17" s="91"/>
      <c r="H17" s="91"/>
      <c r="I17" s="72" t="s">
        <v>66</v>
      </c>
      <c r="J17" s="91"/>
      <c r="L17" s="91"/>
      <c r="M17" s="91"/>
      <c r="N17" s="91"/>
      <c r="O17" s="91"/>
      <c r="P17" s="91"/>
      <c r="Q17" s="91"/>
      <c r="R17" s="91"/>
      <c r="S17" s="91"/>
    </row>
    <row r="18" spans="1:19" ht="24.75" customHeight="1" thickBot="1" x14ac:dyDescent="0.25">
      <c r="A18" s="1004" t="s">
        <v>46</v>
      </c>
      <c r="B18" s="1005"/>
      <c r="C18" s="399"/>
      <c r="D18" s="1016"/>
      <c r="E18" s="1017"/>
      <c r="F18" s="1018"/>
      <c r="G18" s="91"/>
      <c r="H18" s="91"/>
      <c r="I18" s="71" t="s">
        <v>67</v>
      </c>
      <c r="J18" s="91"/>
      <c r="K18" s="91"/>
      <c r="L18" s="91"/>
      <c r="M18" s="91"/>
      <c r="N18" s="91"/>
      <c r="O18" s="91"/>
      <c r="P18" s="91"/>
      <c r="Q18" s="91"/>
      <c r="R18" s="91"/>
      <c r="S18" s="91"/>
    </row>
    <row r="19" spans="1:19" ht="44.25" customHeight="1" thickBot="1" x14ac:dyDescent="0.25">
      <c r="A19" s="1007" t="s">
        <v>49</v>
      </c>
      <c r="B19" s="1008"/>
      <c r="C19" s="400"/>
      <c r="D19" s="1013"/>
      <c r="E19" s="1014"/>
      <c r="F19" s="1015"/>
      <c r="G19" s="91"/>
      <c r="H19" s="91"/>
      <c r="I19" s="71"/>
      <c r="J19" s="91"/>
      <c r="K19" s="91"/>
      <c r="L19" s="91"/>
      <c r="M19" s="91"/>
      <c r="N19" s="91"/>
      <c r="O19" s="91"/>
      <c r="P19" s="91"/>
      <c r="Q19" s="91"/>
      <c r="R19" s="91"/>
      <c r="S19" s="91"/>
    </row>
    <row r="20" spans="1:19" ht="25.5" customHeight="1" thickBot="1" x14ac:dyDescent="0.25">
      <c r="A20" s="1004" t="s">
        <v>46</v>
      </c>
      <c r="B20" s="1005"/>
      <c r="C20" s="399"/>
      <c r="D20" s="1016"/>
      <c r="E20" s="1017"/>
      <c r="F20" s="1018"/>
      <c r="G20" s="91"/>
      <c r="H20" s="91"/>
      <c r="I20" s="71"/>
      <c r="J20" s="91"/>
      <c r="K20" s="91"/>
      <c r="L20" s="91"/>
      <c r="M20" s="91"/>
      <c r="N20" s="91"/>
      <c r="O20" s="91"/>
      <c r="P20" s="91"/>
      <c r="Q20" s="91"/>
      <c r="R20" s="91"/>
      <c r="S20" s="91"/>
    </row>
    <row r="21" spans="1:19" ht="35.25" customHeight="1" thickBot="1" x14ac:dyDescent="0.25">
      <c r="A21" s="585" t="s">
        <v>483</v>
      </c>
      <c r="B21" s="573"/>
      <c r="C21" s="399"/>
      <c r="D21" s="1016"/>
      <c r="E21" s="1017"/>
      <c r="F21" s="1018"/>
      <c r="G21" s="91"/>
      <c r="H21" s="91"/>
      <c r="I21" s="71"/>
      <c r="J21" s="91"/>
      <c r="K21" s="91"/>
      <c r="L21" s="91"/>
      <c r="M21" s="91"/>
      <c r="N21" s="91"/>
      <c r="O21" s="91"/>
      <c r="P21" s="91"/>
      <c r="Q21" s="91"/>
      <c r="R21" s="91"/>
      <c r="S21" s="91"/>
    </row>
    <row r="22" spans="1:19" ht="21.75" customHeight="1" thickBot="1" x14ac:dyDescent="0.25">
      <c r="A22" s="572"/>
      <c r="B22" s="573" t="s">
        <v>46</v>
      </c>
      <c r="C22" s="399"/>
      <c r="D22" s="1016"/>
      <c r="E22" s="1017"/>
      <c r="F22" s="1018"/>
      <c r="G22" s="91"/>
      <c r="H22" s="91"/>
      <c r="I22" s="71"/>
      <c r="J22" s="91"/>
      <c r="K22" s="91"/>
      <c r="L22" s="91"/>
      <c r="M22" s="91"/>
      <c r="N22" s="91"/>
      <c r="O22" s="91"/>
      <c r="P22" s="91"/>
      <c r="Q22" s="91"/>
      <c r="R22" s="91"/>
      <c r="S22" s="91"/>
    </row>
    <row r="23" spans="1:19" ht="26.25" customHeight="1" thickBot="1" x14ac:dyDescent="0.25">
      <c r="A23" s="1009" t="s">
        <v>299</v>
      </c>
      <c r="B23" s="1010"/>
      <c r="C23" s="401"/>
      <c r="D23" s="1016"/>
      <c r="E23" s="1017"/>
      <c r="F23" s="1018"/>
      <c r="G23" s="91"/>
      <c r="H23" s="91"/>
      <c r="I23" s="72" t="s">
        <v>63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</row>
    <row r="24" spans="1:19" ht="13.5" thickBot="1" x14ac:dyDescent="0.25">
      <c r="A24" s="1004" t="s">
        <v>46</v>
      </c>
      <c r="B24" s="1005"/>
      <c r="C24" s="399"/>
      <c r="D24" s="73"/>
      <c r="E24" s="74"/>
      <c r="F24" s="75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</row>
    <row r="25" spans="1:19" ht="26.25" customHeight="1" thickBot="1" x14ac:dyDescent="0.25">
      <c r="A25" s="1011" t="s">
        <v>85</v>
      </c>
      <c r="B25" s="1012"/>
      <c r="C25" s="402"/>
      <c r="D25" s="1016"/>
      <c r="E25" s="1017"/>
      <c r="F25" s="1018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</row>
    <row r="26" spans="1:19" ht="13.5" thickBot="1" x14ac:dyDescent="0.25">
      <c r="A26" s="1004" t="s">
        <v>46</v>
      </c>
      <c r="B26" s="1005"/>
      <c r="C26" s="399"/>
      <c r="D26" s="73"/>
      <c r="E26" s="74"/>
      <c r="F26" s="75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</row>
    <row r="27" spans="1:19" ht="13.5" thickBot="1" x14ac:dyDescent="0.25">
      <c r="A27" s="973" t="s">
        <v>511</v>
      </c>
      <c r="B27" s="1006"/>
      <c r="C27" s="391"/>
      <c r="D27" s="1001"/>
      <c r="E27" s="1002"/>
      <c r="F27" s="1003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</row>
    <row r="28" spans="1:19" ht="12.75" x14ac:dyDescent="0.2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</row>
    <row r="29" spans="1:19" ht="12.75" x14ac:dyDescent="0.2">
      <c r="A29" s="7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</row>
    <row r="30" spans="1:19" ht="12.75" x14ac:dyDescent="0.2"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</row>
    <row r="31" spans="1:19" ht="12.75" x14ac:dyDescent="0.2"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</row>
    <row r="32" spans="1:19" ht="12.75" x14ac:dyDescent="0.2"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</row>
    <row r="33" spans="1:19" ht="12.75" x14ac:dyDescent="0.2"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</row>
    <row r="34" spans="1:19" ht="12.75" x14ac:dyDescent="0.2"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</row>
    <row r="35" spans="1:19" ht="12.75" x14ac:dyDescent="0.2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</row>
    <row r="36" spans="1:19" ht="12.75" x14ac:dyDescent="0.2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</row>
    <row r="37" spans="1:19" ht="12.75" x14ac:dyDescent="0.2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</row>
    <row r="38" spans="1:19" ht="12.75" x14ac:dyDescent="0.2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</row>
    <row r="39" spans="1:19" ht="12.75" x14ac:dyDescent="0.2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</row>
    <row r="40" spans="1:19" ht="12.75" x14ac:dyDescent="0.2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</row>
    <row r="41" spans="1:19" ht="12.75" x14ac:dyDescent="0.2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</row>
    <row r="42" spans="1:19" ht="12.75" x14ac:dyDescent="0.2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</row>
    <row r="43" spans="1:19" ht="12.75" x14ac:dyDescent="0.2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</row>
    <row r="44" spans="1:19" ht="12.75" x14ac:dyDescent="0.2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</row>
    <row r="45" spans="1:19" ht="12.75" x14ac:dyDescent="0.2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</row>
    <row r="46" spans="1:19" ht="12.75" x14ac:dyDescent="0.2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</row>
    <row r="47" spans="1:19" ht="12.75" x14ac:dyDescent="0.2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</row>
    <row r="48" spans="1:19" ht="15" x14ac:dyDescent="0.25">
      <c r="A48" s="71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</row>
    <row r="49" spans="1:19" ht="15" x14ac:dyDescent="0.25">
      <c r="A49" s="72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</row>
    <row r="50" spans="1:19" ht="15" x14ac:dyDescent="0.25">
      <c r="A50" s="71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</row>
    <row r="51" spans="1:19" ht="15" x14ac:dyDescent="0.25">
      <c r="A51" s="71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</row>
    <row r="52" spans="1:19" ht="15" x14ac:dyDescent="0.25">
      <c r="A52" s="7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</row>
    <row r="53" spans="1:19" ht="15" x14ac:dyDescent="0.25">
      <c r="A53" s="72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</row>
  </sheetData>
  <mergeCells count="27">
    <mergeCell ref="Q4:R4"/>
    <mergeCell ref="Q6:Q8"/>
    <mergeCell ref="R6:R8"/>
    <mergeCell ref="D21:F21"/>
    <mergeCell ref="D22:F22"/>
    <mergeCell ref="A15:M15"/>
    <mergeCell ref="A2:P2"/>
    <mergeCell ref="A20:B20"/>
    <mergeCell ref="H4:M4"/>
    <mergeCell ref="N4:P4"/>
    <mergeCell ref="D11:G11"/>
    <mergeCell ref="D18:F18"/>
    <mergeCell ref="D17:F17"/>
    <mergeCell ref="A18:B18"/>
    <mergeCell ref="A17:B17"/>
    <mergeCell ref="C4:G4"/>
    <mergeCell ref="D27:F27"/>
    <mergeCell ref="A24:B24"/>
    <mergeCell ref="A26:B26"/>
    <mergeCell ref="A27:B27"/>
    <mergeCell ref="A19:B19"/>
    <mergeCell ref="A23:B23"/>
    <mergeCell ref="A25:B25"/>
    <mergeCell ref="D19:F19"/>
    <mergeCell ref="D20:F20"/>
    <mergeCell ref="D23:F23"/>
    <mergeCell ref="D25:F25"/>
  </mergeCells>
  <pageMargins left="0.7" right="0.7" top="0.75" bottom="0.75" header="0.3" footer="0.3"/>
  <pageSetup paperSize="8" scale="65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E0789-136E-4363-B065-0C08014B2296}">
  <sheetPr>
    <pageSetUpPr fitToPage="1"/>
  </sheetPr>
  <dimension ref="A1:U35"/>
  <sheetViews>
    <sheetView zoomScale="60" zoomScaleNormal="60" workbookViewId="0">
      <selection activeCell="A20" sqref="A20"/>
    </sheetView>
  </sheetViews>
  <sheetFormatPr baseColWidth="10" defaultRowHeight="12.75" x14ac:dyDescent="0.2"/>
  <cols>
    <col min="1" max="1" width="86.140625" style="406" bestFit="1" customWidth="1"/>
    <col min="2" max="2" width="50.28515625" style="406" customWidth="1"/>
    <col min="3" max="3" width="23.28515625" style="406" customWidth="1"/>
    <col min="4" max="4" width="16.42578125" style="407" customWidth="1"/>
    <col min="5" max="5" width="14" style="18" customWidth="1"/>
    <col min="6" max="6" width="15.28515625" style="408" customWidth="1"/>
    <col min="7" max="7" width="12" style="408" customWidth="1"/>
    <col min="8" max="8" width="10.7109375" style="409" customWidth="1"/>
    <col min="9" max="9" width="10.7109375" style="410" customWidth="1"/>
    <col min="10" max="10" width="12.5703125" style="410" customWidth="1"/>
    <col min="11" max="11" width="15.140625" style="408" bestFit="1" customWidth="1"/>
    <col min="12" max="12" width="23" style="410" bestFit="1" customWidth="1"/>
    <col min="13" max="13" width="22" style="410" bestFit="1" customWidth="1"/>
    <col min="14" max="14" width="22" style="410" customWidth="1"/>
    <col min="15" max="15" width="21.28515625" style="410" customWidth="1"/>
    <col min="16" max="16" width="10.85546875" style="410" customWidth="1"/>
    <col min="17" max="17" width="15.5703125" style="410" customWidth="1"/>
    <col min="18" max="18" width="15.85546875" style="410" customWidth="1"/>
    <col min="19" max="19" width="16.85546875" style="410" bestFit="1" customWidth="1"/>
    <col min="20" max="20" width="8.5703125" style="410" bestFit="1" customWidth="1"/>
    <col min="21" max="262" width="11.42578125" style="17"/>
    <col min="263" max="263" width="50" style="17" customWidth="1"/>
    <col min="264" max="264" width="9.5703125" style="17" customWidth="1"/>
    <col min="265" max="265" width="9.85546875" style="17" customWidth="1"/>
    <col min="266" max="266" width="12" style="17" customWidth="1"/>
    <col min="267" max="267" width="12.42578125" style="17" customWidth="1"/>
    <col min="268" max="268" width="8.7109375" style="17" bestFit="1" customWidth="1"/>
    <col min="269" max="270" width="10.140625" style="17" customWidth="1"/>
    <col min="271" max="271" width="11" style="17" customWidth="1"/>
    <col min="272" max="518" width="11.42578125" style="17"/>
    <col min="519" max="519" width="50" style="17" customWidth="1"/>
    <col min="520" max="520" width="9.5703125" style="17" customWidth="1"/>
    <col min="521" max="521" width="9.85546875" style="17" customWidth="1"/>
    <col min="522" max="522" width="12" style="17" customWidth="1"/>
    <col min="523" max="523" width="12.42578125" style="17" customWidth="1"/>
    <col min="524" max="524" width="8.7109375" style="17" bestFit="1" customWidth="1"/>
    <col min="525" max="526" width="10.140625" style="17" customWidth="1"/>
    <col min="527" max="527" width="11" style="17" customWidth="1"/>
    <col min="528" max="774" width="11.42578125" style="17"/>
    <col min="775" max="775" width="50" style="17" customWidth="1"/>
    <col min="776" max="776" width="9.5703125" style="17" customWidth="1"/>
    <col min="777" max="777" width="9.85546875" style="17" customWidth="1"/>
    <col min="778" max="778" width="12" style="17" customWidth="1"/>
    <col min="779" max="779" width="12.42578125" style="17" customWidth="1"/>
    <col min="780" max="780" width="8.7109375" style="17" bestFit="1" customWidth="1"/>
    <col min="781" max="782" width="10.140625" style="17" customWidth="1"/>
    <col min="783" max="783" width="11" style="17" customWidth="1"/>
    <col min="784" max="1030" width="11.42578125" style="17"/>
    <col min="1031" max="1031" width="50" style="17" customWidth="1"/>
    <col min="1032" max="1032" width="9.5703125" style="17" customWidth="1"/>
    <col min="1033" max="1033" width="9.85546875" style="17" customWidth="1"/>
    <col min="1034" max="1034" width="12" style="17" customWidth="1"/>
    <col min="1035" max="1035" width="12.42578125" style="17" customWidth="1"/>
    <col min="1036" max="1036" width="8.7109375" style="17" bestFit="1" customWidth="1"/>
    <col min="1037" max="1038" width="10.140625" style="17" customWidth="1"/>
    <col min="1039" max="1039" width="11" style="17" customWidth="1"/>
    <col min="1040" max="1286" width="11.42578125" style="17"/>
    <col min="1287" max="1287" width="50" style="17" customWidth="1"/>
    <col min="1288" max="1288" width="9.5703125" style="17" customWidth="1"/>
    <col min="1289" max="1289" width="9.85546875" style="17" customWidth="1"/>
    <col min="1290" max="1290" width="12" style="17" customWidth="1"/>
    <col min="1291" max="1291" width="12.42578125" style="17" customWidth="1"/>
    <col min="1292" max="1292" width="8.7109375" style="17" bestFit="1" customWidth="1"/>
    <col min="1293" max="1294" width="10.140625" style="17" customWidth="1"/>
    <col min="1295" max="1295" width="11" style="17" customWidth="1"/>
    <col min="1296" max="1542" width="11.42578125" style="17"/>
    <col min="1543" max="1543" width="50" style="17" customWidth="1"/>
    <col min="1544" max="1544" width="9.5703125" style="17" customWidth="1"/>
    <col min="1545" max="1545" width="9.85546875" style="17" customWidth="1"/>
    <col min="1546" max="1546" width="12" style="17" customWidth="1"/>
    <col min="1547" max="1547" width="12.42578125" style="17" customWidth="1"/>
    <col min="1548" max="1548" width="8.7109375" style="17" bestFit="1" customWidth="1"/>
    <col min="1549" max="1550" width="10.140625" style="17" customWidth="1"/>
    <col min="1551" max="1551" width="11" style="17" customWidth="1"/>
    <col min="1552" max="1798" width="11.42578125" style="17"/>
    <col min="1799" max="1799" width="50" style="17" customWidth="1"/>
    <col min="1800" max="1800" width="9.5703125" style="17" customWidth="1"/>
    <col min="1801" max="1801" width="9.85546875" style="17" customWidth="1"/>
    <col min="1802" max="1802" width="12" style="17" customWidth="1"/>
    <col min="1803" max="1803" width="12.42578125" style="17" customWidth="1"/>
    <col min="1804" max="1804" width="8.7109375" style="17" bestFit="1" customWidth="1"/>
    <col min="1805" max="1806" width="10.140625" style="17" customWidth="1"/>
    <col min="1807" max="1807" width="11" style="17" customWidth="1"/>
    <col min="1808" max="2054" width="11.42578125" style="17"/>
    <col min="2055" max="2055" width="50" style="17" customWidth="1"/>
    <col min="2056" max="2056" width="9.5703125" style="17" customWidth="1"/>
    <col min="2057" max="2057" width="9.85546875" style="17" customWidth="1"/>
    <col min="2058" max="2058" width="12" style="17" customWidth="1"/>
    <col min="2059" max="2059" width="12.42578125" style="17" customWidth="1"/>
    <col min="2060" max="2060" width="8.7109375" style="17" bestFit="1" customWidth="1"/>
    <col min="2061" max="2062" width="10.140625" style="17" customWidth="1"/>
    <col min="2063" max="2063" width="11" style="17" customWidth="1"/>
    <col min="2064" max="2310" width="11.42578125" style="17"/>
    <col min="2311" max="2311" width="50" style="17" customWidth="1"/>
    <col min="2312" max="2312" width="9.5703125" style="17" customWidth="1"/>
    <col min="2313" max="2313" width="9.85546875" style="17" customWidth="1"/>
    <col min="2314" max="2314" width="12" style="17" customWidth="1"/>
    <col min="2315" max="2315" width="12.42578125" style="17" customWidth="1"/>
    <col min="2316" max="2316" width="8.7109375" style="17" bestFit="1" customWidth="1"/>
    <col min="2317" max="2318" width="10.140625" style="17" customWidth="1"/>
    <col min="2319" max="2319" width="11" style="17" customWidth="1"/>
    <col min="2320" max="2566" width="11.42578125" style="17"/>
    <col min="2567" max="2567" width="50" style="17" customWidth="1"/>
    <col min="2568" max="2568" width="9.5703125" style="17" customWidth="1"/>
    <col min="2569" max="2569" width="9.85546875" style="17" customWidth="1"/>
    <col min="2570" max="2570" width="12" style="17" customWidth="1"/>
    <col min="2571" max="2571" width="12.42578125" style="17" customWidth="1"/>
    <col min="2572" max="2572" width="8.7109375" style="17" bestFit="1" customWidth="1"/>
    <col min="2573" max="2574" width="10.140625" style="17" customWidth="1"/>
    <col min="2575" max="2575" width="11" style="17" customWidth="1"/>
    <col min="2576" max="2822" width="11.42578125" style="17"/>
    <col min="2823" max="2823" width="50" style="17" customWidth="1"/>
    <col min="2824" max="2824" width="9.5703125" style="17" customWidth="1"/>
    <col min="2825" max="2825" width="9.85546875" style="17" customWidth="1"/>
    <col min="2826" max="2826" width="12" style="17" customWidth="1"/>
    <col min="2827" max="2827" width="12.42578125" style="17" customWidth="1"/>
    <col min="2828" max="2828" width="8.7109375" style="17" bestFit="1" customWidth="1"/>
    <col min="2829" max="2830" width="10.140625" style="17" customWidth="1"/>
    <col min="2831" max="2831" width="11" style="17" customWidth="1"/>
    <col min="2832" max="3078" width="11.42578125" style="17"/>
    <col min="3079" max="3079" width="50" style="17" customWidth="1"/>
    <col min="3080" max="3080" width="9.5703125" style="17" customWidth="1"/>
    <col min="3081" max="3081" width="9.85546875" style="17" customWidth="1"/>
    <col min="3082" max="3082" width="12" style="17" customWidth="1"/>
    <col min="3083" max="3083" width="12.42578125" style="17" customWidth="1"/>
    <col min="3084" max="3084" width="8.7109375" style="17" bestFit="1" customWidth="1"/>
    <col min="3085" max="3086" width="10.140625" style="17" customWidth="1"/>
    <col min="3087" max="3087" width="11" style="17" customWidth="1"/>
    <col min="3088" max="3334" width="11.42578125" style="17"/>
    <col min="3335" max="3335" width="50" style="17" customWidth="1"/>
    <col min="3336" max="3336" width="9.5703125" style="17" customWidth="1"/>
    <col min="3337" max="3337" width="9.85546875" style="17" customWidth="1"/>
    <col min="3338" max="3338" width="12" style="17" customWidth="1"/>
    <col min="3339" max="3339" width="12.42578125" style="17" customWidth="1"/>
    <col min="3340" max="3340" width="8.7109375" style="17" bestFit="1" customWidth="1"/>
    <col min="3341" max="3342" width="10.140625" style="17" customWidth="1"/>
    <col min="3343" max="3343" width="11" style="17" customWidth="1"/>
    <col min="3344" max="3590" width="11.42578125" style="17"/>
    <col min="3591" max="3591" width="50" style="17" customWidth="1"/>
    <col min="3592" max="3592" width="9.5703125" style="17" customWidth="1"/>
    <col min="3593" max="3593" width="9.85546875" style="17" customWidth="1"/>
    <col min="3594" max="3594" width="12" style="17" customWidth="1"/>
    <col min="3595" max="3595" width="12.42578125" style="17" customWidth="1"/>
    <col min="3596" max="3596" width="8.7109375" style="17" bestFit="1" customWidth="1"/>
    <col min="3597" max="3598" width="10.140625" style="17" customWidth="1"/>
    <col min="3599" max="3599" width="11" style="17" customWidth="1"/>
    <col min="3600" max="3846" width="11.42578125" style="17"/>
    <col min="3847" max="3847" width="50" style="17" customWidth="1"/>
    <col min="3848" max="3848" width="9.5703125" style="17" customWidth="1"/>
    <col min="3849" max="3849" width="9.85546875" style="17" customWidth="1"/>
    <col min="3850" max="3850" width="12" style="17" customWidth="1"/>
    <col min="3851" max="3851" width="12.42578125" style="17" customWidth="1"/>
    <col min="3852" max="3852" width="8.7109375" style="17" bestFit="1" customWidth="1"/>
    <col min="3853" max="3854" width="10.140625" style="17" customWidth="1"/>
    <col min="3855" max="3855" width="11" style="17" customWidth="1"/>
    <col min="3856" max="4102" width="11.42578125" style="17"/>
    <col min="4103" max="4103" width="50" style="17" customWidth="1"/>
    <col min="4104" max="4104" width="9.5703125" style="17" customWidth="1"/>
    <col min="4105" max="4105" width="9.85546875" style="17" customWidth="1"/>
    <col min="4106" max="4106" width="12" style="17" customWidth="1"/>
    <col min="4107" max="4107" width="12.42578125" style="17" customWidth="1"/>
    <col min="4108" max="4108" width="8.7109375" style="17" bestFit="1" customWidth="1"/>
    <col min="4109" max="4110" width="10.140625" style="17" customWidth="1"/>
    <col min="4111" max="4111" width="11" style="17" customWidth="1"/>
    <col min="4112" max="4358" width="11.42578125" style="17"/>
    <col min="4359" max="4359" width="50" style="17" customWidth="1"/>
    <col min="4360" max="4360" width="9.5703125" style="17" customWidth="1"/>
    <col min="4361" max="4361" width="9.85546875" style="17" customWidth="1"/>
    <col min="4362" max="4362" width="12" style="17" customWidth="1"/>
    <col min="4363" max="4363" width="12.42578125" style="17" customWidth="1"/>
    <col min="4364" max="4364" width="8.7109375" style="17" bestFit="1" customWidth="1"/>
    <col min="4365" max="4366" width="10.140625" style="17" customWidth="1"/>
    <col min="4367" max="4367" width="11" style="17" customWidth="1"/>
    <col min="4368" max="4614" width="11.42578125" style="17"/>
    <col min="4615" max="4615" width="50" style="17" customWidth="1"/>
    <col min="4616" max="4616" width="9.5703125" style="17" customWidth="1"/>
    <col min="4617" max="4617" width="9.85546875" style="17" customWidth="1"/>
    <col min="4618" max="4618" width="12" style="17" customWidth="1"/>
    <col min="4619" max="4619" width="12.42578125" style="17" customWidth="1"/>
    <col min="4620" max="4620" width="8.7109375" style="17" bestFit="1" customWidth="1"/>
    <col min="4621" max="4622" width="10.140625" style="17" customWidth="1"/>
    <col min="4623" max="4623" width="11" style="17" customWidth="1"/>
    <col min="4624" max="4870" width="11.42578125" style="17"/>
    <col min="4871" max="4871" width="50" style="17" customWidth="1"/>
    <col min="4872" max="4872" width="9.5703125" style="17" customWidth="1"/>
    <col min="4873" max="4873" width="9.85546875" style="17" customWidth="1"/>
    <col min="4874" max="4874" width="12" style="17" customWidth="1"/>
    <col min="4875" max="4875" width="12.42578125" style="17" customWidth="1"/>
    <col min="4876" max="4876" width="8.7109375" style="17" bestFit="1" customWidth="1"/>
    <col min="4877" max="4878" width="10.140625" style="17" customWidth="1"/>
    <col min="4879" max="4879" width="11" style="17" customWidth="1"/>
    <col min="4880" max="5126" width="11.42578125" style="17"/>
    <col min="5127" max="5127" width="50" style="17" customWidth="1"/>
    <col min="5128" max="5128" width="9.5703125" style="17" customWidth="1"/>
    <col min="5129" max="5129" width="9.85546875" style="17" customWidth="1"/>
    <col min="5130" max="5130" width="12" style="17" customWidth="1"/>
    <col min="5131" max="5131" width="12.42578125" style="17" customWidth="1"/>
    <col min="5132" max="5132" width="8.7109375" style="17" bestFit="1" customWidth="1"/>
    <col min="5133" max="5134" width="10.140625" style="17" customWidth="1"/>
    <col min="5135" max="5135" width="11" style="17" customWidth="1"/>
    <col min="5136" max="5382" width="11.42578125" style="17"/>
    <col min="5383" max="5383" width="50" style="17" customWidth="1"/>
    <col min="5384" max="5384" width="9.5703125" style="17" customWidth="1"/>
    <col min="5385" max="5385" width="9.85546875" style="17" customWidth="1"/>
    <col min="5386" max="5386" width="12" style="17" customWidth="1"/>
    <col min="5387" max="5387" width="12.42578125" style="17" customWidth="1"/>
    <col min="5388" max="5388" width="8.7109375" style="17" bestFit="1" customWidth="1"/>
    <col min="5389" max="5390" width="10.140625" style="17" customWidth="1"/>
    <col min="5391" max="5391" width="11" style="17" customWidth="1"/>
    <col min="5392" max="5638" width="11.42578125" style="17"/>
    <col min="5639" max="5639" width="50" style="17" customWidth="1"/>
    <col min="5640" max="5640" width="9.5703125" style="17" customWidth="1"/>
    <col min="5641" max="5641" width="9.85546875" style="17" customWidth="1"/>
    <col min="5642" max="5642" width="12" style="17" customWidth="1"/>
    <col min="5643" max="5643" width="12.42578125" style="17" customWidth="1"/>
    <col min="5644" max="5644" width="8.7109375" style="17" bestFit="1" customWidth="1"/>
    <col min="5645" max="5646" width="10.140625" style="17" customWidth="1"/>
    <col min="5647" max="5647" width="11" style="17" customWidth="1"/>
    <col min="5648" max="5894" width="11.42578125" style="17"/>
    <col min="5895" max="5895" width="50" style="17" customWidth="1"/>
    <col min="5896" max="5896" width="9.5703125" style="17" customWidth="1"/>
    <col min="5897" max="5897" width="9.85546875" style="17" customWidth="1"/>
    <col min="5898" max="5898" width="12" style="17" customWidth="1"/>
    <col min="5899" max="5899" width="12.42578125" style="17" customWidth="1"/>
    <col min="5900" max="5900" width="8.7109375" style="17" bestFit="1" customWidth="1"/>
    <col min="5901" max="5902" width="10.140625" style="17" customWidth="1"/>
    <col min="5903" max="5903" width="11" style="17" customWidth="1"/>
    <col min="5904" max="6150" width="11.42578125" style="17"/>
    <col min="6151" max="6151" width="50" style="17" customWidth="1"/>
    <col min="6152" max="6152" width="9.5703125" style="17" customWidth="1"/>
    <col min="6153" max="6153" width="9.85546875" style="17" customWidth="1"/>
    <col min="6154" max="6154" width="12" style="17" customWidth="1"/>
    <col min="6155" max="6155" width="12.42578125" style="17" customWidth="1"/>
    <col min="6156" max="6156" width="8.7109375" style="17" bestFit="1" customWidth="1"/>
    <col min="6157" max="6158" width="10.140625" style="17" customWidth="1"/>
    <col min="6159" max="6159" width="11" style="17" customWidth="1"/>
    <col min="6160" max="6406" width="11.42578125" style="17"/>
    <col min="6407" max="6407" width="50" style="17" customWidth="1"/>
    <col min="6408" max="6408" width="9.5703125" style="17" customWidth="1"/>
    <col min="6409" max="6409" width="9.85546875" style="17" customWidth="1"/>
    <col min="6410" max="6410" width="12" style="17" customWidth="1"/>
    <col min="6411" max="6411" width="12.42578125" style="17" customWidth="1"/>
    <col min="6412" max="6412" width="8.7109375" style="17" bestFit="1" customWidth="1"/>
    <col min="6413" max="6414" width="10.140625" style="17" customWidth="1"/>
    <col min="6415" max="6415" width="11" style="17" customWidth="1"/>
    <col min="6416" max="6662" width="11.42578125" style="17"/>
    <col min="6663" max="6663" width="50" style="17" customWidth="1"/>
    <col min="6664" max="6664" width="9.5703125" style="17" customWidth="1"/>
    <col min="6665" max="6665" width="9.85546875" style="17" customWidth="1"/>
    <col min="6666" max="6666" width="12" style="17" customWidth="1"/>
    <col min="6667" max="6667" width="12.42578125" style="17" customWidth="1"/>
    <col min="6668" max="6668" width="8.7109375" style="17" bestFit="1" customWidth="1"/>
    <col min="6669" max="6670" width="10.140625" style="17" customWidth="1"/>
    <col min="6671" max="6671" width="11" style="17" customWidth="1"/>
    <col min="6672" max="6918" width="11.42578125" style="17"/>
    <col min="6919" max="6919" width="50" style="17" customWidth="1"/>
    <col min="6920" max="6920" width="9.5703125" style="17" customWidth="1"/>
    <col min="6921" max="6921" width="9.85546875" style="17" customWidth="1"/>
    <col min="6922" max="6922" width="12" style="17" customWidth="1"/>
    <col min="6923" max="6923" width="12.42578125" style="17" customWidth="1"/>
    <col min="6924" max="6924" width="8.7109375" style="17" bestFit="1" customWidth="1"/>
    <col min="6925" max="6926" width="10.140625" style="17" customWidth="1"/>
    <col min="6927" max="6927" width="11" style="17" customWidth="1"/>
    <col min="6928" max="7174" width="11.42578125" style="17"/>
    <col min="7175" max="7175" width="50" style="17" customWidth="1"/>
    <col min="7176" max="7176" width="9.5703125" style="17" customWidth="1"/>
    <col min="7177" max="7177" width="9.85546875" style="17" customWidth="1"/>
    <col min="7178" max="7178" width="12" style="17" customWidth="1"/>
    <col min="7179" max="7179" width="12.42578125" style="17" customWidth="1"/>
    <col min="7180" max="7180" width="8.7109375" style="17" bestFit="1" customWidth="1"/>
    <col min="7181" max="7182" width="10.140625" style="17" customWidth="1"/>
    <col min="7183" max="7183" width="11" style="17" customWidth="1"/>
    <col min="7184" max="7430" width="11.42578125" style="17"/>
    <col min="7431" max="7431" width="50" style="17" customWidth="1"/>
    <col min="7432" max="7432" width="9.5703125" style="17" customWidth="1"/>
    <col min="7433" max="7433" width="9.85546875" style="17" customWidth="1"/>
    <col min="7434" max="7434" width="12" style="17" customWidth="1"/>
    <col min="7435" max="7435" width="12.42578125" style="17" customWidth="1"/>
    <col min="7436" max="7436" width="8.7109375" style="17" bestFit="1" customWidth="1"/>
    <col min="7437" max="7438" width="10.140625" style="17" customWidth="1"/>
    <col min="7439" max="7439" width="11" style="17" customWidth="1"/>
    <col min="7440" max="7686" width="11.42578125" style="17"/>
    <col min="7687" max="7687" width="50" style="17" customWidth="1"/>
    <col min="7688" max="7688" width="9.5703125" style="17" customWidth="1"/>
    <col min="7689" max="7689" width="9.85546875" style="17" customWidth="1"/>
    <col min="7690" max="7690" width="12" style="17" customWidth="1"/>
    <col min="7691" max="7691" width="12.42578125" style="17" customWidth="1"/>
    <col min="7692" max="7692" width="8.7109375" style="17" bestFit="1" customWidth="1"/>
    <col min="7693" max="7694" width="10.140625" style="17" customWidth="1"/>
    <col min="7695" max="7695" width="11" style="17" customWidth="1"/>
    <col min="7696" max="7942" width="11.42578125" style="17"/>
    <col min="7943" max="7943" width="50" style="17" customWidth="1"/>
    <col min="7944" max="7944" width="9.5703125" style="17" customWidth="1"/>
    <col min="7945" max="7945" width="9.85546875" style="17" customWidth="1"/>
    <col min="7946" max="7946" width="12" style="17" customWidth="1"/>
    <col min="7947" max="7947" width="12.42578125" style="17" customWidth="1"/>
    <col min="7948" max="7948" width="8.7109375" style="17" bestFit="1" customWidth="1"/>
    <col min="7949" max="7950" width="10.140625" style="17" customWidth="1"/>
    <col min="7951" max="7951" width="11" style="17" customWidth="1"/>
    <col min="7952" max="8198" width="11.42578125" style="17"/>
    <col min="8199" max="8199" width="50" style="17" customWidth="1"/>
    <col min="8200" max="8200" width="9.5703125" style="17" customWidth="1"/>
    <col min="8201" max="8201" width="9.85546875" style="17" customWidth="1"/>
    <col min="8202" max="8202" width="12" style="17" customWidth="1"/>
    <col min="8203" max="8203" width="12.42578125" style="17" customWidth="1"/>
    <col min="8204" max="8204" width="8.7109375" style="17" bestFit="1" customWidth="1"/>
    <col min="8205" max="8206" width="10.140625" style="17" customWidth="1"/>
    <col min="8207" max="8207" width="11" style="17" customWidth="1"/>
    <col min="8208" max="8454" width="11.42578125" style="17"/>
    <col min="8455" max="8455" width="50" style="17" customWidth="1"/>
    <col min="8456" max="8456" width="9.5703125" style="17" customWidth="1"/>
    <col min="8457" max="8457" width="9.85546875" style="17" customWidth="1"/>
    <col min="8458" max="8458" width="12" style="17" customWidth="1"/>
    <col min="8459" max="8459" width="12.42578125" style="17" customWidth="1"/>
    <col min="8460" max="8460" width="8.7109375" style="17" bestFit="1" customWidth="1"/>
    <col min="8461" max="8462" width="10.140625" style="17" customWidth="1"/>
    <col min="8463" max="8463" width="11" style="17" customWidth="1"/>
    <col min="8464" max="8710" width="11.42578125" style="17"/>
    <col min="8711" max="8711" width="50" style="17" customWidth="1"/>
    <col min="8712" max="8712" width="9.5703125" style="17" customWidth="1"/>
    <col min="8713" max="8713" width="9.85546875" style="17" customWidth="1"/>
    <col min="8714" max="8714" width="12" style="17" customWidth="1"/>
    <col min="8715" max="8715" width="12.42578125" style="17" customWidth="1"/>
    <col min="8716" max="8716" width="8.7109375" style="17" bestFit="1" customWidth="1"/>
    <col min="8717" max="8718" width="10.140625" style="17" customWidth="1"/>
    <col min="8719" max="8719" width="11" style="17" customWidth="1"/>
    <col min="8720" max="8966" width="11.42578125" style="17"/>
    <col min="8967" max="8967" width="50" style="17" customWidth="1"/>
    <col min="8968" max="8968" width="9.5703125" style="17" customWidth="1"/>
    <col min="8969" max="8969" width="9.85546875" style="17" customWidth="1"/>
    <col min="8970" max="8970" width="12" style="17" customWidth="1"/>
    <col min="8971" max="8971" width="12.42578125" style="17" customWidth="1"/>
    <col min="8972" max="8972" width="8.7109375" style="17" bestFit="1" customWidth="1"/>
    <col min="8973" max="8974" width="10.140625" style="17" customWidth="1"/>
    <col min="8975" max="8975" width="11" style="17" customWidth="1"/>
    <col min="8976" max="9222" width="11.42578125" style="17"/>
    <col min="9223" max="9223" width="50" style="17" customWidth="1"/>
    <col min="9224" max="9224" width="9.5703125" style="17" customWidth="1"/>
    <col min="9225" max="9225" width="9.85546875" style="17" customWidth="1"/>
    <col min="9226" max="9226" width="12" style="17" customWidth="1"/>
    <col min="9227" max="9227" width="12.42578125" style="17" customWidth="1"/>
    <col min="9228" max="9228" width="8.7109375" style="17" bestFit="1" customWidth="1"/>
    <col min="9229" max="9230" width="10.140625" style="17" customWidth="1"/>
    <col min="9231" max="9231" width="11" style="17" customWidth="1"/>
    <col min="9232" max="9478" width="11.42578125" style="17"/>
    <col min="9479" max="9479" width="50" style="17" customWidth="1"/>
    <col min="9480" max="9480" width="9.5703125" style="17" customWidth="1"/>
    <col min="9481" max="9481" width="9.85546875" style="17" customWidth="1"/>
    <col min="9482" max="9482" width="12" style="17" customWidth="1"/>
    <col min="9483" max="9483" width="12.42578125" style="17" customWidth="1"/>
    <col min="9484" max="9484" width="8.7109375" style="17" bestFit="1" customWidth="1"/>
    <col min="9485" max="9486" width="10.140625" style="17" customWidth="1"/>
    <col min="9487" max="9487" width="11" style="17" customWidth="1"/>
    <col min="9488" max="9734" width="11.42578125" style="17"/>
    <col min="9735" max="9735" width="50" style="17" customWidth="1"/>
    <col min="9736" max="9736" width="9.5703125" style="17" customWidth="1"/>
    <col min="9737" max="9737" width="9.85546875" style="17" customWidth="1"/>
    <col min="9738" max="9738" width="12" style="17" customWidth="1"/>
    <col min="9739" max="9739" width="12.42578125" style="17" customWidth="1"/>
    <col min="9740" max="9740" width="8.7109375" style="17" bestFit="1" customWidth="1"/>
    <col min="9741" max="9742" width="10.140625" style="17" customWidth="1"/>
    <col min="9743" max="9743" width="11" style="17" customWidth="1"/>
    <col min="9744" max="9990" width="11.42578125" style="17"/>
    <col min="9991" max="9991" width="50" style="17" customWidth="1"/>
    <col min="9992" max="9992" width="9.5703125" style="17" customWidth="1"/>
    <col min="9993" max="9993" width="9.85546875" style="17" customWidth="1"/>
    <col min="9994" max="9994" width="12" style="17" customWidth="1"/>
    <col min="9995" max="9995" width="12.42578125" style="17" customWidth="1"/>
    <col min="9996" max="9996" width="8.7109375" style="17" bestFit="1" customWidth="1"/>
    <col min="9997" max="9998" width="10.140625" style="17" customWidth="1"/>
    <col min="9999" max="9999" width="11" style="17" customWidth="1"/>
    <col min="10000" max="10246" width="11.42578125" style="17"/>
    <col min="10247" max="10247" width="50" style="17" customWidth="1"/>
    <col min="10248" max="10248" width="9.5703125" style="17" customWidth="1"/>
    <col min="10249" max="10249" width="9.85546875" style="17" customWidth="1"/>
    <col min="10250" max="10250" width="12" style="17" customWidth="1"/>
    <col min="10251" max="10251" width="12.42578125" style="17" customWidth="1"/>
    <col min="10252" max="10252" width="8.7109375" style="17" bestFit="1" customWidth="1"/>
    <col min="10253" max="10254" width="10.140625" style="17" customWidth="1"/>
    <col min="10255" max="10255" width="11" style="17" customWidth="1"/>
    <col min="10256" max="10502" width="11.42578125" style="17"/>
    <col min="10503" max="10503" width="50" style="17" customWidth="1"/>
    <col min="10504" max="10504" width="9.5703125" style="17" customWidth="1"/>
    <col min="10505" max="10505" width="9.85546875" style="17" customWidth="1"/>
    <col min="10506" max="10506" width="12" style="17" customWidth="1"/>
    <col min="10507" max="10507" width="12.42578125" style="17" customWidth="1"/>
    <col min="10508" max="10508" width="8.7109375" style="17" bestFit="1" customWidth="1"/>
    <col min="10509" max="10510" width="10.140625" style="17" customWidth="1"/>
    <col min="10511" max="10511" width="11" style="17" customWidth="1"/>
    <col min="10512" max="10758" width="11.42578125" style="17"/>
    <col min="10759" max="10759" width="50" style="17" customWidth="1"/>
    <col min="10760" max="10760" width="9.5703125" style="17" customWidth="1"/>
    <col min="10761" max="10761" width="9.85546875" style="17" customWidth="1"/>
    <col min="10762" max="10762" width="12" style="17" customWidth="1"/>
    <col min="10763" max="10763" width="12.42578125" style="17" customWidth="1"/>
    <col min="10764" max="10764" width="8.7109375" style="17" bestFit="1" customWidth="1"/>
    <col min="10765" max="10766" width="10.140625" style="17" customWidth="1"/>
    <col min="10767" max="10767" width="11" style="17" customWidth="1"/>
    <col min="10768" max="11014" width="11.42578125" style="17"/>
    <col min="11015" max="11015" width="50" style="17" customWidth="1"/>
    <col min="11016" max="11016" width="9.5703125" style="17" customWidth="1"/>
    <col min="11017" max="11017" width="9.85546875" style="17" customWidth="1"/>
    <col min="11018" max="11018" width="12" style="17" customWidth="1"/>
    <col min="11019" max="11019" width="12.42578125" style="17" customWidth="1"/>
    <col min="11020" max="11020" width="8.7109375" style="17" bestFit="1" customWidth="1"/>
    <col min="11021" max="11022" width="10.140625" style="17" customWidth="1"/>
    <col min="11023" max="11023" width="11" style="17" customWidth="1"/>
    <col min="11024" max="11270" width="11.42578125" style="17"/>
    <col min="11271" max="11271" width="50" style="17" customWidth="1"/>
    <col min="11272" max="11272" width="9.5703125" style="17" customWidth="1"/>
    <col min="11273" max="11273" width="9.85546875" style="17" customWidth="1"/>
    <col min="11274" max="11274" width="12" style="17" customWidth="1"/>
    <col min="11275" max="11275" width="12.42578125" style="17" customWidth="1"/>
    <col min="11276" max="11276" width="8.7109375" style="17" bestFit="1" customWidth="1"/>
    <col min="11277" max="11278" width="10.140625" style="17" customWidth="1"/>
    <col min="11279" max="11279" width="11" style="17" customWidth="1"/>
    <col min="11280" max="11526" width="11.42578125" style="17"/>
    <col min="11527" max="11527" width="50" style="17" customWidth="1"/>
    <col min="11528" max="11528" width="9.5703125" style="17" customWidth="1"/>
    <col min="11529" max="11529" width="9.85546875" style="17" customWidth="1"/>
    <col min="11530" max="11530" width="12" style="17" customWidth="1"/>
    <col min="11531" max="11531" width="12.42578125" style="17" customWidth="1"/>
    <col min="11532" max="11532" width="8.7109375" style="17" bestFit="1" customWidth="1"/>
    <col min="11533" max="11534" width="10.140625" style="17" customWidth="1"/>
    <col min="11535" max="11535" width="11" style="17" customWidth="1"/>
    <col min="11536" max="11782" width="11.42578125" style="17"/>
    <col min="11783" max="11783" width="50" style="17" customWidth="1"/>
    <col min="11784" max="11784" width="9.5703125" style="17" customWidth="1"/>
    <col min="11785" max="11785" width="9.85546875" style="17" customWidth="1"/>
    <col min="11786" max="11786" width="12" style="17" customWidth="1"/>
    <col min="11787" max="11787" width="12.42578125" style="17" customWidth="1"/>
    <col min="11788" max="11788" width="8.7109375" style="17" bestFit="1" customWidth="1"/>
    <col min="11789" max="11790" width="10.140625" style="17" customWidth="1"/>
    <col min="11791" max="11791" width="11" style="17" customWidth="1"/>
    <col min="11792" max="12038" width="11.42578125" style="17"/>
    <col min="12039" max="12039" width="50" style="17" customWidth="1"/>
    <col min="12040" max="12040" width="9.5703125" style="17" customWidth="1"/>
    <col min="12041" max="12041" width="9.85546875" style="17" customWidth="1"/>
    <col min="12042" max="12042" width="12" style="17" customWidth="1"/>
    <col min="12043" max="12043" width="12.42578125" style="17" customWidth="1"/>
    <col min="12044" max="12044" width="8.7109375" style="17" bestFit="1" customWidth="1"/>
    <col min="12045" max="12046" width="10.140625" style="17" customWidth="1"/>
    <col min="12047" max="12047" width="11" style="17" customWidth="1"/>
    <col min="12048" max="12294" width="11.42578125" style="17"/>
    <col min="12295" max="12295" width="50" style="17" customWidth="1"/>
    <col min="12296" max="12296" width="9.5703125" style="17" customWidth="1"/>
    <col min="12297" max="12297" width="9.85546875" style="17" customWidth="1"/>
    <col min="12298" max="12298" width="12" style="17" customWidth="1"/>
    <col min="12299" max="12299" width="12.42578125" style="17" customWidth="1"/>
    <col min="12300" max="12300" width="8.7109375" style="17" bestFit="1" customWidth="1"/>
    <col min="12301" max="12302" width="10.140625" style="17" customWidth="1"/>
    <col min="12303" max="12303" width="11" style="17" customWidth="1"/>
    <col min="12304" max="12550" width="11.42578125" style="17"/>
    <col min="12551" max="12551" width="50" style="17" customWidth="1"/>
    <col min="12552" max="12552" width="9.5703125" style="17" customWidth="1"/>
    <col min="12553" max="12553" width="9.85546875" style="17" customWidth="1"/>
    <col min="12554" max="12554" width="12" style="17" customWidth="1"/>
    <col min="12555" max="12555" width="12.42578125" style="17" customWidth="1"/>
    <col min="12556" max="12556" width="8.7109375" style="17" bestFit="1" customWidth="1"/>
    <col min="12557" max="12558" width="10.140625" style="17" customWidth="1"/>
    <col min="12559" max="12559" width="11" style="17" customWidth="1"/>
    <col min="12560" max="12806" width="11.42578125" style="17"/>
    <col min="12807" max="12807" width="50" style="17" customWidth="1"/>
    <col min="12808" max="12808" width="9.5703125" style="17" customWidth="1"/>
    <col min="12809" max="12809" width="9.85546875" style="17" customWidth="1"/>
    <col min="12810" max="12810" width="12" style="17" customWidth="1"/>
    <col min="12811" max="12811" width="12.42578125" style="17" customWidth="1"/>
    <col min="12812" max="12812" width="8.7109375" style="17" bestFit="1" customWidth="1"/>
    <col min="12813" max="12814" width="10.140625" style="17" customWidth="1"/>
    <col min="12815" max="12815" width="11" style="17" customWidth="1"/>
    <col min="12816" max="13062" width="11.42578125" style="17"/>
    <col min="13063" max="13063" width="50" style="17" customWidth="1"/>
    <col min="13064" max="13064" width="9.5703125" style="17" customWidth="1"/>
    <col min="13065" max="13065" width="9.85546875" style="17" customWidth="1"/>
    <col min="13066" max="13066" width="12" style="17" customWidth="1"/>
    <col min="13067" max="13067" width="12.42578125" style="17" customWidth="1"/>
    <col min="13068" max="13068" width="8.7109375" style="17" bestFit="1" customWidth="1"/>
    <col min="13069" max="13070" width="10.140625" style="17" customWidth="1"/>
    <col min="13071" max="13071" width="11" style="17" customWidth="1"/>
    <col min="13072" max="13318" width="11.42578125" style="17"/>
    <col min="13319" max="13319" width="50" style="17" customWidth="1"/>
    <col min="13320" max="13320" width="9.5703125" style="17" customWidth="1"/>
    <col min="13321" max="13321" width="9.85546875" style="17" customWidth="1"/>
    <col min="13322" max="13322" width="12" style="17" customWidth="1"/>
    <col min="13323" max="13323" width="12.42578125" style="17" customWidth="1"/>
    <col min="13324" max="13324" width="8.7109375" style="17" bestFit="1" customWidth="1"/>
    <col min="13325" max="13326" width="10.140625" style="17" customWidth="1"/>
    <col min="13327" max="13327" width="11" style="17" customWidth="1"/>
    <col min="13328" max="13574" width="11.42578125" style="17"/>
    <col min="13575" max="13575" width="50" style="17" customWidth="1"/>
    <col min="13576" max="13576" width="9.5703125" style="17" customWidth="1"/>
    <col min="13577" max="13577" width="9.85546875" style="17" customWidth="1"/>
    <col min="13578" max="13578" width="12" style="17" customWidth="1"/>
    <col min="13579" max="13579" width="12.42578125" style="17" customWidth="1"/>
    <col min="13580" max="13580" width="8.7109375" style="17" bestFit="1" customWidth="1"/>
    <col min="13581" max="13582" width="10.140625" style="17" customWidth="1"/>
    <col min="13583" max="13583" width="11" style="17" customWidth="1"/>
    <col min="13584" max="13830" width="11.42578125" style="17"/>
    <col min="13831" max="13831" width="50" style="17" customWidth="1"/>
    <col min="13832" max="13832" width="9.5703125" style="17" customWidth="1"/>
    <col min="13833" max="13833" width="9.85546875" style="17" customWidth="1"/>
    <col min="13834" max="13834" width="12" style="17" customWidth="1"/>
    <col min="13835" max="13835" width="12.42578125" style="17" customWidth="1"/>
    <col min="13836" max="13836" width="8.7109375" style="17" bestFit="1" customWidth="1"/>
    <col min="13837" max="13838" width="10.140625" style="17" customWidth="1"/>
    <col min="13839" max="13839" width="11" style="17" customWidth="1"/>
    <col min="13840" max="14086" width="11.42578125" style="17"/>
    <col min="14087" max="14087" width="50" style="17" customWidth="1"/>
    <col min="14088" max="14088" width="9.5703125" style="17" customWidth="1"/>
    <col min="14089" max="14089" width="9.85546875" style="17" customWidth="1"/>
    <col min="14090" max="14090" width="12" style="17" customWidth="1"/>
    <col min="14091" max="14091" width="12.42578125" style="17" customWidth="1"/>
    <col min="14092" max="14092" width="8.7109375" style="17" bestFit="1" customWidth="1"/>
    <col min="14093" max="14094" width="10.140625" style="17" customWidth="1"/>
    <col min="14095" max="14095" width="11" style="17" customWidth="1"/>
    <col min="14096" max="14342" width="11.42578125" style="17"/>
    <col min="14343" max="14343" width="50" style="17" customWidth="1"/>
    <col min="14344" max="14344" width="9.5703125" style="17" customWidth="1"/>
    <col min="14345" max="14345" width="9.85546875" style="17" customWidth="1"/>
    <col min="14346" max="14346" width="12" style="17" customWidth="1"/>
    <col min="14347" max="14347" width="12.42578125" style="17" customWidth="1"/>
    <col min="14348" max="14348" width="8.7109375" style="17" bestFit="1" customWidth="1"/>
    <col min="14349" max="14350" width="10.140625" style="17" customWidth="1"/>
    <col min="14351" max="14351" width="11" style="17" customWidth="1"/>
    <col min="14352" max="14598" width="11.42578125" style="17"/>
    <col min="14599" max="14599" width="50" style="17" customWidth="1"/>
    <col min="14600" max="14600" width="9.5703125" style="17" customWidth="1"/>
    <col min="14601" max="14601" width="9.85546875" style="17" customWidth="1"/>
    <col min="14602" max="14602" width="12" style="17" customWidth="1"/>
    <col min="14603" max="14603" width="12.42578125" style="17" customWidth="1"/>
    <col min="14604" max="14604" width="8.7109375" style="17" bestFit="1" customWidth="1"/>
    <col min="14605" max="14606" width="10.140625" style="17" customWidth="1"/>
    <col min="14607" max="14607" width="11" style="17" customWidth="1"/>
    <col min="14608" max="14854" width="11.42578125" style="17"/>
    <col min="14855" max="14855" width="50" style="17" customWidth="1"/>
    <col min="14856" max="14856" width="9.5703125" style="17" customWidth="1"/>
    <col min="14857" max="14857" width="9.85546875" style="17" customWidth="1"/>
    <col min="14858" max="14858" width="12" style="17" customWidth="1"/>
    <col min="14859" max="14859" width="12.42578125" style="17" customWidth="1"/>
    <col min="14860" max="14860" width="8.7109375" style="17" bestFit="1" customWidth="1"/>
    <col min="14861" max="14862" width="10.140625" style="17" customWidth="1"/>
    <col min="14863" max="14863" width="11" style="17" customWidth="1"/>
    <col min="14864" max="15110" width="11.42578125" style="17"/>
    <col min="15111" max="15111" width="50" style="17" customWidth="1"/>
    <col min="15112" max="15112" width="9.5703125" style="17" customWidth="1"/>
    <col min="15113" max="15113" width="9.85546875" style="17" customWidth="1"/>
    <col min="15114" max="15114" width="12" style="17" customWidth="1"/>
    <col min="15115" max="15115" width="12.42578125" style="17" customWidth="1"/>
    <col min="15116" max="15116" width="8.7109375" style="17" bestFit="1" customWidth="1"/>
    <col min="15117" max="15118" width="10.140625" style="17" customWidth="1"/>
    <col min="15119" max="15119" width="11" style="17" customWidth="1"/>
    <col min="15120" max="15366" width="11.42578125" style="17"/>
    <col min="15367" max="15367" width="50" style="17" customWidth="1"/>
    <col min="15368" max="15368" width="9.5703125" style="17" customWidth="1"/>
    <col min="15369" max="15369" width="9.85546875" style="17" customWidth="1"/>
    <col min="15370" max="15370" width="12" style="17" customWidth="1"/>
    <col min="15371" max="15371" width="12.42578125" style="17" customWidth="1"/>
    <col min="15372" max="15372" width="8.7109375" style="17" bestFit="1" customWidth="1"/>
    <col min="15373" max="15374" width="10.140625" style="17" customWidth="1"/>
    <col min="15375" max="15375" width="11" style="17" customWidth="1"/>
    <col min="15376" max="15622" width="11.42578125" style="17"/>
    <col min="15623" max="15623" width="50" style="17" customWidth="1"/>
    <col min="15624" max="15624" width="9.5703125" style="17" customWidth="1"/>
    <col min="15625" max="15625" width="9.85546875" style="17" customWidth="1"/>
    <col min="15626" max="15626" width="12" style="17" customWidth="1"/>
    <col min="15627" max="15627" width="12.42578125" style="17" customWidth="1"/>
    <col min="15628" max="15628" width="8.7109375" style="17" bestFit="1" customWidth="1"/>
    <col min="15629" max="15630" width="10.140625" style="17" customWidth="1"/>
    <col min="15631" max="15631" width="11" style="17" customWidth="1"/>
    <col min="15632" max="15878" width="11.42578125" style="17"/>
    <col min="15879" max="15879" width="50" style="17" customWidth="1"/>
    <col min="15880" max="15880" width="9.5703125" style="17" customWidth="1"/>
    <col min="15881" max="15881" width="9.85546875" style="17" customWidth="1"/>
    <col min="15882" max="15882" width="12" style="17" customWidth="1"/>
    <col min="15883" max="15883" width="12.42578125" style="17" customWidth="1"/>
    <col min="15884" max="15884" width="8.7109375" style="17" bestFit="1" customWidth="1"/>
    <col min="15885" max="15886" width="10.140625" style="17" customWidth="1"/>
    <col min="15887" max="15887" width="11" style="17" customWidth="1"/>
    <col min="15888" max="16134" width="11.42578125" style="17"/>
    <col min="16135" max="16135" width="50" style="17" customWidth="1"/>
    <col min="16136" max="16136" width="9.5703125" style="17" customWidth="1"/>
    <col min="16137" max="16137" width="9.85546875" style="17" customWidth="1"/>
    <col min="16138" max="16138" width="12" style="17" customWidth="1"/>
    <col min="16139" max="16139" width="12.42578125" style="17" customWidth="1"/>
    <col min="16140" max="16140" width="8.7109375" style="17" bestFit="1" customWidth="1"/>
    <col min="16141" max="16142" width="10.140625" style="17" customWidth="1"/>
    <col min="16143" max="16143" width="11" style="17" customWidth="1"/>
    <col min="16144" max="16384" width="11.42578125" style="17"/>
  </cols>
  <sheetData>
    <row r="1" spans="1:21" ht="13.5" thickBot="1" x14ac:dyDescent="0.25"/>
    <row r="2" spans="1:21" ht="29.25" customHeight="1" thickBot="1" x14ac:dyDescent="0.25">
      <c r="A2" s="809" t="s">
        <v>514</v>
      </c>
      <c r="B2" s="1042"/>
      <c r="C2" s="1042"/>
      <c r="D2" s="1042"/>
      <c r="E2" s="1042"/>
      <c r="F2" s="1042"/>
      <c r="G2" s="1042"/>
      <c r="H2" s="1042"/>
      <c r="I2" s="1042"/>
      <c r="J2" s="1042"/>
      <c r="K2" s="1042"/>
      <c r="L2" s="1042"/>
      <c r="M2" s="1042"/>
      <c r="N2" s="1042"/>
      <c r="O2" s="1042"/>
      <c r="P2" s="1042"/>
      <c r="Q2" s="1042"/>
      <c r="R2" s="1042"/>
      <c r="S2" s="1042"/>
      <c r="T2" s="1043"/>
      <c r="U2" s="640"/>
    </row>
    <row r="3" spans="1:21" ht="18" x14ac:dyDescent="0.2">
      <c r="A3" s="72" t="s">
        <v>419</v>
      </c>
      <c r="B3" s="411"/>
      <c r="C3" s="411"/>
      <c r="D3" s="412"/>
      <c r="E3" s="413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  <c r="S3" s="411"/>
      <c r="T3" s="411"/>
      <c r="U3" s="411"/>
    </row>
    <row r="4" spans="1:21" s="410" customFormat="1" ht="56.25" customHeight="1" x14ac:dyDescent="0.2">
      <c r="A4" s="414"/>
      <c r="B4" s="414"/>
      <c r="C4" s="414"/>
      <c r="D4" s="1047" t="s">
        <v>313</v>
      </c>
      <c r="E4" s="1048"/>
      <c r="F4" s="1048"/>
      <c r="G4" s="1048"/>
      <c r="H4" s="1048"/>
      <c r="I4" s="1048"/>
      <c r="J4" s="1044" t="s">
        <v>314</v>
      </c>
      <c r="K4" s="1045"/>
      <c r="L4" s="1045"/>
      <c r="M4" s="1045"/>
      <c r="N4" s="1045"/>
      <c r="O4" s="1045"/>
      <c r="P4" s="1046"/>
      <c r="Q4" s="1049" t="s">
        <v>432</v>
      </c>
      <c r="R4" s="1050"/>
      <c r="S4" s="1050"/>
      <c r="T4" s="1050"/>
      <c r="U4" s="540"/>
    </row>
    <row r="5" spans="1:21" s="410" customFormat="1" ht="63" x14ac:dyDescent="0.2">
      <c r="A5" s="684" t="s">
        <v>515</v>
      </c>
      <c r="B5" s="682" t="s">
        <v>315</v>
      </c>
      <c r="C5" s="684" t="s">
        <v>316</v>
      </c>
      <c r="D5" s="683" t="s">
        <v>317</v>
      </c>
      <c r="E5" s="683" t="s">
        <v>318</v>
      </c>
      <c r="F5" s="683" t="s">
        <v>319</v>
      </c>
      <c r="G5" s="682" t="s">
        <v>28</v>
      </c>
      <c r="H5" s="682" t="s">
        <v>53</v>
      </c>
      <c r="I5" s="682" t="s">
        <v>320</v>
      </c>
      <c r="J5" s="596" t="s">
        <v>321</v>
      </c>
      <c r="K5" s="596" t="s">
        <v>322</v>
      </c>
      <c r="L5" s="596" t="s">
        <v>323</v>
      </c>
      <c r="M5" s="596" t="s">
        <v>420</v>
      </c>
      <c r="N5" s="596" t="s">
        <v>494</v>
      </c>
      <c r="O5" s="596" t="s">
        <v>324</v>
      </c>
      <c r="P5" s="681" t="s">
        <v>320</v>
      </c>
      <c r="Q5" s="680" t="s">
        <v>321</v>
      </c>
      <c r="R5" s="680" t="s">
        <v>325</v>
      </c>
      <c r="S5" s="680" t="s">
        <v>326</v>
      </c>
      <c r="T5" s="679" t="s">
        <v>320</v>
      </c>
      <c r="U5" s="541"/>
    </row>
    <row r="6" spans="1:21" s="99" customFormat="1" ht="24" customHeight="1" x14ac:dyDescent="0.2">
      <c r="A6" s="500" t="s">
        <v>421</v>
      </c>
      <c r="B6" s="676"/>
      <c r="C6" s="511"/>
      <c r="D6" s="676"/>
      <c r="E6" s="676"/>
      <c r="F6" s="676"/>
      <c r="G6" s="676"/>
      <c r="H6" s="676"/>
      <c r="I6" s="676"/>
      <c r="J6" s="676"/>
      <c r="K6" s="676"/>
      <c r="L6" s="676"/>
      <c r="M6" s="678"/>
      <c r="N6" s="678"/>
      <c r="O6" s="678"/>
      <c r="P6" s="677"/>
      <c r="Q6" s="676"/>
      <c r="R6" s="676"/>
      <c r="S6" s="676"/>
      <c r="T6" s="513"/>
    </row>
    <row r="7" spans="1:21" s="504" customFormat="1" ht="18.75" customHeight="1" x14ac:dyDescent="0.25">
      <c r="A7" s="430" t="s">
        <v>327</v>
      </c>
      <c r="B7" s="430"/>
      <c r="C7" s="430"/>
      <c r="D7" s="426" t="s">
        <v>328</v>
      </c>
      <c r="E7" s="564">
        <v>4</v>
      </c>
      <c r="F7" s="564"/>
      <c r="G7" s="502"/>
      <c r="H7" s="468">
        <f t="shared" ref="H7:H14" si="0">(E7+F7)*G7</f>
        <v>0</v>
      </c>
      <c r="I7" s="503"/>
      <c r="J7" s="1051" t="s">
        <v>460</v>
      </c>
      <c r="K7" s="1053"/>
      <c r="L7" s="565">
        <v>2</v>
      </c>
      <c r="M7" s="565">
        <v>3</v>
      </c>
      <c r="N7" s="565" t="s">
        <v>494</v>
      </c>
      <c r="O7" s="1037">
        <f>K7*SUM(L7:L29)*12</f>
        <v>0</v>
      </c>
      <c r="P7" s="1056"/>
      <c r="Q7" s="1038" t="s">
        <v>329</v>
      </c>
      <c r="R7" s="1037"/>
      <c r="S7" s="1037">
        <f>R7*12</f>
        <v>0</v>
      </c>
      <c r="T7" s="1038"/>
    </row>
    <row r="8" spans="1:21" s="504" customFormat="1" ht="18.75" customHeight="1" x14ac:dyDescent="0.25">
      <c r="A8" s="424" t="s">
        <v>331</v>
      </c>
      <c r="B8" s="566"/>
      <c r="C8" s="424"/>
      <c r="D8" s="426" t="s">
        <v>332</v>
      </c>
      <c r="E8" s="427">
        <v>200</v>
      </c>
      <c r="F8" s="567"/>
      <c r="G8" s="502"/>
      <c r="H8" s="568">
        <f t="shared" si="0"/>
        <v>0</v>
      </c>
      <c r="I8" s="503"/>
      <c r="J8" s="1052"/>
      <c r="K8" s="1054"/>
      <c r="L8" s="565">
        <v>20</v>
      </c>
      <c r="M8" s="565">
        <v>6</v>
      </c>
      <c r="N8" s="565" t="s">
        <v>494</v>
      </c>
      <c r="O8" s="1055"/>
      <c r="P8" s="1057"/>
      <c r="Q8" s="1057"/>
      <c r="R8" s="1037"/>
      <c r="S8" s="1037"/>
      <c r="T8" s="1038"/>
    </row>
    <row r="9" spans="1:21" s="504" customFormat="1" ht="21.75" customHeight="1" x14ac:dyDescent="0.25">
      <c r="A9" s="430" t="s">
        <v>422</v>
      </c>
      <c r="B9" s="430"/>
      <c r="C9" s="430"/>
      <c r="D9" s="426" t="s">
        <v>335</v>
      </c>
      <c r="E9" s="427">
        <v>55</v>
      </c>
      <c r="F9" s="427"/>
      <c r="G9" s="502"/>
      <c r="H9" s="568">
        <f t="shared" si="0"/>
        <v>0</v>
      </c>
      <c r="I9" s="503"/>
      <c r="J9" s="1052"/>
      <c r="K9" s="1054"/>
      <c r="L9" s="565">
        <v>11</v>
      </c>
      <c r="M9" s="565">
        <v>3</v>
      </c>
      <c r="N9" s="565" t="s">
        <v>494</v>
      </c>
      <c r="O9" s="1055"/>
      <c r="P9" s="1057"/>
      <c r="Q9" s="1057"/>
      <c r="R9" s="1037"/>
      <c r="S9" s="1037"/>
      <c r="T9" s="1038"/>
    </row>
    <row r="10" spans="1:21" s="410" customFormat="1" ht="21.75" customHeight="1" x14ac:dyDescent="0.2">
      <c r="A10" s="661" t="s">
        <v>423</v>
      </c>
      <c r="B10" s="661"/>
      <c r="C10" s="661"/>
      <c r="D10" s="426" t="s">
        <v>341</v>
      </c>
      <c r="E10" s="427">
        <v>2</v>
      </c>
      <c r="F10" s="651"/>
      <c r="G10" s="650"/>
      <c r="H10" s="649">
        <f t="shared" si="0"/>
        <v>0</v>
      </c>
      <c r="I10" s="648"/>
      <c r="J10" s="1052"/>
      <c r="K10" s="1054"/>
      <c r="L10" s="675">
        <v>2</v>
      </c>
      <c r="M10" s="660"/>
      <c r="N10" s="569" t="s">
        <v>494</v>
      </c>
      <c r="O10" s="1055"/>
      <c r="P10" s="1057"/>
      <c r="Q10" s="1057"/>
      <c r="R10" s="1037"/>
      <c r="S10" s="1037"/>
      <c r="T10" s="1038"/>
    </row>
    <row r="11" spans="1:21" s="504" customFormat="1" ht="21.75" customHeight="1" x14ac:dyDescent="0.25">
      <c r="A11" s="430" t="s">
        <v>424</v>
      </c>
      <c r="B11" s="430"/>
      <c r="C11" s="430"/>
      <c r="D11" s="426" t="s">
        <v>342</v>
      </c>
      <c r="E11" s="427">
        <v>140</v>
      </c>
      <c r="F11" s="427"/>
      <c r="G11" s="502"/>
      <c r="H11" s="568">
        <f t="shared" si="0"/>
        <v>0</v>
      </c>
      <c r="I11" s="503"/>
      <c r="J11" s="1052"/>
      <c r="K11" s="1054"/>
      <c r="L11" s="569">
        <v>27</v>
      </c>
      <c r="M11" s="569">
        <v>5</v>
      </c>
      <c r="N11" s="569" t="s">
        <v>494</v>
      </c>
      <c r="O11" s="1055"/>
      <c r="P11" s="1057"/>
      <c r="Q11" s="1057"/>
      <c r="R11" s="1037"/>
      <c r="S11" s="1037"/>
      <c r="T11" s="1038"/>
    </row>
    <row r="12" spans="1:21" s="504" customFormat="1" ht="21.75" customHeight="1" x14ac:dyDescent="0.25">
      <c r="A12" s="430" t="s">
        <v>347</v>
      </c>
      <c r="B12" s="430"/>
      <c r="C12" s="430"/>
      <c r="D12" s="426" t="s">
        <v>348</v>
      </c>
      <c r="E12" s="427">
        <v>150</v>
      </c>
      <c r="F12" s="427"/>
      <c r="G12" s="502"/>
      <c r="H12" s="568">
        <f t="shared" si="0"/>
        <v>0</v>
      </c>
      <c r="I12" s="503"/>
      <c r="J12" s="1052"/>
      <c r="K12" s="1054"/>
      <c r="L12" s="565">
        <v>12</v>
      </c>
      <c r="M12" s="565">
        <v>6</v>
      </c>
      <c r="N12" s="565" t="s">
        <v>494</v>
      </c>
      <c r="O12" s="1055"/>
      <c r="P12" s="1057"/>
      <c r="Q12" s="1057"/>
      <c r="R12" s="1037"/>
      <c r="S12" s="1037"/>
      <c r="T12" s="1038"/>
    </row>
    <row r="13" spans="1:21" s="504" customFormat="1" ht="21.75" customHeight="1" x14ac:dyDescent="0.25">
      <c r="A13" s="424" t="s">
        <v>349</v>
      </c>
      <c r="B13" s="424"/>
      <c r="C13" s="424"/>
      <c r="D13" s="426" t="s">
        <v>350</v>
      </c>
      <c r="E13" s="427">
        <v>15</v>
      </c>
      <c r="F13" s="427"/>
      <c r="G13" s="502"/>
      <c r="H13" s="568">
        <f t="shared" si="0"/>
        <v>0</v>
      </c>
      <c r="I13" s="503"/>
      <c r="J13" s="1052"/>
      <c r="K13" s="1054"/>
      <c r="L13" s="565">
        <v>2</v>
      </c>
      <c r="M13" s="565">
        <v>3</v>
      </c>
      <c r="N13" s="565" t="s">
        <v>494</v>
      </c>
      <c r="O13" s="1055"/>
      <c r="P13" s="1057"/>
      <c r="Q13" s="1057"/>
      <c r="R13" s="1037"/>
      <c r="S13" s="1037"/>
      <c r="T13" s="1038"/>
    </row>
    <row r="14" spans="1:21" s="504" customFormat="1" ht="21.75" customHeight="1" x14ac:dyDescent="0.25">
      <c r="A14" s="424" t="s">
        <v>461</v>
      </c>
      <c r="B14" s="424"/>
      <c r="C14" s="424"/>
      <c r="D14" s="426" t="s">
        <v>462</v>
      </c>
      <c r="E14" s="427">
        <v>1</v>
      </c>
      <c r="F14" s="427"/>
      <c r="G14" s="502"/>
      <c r="H14" s="568">
        <f t="shared" si="0"/>
        <v>0</v>
      </c>
      <c r="I14" s="503"/>
      <c r="J14" s="1052"/>
      <c r="K14" s="1054"/>
      <c r="L14" s="565">
        <v>2</v>
      </c>
      <c r="M14" s="565">
        <v>0</v>
      </c>
      <c r="N14" s="565" t="s">
        <v>494</v>
      </c>
      <c r="O14" s="1055"/>
      <c r="P14" s="1057"/>
      <c r="Q14" s="1057"/>
      <c r="R14" s="1037"/>
      <c r="S14" s="1037"/>
      <c r="T14" s="1038"/>
    </row>
    <row r="15" spans="1:21" s="510" customFormat="1" ht="36.75" customHeight="1" x14ac:dyDescent="0.25">
      <c r="A15" s="505"/>
      <c r="B15" s="505"/>
      <c r="C15" s="505"/>
      <c r="D15" s="506"/>
      <c r="E15" s="507"/>
      <c r="F15" s="507"/>
      <c r="G15" s="508"/>
      <c r="H15" s="670"/>
      <c r="I15" s="509"/>
      <c r="J15" s="1052"/>
      <c r="K15" s="1054"/>
      <c r="L15" s="669"/>
      <c r="M15" s="669"/>
      <c r="N15" s="669"/>
      <c r="O15" s="1055"/>
      <c r="P15" s="1057"/>
      <c r="Q15" s="1057"/>
      <c r="R15" s="1037"/>
      <c r="S15" s="1037"/>
      <c r="T15" s="1038"/>
    </row>
    <row r="16" spans="1:21" s="516" customFormat="1" ht="21.75" customHeight="1" x14ac:dyDescent="0.2">
      <c r="A16" s="500" t="s">
        <v>425</v>
      </c>
      <c r="B16" s="511"/>
      <c r="C16" s="511"/>
      <c r="D16" s="512"/>
      <c r="E16" s="513"/>
      <c r="F16" s="513"/>
      <c r="G16" s="514"/>
      <c r="H16" s="674"/>
      <c r="I16" s="515"/>
      <c r="J16" s="1052"/>
      <c r="K16" s="1054"/>
      <c r="L16" s="673"/>
      <c r="M16" s="673"/>
      <c r="N16" s="673"/>
      <c r="O16" s="1055"/>
      <c r="P16" s="1057"/>
      <c r="Q16" s="1057"/>
      <c r="R16" s="1037"/>
      <c r="S16" s="1037"/>
      <c r="T16" s="1038"/>
    </row>
    <row r="17" spans="1:20" ht="21.75" customHeight="1" x14ac:dyDescent="0.2">
      <c r="A17" s="661" t="s">
        <v>344</v>
      </c>
      <c r="B17" s="661"/>
      <c r="C17" s="661"/>
      <c r="D17" s="652" t="s">
        <v>345</v>
      </c>
      <c r="E17" s="651">
        <v>5</v>
      </c>
      <c r="F17" s="656"/>
      <c r="G17" s="650"/>
      <c r="H17" s="649">
        <f>(E17+F17)*G17</f>
        <v>0</v>
      </c>
      <c r="I17" s="648"/>
      <c r="J17" s="1052"/>
      <c r="K17" s="1054"/>
      <c r="L17" s="660">
        <v>2</v>
      </c>
      <c r="M17" s="660"/>
      <c r="N17" s="569" t="s">
        <v>494</v>
      </c>
      <c r="O17" s="1055"/>
      <c r="P17" s="1057"/>
      <c r="Q17" s="1057"/>
      <c r="R17" s="1037"/>
      <c r="S17" s="1037"/>
      <c r="T17" s="1038"/>
    </row>
    <row r="18" spans="1:20" s="510" customFormat="1" ht="42.75" customHeight="1" x14ac:dyDescent="0.25">
      <c r="A18" s="505"/>
      <c r="B18" s="672"/>
      <c r="C18" s="505"/>
      <c r="D18" s="506"/>
      <c r="E18" s="507"/>
      <c r="F18" s="671"/>
      <c r="G18" s="508"/>
      <c r="H18" s="670"/>
      <c r="I18" s="509"/>
      <c r="J18" s="1052"/>
      <c r="K18" s="1054"/>
      <c r="L18" s="669"/>
      <c r="M18" s="669"/>
      <c r="N18" s="669"/>
      <c r="O18" s="1055"/>
      <c r="P18" s="1057"/>
      <c r="Q18" s="1057"/>
      <c r="R18" s="1037"/>
      <c r="S18" s="1037"/>
      <c r="T18" s="1038"/>
    </row>
    <row r="19" spans="1:20" s="522" customFormat="1" ht="21.75" customHeight="1" x14ac:dyDescent="0.2">
      <c r="A19" s="500" t="s">
        <v>426</v>
      </c>
      <c r="B19" s="668"/>
      <c r="C19" s="668"/>
      <c r="D19" s="667"/>
      <c r="E19" s="666"/>
      <c r="F19" s="666"/>
      <c r="G19" s="665"/>
      <c r="H19" s="664"/>
      <c r="I19" s="663"/>
      <c r="J19" s="1052"/>
      <c r="K19" s="1054"/>
      <c r="L19" s="662"/>
      <c r="M19" s="662"/>
      <c r="N19" s="662"/>
      <c r="O19" s="1055"/>
      <c r="P19" s="1057"/>
      <c r="Q19" s="1057"/>
      <c r="R19" s="1037"/>
      <c r="S19" s="1037"/>
      <c r="T19" s="1038"/>
    </row>
    <row r="20" spans="1:20" ht="24.75" customHeight="1" x14ac:dyDescent="0.2">
      <c r="A20" s="661" t="s">
        <v>427</v>
      </c>
      <c r="B20" s="661"/>
      <c r="C20" s="661"/>
      <c r="D20" s="652" t="s">
        <v>334</v>
      </c>
      <c r="E20" s="651">
        <v>5</v>
      </c>
      <c r="F20" s="651"/>
      <c r="G20" s="650"/>
      <c r="H20" s="649">
        <f t="shared" ref="H20:H29" si="1">(E20+F20)*G20</f>
        <v>0</v>
      </c>
      <c r="I20" s="648"/>
      <c r="J20" s="1052"/>
      <c r="K20" s="1054"/>
      <c r="L20" s="660">
        <v>2</v>
      </c>
      <c r="M20" s="660">
        <v>1</v>
      </c>
      <c r="N20" s="569" t="s">
        <v>494</v>
      </c>
      <c r="O20" s="1055"/>
      <c r="P20" s="1057"/>
      <c r="Q20" s="1057"/>
      <c r="R20" s="1037"/>
      <c r="S20" s="1037"/>
      <c r="T20" s="1038"/>
    </row>
    <row r="21" spans="1:20" ht="24.75" customHeight="1" x14ac:dyDescent="0.2">
      <c r="A21" s="661" t="s">
        <v>428</v>
      </c>
      <c r="B21" s="661"/>
      <c r="C21" s="661"/>
      <c r="D21" s="652" t="s">
        <v>343</v>
      </c>
      <c r="E21" s="651">
        <v>3</v>
      </c>
      <c r="F21" s="651"/>
      <c r="G21" s="650"/>
      <c r="H21" s="649">
        <f t="shared" si="1"/>
        <v>0</v>
      </c>
      <c r="I21" s="648"/>
      <c r="J21" s="1052"/>
      <c r="K21" s="1054"/>
      <c r="L21" s="660">
        <v>2</v>
      </c>
      <c r="M21" s="660">
        <v>1</v>
      </c>
      <c r="N21" s="569" t="s">
        <v>494</v>
      </c>
      <c r="O21" s="1055"/>
      <c r="P21" s="1057"/>
      <c r="Q21" s="1057"/>
      <c r="R21" s="1037"/>
      <c r="S21" s="1037"/>
      <c r="T21" s="1038"/>
    </row>
    <row r="22" spans="1:20" ht="24.75" customHeight="1" x14ac:dyDescent="0.2">
      <c r="A22" s="661" t="s">
        <v>433</v>
      </c>
      <c r="B22" s="661"/>
      <c r="C22" s="661"/>
      <c r="D22" s="652" t="s">
        <v>346</v>
      </c>
      <c r="E22" s="651">
        <v>2</v>
      </c>
      <c r="F22" s="651"/>
      <c r="G22" s="650"/>
      <c r="H22" s="649">
        <f t="shared" si="1"/>
        <v>0</v>
      </c>
      <c r="I22" s="648"/>
      <c r="J22" s="1052"/>
      <c r="K22" s="1054"/>
      <c r="L22" s="660" t="s">
        <v>330</v>
      </c>
      <c r="M22" s="660"/>
      <c r="N22" s="569" t="s">
        <v>494</v>
      </c>
      <c r="O22" s="1055"/>
      <c r="P22" s="1057"/>
      <c r="Q22" s="1057"/>
      <c r="R22" s="1037"/>
      <c r="S22" s="1037"/>
      <c r="T22" s="1038"/>
    </row>
    <row r="23" spans="1:20" ht="24.75" customHeight="1" x14ac:dyDescent="0.2">
      <c r="A23" s="653" t="s">
        <v>351</v>
      </c>
      <c r="B23" s="653"/>
      <c r="C23" s="653"/>
      <c r="D23" s="659" t="s">
        <v>352</v>
      </c>
      <c r="E23" s="651">
        <v>1</v>
      </c>
      <c r="F23" s="656"/>
      <c r="G23" s="650"/>
      <c r="H23" s="649">
        <f t="shared" si="1"/>
        <v>0</v>
      </c>
      <c r="I23" s="648"/>
      <c r="J23" s="1052"/>
      <c r="K23" s="1054"/>
      <c r="L23" s="1039">
        <v>2</v>
      </c>
      <c r="M23" s="658"/>
      <c r="N23" s="657" t="s">
        <v>494</v>
      </c>
      <c r="O23" s="1055"/>
      <c r="P23" s="1057"/>
      <c r="Q23" s="1057"/>
      <c r="R23" s="1037"/>
      <c r="S23" s="1037"/>
      <c r="T23" s="1038"/>
    </row>
    <row r="24" spans="1:20" ht="24.75" customHeight="1" x14ac:dyDescent="0.2">
      <c r="A24" s="653" t="s">
        <v>353</v>
      </c>
      <c r="B24" s="653"/>
      <c r="C24" s="653"/>
      <c r="D24" s="652" t="s">
        <v>354</v>
      </c>
      <c r="E24" s="651">
        <v>1</v>
      </c>
      <c r="F24" s="656"/>
      <c r="G24" s="650"/>
      <c r="H24" s="649">
        <f t="shared" si="1"/>
        <v>0</v>
      </c>
      <c r="I24" s="648"/>
      <c r="J24" s="1052"/>
      <c r="K24" s="1054"/>
      <c r="L24" s="1040"/>
      <c r="M24" s="655"/>
      <c r="N24" s="654" t="s">
        <v>494</v>
      </c>
      <c r="O24" s="1055"/>
      <c r="P24" s="1057"/>
      <c r="Q24" s="1057"/>
      <c r="R24" s="1037"/>
      <c r="S24" s="1037"/>
      <c r="T24" s="1038"/>
    </row>
    <row r="25" spans="1:20" ht="24.75" customHeight="1" x14ac:dyDescent="0.2">
      <c r="A25" s="653" t="s">
        <v>359</v>
      </c>
      <c r="B25" s="653"/>
      <c r="C25" s="653"/>
      <c r="D25" s="652" t="s">
        <v>360</v>
      </c>
      <c r="E25" s="651">
        <v>1</v>
      </c>
      <c r="F25" s="651"/>
      <c r="G25" s="650"/>
      <c r="H25" s="649">
        <f t="shared" si="1"/>
        <v>0</v>
      </c>
      <c r="I25" s="648"/>
      <c r="J25" s="1052"/>
      <c r="K25" s="1054"/>
      <c r="L25" s="1040"/>
      <c r="M25" s="655"/>
      <c r="N25" s="654" t="s">
        <v>494</v>
      </c>
      <c r="O25" s="1055"/>
      <c r="P25" s="1057"/>
      <c r="Q25" s="1057"/>
      <c r="R25" s="1037"/>
      <c r="S25" s="1037"/>
      <c r="T25" s="1038"/>
    </row>
    <row r="26" spans="1:20" ht="24.75" customHeight="1" x14ac:dyDescent="0.2">
      <c r="A26" s="653" t="s">
        <v>355</v>
      </c>
      <c r="B26" s="653"/>
      <c r="C26" s="653"/>
      <c r="D26" s="652" t="s">
        <v>356</v>
      </c>
      <c r="E26" s="651">
        <v>1</v>
      </c>
      <c r="F26" s="651"/>
      <c r="G26" s="650"/>
      <c r="H26" s="649">
        <f t="shared" si="1"/>
        <v>0</v>
      </c>
      <c r="I26" s="648"/>
      <c r="J26" s="1052"/>
      <c r="K26" s="1054"/>
      <c r="L26" s="1040"/>
      <c r="M26" s="655"/>
      <c r="N26" s="654" t="s">
        <v>494</v>
      </c>
      <c r="O26" s="1055"/>
      <c r="P26" s="1057"/>
      <c r="Q26" s="1057"/>
      <c r="R26" s="1037"/>
      <c r="S26" s="1037"/>
      <c r="T26" s="1038"/>
    </row>
    <row r="27" spans="1:20" ht="24.75" customHeight="1" x14ac:dyDescent="0.2">
      <c r="A27" s="653" t="s">
        <v>361</v>
      </c>
      <c r="B27" s="653"/>
      <c r="C27" s="653"/>
      <c r="D27" s="652" t="s">
        <v>362</v>
      </c>
      <c r="E27" s="651">
        <v>1</v>
      </c>
      <c r="F27" s="651"/>
      <c r="G27" s="650"/>
      <c r="H27" s="649">
        <f t="shared" si="1"/>
        <v>0</v>
      </c>
      <c r="I27" s="648"/>
      <c r="J27" s="1052"/>
      <c r="K27" s="1054"/>
      <c r="L27" s="1040"/>
      <c r="M27" s="655"/>
      <c r="N27" s="654" t="s">
        <v>494</v>
      </c>
      <c r="O27" s="1055"/>
      <c r="P27" s="1057"/>
      <c r="Q27" s="1057"/>
      <c r="R27" s="1037"/>
      <c r="S27" s="1037"/>
      <c r="T27" s="1038"/>
    </row>
    <row r="28" spans="1:20" ht="24.75" customHeight="1" x14ac:dyDescent="0.2">
      <c r="A28" s="653" t="s">
        <v>357</v>
      </c>
      <c r="B28" s="653"/>
      <c r="C28" s="653"/>
      <c r="D28" s="652" t="s">
        <v>358</v>
      </c>
      <c r="E28" s="651">
        <v>1</v>
      </c>
      <c r="F28" s="651"/>
      <c r="G28" s="650"/>
      <c r="H28" s="649">
        <f t="shared" si="1"/>
        <v>0</v>
      </c>
      <c r="I28" s="648"/>
      <c r="J28" s="1052"/>
      <c r="K28" s="1054"/>
      <c r="L28" s="1040"/>
      <c r="M28" s="655"/>
      <c r="N28" s="654" t="s">
        <v>494</v>
      </c>
      <c r="O28" s="1055"/>
      <c r="P28" s="1057"/>
      <c r="Q28" s="1057"/>
      <c r="R28" s="1037"/>
      <c r="S28" s="1037"/>
      <c r="T28" s="1038"/>
    </row>
    <row r="29" spans="1:20" ht="24.75" customHeight="1" x14ac:dyDescent="0.2">
      <c r="A29" s="653" t="s">
        <v>363</v>
      </c>
      <c r="B29" s="653"/>
      <c r="C29" s="653"/>
      <c r="D29" s="652" t="s">
        <v>364</v>
      </c>
      <c r="E29" s="651">
        <v>1</v>
      </c>
      <c r="F29" s="651"/>
      <c r="G29" s="650"/>
      <c r="H29" s="649">
        <f t="shared" si="1"/>
        <v>0</v>
      </c>
      <c r="I29" s="648"/>
      <c r="J29" s="1052"/>
      <c r="K29" s="1054"/>
      <c r="L29" s="1041"/>
      <c r="M29" s="647"/>
      <c r="N29" s="646" t="s">
        <v>494</v>
      </c>
      <c r="O29" s="1055"/>
      <c r="P29" s="1057"/>
      <c r="Q29" s="1057"/>
      <c r="R29" s="1037"/>
      <c r="S29" s="1037"/>
      <c r="T29" s="1038"/>
    </row>
    <row r="30" spans="1:20" s="452" customFormat="1" ht="21.75" customHeight="1" x14ac:dyDescent="0.2">
      <c r="A30" s="542"/>
      <c r="B30" s="542"/>
      <c r="C30" s="542"/>
      <c r="D30" s="517"/>
      <c r="E30" s="518"/>
      <c r="F30" s="518"/>
      <c r="G30" s="519"/>
      <c r="H30" s="520"/>
      <c r="I30" s="521"/>
      <c r="J30" s="543"/>
      <c r="K30" s="625"/>
      <c r="L30" s="544"/>
      <c r="M30" s="544"/>
      <c r="N30" s="545"/>
      <c r="O30" s="546"/>
      <c r="P30" s="546"/>
      <c r="Q30" s="520"/>
      <c r="R30" s="520"/>
      <c r="S30" s="547"/>
    </row>
    <row r="31" spans="1:20" ht="18.75" customHeight="1" x14ac:dyDescent="0.2">
      <c r="A31" s="25"/>
      <c r="B31" s="25"/>
      <c r="C31" s="25"/>
      <c r="D31" s="434"/>
      <c r="E31" s="454"/>
      <c r="F31" s="454"/>
      <c r="G31" s="454"/>
      <c r="H31" s="452"/>
      <c r="I31" s="452"/>
      <c r="J31" s="452"/>
      <c r="K31" s="451"/>
      <c r="L31" s="452"/>
      <c r="M31" s="17"/>
      <c r="N31" s="17"/>
      <c r="O31" s="17"/>
      <c r="P31" s="17"/>
      <c r="Q31" s="17"/>
      <c r="R31" s="17"/>
      <c r="S31" s="17"/>
      <c r="T31" s="17"/>
    </row>
    <row r="32" spans="1:20" ht="24.95" customHeight="1" x14ac:dyDescent="0.2">
      <c r="A32" s="436" t="str">
        <f>CONCATENATE("PRIX ANNUEL TTC ",A2)</f>
        <v xml:space="preserve">PRIX ANNUEL TTC LOT 9 - GAZ POUR LABORATOIRES </v>
      </c>
      <c r="B32" s="635" t="e">
        <f>H7*(1+I7)+H8*(1+I8)+H9*(1+I9)+H10*(1+I10)+H11*(1+I11)+H12*(1+I12)+H13*(1+I13)+H14*(1+I14)+H17*(1+I17)+H20*(1+I20)+H21*(1+I21)+H22*(1+I22)+H23*(1+I23)+H24*(1+I24)+H25*(1+I25)+H26*(1+I26)+H27*(1+I27)+H28*(1+I28)+H29*(1+I29)+#REF!*(1+#REF!)+#REF!*(1+#REF!)+#REF!*(1+#REF!)+#REF!*(1+#REF!)+#REF!*(1+#REF!)+#REF!*(1+#REF!)+#REF!*(1+#REF!)+#REF!*(1+#REF!)+#REF!*(1+#REF!)+#REF!*(1+#REF!)+#REF!*(1+#REF!)+#REF!*(1+#REF!)+#REF!*(1+#REF!)+#REF!*(1+#REF!)</f>
        <v>#REF!</v>
      </c>
      <c r="C32" s="455"/>
      <c r="D32" s="455"/>
      <c r="E32" s="456"/>
      <c r="F32" s="457"/>
      <c r="G32" s="72" t="s">
        <v>66</v>
      </c>
      <c r="H32" s="451"/>
      <c r="I32" s="458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ht="24.95" customHeight="1" x14ac:dyDescent="0.2">
      <c r="A33" s="437" t="e">
        <f>CONCATENATE("PRIX ANNUEL TTC ",#REF!)</f>
        <v>#REF!</v>
      </c>
      <c r="B33" s="635" t="e">
        <f>O7*(1+P7)+#REF!*(1+#REF!)</f>
        <v>#REF!</v>
      </c>
      <c r="C33" s="455"/>
      <c r="D33" s="455"/>
      <c r="E33" s="456"/>
      <c r="F33" s="457"/>
      <c r="G33" s="71" t="s">
        <v>67</v>
      </c>
      <c r="H33" s="451"/>
      <c r="I33" s="458"/>
      <c r="J33" s="17"/>
      <c r="K33" s="17"/>
      <c r="L33" s="459"/>
      <c r="M33" s="459"/>
      <c r="N33" s="17"/>
      <c r="O33" s="17"/>
      <c r="P33" s="17"/>
      <c r="Q33" s="17"/>
      <c r="R33" s="17"/>
      <c r="S33" s="17"/>
      <c r="T33" s="17"/>
    </row>
    <row r="34" spans="1:20" ht="24.95" customHeight="1" x14ac:dyDescent="0.2">
      <c r="A34" s="438" t="s">
        <v>484</v>
      </c>
      <c r="B34" s="635" t="e">
        <f>S7*(1+T7)+#REF!*(1+#REF!)</f>
        <v>#REF!</v>
      </c>
      <c r="C34" s="455"/>
      <c r="D34" s="455"/>
      <c r="E34" s="456"/>
      <c r="F34" s="457"/>
      <c r="G34" s="72" t="s">
        <v>63</v>
      </c>
      <c r="H34" s="451"/>
      <c r="I34" s="458"/>
      <c r="J34" s="17"/>
      <c r="K34" s="17"/>
      <c r="L34" s="459"/>
      <c r="M34" s="459"/>
      <c r="N34" s="17"/>
      <c r="O34" s="17"/>
      <c r="P34" s="17"/>
      <c r="Q34" s="17"/>
      <c r="R34" s="17"/>
      <c r="S34" s="17"/>
      <c r="T34" s="17"/>
    </row>
    <row r="35" spans="1:20" s="432" customFormat="1" ht="38.25" customHeight="1" x14ac:dyDescent="0.25">
      <c r="A35" s="494" t="s">
        <v>516</v>
      </c>
      <c r="B35" s="534" t="e">
        <f>SUM(B32+B33+B34)</f>
        <v>#REF!</v>
      </c>
      <c r="C35" s="535"/>
      <c r="D35" s="535"/>
      <c r="E35" s="536"/>
      <c r="F35" s="537"/>
      <c r="G35" s="497"/>
      <c r="H35" s="451"/>
      <c r="I35" s="497"/>
      <c r="L35" s="538"/>
      <c r="M35" s="538"/>
    </row>
  </sheetData>
  <mergeCells count="13">
    <mergeCell ref="S7:S29"/>
    <mergeCell ref="T7:T29"/>
    <mergeCell ref="L23:L29"/>
    <mergeCell ref="A2:T2"/>
    <mergeCell ref="J4:P4"/>
    <mergeCell ref="D4:I4"/>
    <mergeCell ref="Q4:T4"/>
    <mergeCell ref="J7:J29"/>
    <mergeCell ref="K7:K29"/>
    <mergeCell ref="O7:O29"/>
    <mergeCell ref="P7:P29"/>
    <mergeCell ref="Q7:Q29"/>
    <mergeCell ref="R7:R2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4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9130C-6F61-45DF-B77E-E6F6A2E11CCA}">
  <dimension ref="A1:U26"/>
  <sheetViews>
    <sheetView workbookViewId="0">
      <selection activeCell="D15" sqref="D15"/>
    </sheetView>
  </sheetViews>
  <sheetFormatPr baseColWidth="10" defaultRowHeight="15" x14ac:dyDescent="0.25"/>
  <cols>
    <col min="1" max="1" width="43.42578125" style="70" bestFit="1" customWidth="1"/>
    <col min="2" max="2" width="15.28515625" style="70" customWidth="1"/>
    <col min="3" max="12" width="11.42578125" style="70"/>
    <col min="13" max="13" width="16.42578125" style="70" customWidth="1"/>
    <col min="14" max="14" width="14" style="70" customWidth="1"/>
    <col min="15" max="15" width="19.42578125" style="70" customWidth="1"/>
    <col min="16" max="16" width="14.42578125" style="70" customWidth="1"/>
    <col min="17" max="20" width="11.42578125" style="70"/>
    <col min="21" max="21" width="18.5703125" style="70" customWidth="1"/>
    <col min="22" max="16384" width="11.42578125" style="70"/>
  </cols>
  <sheetData>
    <row r="1" spans="1:21" ht="43.5" customHeight="1" x14ac:dyDescent="0.25">
      <c r="A1" s="414"/>
      <c r="B1" s="414"/>
      <c r="C1" s="414"/>
      <c r="D1" s="1047" t="s">
        <v>313</v>
      </c>
      <c r="E1" s="1048"/>
      <c r="F1" s="1048"/>
      <c r="G1" s="1048"/>
      <c r="H1" s="1048"/>
      <c r="I1" s="1048"/>
      <c r="J1" s="1048"/>
      <c r="K1" s="1044" t="s">
        <v>314</v>
      </c>
      <c r="L1" s="1045"/>
      <c r="M1" s="1045"/>
      <c r="N1" s="1045"/>
      <c r="O1" s="1045"/>
      <c r="P1" s="1045"/>
      <c r="Q1" s="1046"/>
      <c r="R1" s="1049" t="s">
        <v>485</v>
      </c>
      <c r="S1" s="1050"/>
      <c r="T1" s="1050"/>
      <c r="U1" s="1050"/>
    </row>
    <row r="2" spans="1:21" ht="57" customHeight="1" x14ac:dyDescent="0.25">
      <c r="A2" s="415" t="s">
        <v>513</v>
      </c>
      <c r="B2" s="415" t="s">
        <v>315</v>
      </c>
      <c r="C2" s="416" t="s">
        <v>316</v>
      </c>
      <c r="D2" s="417" t="s">
        <v>318</v>
      </c>
      <c r="E2" s="417" t="s">
        <v>318</v>
      </c>
      <c r="F2" s="417" t="s">
        <v>319</v>
      </c>
      <c r="G2" s="695" t="s">
        <v>559</v>
      </c>
      <c r="H2" s="417" t="s">
        <v>28</v>
      </c>
      <c r="I2" s="417" t="s">
        <v>53</v>
      </c>
      <c r="J2" s="417" t="s">
        <v>320</v>
      </c>
      <c r="K2" s="418" t="s">
        <v>317</v>
      </c>
      <c r="L2" s="418" t="s">
        <v>322</v>
      </c>
      <c r="M2" s="418" t="s">
        <v>365</v>
      </c>
      <c r="N2" s="418" t="s">
        <v>420</v>
      </c>
      <c r="O2" s="418" t="s">
        <v>366</v>
      </c>
      <c r="P2" s="418" t="s">
        <v>324</v>
      </c>
      <c r="Q2" s="418" t="s">
        <v>320</v>
      </c>
      <c r="R2" s="639" t="s">
        <v>321</v>
      </c>
      <c r="S2" s="639" t="s">
        <v>325</v>
      </c>
      <c r="T2" s="639" t="s">
        <v>326</v>
      </c>
      <c r="U2" s="639" t="s">
        <v>320</v>
      </c>
    </row>
    <row r="3" spans="1:21" x14ac:dyDescent="0.25">
      <c r="A3" s="444" t="s">
        <v>414</v>
      </c>
      <c r="B3" s="444"/>
      <c r="C3" s="444"/>
      <c r="D3" s="431" t="s">
        <v>367</v>
      </c>
      <c r="E3" s="428">
        <v>25</v>
      </c>
      <c r="F3" s="428">
        <v>2</v>
      </c>
      <c r="G3" s="696">
        <v>1</v>
      </c>
      <c r="H3" s="499"/>
      <c r="I3" s="635">
        <f t="shared" ref="I3:I14" si="0">(E3+F3)*H3</f>
        <v>0</v>
      </c>
      <c r="J3" s="446"/>
      <c r="K3" s="1058" t="s">
        <v>434</v>
      </c>
      <c r="L3" s="902"/>
      <c r="M3" s="631">
        <v>20</v>
      </c>
      <c r="N3" s="631">
        <v>3</v>
      </c>
      <c r="O3" s="641"/>
      <c r="P3" s="1064">
        <f>L3*SUM(M3:M18,O3:O18)</f>
        <v>0</v>
      </c>
      <c r="Q3" s="902"/>
      <c r="R3" s="1065" t="s">
        <v>368</v>
      </c>
      <c r="S3" s="902"/>
      <c r="T3" s="1064">
        <f>12*S3</f>
        <v>0</v>
      </c>
      <c r="U3" s="902"/>
    </row>
    <row r="4" spans="1:21" x14ac:dyDescent="0.25">
      <c r="A4" s="444" t="s">
        <v>415</v>
      </c>
      <c r="B4" s="444"/>
      <c r="C4" s="444"/>
      <c r="D4" s="431" t="s">
        <v>369</v>
      </c>
      <c r="E4" s="428">
        <v>2</v>
      </c>
      <c r="F4" s="428"/>
      <c r="G4" s="696"/>
      <c r="H4" s="499"/>
      <c r="I4" s="635">
        <f t="shared" si="0"/>
        <v>0</v>
      </c>
      <c r="J4" s="446"/>
      <c r="K4" s="1059"/>
      <c r="L4" s="1061"/>
      <c r="M4" s="631">
        <v>4</v>
      </c>
      <c r="N4" s="631"/>
      <c r="O4" s="641"/>
      <c r="P4" s="1062"/>
      <c r="Q4" s="1062"/>
      <c r="R4" s="1062"/>
      <c r="S4" s="1062"/>
      <c r="T4" s="1062"/>
      <c r="U4" s="1062"/>
    </row>
    <row r="5" spans="1:21" x14ac:dyDescent="0.25">
      <c r="A5" s="444" t="s">
        <v>416</v>
      </c>
      <c r="B5" s="444"/>
      <c r="C5" s="444"/>
      <c r="D5" s="431" t="s">
        <v>436</v>
      </c>
      <c r="E5" s="428">
        <v>2</v>
      </c>
      <c r="F5" s="428"/>
      <c r="G5" s="696"/>
      <c r="H5" s="499"/>
      <c r="I5" s="635">
        <f t="shared" si="0"/>
        <v>0</v>
      </c>
      <c r="J5" s="446"/>
      <c r="K5" s="1059"/>
      <c r="L5" s="1061"/>
      <c r="M5" s="631">
        <v>9</v>
      </c>
      <c r="N5" s="631">
        <v>3</v>
      </c>
      <c r="O5" s="641"/>
      <c r="P5" s="1062"/>
      <c r="Q5" s="1062"/>
      <c r="R5" s="1062"/>
      <c r="S5" s="1062"/>
      <c r="T5" s="1062"/>
      <c r="U5" s="1062"/>
    </row>
    <row r="6" spans="1:21" x14ac:dyDescent="0.25">
      <c r="A6" s="447" t="s">
        <v>370</v>
      </c>
      <c r="B6" s="447"/>
      <c r="C6" s="445"/>
      <c r="D6" s="431" t="s">
        <v>371</v>
      </c>
      <c r="E6" s="428">
        <v>2</v>
      </c>
      <c r="F6" s="428"/>
      <c r="G6" s="696"/>
      <c r="H6" s="499"/>
      <c r="I6" s="635">
        <f t="shared" si="0"/>
        <v>0</v>
      </c>
      <c r="J6" s="446"/>
      <c r="K6" s="1059"/>
      <c r="L6" s="1061"/>
      <c r="M6" s="631">
        <v>1</v>
      </c>
      <c r="N6" s="631"/>
      <c r="O6" s="641"/>
      <c r="P6" s="1062"/>
      <c r="Q6" s="1062"/>
      <c r="R6" s="1062"/>
      <c r="S6" s="1062"/>
      <c r="T6" s="1062"/>
      <c r="U6" s="1062"/>
    </row>
    <row r="7" spans="1:21" x14ac:dyDescent="0.25">
      <c r="A7" s="425" t="s">
        <v>435</v>
      </c>
      <c r="B7" s="425"/>
      <c r="C7" s="425"/>
      <c r="D7" s="421" t="s">
        <v>333</v>
      </c>
      <c r="E7" s="428">
        <v>1</v>
      </c>
      <c r="F7" s="428"/>
      <c r="G7" s="696">
        <v>1</v>
      </c>
      <c r="H7" s="627"/>
      <c r="I7" s="628">
        <f t="shared" si="0"/>
        <v>0</v>
      </c>
      <c r="J7" s="423"/>
      <c r="K7" s="1059"/>
      <c r="L7" s="1061"/>
      <c r="M7" s="501">
        <v>8</v>
      </c>
      <c r="N7" s="501">
        <v>2</v>
      </c>
      <c r="O7" s="501">
        <v>4</v>
      </c>
      <c r="P7" s="1062"/>
      <c r="Q7" s="1062"/>
      <c r="R7" s="1062"/>
      <c r="S7" s="1062"/>
      <c r="T7" s="1062"/>
      <c r="U7" s="1062"/>
    </row>
    <row r="8" spans="1:21" x14ac:dyDescent="0.25">
      <c r="A8" s="320" t="s">
        <v>463</v>
      </c>
      <c r="B8" s="320"/>
      <c r="C8" s="445"/>
      <c r="D8" s="431" t="s">
        <v>372</v>
      </c>
      <c r="E8" s="428">
        <v>1</v>
      </c>
      <c r="F8" s="428"/>
      <c r="G8" s="696"/>
      <c r="H8" s="499"/>
      <c r="I8" s="635">
        <f t="shared" si="0"/>
        <v>0</v>
      </c>
      <c r="J8" s="446"/>
      <c r="K8" s="1059"/>
      <c r="L8" s="1061"/>
      <c r="M8" s="1066">
        <v>5</v>
      </c>
      <c r="N8" s="631"/>
      <c r="O8" s="641"/>
      <c r="P8" s="1062"/>
      <c r="Q8" s="1062"/>
      <c r="R8" s="1062"/>
      <c r="S8" s="1062"/>
      <c r="T8" s="1062"/>
      <c r="U8" s="1062"/>
    </row>
    <row r="9" spans="1:21" x14ac:dyDescent="0.25">
      <c r="A9" s="320" t="s">
        <v>464</v>
      </c>
      <c r="B9" s="320"/>
      <c r="C9" s="320"/>
      <c r="D9" s="431" t="s">
        <v>373</v>
      </c>
      <c r="E9" s="428">
        <v>1</v>
      </c>
      <c r="F9" s="428"/>
      <c r="G9" s="696"/>
      <c r="H9" s="499"/>
      <c r="I9" s="635">
        <f t="shared" si="0"/>
        <v>0</v>
      </c>
      <c r="J9" s="446"/>
      <c r="K9" s="1059"/>
      <c r="L9" s="1061"/>
      <c r="M9" s="1067"/>
      <c r="N9" s="632"/>
      <c r="O9" s="641"/>
      <c r="P9" s="1062"/>
      <c r="Q9" s="1062"/>
      <c r="R9" s="1062"/>
      <c r="S9" s="1062"/>
      <c r="T9" s="1062"/>
      <c r="U9" s="1062"/>
    </row>
    <row r="10" spans="1:21" x14ac:dyDescent="0.25">
      <c r="A10" s="420" t="s">
        <v>338</v>
      </c>
      <c r="B10" s="425"/>
      <c r="C10" s="428"/>
      <c r="D10" s="431" t="s">
        <v>437</v>
      </c>
      <c r="E10" s="428">
        <v>7</v>
      </c>
      <c r="F10" s="428"/>
      <c r="G10" s="696"/>
      <c r="H10" s="627"/>
      <c r="I10" s="628">
        <f t="shared" si="0"/>
        <v>0</v>
      </c>
      <c r="J10" s="423"/>
      <c r="K10" s="1059"/>
      <c r="L10" s="1061"/>
      <c r="M10" s="631">
        <v>2</v>
      </c>
      <c r="N10" s="631"/>
      <c r="O10" s="631">
        <v>2</v>
      </c>
      <c r="P10" s="1062"/>
      <c r="Q10" s="1062"/>
      <c r="R10" s="1062"/>
      <c r="S10" s="1062"/>
      <c r="T10" s="1062"/>
      <c r="U10" s="1062"/>
    </row>
    <row r="11" spans="1:21" x14ac:dyDescent="0.25">
      <c r="A11" s="420" t="s">
        <v>336</v>
      </c>
      <c r="B11" s="420"/>
      <c r="C11" s="420"/>
      <c r="D11" s="421" t="s">
        <v>337</v>
      </c>
      <c r="E11" s="428">
        <v>2</v>
      </c>
      <c r="F11" s="428"/>
      <c r="G11" s="696"/>
      <c r="H11" s="627"/>
      <c r="I11" s="628">
        <f t="shared" si="0"/>
        <v>0</v>
      </c>
      <c r="J11" s="423"/>
      <c r="K11" s="1059"/>
      <c r="L11" s="1061"/>
      <c r="M11" s="501">
        <v>3</v>
      </c>
      <c r="N11" s="501"/>
      <c r="O11" s="501">
        <v>4</v>
      </c>
      <c r="P11" s="1062"/>
      <c r="Q11" s="1062"/>
      <c r="R11" s="1062"/>
      <c r="S11" s="1062"/>
      <c r="T11" s="1062"/>
      <c r="U11" s="1062"/>
    </row>
    <row r="12" spans="1:21" x14ac:dyDescent="0.25">
      <c r="A12" s="444" t="s">
        <v>374</v>
      </c>
      <c r="B12" s="444"/>
      <c r="C12" s="320"/>
      <c r="D12" s="431" t="s">
        <v>375</v>
      </c>
      <c r="E12" s="428">
        <v>23</v>
      </c>
      <c r="F12" s="428"/>
      <c r="G12" s="696">
        <v>1</v>
      </c>
      <c r="H12" s="499"/>
      <c r="I12" s="635">
        <f t="shared" si="0"/>
        <v>0</v>
      </c>
      <c r="J12" s="446"/>
      <c r="K12" s="1059"/>
      <c r="L12" s="1061"/>
      <c r="M12" s="631">
        <v>20</v>
      </c>
      <c r="N12" s="631">
        <v>3</v>
      </c>
      <c r="O12" s="641"/>
      <c r="P12" s="1062"/>
      <c r="Q12" s="1062"/>
      <c r="R12" s="1062"/>
      <c r="S12" s="1062"/>
      <c r="T12" s="1062"/>
      <c r="U12" s="1062"/>
    </row>
    <row r="13" spans="1:21" x14ac:dyDescent="0.25">
      <c r="A13" s="444" t="s">
        <v>378</v>
      </c>
      <c r="B13" s="444"/>
      <c r="C13" s="444"/>
      <c r="D13" s="431" t="s">
        <v>379</v>
      </c>
      <c r="E13" s="428">
        <v>1</v>
      </c>
      <c r="F13" s="433"/>
      <c r="G13" s="697"/>
      <c r="H13" s="499"/>
      <c r="I13" s="635">
        <f t="shared" si="0"/>
        <v>0</v>
      </c>
      <c r="J13" s="446"/>
      <c r="K13" s="1059"/>
      <c r="L13" s="1061"/>
      <c r="M13" s="631">
        <v>4</v>
      </c>
      <c r="N13" s="631"/>
      <c r="O13" s="641">
        <v>1</v>
      </c>
      <c r="P13" s="1062"/>
      <c r="Q13" s="1062"/>
      <c r="R13" s="1062"/>
      <c r="S13" s="1062"/>
      <c r="T13" s="1062"/>
      <c r="U13" s="1062"/>
    </row>
    <row r="14" spans="1:21" x14ac:dyDescent="0.25">
      <c r="A14" s="444" t="s">
        <v>376</v>
      </c>
      <c r="B14" s="444"/>
      <c r="C14" s="444"/>
      <c r="D14" s="431" t="s">
        <v>377</v>
      </c>
      <c r="E14" s="428">
        <v>1</v>
      </c>
      <c r="F14" s="428"/>
      <c r="G14" s="696"/>
      <c r="H14" s="499"/>
      <c r="I14" s="635">
        <f t="shared" si="0"/>
        <v>0</v>
      </c>
      <c r="J14" s="446"/>
      <c r="K14" s="1059"/>
      <c r="L14" s="1061"/>
      <c r="M14" s="631">
        <v>4</v>
      </c>
      <c r="N14" s="631">
        <v>4</v>
      </c>
      <c r="O14" s="641"/>
      <c r="P14" s="1062"/>
      <c r="Q14" s="1062"/>
      <c r="R14" s="1062"/>
      <c r="S14" s="1062"/>
      <c r="T14" s="1062"/>
      <c r="U14" s="1062"/>
    </row>
    <row r="15" spans="1:21" x14ac:dyDescent="0.25">
      <c r="A15" s="444" t="s">
        <v>552</v>
      </c>
      <c r="B15" s="444"/>
      <c r="C15" s="444"/>
      <c r="D15" s="431"/>
      <c r="E15" s="428"/>
      <c r="F15" s="428"/>
      <c r="G15" s="696"/>
      <c r="H15" s="499"/>
      <c r="I15" s="635"/>
      <c r="J15" s="446"/>
      <c r="K15" s="1059"/>
      <c r="L15" s="1061"/>
      <c r="M15" s="629">
        <v>5</v>
      </c>
      <c r="N15" s="629"/>
      <c r="O15" s="641"/>
      <c r="P15" s="1062"/>
      <c r="Q15" s="1062"/>
      <c r="R15" s="1062"/>
      <c r="S15" s="1062"/>
      <c r="T15" s="1062"/>
      <c r="U15" s="1062"/>
    </row>
    <row r="16" spans="1:21" x14ac:dyDescent="0.25">
      <c r="A16" s="444" t="s">
        <v>551</v>
      </c>
      <c r="B16" s="444"/>
      <c r="C16" s="444"/>
      <c r="D16" s="431"/>
      <c r="E16" s="428"/>
      <c r="F16" s="428"/>
      <c r="G16" s="696"/>
      <c r="H16" s="499"/>
      <c r="I16" s="635"/>
      <c r="J16" s="446"/>
      <c r="K16" s="1059"/>
      <c r="L16" s="1061"/>
      <c r="M16" s="629">
        <v>5</v>
      </c>
      <c r="N16" s="629"/>
      <c r="O16" s="641"/>
      <c r="P16" s="1062"/>
      <c r="Q16" s="1062"/>
      <c r="R16" s="1062"/>
      <c r="S16" s="1062"/>
      <c r="T16" s="1062"/>
      <c r="U16" s="1062"/>
    </row>
    <row r="17" spans="1:21" x14ac:dyDescent="0.25">
      <c r="A17" s="425" t="s">
        <v>417</v>
      </c>
      <c r="B17" s="444"/>
      <c r="C17" s="444"/>
      <c r="D17" s="429" t="s">
        <v>339</v>
      </c>
      <c r="E17" s="422">
        <v>10</v>
      </c>
      <c r="F17" s="428">
        <v>6</v>
      </c>
      <c r="G17" s="696"/>
      <c r="H17" s="499"/>
      <c r="I17" s="635">
        <f>(E17+F17)*H17</f>
        <v>0</v>
      </c>
      <c r="J17" s="446"/>
      <c r="K17" s="1059"/>
      <c r="L17" s="1062"/>
      <c r="M17" s="1068">
        <v>4</v>
      </c>
      <c r="N17" s="1068">
        <v>4</v>
      </c>
      <c r="O17" s="641"/>
      <c r="P17" s="1062"/>
      <c r="Q17" s="1062"/>
      <c r="R17" s="1062"/>
      <c r="S17" s="1062"/>
      <c r="T17" s="1062"/>
      <c r="U17" s="1062"/>
    </row>
    <row r="18" spans="1:21" x14ac:dyDescent="0.25">
      <c r="A18" s="420" t="s">
        <v>418</v>
      </c>
      <c r="B18" s="444"/>
      <c r="C18" s="444"/>
      <c r="D18" s="421" t="s">
        <v>340</v>
      </c>
      <c r="E18" s="428">
        <v>5</v>
      </c>
      <c r="F18" s="433"/>
      <c r="G18" s="697"/>
      <c r="H18" s="499"/>
      <c r="I18" s="635">
        <f>(E18+F18)*H18</f>
        <v>0</v>
      </c>
      <c r="J18" s="446"/>
      <c r="K18" s="1060"/>
      <c r="L18" s="1063"/>
      <c r="M18" s="1069"/>
      <c r="N18" s="1063"/>
      <c r="O18" s="641"/>
      <c r="P18" s="1063"/>
      <c r="Q18" s="1063"/>
      <c r="R18" s="1063"/>
      <c r="S18" s="1063"/>
      <c r="T18" s="1063"/>
      <c r="U18" s="1063"/>
    </row>
    <row r="19" spans="1:21" x14ac:dyDescent="0.25">
      <c r="A19" s="523"/>
      <c r="B19" s="489"/>
      <c r="C19" s="489"/>
      <c r="D19" s="524"/>
      <c r="E19" s="525"/>
      <c r="F19" s="526"/>
      <c r="G19" s="526"/>
      <c r="H19" s="527"/>
      <c r="I19" s="528"/>
      <c r="J19" s="529"/>
      <c r="K19" s="530"/>
      <c r="L19" s="531"/>
      <c r="M19" s="532"/>
      <c r="N19" s="533"/>
      <c r="O19" s="531"/>
      <c r="P19" s="531"/>
      <c r="Q19" s="531"/>
      <c r="R19" s="531"/>
      <c r="S19" s="531"/>
      <c r="T19" s="531"/>
      <c r="U19" s="410"/>
    </row>
    <row r="20" spans="1:21" x14ac:dyDescent="0.25">
      <c r="A20" s="448" t="s">
        <v>52</v>
      </c>
      <c r="B20" s="448"/>
      <c r="C20" s="448"/>
      <c r="D20" s="442"/>
      <c r="E20" s="449"/>
      <c r="F20" s="449"/>
      <c r="G20" s="449"/>
      <c r="H20" s="449"/>
      <c r="I20" s="449"/>
      <c r="J20" s="450"/>
      <c r="K20" s="440"/>
      <c r="L20" s="451"/>
      <c r="M20" s="440"/>
      <c r="N20" s="452"/>
      <c r="O20" s="452"/>
      <c r="P20" s="453"/>
      <c r="Q20" s="17"/>
      <c r="R20" s="17"/>
      <c r="S20" s="17"/>
      <c r="T20" s="17"/>
      <c r="U20" s="17"/>
    </row>
    <row r="21" spans="1:21" ht="39.75" customHeight="1" x14ac:dyDescent="0.3">
      <c r="A21" s="943" t="s">
        <v>472</v>
      </c>
      <c r="B21" s="943"/>
      <c r="C21" s="943"/>
      <c r="D21" s="943"/>
      <c r="E21" s="943"/>
      <c r="F21" s="943"/>
      <c r="G21" s="943"/>
      <c r="H21" s="943"/>
      <c r="I21" s="943"/>
      <c r="J21" s="943"/>
      <c r="K21" s="943"/>
      <c r="L21" s="943"/>
      <c r="M21" s="943"/>
      <c r="N21" s="943"/>
      <c r="O21" s="590"/>
      <c r="P21" s="588"/>
      <c r="Q21" s="588"/>
      <c r="R21" s="588"/>
      <c r="S21" s="588"/>
      <c r="T21" s="588"/>
      <c r="U21" s="588"/>
    </row>
    <row r="23" spans="1:21" x14ac:dyDescent="0.25">
      <c r="A23" s="436" t="e">
        <f>CONCATENATE("PRIX ANNUEL TTC ",#REF!)</f>
        <v>#REF!</v>
      </c>
      <c r="B23" s="635" t="e">
        <f>#REF!*(1+#REF!)+#REF!*(1+#REF!)+#REF!*(1+#REF!)+#REF!*(1+#REF!)+#REF!*(1+#REF!)+#REF!*(1+#REF!)+#REF!*(1+#REF!)+#REF!*(1+#REF!)+#REF!*(1+#REF!)+#REF!*(1+#REF!)+#REF!*(1+#REF!)+#REF!*(1+#REF!)+#REF!*(1+#REF!)+#REF!*(1+#REF!)+#REF!*(1+#REF!)+#REF!*(1+#REF!)+#REF!*(1+#REF!)+#REF!*(1+#REF!)+#REF!*(1+#REF!)+I3*(1+J3)+I4*(1+J4)+I5*(1+J5)+I6*(1+J6)+I7*(1+J7)+I8*(1+J8)+I9*(1+J9)+I10*(1+J10)+I11*(1+J11)+I12*(1+J12)+I13*(1+J13)+I14*(1+J14)+I17*(1+J17)+I18*(1+J18)</f>
        <v>#REF!</v>
      </c>
      <c r="C23" s="455"/>
      <c r="D23" s="455"/>
      <c r="E23" s="456"/>
      <c r="F23" s="457"/>
      <c r="G23" s="457"/>
      <c r="H23" s="72" t="s">
        <v>66</v>
      </c>
      <c r="I23" s="451"/>
      <c r="J23" s="458"/>
      <c r="K23" s="17"/>
      <c r="L23" s="17"/>
    </row>
    <row r="24" spans="1:21" x14ac:dyDescent="0.25">
      <c r="A24" s="437" t="str">
        <f>CONCATENATE("PRIX ANNUEL TTC ",K1)</f>
        <v>PRIX ANNUEL TTC LOCATION BOUTEILLES</v>
      </c>
      <c r="B24" s="635" t="e">
        <f>#REF!*(1+#REF!)+P3*(1+Q3)</f>
        <v>#REF!</v>
      </c>
      <c r="C24" s="455"/>
      <c r="D24" s="455"/>
      <c r="E24" s="456"/>
      <c r="F24" s="457"/>
      <c r="G24" s="457"/>
      <c r="H24" s="71" t="s">
        <v>67</v>
      </c>
      <c r="I24" s="451"/>
      <c r="J24" s="458"/>
      <c r="K24" s="17"/>
      <c r="L24" s="17"/>
    </row>
    <row r="25" spans="1:21" x14ac:dyDescent="0.25">
      <c r="A25" s="438" t="s">
        <v>484</v>
      </c>
      <c r="B25" s="635" t="e">
        <f>#REF!*(1+#REF!)+T3*(1+U3)</f>
        <v>#REF!</v>
      </c>
      <c r="C25" s="455"/>
      <c r="D25" s="455"/>
      <c r="E25" s="456"/>
      <c r="F25" s="457"/>
      <c r="G25" s="457"/>
      <c r="H25" s="72" t="s">
        <v>63</v>
      </c>
      <c r="I25" s="451"/>
      <c r="J25" s="458"/>
      <c r="K25" s="17"/>
      <c r="L25" s="17"/>
    </row>
    <row r="26" spans="1:21" ht="31.5" x14ac:dyDescent="0.25">
      <c r="A26" s="494" t="s">
        <v>512</v>
      </c>
      <c r="B26" s="534" t="e">
        <f>SUM(B23+B24+B25)</f>
        <v>#REF!</v>
      </c>
      <c r="C26" s="535"/>
      <c r="D26" s="535"/>
      <c r="E26" s="536"/>
      <c r="F26" s="537"/>
      <c r="G26" s="537"/>
      <c r="H26" s="497"/>
      <c r="I26" s="451"/>
      <c r="J26" s="497"/>
      <c r="K26" s="432"/>
      <c r="L26" s="432"/>
    </row>
  </sheetData>
  <mergeCells count="15">
    <mergeCell ref="A21:N21"/>
    <mergeCell ref="D1:J1"/>
    <mergeCell ref="K1:Q1"/>
    <mergeCell ref="R1:U1"/>
    <mergeCell ref="K3:K18"/>
    <mergeCell ref="L3:L18"/>
    <mergeCell ref="P3:P18"/>
    <mergeCell ref="Q3:Q18"/>
    <mergeCell ref="R3:R18"/>
    <mergeCell ref="S3:S18"/>
    <mergeCell ref="T3:T18"/>
    <mergeCell ref="U3:U18"/>
    <mergeCell ref="M8:M9"/>
    <mergeCell ref="M17:M18"/>
    <mergeCell ref="N17:N18"/>
  </mergeCell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C73B-DF87-44B2-8D2B-69E1F4FF683B}">
  <sheetPr>
    <pageSetUpPr fitToPage="1"/>
  </sheetPr>
  <dimension ref="A1:N23"/>
  <sheetViews>
    <sheetView zoomScale="80" zoomScaleNormal="80" workbookViewId="0">
      <selection activeCell="G30" sqref="G30"/>
    </sheetView>
  </sheetViews>
  <sheetFormatPr baseColWidth="10" defaultRowHeight="11.25" x14ac:dyDescent="0.2"/>
  <cols>
    <col min="1" max="1" width="43.28515625" style="17" customWidth="1"/>
    <col min="2" max="2" width="17.5703125" style="17" customWidth="1"/>
    <col min="3" max="3" width="20.85546875" style="18" customWidth="1"/>
    <col min="4" max="4" width="12.28515625" style="18" customWidth="1"/>
    <col min="5" max="5" width="11.42578125" style="17" customWidth="1"/>
    <col min="6" max="6" width="14.28515625" style="17" customWidth="1"/>
    <col min="7" max="8" width="18.28515625" style="17" customWidth="1"/>
    <col min="9" max="9" width="18.42578125" style="17" customWidth="1"/>
    <col min="10" max="10" width="20" style="17" customWidth="1"/>
    <col min="11" max="259" width="11.42578125" style="17"/>
    <col min="260" max="260" width="52" style="17" customWidth="1"/>
    <col min="261" max="261" width="12.28515625" style="17" customWidth="1"/>
    <col min="262" max="262" width="12" style="17" customWidth="1"/>
    <col min="263" max="263" width="14.28515625" style="17" customWidth="1"/>
    <col min="264" max="264" width="11.42578125" style="17"/>
    <col min="265" max="265" width="12.42578125" style="17" customWidth="1"/>
    <col min="266" max="515" width="11.42578125" style="17"/>
    <col min="516" max="516" width="52" style="17" customWidth="1"/>
    <col min="517" max="517" width="12.28515625" style="17" customWidth="1"/>
    <col min="518" max="518" width="12" style="17" customWidth="1"/>
    <col min="519" max="519" width="14.28515625" style="17" customWidth="1"/>
    <col min="520" max="520" width="11.42578125" style="17"/>
    <col min="521" max="521" width="12.42578125" style="17" customWidth="1"/>
    <col min="522" max="771" width="11.42578125" style="17"/>
    <col min="772" max="772" width="52" style="17" customWidth="1"/>
    <col min="773" max="773" width="12.28515625" style="17" customWidth="1"/>
    <col min="774" max="774" width="12" style="17" customWidth="1"/>
    <col min="775" max="775" width="14.28515625" style="17" customWidth="1"/>
    <col min="776" max="776" width="11.42578125" style="17"/>
    <col min="777" max="777" width="12.42578125" style="17" customWidth="1"/>
    <col min="778" max="1027" width="11.42578125" style="17"/>
    <col min="1028" max="1028" width="52" style="17" customWidth="1"/>
    <col min="1029" max="1029" width="12.28515625" style="17" customWidth="1"/>
    <col min="1030" max="1030" width="12" style="17" customWidth="1"/>
    <col min="1031" max="1031" width="14.28515625" style="17" customWidth="1"/>
    <col min="1032" max="1032" width="11.42578125" style="17"/>
    <col min="1033" max="1033" width="12.42578125" style="17" customWidth="1"/>
    <col min="1034" max="1283" width="11.42578125" style="17"/>
    <col min="1284" max="1284" width="52" style="17" customWidth="1"/>
    <col min="1285" max="1285" width="12.28515625" style="17" customWidth="1"/>
    <col min="1286" max="1286" width="12" style="17" customWidth="1"/>
    <col min="1287" max="1287" width="14.28515625" style="17" customWidth="1"/>
    <col min="1288" max="1288" width="11.42578125" style="17"/>
    <col min="1289" max="1289" width="12.42578125" style="17" customWidth="1"/>
    <col min="1290" max="1539" width="11.42578125" style="17"/>
    <col min="1540" max="1540" width="52" style="17" customWidth="1"/>
    <col min="1541" max="1541" width="12.28515625" style="17" customWidth="1"/>
    <col min="1542" max="1542" width="12" style="17" customWidth="1"/>
    <col min="1543" max="1543" width="14.28515625" style="17" customWidth="1"/>
    <col min="1544" max="1544" width="11.42578125" style="17"/>
    <col min="1545" max="1545" width="12.42578125" style="17" customWidth="1"/>
    <col min="1546" max="1795" width="11.42578125" style="17"/>
    <col min="1796" max="1796" width="52" style="17" customWidth="1"/>
    <col min="1797" max="1797" width="12.28515625" style="17" customWidth="1"/>
    <col min="1798" max="1798" width="12" style="17" customWidth="1"/>
    <col min="1799" max="1799" width="14.28515625" style="17" customWidth="1"/>
    <col min="1800" max="1800" width="11.42578125" style="17"/>
    <col min="1801" max="1801" width="12.42578125" style="17" customWidth="1"/>
    <col min="1802" max="2051" width="11.42578125" style="17"/>
    <col min="2052" max="2052" width="52" style="17" customWidth="1"/>
    <col min="2053" max="2053" width="12.28515625" style="17" customWidth="1"/>
    <col min="2054" max="2054" width="12" style="17" customWidth="1"/>
    <col min="2055" max="2055" width="14.28515625" style="17" customWidth="1"/>
    <col min="2056" max="2056" width="11.42578125" style="17"/>
    <col min="2057" max="2057" width="12.42578125" style="17" customWidth="1"/>
    <col min="2058" max="2307" width="11.42578125" style="17"/>
    <col min="2308" max="2308" width="52" style="17" customWidth="1"/>
    <col min="2309" max="2309" width="12.28515625" style="17" customWidth="1"/>
    <col min="2310" max="2310" width="12" style="17" customWidth="1"/>
    <col min="2311" max="2311" width="14.28515625" style="17" customWidth="1"/>
    <col min="2312" max="2312" width="11.42578125" style="17"/>
    <col min="2313" max="2313" width="12.42578125" style="17" customWidth="1"/>
    <col min="2314" max="2563" width="11.42578125" style="17"/>
    <col min="2564" max="2564" width="52" style="17" customWidth="1"/>
    <col min="2565" max="2565" width="12.28515625" style="17" customWidth="1"/>
    <col min="2566" max="2566" width="12" style="17" customWidth="1"/>
    <col min="2567" max="2567" width="14.28515625" style="17" customWidth="1"/>
    <col min="2568" max="2568" width="11.42578125" style="17"/>
    <col min="2569" max="2569" width="12.42578125" style="17" customWidth="1"/>
    <col min="2570" max="2819" width="11.42578125" style="17"/>
    <col min="2820" max="2820" width="52" style="17" customWidth="1"/>
    <col min="2821" max="2821" width="12.28515625" style="17" customWidth="1"/>
    <col min="2822" max="2822" width="12" style="17" customWidth="1"/>
    <col min="2823" max="2823" width="14.28515625" style="17" customWidth="1"/>
    <col min="2824" max="2824" width="11.42578125" style="17"/>
    <col min="2825" max="2825" width="12.42578125" style="17" customWidth="1"/>
    <col min="2826" max="3075" width="11.42578125" style="17"/>
    <col min="3076" max="3076" width="52" style="17" customWidth="1"/>
    <col min="3077" max="3077" width="12.28515625" style="17" customWidth="1"/>
    <col min="3078" max="3078" width="12" style="17" customWidth="1"/>
    <col min="3079" max="3079" width="14.28515625" style="17" customWidth="1"/>
    <col min="3080" max="3080" width="11.42578125" style="17"/>
    <col min="3081" max="3081" width="12.42578125" style="17" customWidth="1"/>
    <col min="3082" max="3331" width="11.42578125" style="17"/>
    <col min="3332" max="3332" width="52" style="17" customWidth="1"/>
    <col min="3333" max="3333" width="12.28515625" style="17" customWidth="1"/>
    <col min="3334" max="3334" width="12" style="17" customWidth="1"/>
    <col min="3335" max="3335" width="14.28515625" style="17" customWidth="1"/>
    <col min="3336" max="3336" width="11.42578125" style="17"/>
    <col min="3337" max="3337" width="12.42578125" style="17" customWidth="1"/>
    <col min="3338" max="3587" width="11.42578125" style="17"/>
    <col min="3588" max="3588" width="52" style="17" customWidth="1"/>
    <col min="3589" max="3589" width="12.28515625" style="17" customWidth="1"/>
    <col min="3590" max="3590" width="12" style="17" customWidth="1"/>
    <col min="3591" max="3591" width="14.28515625" style="17" customWidth="1"/>
    <col min="3592" max="3592" width="11.42578125" style="17"/>
    <col min="3593" max="3593" width="12.42578125" style="17" customWidth="1"/>
    <col min="3594" max="3843" width="11.42578125" style="17"/>
    <col min="3844" max="3844" width="52" style="17" customWidth="1"/>
    <col min="3845" max="3845" width="12.28515625" style="17" customWidth="1"/>
    <col min="3846" max="3846" width="12" style="17" customWidth="1"/>
    <col min="3847" max="3847" width="14.28515625" style="17" customWidth="1"/>
    <col min="3848" max="3848" width="11.42578125" style="17"/>
    <col min="3849" max="3849" width="12.42578125" style="17" customWidth="1"/>
    <col min="3850" max="4099" width="11.42578125" style="17"/>
    <col min="4100" max="4100" width="52" style="17" customWidth="1"/>
    <col min="4101" max="4101" width="12.28515625" style="17" customWidth="1"/>
    <col min="4102" max="4102" width="12" style="17" customWidth="1"/>
    <col min="4103" max="4103" width="14.28515625" style="17" customWidth="1"/>
    <col min="4104" max="4104" width="11.42578125" style="17"/>
    <col min="4105" max="4105" width="12.42578125" style="17" customWidth="1"/>
    <col min="4106" max="4355" width="11.42578125" style="17"/>
    <col min="4356" max="4356" width="52" style="17" customWidth="1"/>
    <col min="4357" max="4357" width="12.28515625" style="17" customWidth="1"/>
    <col min="4358" max="4358" width="12" style="17" customWidth="1"/>
    <col min="4359" max="4359" width="14.28515625" style="17" customWidth="1"/>
    <col min="4360" max="4360" width="11.42578125" style="17"/>
    <col min="4361" max="4361" width="12.42578125" style="17" customWidth="1"/>
    <col min="4362" max="4611" width="11.42578125" style="17"/>
    <col min="4612" max="4612" width="52" style="17" customWidth="1"/>
    <col min="4613" max="4613" width="12.28515625" style="17" customWidth="1"/>
    <col min="4614" max="4614" width="12" style="17" customWidth="1"/>
    <col min="4615" max="4615" width="14.28515625" style="17" customWidth="1"/>
    <col min="4616" max="4616" width="11.42578125" style="17"/>
    <col min="4617" max="4617" width="12.42578125" style="17" customWidth="1"/>
    <col min="4618" max="4867" width="11.42578125" style="17"/>
    <col min="4868" max="4868" width="52" style="17" customWidth="1"/>
    <col min="4869" max="4869" width="12.28515625" style="17" customWidth="1"/>
    <col min="4870" max="4870" width="12" style="17" customWidth="1"/>
    <col min="4871" max="4871" width="14.28515625" style="17" customWidth="1"/>
    <col min="4872" max="4872" width="11.42578125" style="17"/>
    <col min="4873" max="4873" width="12.42578125" style="17" customWidth="1"/>
    <col min="4874" max="5123" width="11.42578125" style="17"/>
    <col min="5124" max="5124" width="52" style="17" customWidth="1"/>
    <col min="5125" max="5125" width="12.28515625" style="17" customWidth="1"/>
    <col min="5126" max="5126" width="12" style="17" customWidth="1"/>
    <col min="5127" max="5127" width="14.28515625" style="17" customWidth="1"/>
    <col min="5128" max="5128" width="11.42578125" style="17"/>
    <col min="5129" max="5129" width="12.42578125" style="17" customWidth="1"/>
    <col min="5130" max="5379" width="11.42578125" style="17"/>
    <col min="5380" max="5380" width="52" style="17" customWidth="1"/>
    <col min="5381" max="5381" width="12.28515625" style="17" customWidth="1"/>
    <col min="5382" max="5382" width="12" style="17" customWidth="1"/>
    <col min="5383" max="5383" width="14.28515625" style="17" customWidth="1"/>
    <col min="5384" max="5384" width="11.42578125" style="17"/>
    <col min="5385" max="5385" width="12.42578125" style="17" customWidth="1"/>
    <col min="5386" max="5635" width="11.42578125" style="17"/>
    <col min="5636" max="5636" width="52" style="17" customWidth="1"/>
    <col min="5637" max="5637" width="12.28515625" style="17" customWidth="1"/>
    <col min="5638" max="5638" width="12" style="17" customWidth="1"/>
    <col min="5639" max="5639" width="14.28515625" style="17" customWidth="1"/>
    <col min="5640" max="5640" width="11.42578125" style="17"/>
    <col min="5641" max="5641" width="12.42578125" style="17" customWidth="1"/>
    <col min="5642" max="5891" width="11.42578125" style="17"/>
    <col min="5892" max="5892" width="52" style="17" customWidth="1"/>
    <col min="5893" max="5893" width="12.28515625" style="17" customWidth="1"/>
    <col min="5894" max="5894" width="12" style="17" customWidth="1"/>
    <col min="5895" max="5895" width="14.28515625" style="17" customWidth="1"/>
    <col min="5896" max="5896" width="11.42578125" style="17"/>
    <col min="5897" max="5897" width="12.42578125" style="17" customWidth="1"/>
    <col min="5898" max="6147" width="11.42578125" style="17"/>
    <col min="6148" max="6148" width="52" style="17" customWidth="1"/>
    <col min="6149" max="6149" width="12.28515625" style="17" customWidth="1"/>
    <col min="6150" max="6150" width="12" style="17" customWidth="1"/>
    <col min="6151" max="6151" width="14.28515625" style="17" customWidth="1"/>
    <col min="6152" max="6152" width="11.42578125" style="17"/>
    <col min="6153" max="6153" width="12.42578125" style="17" customWidth="1"/>
    <col min="6154" max="6403" width="11.42578125" style="17"/>
    <col min="6404" max="6404" width="52" style="17" customWidth="1"/>
    <col min="6405" max="6405" width="12.28515625" style="17" customWidth="1"/>
    <col min="6406" max="6406" width="12" style="17" customWidth="1"/>
    <col min="6407" max="6407" width="14.28515625" style="17" customWidth="1"/>
    <col min="6408" max="6408" width="11.42578125" style="17"/>
    <col min="6409" max="6409" width="12.42578125" style="17" customWidth="1"/>
    <col min="6410" max="6659" width="11.42578125" style="17"/>
    <col min="6660" max="6660" width="52" style="17" customWidth="1"/>
    <col min="6661" max="6661" width="12.28515625" style="17" customWidth="1"/>
    <col min="6662" max="6662" width="12" style="17" customWidth="1"/>
    <col min="6663" max="6663" width="14.28515625" style="17" customWidth="1"/>
    <col min="6664" max="6664" width="11.42578125" style="17"/>
    <col min="6665" max="6665" width="12.42578125" style="17" customWidth="1"/>
    <col min="6666" max="6915" width="11.42578125" style="17"/>
    <col min="6916" max="6916" width="52" style="17" customWidth="1"/>
    <col min="6917" max="6917" width="12.28515625" style="17" customWidth="1"/>
    <col min="6918" max="6918" width="12" style="17" customWidth="1"/>
    <col min="6919" max="6919" width="14.28515625" style="17" customWidth="1"/>
    <col min="6920" max="6920" width="11.42578125" style="17"/>
    <col min="6921" max="6921" width="12.42578125" style="17" customWidth="1"/>
    <col min="6922" max="7171" width="11.42578125" style="17"/>
    <col min="7172" max="7172" width="52" style="17" customWidth="1"/>
    <col min="7173" max="7173" width="12.28515625" style="17" customWidth="1"/>
    <col min="7174" max="7174" width="12" style="17" customWidth="1"/>
    <col min="7175" max="7175" width="14.28515625" style="17" customWidth="1"/>
    <col min="7176" max="7176" width="11.42578125" style="17"/>
    <col min="7177" max="7177" width="12.42578125" style="17" customWidth="1"/>
    <col min="7178" max="7427" width="11.42578125" style="17"/>
    <col min="7428" max="7428" width="52" style="17" customWidth="1"/>
    <col min="7429" max="7429" width="12.28515625" style="17" customWidth="1"/>
    <col min="7430" max="7430" width="12" style="17" customWidth="1"/>
    <col min="7431" max="7431" width="14.28515625" style="17" customWidth="1"/>
    <col min="7432" max="7432" width="11.42578125" style="17"/>
    <col min="7433" max="7433" width="12.42578125" style="17" customWidth="1"/>
    <col min="7434" max="7683" width="11.42578125" style="17"/>
    <col min="7684" max="7684" width="52" style="17" customWidth="1"/>
    <col min="7685" max="7685" width="12.28515625" style="17" customWidth="1"/>
    <col min="7686" max="7686" width="12" style="17" customWidth="1"/>
    <col min="7687" max="7687" width="14.28515625" style="17" customWidth="1"/>
    <col min="7688" max="7688" width="11.42578125" style="17"/>
    <col min="7689" max="7689" width="12.42578125" style="17" customWidth="1"/>
    <col min="7690" max="7939" width="11.42578125" style="17"/>
    <col min="7940" max="7940" width="52" style="17" customWidth="1"/>
    <col min="7941" max="7941" width="12.28515625" style="17" customWidth="1"/>
    <col min="7942" max="7942" width="12" style="17" customWidth="1"/>
    <col min="7943" max="7943" width="14.28515625" style="17" customWidth="1"/>
    <col min="7944" max="7944" width="11.42578125" style="17"/>
    <col min="7945" max="7945" width="12.42578125" style="17" customWidth="1"/>
    <col min="7946" max="8195" width="11.42578125" style="17"/>
    <col min="8196" max="8196" width="52" style="17" customWidth="1"/>
    <col min="8197" max="8197" width="12.28515625" style="17" customWidth="1"/>
    <col min="8198" max="8198" width="12" style="17" customWidth="1"/>
    <col min="8199" max="8199" width="14.28515625" style="17" customWidth="1"/>
    <col min="8200" max="8200" width="11.42578125" style="17"/>
    <col min="8201" max="8201" width="12.42578125" style="17" customWidth="1"/>
    <col min="8202" max="8451" width="11.42578125" style="17"/>
    <col min="8452" max="8452" width="52" style="17" customWidth="1"/>
    <col min="8453" max="8453" width="12.28515625" style="17" customWidth="1"/>
    <col min="8454" max="8454" width="12" style="17" customWidth="1"/>
    <col min="8455" max="8455" width="14.28515625" style="17" customWidth="1"/>
    <col min="8456" max="8456" width="11.42578125" style="17"/>
    <col min="8457" max="8457" width="12.42578125" style="17" customWidth="1"/>
    <col min="8458" max="8707" width="11.42578125" style="17"/>
    <col min="8708" max="8708" width="52" style="17" customWidth="1"/>
    <col min="8709" max="8709" width="12.28515625" style="17" customWidth="1"/>
    <col min="8710" max="8710" width="12" style="17" customWidth="1"/>
    <col min="8711" max="8711" width="14.28515625" style="17" customWidth="1"/>
    <col min="8712" max="8712" width="11.42578125" style="17"/>
    <col min="8713" max="8713" width="12.42578125" style="17" customWidth="1"/>
    <col min="8714" max="8963" width="11.42578125" style="17"/>
    <col min="8964" max="8964" width="52" style="17" customWidth="1"/>
    <col min="8965" max="8965" width="12.28515625" style="17" customWidth="1"/>
    <col min="8966" max="8966" width="12" style="17" customWidth="1"/>
    <col min="8967" max="8967" width="14.28515625" style="17" customWidth="1"/>
    <col min="8968" max="8968" width="11.42578125" style="17"/>
    <col min="8969" max="8969" width="12.42578125" style="17" customWidth="1"/>
    <col min="8970" max="9219" width="11.42578125" style="17"/>
    <col min="9220" max="9220" width="52" style="17" customWidth="1"/>
    <col min="9221" max="9221" width="12.28515625" style="17" customWidth="1"/>
    <col min="9222" max="9222" width="12" style="17" customWidth="1"/>
    <col min="9223" max="9223" width="14.28515625" style="17" customWidth="1"/>
    <col min="9224" max="9224" width="11.42578125" style="17"/>
    <col min="9225" max="9225" width="12.42578125" style="17" customWidth="1"/>
    <col min="9226" max="9475" width="11.42578125" style="17"/>
    <col min="9476" max="9476" width="52" style="17" customWidth="1"/>
    <col min="9477" max="9477" width="12.28515625" style="17" customWidth="1"/>
    <col min="9478" max="9478" width="12" style="17" customWidth="1"/>
    <col min="9479" max="9479" width="14.28515625" style="17" customWidth="1"/>
    <col min="9480" max="9480" width="11.42578125" style="17"/>
    <col min="9481" max="9481" width="12.42578125" style="17" customWidth="1"/>
    <col min="9482" max="9731" width="11.42578125" style="17"/>
    <col min="9732" max="9732" width="52" style="17" customWidth="1"/>
    <col min="9733" max="9733" width="12.28515625" style="17" customWidth="1"/>
    <col min="9734" max="9734" width="12" style="17" customWidth="1"/>
    <col min="9735" max="9735" width="14.28515625" style="17" customWidth="1"/>
    <col min="9736" max="9736" width="11.42578125" style="17"/>
    <col min="9737" max="9737" width="12.42578125" style="17" customWidth="1"/>
    <col min="9738" max="9987" width="11.42578125" style="17"/>
    <col min="9988" max="9988" width="52" style="17" customWidth="1"/>
    <col min="9989" max="9989" width="12.28515625" style="17" customWidth="1"/>
    <col min="9990" max="9990" width="12" style="17" customWidth="1"/>
    <col min="9991" max="9991" width="14.28515625" style="17" customWidth="1"/>
    <col min="9992" max="9992" width="11.42578125" style="17"/>
    <col min="9993" max="9993" width="12.42578125" style="17" customWidth="1"/>
    <col min="9994" max="10243" width="11.42578125" style="17"/>
    <col min="10244" max="10244" width="52" style="17" customWidth="1"/>
    <col min="10245" max="10245" width="12.28515625" style="17" customWidth="1"/>
    <col min="10246" max="10246" width="12" style="17" customWidth="1"/>
    <col min="10247" max="10247" width="14.28515625" style="17" customWidth="1"/>
    <col min="10248" max="10248" width="11.42578125" style="17"/>
    <col min="10249" max="10249" width="12.42578125" style="17" customWidth="1"/>
    <col min="10250" max="10499" width="11.42578125" style="17"/>
    <col min="10500" max="10500" width="52" style="17" customWidth="1"/>
    <col min="10501" max="10501" width="12.28515625" style="17" customWidth="1"/>
    <col min="10502" max="10502" width="12" style="17" customWidth="1"/>
    <col min="10503" max="10503" width="14.28515625" style="17" customWidth="1"/>
    <col min="10504" max="10504" width="11.42578125" style="17"/>
    <col min="10505" max="10505" width="12.42578125" style="17" customWidth="1"/>
    <col min="10506" max="10755" width="11.42578125" style="17"/>
    <col min="10756" max="10756" width="52" style="17" customWidth="1"/>
    <col min="10757" max="10757" width="12.28515625" style="17" customWidth="1"/>
    <col min="10758" max="10758" width="12" style="17" customWidth="1"/>
    <col min="10759" max="10759" width="14.28515625" style="17" customWidth="1"/>
    <col min="10760" max="10760" width="11.42578125" style="17"/>
    <col min="10761" max="10761" width="12.42578125" style="17" customWidth="1"/>
    <col min="10762" max="11011" width="11.42578125" style="17"/>
    <col min="11012" max="11012" width="52" style="17" customWidth="1"/>
    <col min="11013" max="11013" width="12.28515625" style="17" customWidth="1"/>
    <col min="11014" max="11014" width="12" style="17" customWidth="1"/>
    <col min="11015" max="11015" width="14.28515625" style="17" customWidth="1"/>
    <col min="11016" max="11016" width="11.42578125" style="17"/>
    <col min="11017" max="11017" width="12.42578125" style="17" customWidth="1"/>
    <col min="11018" max="11267" width="11.42578125" style="17"/>
    <col min="11268" max="11268" width="52" style="17" customWidth="1"/>
    <col min="11269" max="11269" width="12.28515625" style="17" customWidth="1"/>
    <col min="11270" max="11270" width="12" style="17" customWidth="1"/>
    <col min="11271" max="11271" width="14.28515625" style="17" customWidth="1"/>
    <col min="11272" max="11272" width="11.42578125" style="17"/>
    <col min="11273" max="11273" width="12.42578125" style="17" customWidth="1"/>
    <col min="11274" max="11523" width="11.42578125" style="17"/>
    <col min="11524" max="11524" width="52" style="17" customWidth="1"/>
    <col min="11525" max="11525" width="12.28515625" style="17" customWidth="1"/>
    <col min="11526" max="11526" width="12" style="17" customWidth="1"/>
    <col min="11527" max="11527" width="14.28515625" style="17" customWidth="1"/>
    <col min="11528" max="11528" width="11.42578125" style="17"/>
    <col min="11529" max="11529" width="12.42578125" style="17" customWidth="1"/>
    <col min="11530" max="11779" width="11.42578125" style="17"/>
    <col min="11780" max="11780" width="52" style="17" customWidth="1"/>
    <col min="11781" max="11781" width="12.28515625" style="17" customWidth="1"/>
    <col min="11782" max="11782" width="12" style="17" customWidth="1"/>
    <col min="11783" max="11783" width="14.28515625" style="17" customWidth="1"/>
    <col min="11784" max="11784" width="11.42578125" style="17"/>
    <col min="11785" max="11785" width="12.42578125" style="17" customWidth="1"/>
    <col min="11786" max="12035" width="11.42578125" style="17"/>
    <col min="12036" max="12036" width="52" style="17" customWidth="1"/>
    <col min="12037" max="12037" width="12.28515625" style="17" customWidth="1"/>
    <col min="12038" max="12038" width="12" style="17" customWidth="1"/>
    <col min="12039" max="12039" width="14.28515625" style="17" customWidth="1"/>
    <col min="12040" max="12040" width="11.42578125" style="17"/>
    <col min="12041" max="12041" width="12.42578125" style="17" customWidth="1"/>
    <col min="12042" max="12291" width="11.42578125" style="17"/>
    <col min="12292" max="12292" width="52" style="17" customWidth="1"/>
    <col min="12293" max="12293" width="12.28515625" style="17" customWidth="1"/>
    <col min="12294" max="12294" width="12" style="17" customWidth="1"/>
    <col min="12295" max="12295" width="14.28515625" style="17" customWidth="1"/>
    <col min="12296" max="12296" width="11.42578125" style="17"/>
    <col min="12297" max="12297" width="12.42578125" style="17" customWidth="1"/>
    <col min="12298" max="12547" width="11.42578125" style="17"/>
    <col min="12548" max="12548" width="52" style="17" customWidth="1"/>
    <col min="12549" max="12549" width="12.28515625" style="17" customWidth="1"/>
    <col min="12550" max="12550" width="12" style="17" customWidth="1"/>
    <col min="12551" max="12551" width="14.28515625" style="17" customWidth="1"/>
    <col min="12552" max="12552" width="11.42578125" style="17"/>
    <col min="12553" max="12553" width="12.42578125" style="17" customWidth="1"/>
    <col min="12554" max="12803" width="11.42578125" style="17"/>
    <col min="12804" max="12804" width="52" style="17" customWidth="1"/>
    <col min="12805" max="12805" width="12.28515625" style="17" customWidth="1"/>
    <col min="12806" max="12806" width="12" style="17" customWidth="1"/>
    <col min="12807" max="12807" width="14.28515625" style="17" customWidth="1"/>
    <col min="12808" max="12808" width="11.42578125" style="17"/>
    <col min="12809" max="12809" width="12.42578125" style="17" customWidth="1"/>
    <col min="12810" max="13059" width="11.42578125" style="17"/>
    <col min="13060" max="13060" width="52" style="17" customWidth="1"/>
    <col min="13061" max="13061" width="12.28515625" style="17" customWidth="1"/>
    <col min="13062" max="13062" width="12" style="17" customWidth="1"/>
    <col min="13063" max="13063" width="14.28515625" style="17" customWidth="1"/>
    <col min="13064" max="13064" width="11.42578125" style="17"/>
    <col min="13065" max="13065" width="12.42578125" style="17" customWidth="1"/>
    <col min="13066" max="13315" width="11.42578125" style="17"/>
    <col min="13316" max="13316" width="52" style="17" customWidth="1"/>
    <col min="13317" max="13317" width="12.28515625" style="17" customWidth="1"/>
    <col min="13318" max="13318" width="12" style="17" customWidth="1"/>
    <col min="13319" max="13319" width="14.28515625" style="17" customWidth="1"/>
    <col min="13320" max="13320" width="11.42578125" style="17"/>
    <col min="13321" max="13321" width="12.42578125" style="17" customWidth="1"/>
    <col min="13322" max="13571" width="11.42578125" style="17"/>
    <col min="13572" max="13572" width="52" style="17" customWidth="1"/>
    <col min="13573" max="13573" width="12.28515625" style="17" customWidth="1"/>
    <col min="13574" max="13574" width="12" style="17" customWidth="1"/>
    <col min="13575" max="13575" width="14.28515625" style="17" customWidth="1"/>
    <col min="13576" max="13576" width="11.42578125" style="17"/>
    <col min="13577" max="13577" width="12.42578125" style="17" customWidth="1"/>
    <col min="13578" max="13827" width="11.42578125" style="17"/>
    <col min="13828" max="13828" width="52" style="17" customWidth="1"/>
    <col min="13829" max="13829" width="12.28515625" style="17" customWidth="1"/>
    <col min="13830" max="13830" width="12" style="17" customWidth="1"/>
    <col min="13831" max="13831" width="14.28515625" style="17" customWidth="1"/>
    <col min="13832" max="13832" width="11.42578125" style="17"/>
    <col min="13833" max="13833" width="12.42578125" style="17" customWidth="1"/>
    <col min="13834" max="14083" width="11.42578125" style="17"/>
    <col min="14084" max="14084" width="52" style="17" customWidth="1"/>
    <col min="14085" max="14085" width="12.28515625" style="17" customWidth="1"/>
    <col min="14086" max="14086" width="12" style="17" customWidth="1"/>
    <col min="14087" max="14087" width="14.28515625" style="17" customWidth="1"/>
    <col min="14088" max="14088" width="11.42578125" style="17"/>
    <col min="14089" max="14089" width="12.42578125" style="17" customWidth="1"/>
    <col min="14090" max="14339" width="11.42578125" style="17"/>
    <col min="14340" max="14340" width="52" style="17" customWidth="1"/>
    <col min="14341" max="14341" width="12.28515625" style="17" customWidth="1"/>
    <col min="14342" max="14342" width="12" style="17" customWidth="1"/>
    <col min="14343" max="14343" width="14.28515625" style="17" customWidth="1"/>
    <col min="14344" max="14344" width="11.42578125" style="17"/>
    <col min="14345" max="14345" width="12.42578125" style="17" customWidth="1"/>
    <col min="14346" max="14595" width="11.42578125" style="17"/>
    <col min="14596" max="14596" width="52" style="17" customWidth="1"/>
    <col min="14597" max="14597" width="12.28515625" style="17" customWidth="1"/>
    <col min="14598" max="14598" width="12" style="17" customWidth="1"/>
    <col min="14599" max="14599" width="14.28515625" style="17" customWidth="1"/>
    <col min="14600" max="14600" width="11.42578125" style="17"/>
    <col min="14601" max="14601" width="12.42578125" style="17" customWidth="1"/>
    <col min="14602" max="14851" width="11.42578125" style="17"/>
    <col min="14852" max="14852" width="52" style="17" customWidth="1"/>
    <col min="14853" max="14853" width="12.28515625" style="17" customWidth="1"/>
    <col min="14854" max="14854" width="12" style="17" customWidth="1"/>
    <col min="14855" max="14855" width="14.28515625" style="17" customWidth="1"/>
    <col min="14856" max="14856" width="11.42578125" style="17"/>
    <col min="14857" max="14857" width="12.42578125" style="17" customWidth="1"/>
    <col min="14858" max="15107" width="11.42578125" style="17"/>
    <col min="15108" max="15108" width="52" style="17" customWidth="1"/>
    <col min="15109" max="15109" width="12.28515625" style="17" customWidth="1"/>
    <col min="15110" max="15110" width="12" style="17" customWidth="1"/>
    <col min="15111" max="15111" width="14.28515625" style="17" customWidth="1"/>
    <col min="15112" max="15112" width="11.42578125" style="17"/>
    <col min="15113" max="15113" width="12.42578125" style="17" customWidth="1"/>
    <col min="15114" max="15363" width="11.42578125" style="17"/>
    <col min="15364" max="15364" width="52" style="17" customWidth="1"/>
    <col min="15365" max="15365" width="12.28515625" style="17" customWidth="1"/>
    <col min="15366" max="15366" width="12" style="17" customWidth="1"/>
    <col min="15367" max="15367" width="14.28515625" style="17" customWidth="1"/>
    <col min="15368" max="15368" width="11.42578125" style="17"/>
    <col min="15369" max="15369" width="12.42578125" style="17" customWidth="1"/>
    <col min="15370" max="15619" width="11.42578125" style="17"/>
    <col min="15620" max="15620" width="52" style="17" customWidth="1"/>
    <col min="15621" max="15621" width="12.28515625" style="17" customWidth="1"/>
    <col min="15622" max="15622" width="12" style="17" customWidth="1"/>
    <col min="15623" max="15623" width="14.28515625" style="17" customWidth="1"/>
    <col min="15624" max="15624" width="11.42578125" style="17"/>
    <col min="15625" max="15625" width="12.42578125" style="17" customWidth="1"/>
    <col min="15626" max="15875" width="11.42578125" style="17"/>
    <col min="15876" max="15876" width="52" style="17" customWidth="1"/>
    <col min="15877" max="15877" width="12.28515625" style="17" customWidth="1"/>
    <col min="15878" max="15878" width="12" style="17" customWidth="1"/>
    <col min="15879" max="15879" width="14.28515625" style="17" customWidth="1"/>
    <col min="15880" max="15880" width="11.42578125" style="17"/>
    <col min="15881" max="15881" width="12.42578125" style="17" customWidth="1"/>
    <col min="15882" max="16131" width="11.42578125" style="17"/>
    <col min="16132" max="16132" width="52" style="17" customWidth="1"/>
    <col min="16133" max="16133" width="12.28515625" style="17" customWidth="1"/>
    <col min="16134" max="16134" width="12" style="17" customWidth="1"/>
    <col min="16135" max="16135" width="14.28515625" style="17" customWidth="1"/>
    <col min="16136" max="16136" width="11.42578125" style="17"/>
    <col min="16137" max="16137" width="12.42578125" style="17" customWidth="1"/>
    <col min="16138" max="16384" width="11.42578125" style="17"/>
  </cols>
  <sheetData>
    <row r="1" spans="1:14" ht="12" thickBot="1" x14ac:dyDescent="0.25"/>
    <row r="2" spans="1:14" ht="21" thickBot="1" x14ac:dyDescent="0.35">
      <c r="A2" s="1070" t="s">
        <v>517</v>
      </c>
      <c r="B2" s="1071"/>
      <c r="C2" s="1071"/>
      <c r="D2" s="1071"/>
      <c r="E2" s="1071"/>
      <c r="F2" s="1071"/>
      <c r="G2" s="1071"/>
      <c r="H2" s="1071"/>
      <c r="I2" s="1071"/>
      <c r="J2" s="1071"/>
      <c r="K2" s="1072"/>
    </row>
    <row r="3" spans="1:14" ht="15.75" x14ac:dyDescent="0.25">
      <c r="A3" s="461"/>
      <c r="B3" s="461"/>
      <c r="C3" s="461"/>
      <c r="D3" s="461"/>
      <c r="E3" s="461"/>
    </row>
    <row r="4" spans="1:14" s="410" customFormat="1" ht="22.5" customHeight="1" x14ac:dyDescent="0.25">
      <c r="A4" s="71"/>
      <c r="B4" s="1073" t="str">
        <f>'LOT 9 GAZ LABORATOIRES'!D4</f>
        <v>FOURNITURE DE GAZ</v>
      </c>
      <c r="C4" s="1074"/>
      <c r="D4" s="1074"/>
      <c r="E4" s="1074"/>
      <c r="F4" s="1075"/>
      <c r="G4" s="1076" t="str">
        <f>'LOT 9 GAZ LABORATOIRES'!J4</f>
        <v>LOCATION BOUTEILLES</v>
      </c>
      <c r="H4" s="1076"/>
      <c r="I4" s="1077"/>
      <c r="J4" s="1077"/>
      <c r="K4" s="1077"/>
    </row>
    <row r="5" spans="1:14" s="410" customFormat="1" ht="38.25" x14ac:dyDescent="0.2">
      <c r="A5" s="462"/>
      <c r="B5" s="417" t="str">
        <f>'LOT 9 GAZ LABORATOIRES'!D5</f>
        <v>Code Produit CHUGA</v>
      </c>
      <c r="C5" s="417" t="str">
        <f>'LOT 9 GAZ LABORATOIRES'!E5</f>
        <v>Charges annuelles site Grenoble</v>
      </c>
      <c r="D5" s="417" t="str">
        <f>'LOT 9 GAZ LABORATOIRES'!G5</f>
        <v>Prix HT unitaire</v>
      </c>
      <c r="E5" s="417" t="s">
        <v>53</v>
      </c>
      <c r="F5" s="417" t="str">
        <f>'LOT 9 GAZ LABORATOIRES'!I5</f>
        <v>TVA %</v>
      </c>
      <c r="G5" s="418" t="str">
        <f>'LOT 9 GAZ LABORATOIRES'!J5</f>
        <v>Code produit CHUGA</v>
      </c>
      <c r="H5" s="418" t="s">
        <v>380</v>
      </c>
      <c r="I5" s="418" t="str">
        <f>'LOT 9 GAZ LABORATOIRES'!K5</f>
        <v xml:space="preserve">Prix HT location par bouteille et par mois </v>
      </c>
      <c r="J5" s="418" t="str">
        <f>'LOT 9 GAZ LABORATOIRES'!O5</f>
        <v>Prix HT location pour le parc de bouteilles et par an</v>
      </c>
      <c r="K5" s="633" t="str">
        <f>F5</f>
        <v>TVA %</v>
      </c>
    </row>
    <row r="6" spans="1:14" s="410" customFormat="1" ht="27.75" customHeight="1" x14ac:dyDescent="0.2">
      <c r="A6" s="444" t="s">
        <v>381</v>
      </c>
      <c r="B6" s="498" t="s">
        <v>382</v>
      </c>
      <c r="C6" s="641">
        <v>1</v>
      </c>
      <c r="D6" s="463"/>
      <c r="E6" s="635">
        <f>C6*D6</f>
        <v>0</v>
      </c>
      <c r="F6" s="634"/>
      <c r="G6" s="1078" t="s">
        <v>383</v>
      </c>
      <c r="H6" s="641">
        <v>1</v>
      </c>
      <c r="I6" s="1080"/>
      <c r="J6" s="1080">
        <f>SUM(H6:H8)*I6*12</f>
        <v>0</v>
      </c>
      <c r="K6" s="1079"/>
    </row>
    <row r="7" spans="1:14" s="410" customFormat="1" ht="27.75" customHeight="1" x14ac:dyDescent="0.2">
      <c r="A7" s="320" t="s">
        <v>384</v>
      </c>
      <c r="B7" s="498" t="s">
        <v>385</v>
      </c>
      <c r="C7" s="641">
        <v>5</v>
      </c>
      <c r="D7" s="463"/>
      <c r="E7" s="635">
        <f>C7*D7</f>
        <v>0</v>
      </c>
      <c r="F7" s="634"/>
      <c r="G7" s="1078"/>
      <c r="H7" s="631">
        <v>8</v>
      </c>
      <c r="I7" s="1080"/>
      <c r="J7" s="1080"/>
      <c r="K7" s="1079"/>
    </row>
    <row r="8" spans="1:14" s="410" customFormat="1" ht="35.25" customHeight="1" x14ac:dyDescent="0.2">
      <c r="A8" s="320" t="s">
        <v>386</v>
      </c>
      <c r="B8" s="498" t="s">
        <v>438</v>
      </c>
      <c r="C8" s="631">
        <v>4</v>
      </c>
      <c r="D8" s="463"/>
      <c r="E8" s="635">
        <f>C8*D8</f>
        <v>0</v>
      </c>
      <c r="F8" s="634"/>
      <c r="G8" s="1079"/>
      <c r="H8" s="631">
        <v>9</v>
      </c>
      <c r="I8" s="1081"/>
      <c r="J8" s="1081"/>
      <c r="K8" s="1082"/>
    </row>
    <row r="9" spans="1:14" ht="16.5" customHeight="1" x14ac:dyDescent="0.2">
      <c r="A9" s="448" t="s">
        <v>52</v>
      </c>
      <c r="B9" s="448"/>
      <c r="C9" s="449"/>
      <c r="D9" s="449"/>
      <c r="E9" s="464"/>
      <c r="F9" s="449"/>
      <c r="G9" s="351" t="s">
        <v>387</v>
      </c>
      <c r="H9" s="351"/>
      <c r="I9" s="465"/>
      <c r="J9" s="466" t="s">
        <v>330</v>
      </c>
      <c r="K9" s="344"/>
    </row>
    <row r="10" spans="1:14" ht="12.75" x14ac:dyDescent="0.2">
      <c r="A10" s="71" t="s">
        <v>388</v>
      </c>
      <c r="B10" s="71"/>
      <c r="C10" s="435"/>
      <c r="D10" s="435"/>
      <c r="E10" s="452"/>
      <c r="F10" s="452"/>
      <c r="G10" s="452"/>
      <c r="H10" s="452"/>
    </row>
    <row r="11" spans="1:14" s="588" customFormat="1" ht="37.5" customHeight="1" x14ac:dyDescent="0.3">
      <c r="A11" s="943" t="s">
        <v>472</v>
      </c>
      <c r="B11" s="943"/>
      <c r="C11" s="943"/>
      <c r="D11" s="943"/>
      <c r="E11" s="943"/>
      <c r="F11" s="943"/>
      <c r="G11" s="943"/>
      <c r="H11" s="943"/>
      <c r="I11" s="943"/>
      <c r="J11" s="943"/>
      <c r="K11" s="943"/>
      <c r="L11" s="590"/>
      <c r="M11" s="590"/>
      <c r="N11" s="590"/>
    </row>
    <row r="12" spans="1:14" ht="12.75" x14ac:dyDescent="0.2">
      <c r="A12" s="71"/>
      <c r="B12" s="71"/>
      <c r="C12" s="435"/>
      <c r="D12" s="435"/>
      <c r="E12" s="452"/>
      <c r="F12" s="452"/>
      <c r="G12" s="452"/>
      <c r="H12" s="452"/>
    </row>
    <row r="13" spans="1:14" x14ac:dyDescent="0.2">
      <c r="A13" s="452"/>
      <c r="B13" s="452"/>
      <c r="C13" s="434"/>
      <c r="D13" s="434"/>
      <c r="E13" s="452"/>
      <c r="F13" s="452"/>
      <c r="G13" s="452"/>
      <c r="H13" s="452"/>
    </row>
    <row r="14" spans="1:14" s="452" customFormat="1" ht="12.75" x14ac:dyDescent="0.2">
      <c r="A14" s="436" t="str">
        <f>CONCATENATE("PRIX ANNUEL TTC ",B4)</f>
        <v>PRIX ANNUEL TTC FOURNITURE DE GAZ</v>
      </c>
      <c r="B14" s="467">
        <f>E6*(1+F6)+E7*(1+F7)+E8*(1+F8)</f>
        <v>0</v>
      </c>
      <c r="C14" s="434"/>
      <c r="E14" s="25" t="s">
        <v>66</v>
      </c>
    </row>
    <row r="15" spans="1:14" s="452" customFormat="1" ht="12.75" x14ac:dyDescent="0.2">
      <c r="A15" s="437" t="str">
        <f>CONCATENATE("PRIX ANNUEL TTC ",G4)</f>
        <v>PRIX ANNUEL TTC LOCATION BOUTEILLES</v>
      </c>
      <c r="B15" s="467">
        <f>J6*(1+K6)</f>
        <v>0</v>
      </c>
      <c r="C15" s="434"/>
      <c r="E15" s="452" t="s">
        <v>67</v>
      </c>
    </row>
    <row r="16" spans="1:14" s="452" customFormat="1" ht="15.75" x14ac:dyDescent="0.2">
      <c r="A16" s="439" t="str">
        <f>CONCATENATE("PRIX ANNUEL TTC ",A2)</f>
        <v>PRIX ANNUEL TTC LOT 11 - PROPANE</v>
      </c>
      <c r="B16" s="468">
        <f>B14+B15</f>
        <v>0</v>
      </c>
      <c r="C16" s="434"/>
      <c r="E16" s="72" t="s">
        <v>63</v>
      </c>
    </row>
    <row r="17" spans="1:4" s="452" customFormat="1" x14ac:dyDescent="0.2">
      <c r="B17" s="434"/>
      <c r="C17" s="434"/>
    </row>
    <row r="18" spans="1:4" s="452" customFormat="1" ht="34.5" customHeight="1" x14ac:dyDescent="0.2">
      <c r="A18" s="539"/>
      <c r="B18" s="434"/>
      <c r="C18" s="434"/>
    </row>
    <row r="19" spans="1:4" s="452" customFormat="1" x14ac:dyDescent="0.2">
      <c r="C19" s="434"/>
      <c r="D19" s="434"/>
    </row>
    <row r="20" spans="1:4" s="452" customFormat="1" x14ac:dyDescent="0.2">
      <c r="C20" s="434"/>
      <c r="D20" s="434"/>
    </row>
    <row r="21" spans="1:4" s="452" customFormat="1" x14ac:dyDescent="0.2">
      <c r="C21" s="434"/>
      <c r="D21" s="434"/>
    </row>
    <row r="22" spans="1:4" s="452" customFormat="1" x14ac:dyDescent="0.2">
      <c r="A22" s="17"/>
      <c r="B22" s="17"/>
      <c r="C22" s="434"/>
      <c r="D22" s="434"/>
    </row>
    <row r="23" spans="1:4" s="452" customFormat="1" x14ac:dyDescent="0.2">
      <c r="A23" s="17"/>
      <c r="B23" s="17"/>
      <c r="C23" s="434"/>
      <c r="D23" s="434"/>
    </row>
  </sheetData>
  <mergeCells count="8">
    <mergeCell ref="A11:K11"/>
    <mergeCell ref="A2:K2"/>
    <mergeCell ref="B4:F4"/>
    <mergeCell ref="G4:K4"/>
    <mergeCell ref="G6:G8"/>
    <mergeCell ref="I6:I8"/>
    <mergeCell ref="J6:J8"/>
    <mergeCell ref="K6:K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0EA30-29A5-40C0-AAB2-7DB320834D77}">
  <sheetPr>
    <pageSetUpPr fitToPage="1"/>
  </sheetPr>
  <dimension ref="A2:P30"/>
  <sheetViews>
    <sheetView zoomScale="80" zoomScaleNormal="80" workbookViewId="0">
      <selection activeCell="G18" sqref="G18"/>
    </sheetView>
  </sheetViews>
  <sheetFormatPr baseColWidth="10" defaultRowHeight="11.25" x14ac:dyDescent="0.2"/>
  <cols>
    <col min="1" max="1" width="48.85546875" style="17" customWidth="1"/>
    <col min="2" max="2" width="17.5703125" style="17" customWidth="1"/>
    <col min="3" max="3" width="16.7109375" style="18" customWidth="1"/>
    <col min="4" max="4" width="14.42578125" style="18" customWidth="1"/>
    <col min="5" max="5" width="16.28515625" style="17" customWidth="1"/>
    <col min="6" max="6" width="14.28515625" style="17" customWidth="1"/>
    <col min="7" max="7" width="17.140625" style="17" customWidth="1"/>
    <col min="8" max="9" width="24.7109375" style="17" customWidth="1"/>
    <col min="10" max="10" width="18.42578125" style="17" customWidth="1"/>
    <col min="11" max="11" width="15.42578125" style="17" customWidth="1"/>
    <col min="12" max="12" width="11.42578125" style="17"/>
    <col min="13" max="13" width="14" style="17" customWidth="1"/>
    <col min="14" max="14" width="17.7109375" style="17" customWidth="1"/>
    <col min="15" max="15" width="16.42578125" style="17" customWidth="1"/>
    <col min="16" max="258" width="11.42578125" style="17"/>
    <col min="259" max="259" width="52" style="17" customWidth="1"/>
    <col min="260" max="260" width="12.28515625" style="17" customWidth="1"/>
    <col min="261" max="261" width="12" style="17" customWidth="1"/>
    <col min="262" max="262" width="14.28515625" style="17" customWidth="1"/>
    <col min="263" max="263" width="11.42578125" style="17"/>
    <col min="264" max="264" width="12.42578125" style="17" customWidth="1"/>
    <col min="265" max="514" width="11.42578125" style="17"/>
    <col min="515" max="515" width="52" style="17" customWidth="1"/>
    <col min="516" max="516" width="12.28515625" style="17" customWidth="1"/>
    <col min="517" max="517" width="12" style="17" customWidth="1"/>
    <col min="518" max="518" width="14.28515625" style="17" customWidth="1"/>
    <col min="519" max="519" width="11.42578125" style="17"/>
    <col min="520" max="520" width="12.42578125" style="17" customWidth="1"/>
    <col min="521" max="770" width="11.42578125" style="17"/>
    <col min="771" max="771" width="52" style="17" customWidth="1"/>
    <col min="772" max="772" width="12.28515625" style="17" customWidth="1"/>
    <col min="773" max="773" width="12" style="17" customWidth="1"/>
    <col min="774" max="774" width="14.28515625" style="17" customWidth="1"/>
    <col min="775" max="775" width="11.42578125" style="17"/>
    <col min="776" max="776" width="12.42578125" style="17" customWidth="1"/>
    <col min="777" max="1026" width="11.42578125" style="17"/>
    <col min="1027" max="1027" width="52" style="17" customWidth="1"/>
    <col min="1028" max="1028" width="12.28515625" style="17" customWidth="1"/>
    <col min="1029" max="1029" width="12" style="17" customWidth="1"/>
    <col min="1030" max="1030" width="14.28515625" style="17" customWidth="1"/>
    <col min="1031" max="1031" width="11.42578125" style="17"/>
    <col min="1032" max="1032" width="12.42578125" style="17" customWidth="1"/>
    <col min="1033" max="1282" width="11.42578125" style="17"/>
    <col min="1283" max="1283" width="52" style="17" customWidth="1"/>
    <col min="1284" max="1284" width="12.28515625" style="17" customWidth="1"/>
    <col min="1285" max="1285" width="12" style="17" customWidth="1"/>
    <col min="1286" max="1286" width="14.28515625" style="17" customWidth="1"/>
    <col min="1287" max="1287" width="11.42578125" style="17"/>
    <col min="1288" max="1288" width="12.42578125" style="17" customWidth="1"/>
    <col min="1289" max="1538" width="11.42578125" style="17"/>
    <col min="1539" max="1539" width="52" style="17" customWidth="1"/>
    <col min="1540" max="1540" width="12.28515625" style="17" customWidth="1"/>
    <col min="1541" max="1541" width="12" style="17" customWidth="1"/>
    <col min="1542" max="1542" width="14.28515625" style="17" customWidth="1"/>
    <col min="1543" max="1543" width="11.42578125" style="17"/>
    <col min="1544" max="1544" width="12.42578125" style="17" customWidth="1"/>
    <col min="1545" max="1794" width="11.42578125" style="17"/>
    <col min="1795" max="1795" width="52" style="17" customWidth="1"/>
    <col min="1796" max="1796" width="12.28515625" style="17" customWidth="1"/>
    <col min="1797" max="1797" width="12" style="17" customWidth="1"/>
    <col min="1798" max="1798" width="14.28515625" style="17" customWidth="1"/>
    <col min="1799" max="1799" width="11.42578125" style="17"/>
    <col min="1800" max="1800" width="12.42578125" style="17" customWidth="1"/>
    <col min="1801" max="2050" width="11.42578125" style="17"/>
    <col min="2051" max="2051" width="52" style="17" customWidth="1"/>
    <col min="2052" max="2052" width="12.28515625" style="17" customWidth="1"/>
    <col min="2053" max="2053" width="12" style="17" customWidth="1"/>
    <col min="2054" max="2054" width="14.28515625" style="17" customWidth="1"/>
    <col min="2055" max="2055" width="11.42578125" style="17"/>
    <col min="2056" max="2056" width="12.42578125" style="17" customWidth="1"/>
    <col min="2057" max="2306" width="11.42578125" style="17"/>
    <col min="2307" max="2307" width="52" style="17" customWidth="1"/>
    <col min="2308" max="2308" width="12.28515625" style="17" customWidth="1"/>
    <col min="2309" max="2309" width="12" style="17" customWidth="1"/>
    <col min="2310" max="2310" width="14.28515625" style="17" customWidth="1"/>
    <col min="2311" max="2311" width="11.42578125" style="17"/>
    <col min="2312" max="2312" width="12.42578125" style="17" customWidth="1"/>
    <col min="2313" max="2562" width="11.42578125" style="17"/>
    <col min="2563" max="2563" width="52" style="17" customWidth="1"/>
    <col min="2564" max="2564" width="12.28515625" style="17" customWidth="1"/>
    <col min="2565" max="2565" width="12" style="17" customWidth="1"/>
    <col min="2566" max="2566" width="14.28515625" style="17" customWidth="1"/>
    <col min="2567" max="2567" width="11.42578125" style="17"/>
    <col min="2568" max="2568" width="12.42578125" style="17" customWidth="1"/>
    <col min="2569" max="2818" width="11.42578125" style="17"/>
    <col min="2819" max="2819" width="52" style="17" customWidth="1"/>
    <col min="2820" max="2820" width="12.28515625" style="17" customWidth="1"/>
    <col min="2821" max="2821" width="12" style="17" customWidth="1"/>
    <col min="2822" max="2822" width="14.28515625" style="17" customWidth="1"/>
    <col min="2823" max="2823" width="11.42578125" style="17"/>
    <col min="2824" max="2824" width="12.42578125" style="17" customWidth="1"/>
    <col min="2825" max="3074" width="11.42578125" style="17"/>
    <col min="3075" max="3075" width="52" style="17" customWidth="1"/>
    <col min="3076" max="3076" width="12.28515625" style="17" customWidth="1"/>
    <col min="3077" max="3077" width="12" style="17" customWidth="1"/>
    <col min="3078" max="3078" width="14.28515625" style="17" customWidth="1"/>
    <col min="3079" max="3079" width="11.42578125" style="17"/>
    <col min="3080" max="3080" width="12.42578125" style="17" customWidth="1"/>
    <col min="3081" max="3330" width="11.42578125" style="17"/>
    <col min="3331" max="3331" width="52" style="17" customWidth="1"/>
    <col min="3332" max="3332" width="12.28515625" style="17" customWidth="1"/>
    <col min="3333" max="3333" width="12" style="17" customWidth="1"/>
    <col min="3334" max="3334" width="14.28515625" style="17" customWidth="1"/>
    <col min="3335" max="3335" width="11.42578125" style="17"/>
    <col min="3336" max="3336" width="12.42578125" style="17" customWidth="1"/>
    <col min="3337" max="3586" width="11.42578125" style="17"/>
    <col min="3587" max="3587" width="52" style="17" customWidth="1"/>
    <col min="3588" max="3588" width="12.28515625" style="17" customWidth="1"/>
    <col min="3589" max="3589" width="12" style="17" customWidth="1"/>
    <col min="3590" max="3590" width="14.28515625" style="17" customWidth="1"/>
    <col min="3591" max="3591" width="11.42578125" style="17"/>
    <col min="3592" max="3592" width="12.42578125" style="17" customWidth="1"/>
    <col min="3593" max="3842" width="11.42578125" style="17"/>
    <col min="3843" max="3843" width="52" style="17" customWidth="1"/>
    <col min="3844" max="3844" width="12.28515625" style="17" customWidth="1"/>
    <col min="3845" max="3845" width="12" style="17" customWidth="1"/>
    <col min="3846" max="3846" width="14.28515625" style="17" customWidth="1"/>
    <col min="3847" max="3847" width="11.42578125" style="17"/>
    <col min="3848" max="3848" width="12.42578125" style="17" customWidth="1"/>
    <col min="3849" max="4098" width="11.42578125" style="17"/>
    <col min="4099" max="4099" width="52" style="17" customWidth="1"/>
    <col min="4100" max="4100" width="12.28515625" style="17" customWidth="1"/>
    <col min="4101" max="4101" width="12" style="17" customWidth="1"/>
    <col min="4102" max="4102" width="14.28515625" style="17" customWidth="1"/>
    <col min="4103" max="4103" width="11.42578125" style="17"/>
    <col min="4104" max="4104" width="12.42578125" style="17" customWidth="1"/>
    <col min="4105" max="4354" width="11.42578125" style="17"/>
    <col min="4355" max="4355" width="52" style="17" customWidth="1"/>
    <col min="4356" max="4356" width="12.28515625" style="17" customWidth="1"/>
    <col min="4357" max="4357" width="12" style="17" customWidth="1"/>
    <col min="4358" max="4358" width="14.28515625" style="17" customWidth="1"/>
    <col min="4359" max="4359" width="11.42578125" style="17"/>
    <col min="4360" max="4360" width="12.42578125" style="17" customWidth="1"/>
    <col min="4361" max="4610" width="11.42578125" style="17"/>
    <col min="4611" max="4611" width="52" style="17" customWidth="1"/>
    <col min="4612" max="4612" width="12.28515625" style="17" customWidth="1"/>
    <col min="4613" max="4613" width="12" style="17" customWidth="1"/>
    <col min="4614" max="4614" width="14.28515625" style="17" customWidth="1"/>
    <col min="4615" max="4615" width="11.42578125" style="17"/>
    <col min="4616" max="4616" width="12.42578125" style="17" customWidth="1"/>
    <col min="4617" max="4866" width="11.42578125" style="17"/>
    <col min="4867" max="4867" width="52" style="17" customWidth="1"/>
    <col min="4868" max="4868" width="12.28515625" style="17" customWidth="1"/>
    <col min="4869" max="4869" width="12" style="17" customWidth="1"/>
    <col min="4870" max="4870" width="14.28515625" style="17" customWidth="1"/>
    <col min="4871" max="4871" width="11.42578125" style="17"/>
    <col min="4872" max="4872" width="12.42578125" style="17" customWidth="1"/>
    <col min="4873" max="5122" width="11.42578125" style="17"/>
    <col min="5123" max="5123" width="52" style="17" customWidth="1"/>
    <col min="5124" max="5124" width="12.28515625" style="17" customWidth="1"/>
    <col min="5125" max="5125" width="12" style="17" customWidth="1"/>
    <col min="5126" max="5126" width="14.28515625" style="17" customWidth="1"/>
    <col min="5127" max="5127" width="11.42578125" style="17"/>
    <col min="5128" max="5128" width="12.42578125" style="17" customWidth="1"/>
    <col min="5129" max="5378" width="11.42578125" style="17"/>
    <col min="5379" max="5379" width="52" style="17" customWidth="1"/>
    <col min="5380" max="5380" width="12.28515625" style="17" customWidth="1"/>
    <col min="5381" max="5381" width="12" style="17" customWidth="1"/>
    <col min="5382" max="5382" width="14.28515625" style="17" customWidth="1"/>
    <col min="5383" max="5383" width="11.42578125" style="17"/>
    <col min="5384" max="5384" width="12.42578125" style="17" customWidth="1"/>
    <col min="5385" max="5634" width="11.42578125" style="17"/>
    <col min="5635" max="5635" width="52" style="17" customWidth="1"/>
    <col min="5636" max="5636" width="12.28515625" style="17" customWidth="1"/>
    <col min="5637" max="5637" width="12" style="17" customWidth="1"/>
    <col min="5638" max="5638" width="14.28515625" style="17" customWidth="1"/>
    <col min="5639" max="5639" width="11.42578125" style="17"/>
    <col min="5640" max="5640" width="12.42578125" style="17" customWidth="1"/>
    <col min="5641" max="5890" width="11.42578125" style="17"/>
    <col min="5891" max="5891" width="52" style="17" customWidth="1"/>
    <col min="5892" max="5892" width="12.28515625" style="17" customWidth="1"/>
    <col min="5893" max="5893" width="12" style="17" customWidth="1"/>
    <col min="5894" max="5894" width="14.28515625" style="17" customWidth="1"/>
    <col min="5895" max="5895" width="11.42578125" style="17"/>
    <col min="5896" max="5896" width="12.42578125" style="17" customWidth="1"/>
    <col min="5897" max="6146" width="11.42578125" style="17"/>
    <col min="6147" max="6147" width="52" style="17" customWidth="1"/>
    <col min="6148" max="6148" width="12.28515625" style="17" customWidth="1"/>
    <col min="6149" max="6149" width="12" style="17" customWidth="1"/>
    <col min="6150" max="6150" width="14.28515625" style="17" customWidth="1"/>
    <col min="6151" max="6151" width="11.42578125" style="17"/>
    <col min="6152" max="6152" width="12.42578125" style="17" customWidth="1"/>
    <col min="6153" max="6402" width="11.42578125" style="17"/>
    <col min="6403" max="6403" width="52" style="17" customWidth="1"/>
    <col min="6404" max="6404" width="12.28515625" style="17" customWidth="1"/>
    <col min="6405" max="6405" width="12" style="17" customWidth="1"/>
    <col min="6406" max="6406" width="14.28515625" style="17" customWidth="1"/>
    <col min="6407" max="6407" width="11.42578125" style="17"/>
    <col min="6408" max="6408" width="12.42578125" style="17" customWidth="1"/>
    <col min="6409" max="6658" width="11.42578125" style="17"/>
    <col min="6659" max="6659" width="52" style="17" customWidth="1"/>
    <col min="6660" max="6660" width="12.28515625" style="17" customWidth="1"/>
    <col min="6661" max="6661" width="12" style="17" customWidth="1"/>
    <col min="6662" max="6662" width="14.28515625" style="17" customWidth="1"/>
    <col min="6663" max="6663" width="11.42578125" style="17"/>
    <col min="6664" max="6664" width="12.42578125" style="17" customWidth="1"/>
    <col min="6665" max="6914" width="11.42578125" style="17"/>
    <col min="6915" max="6915" width="52" style="17" customWidth="1"/>
    <col min="6916" max="6916" width="12.28515625" style="17" customWidth="1"/>
    <col min="6917" max="6917" width="12" style="17" customWidth="1"/>
    <col min="6918" max="6918" width="14.28515625" style="17" customWidth="1"/>
    <col min="6919" max="6919" width="11.42578125" style="17"/>
    <col min="6920" max="6920" width="12.42578125" style="17" customWidth="1"/>
    <col min="6921" max="7170" width="11.42578125" style="17"/>
    <col min="7171" max="7171" width="52" style="17" customWidth="1"/>
    <col min="7172" max="7172" width="12.28515625" style="17" customWidth="1"/>
    <col min="7173" max="7173" width="12" style="17" customWidth="1"/>
    <col min="7174" max="7174" width="14.28515625" style="17" customWidth="1"/>
    <col min="7175" max="7175" width="11.42578125" style="17"/>
    <col min="7176" max="7176" width="12.42578125" style="17" customWidth="1"/>
    <col min="7177" max="7426" width="11.42578125" style="17"/>
    <col min="7427" max="7427" width="52" style="17" customWidth="1"/>
    <col min="7428" max="7428" width="12.28515625" style="17" customWidth="1"/>
    <col min="7429" max="7429" width="12" style="17" customWidth="1"/>
    <col min="7430" max="7430" width="14.28515625" style="17" customWidth="1"/>
    <col min="7431" max="7431" width="11.42578125" style="17"/>
    <col min="7432" max="7432" width="12.42578125" style="17" customWidth="1"/>
    <col min="7433" max="7682" width="11.42578125" style="17"/>
    <col min="7683" max="7683" width="52" style="17" customWidth="1"/>
    <col min="7684" max="7684" width="12.28515625" style="17" customWidth="1"/>
    <col min="7685" max="7685" width="12" style="17" customWidth="1"/>
    <col min="7686" max="7686" width="14.28515625" style="17" customWidth="1"/>
    <col min="7687" max="7687" width="11.42578125" style="17"/>
    <col min="7688" max="7688" width="12.42578125" style="17" customWidth="1"/>
    <col min="7689" max="7938" width="11.42578125" style="17"/>
    <col min="7939" max="7939" width="52" style="17" customWidth="1"/>
    <col min="7940" max="7940" width="12.28515625" style="17" customWidth="1"/>
    <col min="7941" max="7941" width="12" style="17" customWidth="1"/>
    <col min="7942" max="7942" width="14.28515625" style="17" customWidth="1"/>
    <col min="7943" max="7943" width="11.42578125" style="17"/>
    <col min="7944" max="7944" width="12.42578125" style="17" customWidth="1"/>
    <col min="7945" max="8194" width="11.42578125" style="17"/>
    <col min="8195" max="8195" width="52" style="17" customWidth="1"/>
    <col min="8196" max="8196" width="12.28515625" style="17" customWidth="1"/>
    <col min="8197" max="8197" width="12" style="17" customWidth="1"/>
    <col min="8198" max="8198" width="14.28515625" style="17" customWidth="1"/>
    <col min="8199" max="8199" width="11.42578125" style="17"/>
    <col min="8200" max="8200" width="12.42578125" style="17" customWidth="1"/>
    <col min="8201" max="8450" width="11.42578125" style="17"/>
    <col min="8451" max="8451" width="52" style="17" customWidth="1"/>
    <col min="8452" max="8452" width="12.28515625" style="17" customWidth="1"/>
    <col min="8453" max="8453" width="12" style="17" customWidth="1"/>
    <col min="8454" max="8454" width="14.28515625" style="17" customWidth="1"/>
    <col min="8455" max="8455" width="11.42578125" style="17"/>
    <col min="8456" max="8456" width="12.42578125" style="17" customWidth="1"/>
    <col min="8457" max="8706" width="11.42578125" style="17"/>
    <col min="8707" max="8707" width="52" style="17" customWidth="1"/>
    <col min="8708" max="8708" width="12.28515625" style="17" customWidth="1"/>
    <col min="8709" max="8709" width="12" style="17" customWidth="1"/>
    <col min="8710" max="8710" width="14.28515625" style="17" customWidth="1"/>
    <col min="8711" max="8711" width="11.42578125" style="17"/>
    <col min="8712" max="8712" width="12.42578125" style="17" customWidth="1"/>
    <col min="8713" max="8962" width="11.42578125" style="17"/>
    <col min="8963" max="8963" width="52" style="17" customWidth="1"/>
    <col min="8964" max="8964" width="12.28515625" style="17" customWidth="1"/>
    <col min="8965" max="8965" width="12" style="17" customWidth="1"/>
    <col min="8966" max="8966" width="14.28515625" style="17" customWidth="1"/>
    <col min="8967" max="8967" width="11.42578125" style="17"/>
    <col min="8968" max="8968" width="12.42578125" style="17" customWidth="1"/>
    <col min="8969" max="9218" width="11.42578125" style="17"/>
    <col min="9219" max="9219" width="52" style="17" customWidth="1"/>
    <col min="9220" max="9220" width="12.28515625" style="17" customWidth="1"/>
    <col min="9221" max="9221" width="12" style="17" customWidth="1"/>
    <col min="9222" max="9222" width="14.28515625" style="17" customWidth="1"/>
    <col min="9223" max="9223" width="11.42578125" style="17"/>
    <col min="9224" max="9224" width="12.42578125" style="17" customWidth="1"/>
    <col min="9225" max="9474" width="11.42578125" style="17"/>
    <col min="9475" max="9475" width="52" style="17" customWidth="1"/>
    <col min="9476" max="9476" width="12.28515625" style="17" customWidth="1"/>
    <col min="9477" max="9477" width="12" style="17" customWidth="1"/>
    <col min="9478" max="9478" width="14.28515625" style="17" customWidth="1"/>
    <col min="9479" max="9479" width="11.42578125" style="17"/>
    <col min="9480" max="9480" width="12.42578125" style="17" customWidth="1"/>
    <col min="9481" max="9730" width="11.42578125" style="17"/>
    <col min="9731" max="9731" width="52" style="17" customWidth="1"/>
    <col min="9732" max="9732" width="12.28515625" style="17" customWidth="1"/>
    <col min="9733" max="9733" width="12" style="17" customWidth="1"/>
    <col min="9734" max="9734" width="14.28515625" style="17" customWidth="1"/>
    <col min="9735" max="9735" width="11.42578125" style="17"/>
    <col min="9736" max="9736" width="12.42578125" style="17" customWidth="1"/>
    <col min="9737" max="9986" width="11.42578125" style="17"/>
    <col min="9987" max="9987" width="52" style="17" customWidth="1"/>
    <col min="9988" max="9988" width="12.28515625" style="17" customWidth="1"/>
    <col min="9989" max="9989" width="12" style="17" customWidth="1"/>
    <col min="9990" max="9990" width="14.28515625" style="17" customWidth="1"/>
    <col min="9991" max="9991" width="11.42578125" style="17"/>
    <col min="9992" max="9992" width="12.42578125" style="17" customWidth="1"/>
    <col min="9993" max="10242" width="11.42578125" style="17"/>
    <col min="10243" max="10243" width="52" style="17" customWidth="1"/>
    <col min="10244" max="10244" width="12.28515625" style="17" customWidth="1"/>
    <col min="10245" max="10245" width="12" style="17" customWidth="1"/>
    <col min="10246" max="10246" width="14.28515625" style="17" customWidth="1"/>
    <col min="10247" max="10247" width="11.42578125" style="17"/>
    <col min="10248" max="10248" width="12.42578125" style="17" customWidth="1"/>
    <col min="10249" max="10498" width="11.42578125" style="17"/>
    <col min="10499" max="10499" width="52" style="17" customWidth="1"/>
    <col min="10500" max="10500" width="12.28515625" style="17" customWidth="1"/>
    <col min="10501" max="10501" width="12" style="17" customWidth="1"/>
    <col min="10502" max="10502" width="14.28515625" style="17" customWidth="1"/>
    <col min="10503" max="10503" width="11.42578125" style="17"/>
    <col min="10504" max="10504" width="12.42578125" style="17" customWidth="1"/>
    <col min="10505" max="10754" width="11.42578125" style="17"/>
    <col min="10755" max="10755" width="52" style="17" customWidth="1"/>
    <col min="10756" max="10756" width="12.28515625" style="17" customWidth="1"/>
    <col min="10757" max="10757" width="12" style="17" customWidth="1"/>
    <col min="10758" max="10758" width="14.28515625" style="17" customWidth="1"/>
    <col min="10759" max="10759" width="11.42578125" style="17"/>
    <col min="10760" max="10760" width="12.42578125" style="17" customWidth="1"/>
    <col min="10761" max="11010" width="11.42578125" style="17"/>
    <col min="11011" max="11011" width="52" style="17" customWidth="1"/>
    <col min="11012" max="11012" width="12.28515625" style="17" customWidth="1"/>
    <col min="11013" max="11013" width="12" style="17" customWidth="1"/>
    <col min="11014" max="11014" width="14.28515625" style="17" customWidth="1"/>
    <col min="11015" max="11015" width="11.42578125" style="17"/>
    <col min="11016" max="11016" width="12.42578125" style="17" customWidth="1"/>
    <col min="11017" max="11266" width="11.42578125" style="17"/>
    <col min="11267" max="11267" width="52" style="17" customWidth="1"/>
    <col min="11268" max="11268" width="12.28515625" style="17" customWidth="1"/>
    <col min="11269" max="11269" width="12" style="17" customWidth="1"/>
    <col min="11270" max="11270" width="14.28515625" style="17" customWidth="1"/>
    <col min="11271" max="11271" width="11.42578125" style="17"/>
    <col min="11272" max="11272" width="12.42578125" style="17" customWidth="1"/>
    <col min="11273" max="11522" width="11.42578125" style="17"/>
    <col min="11523" max="11523" width="52" style="17" customWidth="1"/>
    <col min="11524" max="11524" width="12.28515625" style="17" customWidth="1"/>
    <col min="11525" max="11525" width="12" style="17" customWidth="1"/>
    <col min="11526" max="11526" width="14.28515625" style="17" customWidth="1"/>
    <col min="11527" max="11527" width="11.42578125" style="17"/>
    <col min="11528" max="11528" width="12.42578125" style="17" customWidth="1"/>
    <col min="11529" max="11778" width="11.42578125" style="17"/>
    <col min="11779" max="11779" width="52" style="17" customWidth="1"/>
    <col min="11780" max="11780" width="12.28515625" style="17" customWidth="1"/>
    <col min="11781" max="11781" width="12" style="17" customWidth="1"/>
    <col min="11782" max="11782" width="14.28515625" style="17" customWidth="1"/>
    <col min="11783" max="11783" width="11.42578125" style="17"/>
    <col min="11784" max="11784" width="12.42578125" style="17" customWidth="1"/>
    <col min="11785" max="12034" width="11.42578125" style="17"/>
    <col min="12035" max="12035" width="52" style="17" customWidth="1"/>
    <col min="12036" max="12036" width="12.28515625" style="17" customWidth="1"/>
    <col min="12037" max="12037" width="12" style="17" customWidth="1"/>
    <col min="12038" max="12038" width="14.28515625" style="17" customWidth="1"/>
    <col min="12039" max="12039" width="11.42578125" style="17"/>
    <col min="12040" max="12040" width="12.42578125" style="17" customWidth="1"/>
    <col min="12041" max="12290" width="11.42578125" style="17"/>
    <col min="12291" max="12291" width="52" style="17" customWidth="1"/>
    <col min="12292" max="12292" width="12.28515625" style="17" customWidth="1"/>
    <col min="12293" max="12293" width="12" style="17" customWidth="1"/>
    <col min="12294" max="12294" width="14.28515625" style="17" customWidth="1"/>
    <col min="12295" max="12295" width="11.42578125" style="17"/>
    <col min="12296" max="12296" width="12.42578125" style="17" customWidth="1"/>
    <col min="12297" max="12546" width="11.42578125" style="17"/>
    <col min="12547" max="12547" width="52" style="17" customWidth="1"/>
    <col min="12548" max="12548" width="12.28515625" style="17" customWidth="1"/>
    <col min="12549" max="12549" width="12" style="17" customWidth="1"/>
    <col min="12550" max="12550" width="14.28515625" style="17" customWidth="1"/>
    <col min="12551" max="12551" width="11.42578125" style="17"/>
    <col min="12552" max="12552" width="12.42578125" style="17" customWidth="1"/>
    <col min="12553" max="12802" width="11.42578125" style="17"/>
    <col min="12803" max="12803" width="52" style="17" customWidth="1"/>
    <col min="12804" max="12804" width="12.28515625" style="17" customWidth="1"/>
    <col min="12805" max="12805" width="12" style="17" customWidth="1"/>
    <col min="12806" max="12806" width="14.28515625" style="17" customWidth="1"/>
    <col min="12807" max="12807" width="11.42578125" style="17"/>
    <col min="12808" max="12808" width="12.42578125" style="17" customWidth="1"/>
    <col min="12809" max="13058" width="11.42578125" style="17"/>
    <col min="13059" max="13059" width="52" style="17" customWidth="1"/>
    <col min="13060" max="13060" width="12.28515625" style="17" customWidth="1"/>
    <col min="13061" max="13061" width="12" style="17" customWidth="1"/>
    <col min="13062" max="13062" width="14.28515625" style="17" customWidth="1"/>
    <col min="13063" max="13063" width="11.42578125" style="17"/>
    <col min="13064" max="13064" width="12.42578125" style="17" customWidth="1"/>
    <col min="13065" max="13314" width="11.42578125" style="17"/>
    <col min="13315" max="13315" width="52" style="17" customWidth="1"/>
    <col min="13316" max="13316" width="12.28515625" style="17" customWidth="1"/>
    <col min="13317" max="13317" width="12" style="17" customWidth="1"/>
    <col min="13318" max="13318" width="14.28515625" style="17" customWidth="1"/>
    <col min="13319" max="13319" width="11.42578125" style="17"/>
    <col min="13320" max="13320" width="12.42578125" style="17" customWidth="1"/>
    <col min="13321" max="13570" width="11.42578125" style="17"/>
    <col min="13571" max="13571" width="52" style="17" customWidth="1"/>
    <col min="13572" max="13572" width="12.28515625" style="17" customWidth="1"/>
    <col min="13573" max="13573" width="12" style="17" customWidth="1"/>
    <col min="13574" max="13574" width="14.28515625" style="17" customWidth="1"/>
    <col min="13575" max="13575" width="11.42578125" style="17"/>
    <col min="13576" max="13576" width="12.42578125" style="17" customWidth="1"/>
    <col min="13577" max="13826" width="11.42578125" style="17"/>
    <col min="13827" max="13827" width="52" style="17" customWidth="1"/>
    <col min="13828" max="13828" width="12.28515625" style="17" customWidth="1"/>
    <col min="13829" max="13829" width="12" style="17" customWidth="1"/>
    <col min="13830" max="13830" width="14.28515625" style="17" customWidth="1"/>
    <col min="13831" max="13831" width="11.42578125" style="17"/>
    <col min="13832" max="13832" width="12.42578125" style="17" customWidth="1"/>
    <col min="13833" max="14082" width="11.42578125" style="17"/>
    <col min="14083" max="14083" width="52" style="17" customWidth="1"/>
    <col min="14084" max="14084" width="12.28515625" style="17" customWidth="1"/>
    <col min="14085" max="14085" width="12" style="17" customWidth="1"/>
    <col min="14086" max="14086" width="14.28515625" style="17" customWidth="1"/>
    <col min="14087" max="14087" width="11.42578125" style="17"/>
    <col min="14088" max="14088" width="12.42578125" style="17" customWidth="1"/>
    <col min="14089" max="14338" width="11.42578125" style="17"/>
    <col min="14339" max="14339" width="52" style="17" customWidth="1"/>
    <col min="14340" max="14340" width="12.28515625" style="17" customWidth="1"/>
    <col min="14341" max="14341" width="12" style="17" customWidth="1"/>
    <col min="14342" max="14342" width="14.28515625" style="17" customWidth="1"/>
    <col min="14343" max="14343" width="11.42578125" style="17"/>
    <col min="14344" max="14344" width="12.42578125" style="17" customWidth="1"/>
    <col min="14345" max="14594" width="11.42578125" style="17"/>
    <col min="14595" max="14595" width="52" style="17" customWidth="1"/>
    <col min="14596" max="14596" width="12.28515625" style="17" customWidth="1"/>
    <col min="14597" max="14597" width="12" style="17" customWidth="1"/>
    <col min="14598" max="14598" width="14.28515625" style="17" customWidth="1"/>
    <col min="14599" max="14599" width="11.42578125" style="17"/>
    <col min="14600" max="14600" width="12.42578125" style="17" customWidth="1"/>
    <col min="14601" max="14850" width="11.42578125" style="17"/>
    <col min="14851" max="14851" width="52" style="17" customWidth="1"/>
    <col min="14852" max="14852" width="12.28515625" style="17" customWidth="1"/>
    <col min="14853" max="14853" width="12" style="17" customWidth="1"/>
    <col min="14854" max="14854" width="14.28515625" style="17" customWidth="1"/>
    <col min="14855" max="14855" width="11.42578125" style="17"/>
    <col min="14856" max="14856" width="12.42578125" style="17" customWidth="1"/>
    <col min="14857" max="15106" width="11.42578125" style="17"/>
    <col min="15107" max="15107" width="52" style="17" customWidth="1"/>
    <col min="15108" max="15108" width="12.28515625" style="17" customWidth="1"/>
    <col min="15109" max="15109" width="12" style="17" customWidth="1"/>
    <col min="15110" max="15110" width="14.28515625" style="17" customWidth="1"/>
    <col min="15111" max="15111" width="11.42578125" style="17"/>
    <col min="15112" max="15112" width="12.42578125" style="17" customWidth="1"/>
    <col min="15113" max="15362" width="11.42578125" style="17"/>
    <col min="15363" max="15363" width="52" style="17" customWidth="1"/>
    <col min="15364" max="15364" width="12.28515625" style="17" customWidth="1"/>
    <col min="15365" max="15365" width="12" style="17" customWidth="1"/>
    <col min="15366" max="15366" width="14.28515625" style="17" customWidth="1"/>
    <col min="15367" max="15367" width="11.42578125" style="17"/>
    <col min="15368" max="15368" width="12.42578125" style="17" customWidth="1"/>
    <col min="15369" max="15618" width="11.42578125" style="17"/>
    <col min="15619" max="15619" width="52" style="17" customWidth="1"/>
    <col min="15620" max="15620" width="12.28515625" style="17" customWidth="1"/>
    <col min="15621" max="15621" width="12" style="17" customWidth="1"/>
    <col min="15622" max="15622" width="14.28515625" style="17" customWidth="1"/>
    <col min="15623" max="15623" width="11.42578125" style="17"/>
    <col min="15624" max="15624" width="12.42578125" style="17" customWidth="1"/>
    <col min="15625" max="15874" width="11.42578125" style="17"/>
    <col min="15875" max="15875" width="52" style="17" customWidth="1"/>
    <col min="15876" max="15876" width="12.28515625" style="17" customWidth="1"/>
    <col min="15877" max="15877" width="12" style="17" customWidth="1"/>
    <col min="15878" max="15878" width="14.28515625" style="17" customWidth="1"/>
    <col min="15879" max="15879" width="11.42578125" style="17"/>
    <col min="15880" max="15880" width="12.42578125" style="17" customWidth="1"/>
    <col min="15881" max="16130" width="11.42578125" style="17"/>
    <col min="16131" max="16131" width="52" style="17" customWidth="1"/>
    <col min="16132" max="16132" width="12.28515625" style="17" customWidth="1"/>
    <col min="16133" max="16133" width="12" style="17" customWidth="1"/>
    <col min="16134" max="16134" width="14.28515625" style="17" customWidth="1"/>
    <col min="16135" max="16135" width="11.42578125" style="17"/>
    <col min="16136" max="16136" width="12.42578125" style="17" customWidth="1"/>
    <col min="16137" max="16384" width="11.42578125" style="17"/>
  </cols>
  <sheetData>
    <row r="2" spans="1:16" ht="20.25" x14ac:dyDescent="0.3">
      <c r="A2" s="1083" t="s">
        <v>518</v>
      </c>
      <c r="B2" s="1084"/>
      <c r="C2" s="1084"/>
      <c r="D2" s="1084"/>
      <c r="E2" s="1084"/>
      <c r="F2" s="1084"/>
      <c r="G2" s="1084"/>
      <c r="H2" s="1084"/>
      <c r="I2" s="1084"/>
      <c r="J2" s="1084"/>
      <c r="K2" s="1084"/>
      <c r="L2" s="1084"/>
      <c r="M2" s="1085"/>
      <c r="N2" s="1085"/>
      <c r="O2" s="1085"/>
      <c r="P2" s="1085"/>
    </row>
    <row r="3" spans="1:16" ht="15.75" x14ac:dyDescent="0.25">
      <c r="A3" s="461"/>
      <c r="B3" s="461"/>
      <c r="C3" s="461"/>
      <c r="D3" s="461"/>
      <c r="E3" s="461"/>
    </row>
    <row r="4" spans="1:16" ht="15.75" x14ac:dyDescent="0.25">
      <c r="A4" s="461"/>
      <c r="B4" s="461"/>
      <c r="C4" s="461"/>
      <c r="D4" s="461"/>
      <c r="E4" s="461"/>
    </row>
    <row r="5" spans="1:16" s="410" customFormat="1" ht="49.5" customHeight="1" x14ac:dyDescent="0.25">
      <c r="A5" s="71"/>
      <c r="B5" s="1073" t="str">
        <f>'LOT 11 PROPANE'!B4</f>
        <v>FOURNITURE DE GAZ</v>
      </c>
      <c r="C5" s="1074"/>
      <c r="D5" s="1074"/>
      <c r="E5" s="1074"/>
      <c r="F5" s="1075"/>
      <c r="G5" s="1077" t="s">
        <v>389</v>
      </c>
      <c r="H5" s="1077"/>
      <c r="I5" s="1077"/>
      <c r="J5" s="1077"/>
      <c r="K5" s="1077"/>
      <c r="L5" s="1077"/>
      <c r="M5" s="1086" t="s">
        <v>486</v>
      </c>
      <c r="N5" s="1087"/>
      <c r="O5" s="1087"/>
      <c r="P5" s="1087"/>
    </row>
    <row r="6" spans="1:16" s="410" customFormat="1" ht="38.25" x14ac:dyDescent="0.2">
      <c r="A6" s="443"/>
      <c r="B6" s="417" t="str">
        <f>'LOT 11 PROPANE'!B5</f>
        <v>Code Produit CHUGA</v>
      </c>
      <c r="C6" s="417" t="s">
        <v>390</v>
      </c>
      <c r="D6" s="417" t="s">
        <v>391</v>
      </c>
      <c r="E6" s="417" t="str">
        <f>'LOT 11 PROPANE'!E5</f>
        <v>Prix HT annuel</v>
      </c>
      <c r="F6" s="417" t="str">
        <f>'LOT 11 PROPANE'!F5</f>
        <v>TVA %</v>
      </c>
      <c r="G6" s="418" t="str">
        <f>B6</f>
        <v>Code Produit CHUGA</v>
      </c>
      <c r="H6" s="418" t="s">
        <v>392</v>
      </c>
      <c r="I6" s="418" t="s">
        <v>553</v>
      </c>
      <c r="J6" s="418" t="s">
        <v>393</v>
      </c>
      <c r="K6" s="418" t="str">
        <f>E6</f>
        <v>Prix HT annuel</v>
      </c>
      <c r="L6" s="633" t="str">
        <f>F6</f>
        <v>TVA %</v>
      </c>
      <c r="M6" s="469" t="str">
        <f>'LOT 9 GAZ LABORATOIRES'!Q5</f>
        <v>Code produit CHUGA</v>
      </c>
      <c r="N6" s="469" t="str">
        <f>'LOT 9 GAZ LABORATOIRES'!R5</f>
        <v>Prix Forfaitaire Hors Taxe mensuel</v>
      </c>
      <c r="O6" s="469" t="str">
        <f>'LOT 9 GAZ LABORATOIRES'!S5</f>
        <v>Prix Forfaitaire Hors Taxe annuel</v>
      </c>
      <c r="P6" s="419" t="str">
        <f>F6</f>
        <v>TVA %</v>
      </c>
    </row>
    <row r="7" spans="1:16" s="474" customFormat="1" ht="31.5" customHeight="1" x14ac:dyDescent="0.2">
      <c r="A7" s="444" t="s">
        <v>394</v>
      </c>
      <c r="B7" s="498" t="s">
        <v>395</v>
      </c>
      <c r="C7" s="641">
        <f>(50*3)*52</f>
        <v>7800</v>
      </c>
      <c r="D7" s="634"/>
      <c r="E7" s="635">
        <f>C7*D7</f>
        <v>0</v>
      </c>
      <c r="F7" s="634"/>
      <c r="G7" s="634" t="s">
        <v>396</v>
      </c>
      <c r="H7" s="470">
        <v>1</v>
      </c>
      <c r="I7" s="470">
        <v>1</v>
      </c>
      <c r="J7" s="634"/>
      <c r="K7" s="635">
        <f>H7*J7*12</f>
        <v>0</v>
      </c>
      <c r="L7" s="634"/>
      <c r="M7" s="471" t="s">
        <v>397</v>
      </c>
      <c r="N7" s="472"/>
      <c r="O7" s="635">
        <f>12*N7</f>
        <v>0</v>
      </c>
      <c r="P7" s="473"/>
    </row>
    <row r="8" spans="1:16" s="410" customFormat="1" ht="12.75" x14ac:dyDescent="0.2">
      <c r="A8" s="449" t="s">
        <v>52</v>
      </c>
      <c r="B8" s="449"/>
      <c r="C8" s="449"/>
      <c r="D8" s="449"/>
      <c r="E8" s="441"/>
      <c r="F8" s="449"/>
      <c r="G8" s="351" t="s">
        <v>398</v>
      </c>
      <c r="H8" s="475"/>
      <c r="I8" s="475"/>
      <c r="J8" s="476"/>
      <c r="K8" s="476" t="s">
        <v>330</v>
      </c>
      <c r="L8" s="476"/>
      <c r="M8" s="71"/>
    </row>
    <row r="9" spans="1:16" ht="12.75" x14ac:dyDescent="0.2">
      <c r="A9" s="71" t="s">
        <v>388</v>
      </c>
      <c r="B9" s="71"/>
      <c r="C9" s="435"/>
      <c r="D9" s="435"/>
      <c r="E9" s="452"/>
      <c r="F9" s="452"/>
      <c r="G9" s="452"/>
      <c r="H9" s="452"/>
      <c r="I9" s="452"/>
    </row>
    <row r="10" spans="1:16" ht="12.75" x14ac:dyDescent="0.2">
      <c r="A10" s="71"/>
      <c r="B10" s="71"/>
      <c r="C10" s="435"/>
      <c r="D10" s="435"/>
      <c r="E10" s="452"/>
      <c r="F10" s="452"/>
      <c r="G10" s="452"/>
      <c r="H10" s="452"/>
      <c r="I10" s="452"/>
    </row>
    <row r="11" spans="1:16" s="588" customFormat="1" ht="37.5" customHeight="1" x14ac:dyDescent="0.3">
      <c r="A11" s="943" t="s">
        <v>472</v>
      </c>
      <c r="B11" s="943"/>
      <c r="C11" s="943"/>
      <c r="D11" s="943"/>
      <c r="E11" s="943"/>
      <c r="F11" s="943"/>
      <c r="G11" s="943"/>
      <c r="H11" s="943"/>
      <c r="I11" s="943"/>
      <c r="J11" s="943"/>
      <c r="K11" s="943"/>
      <c r="L11" s="943"/>
      <c r="M11" s="943"/>
      <c r="N11" s="943"/>
      <c r="O11" s="590"/>
    </row>
    <row r="12" spans="1:16" ht="12.75" x14ac:dyDescent="0.2">
      <c r="A12" s="71"/>
      <c r="B12" s="71"/>
      <c r="C12" s="435"/>
      <c r="D12" s="435"/>
      <c r="E12" s="452"/>
      <c r="F12" s="452"/>
      <c r="G12" s="452"/>
      <c r="H12" s="452"/>
      <c r="I12" s="452"/>
    </row>
    <row r="13" spans="1:16" x14ac:dyDescent="0.2">
      <c r="A13" s="452"/>
      <c r="B13" s="452"/>
      <c r="C13" s="434"/>
      <c r="D13" s="434"/>
      <c r="E13" s="452"/>
      <c r="F13" s="452"/>
      <c r="G13" s="452"/>
      <c r="H13" s="452"/>
      <c r="I13" s="452"/>
    </row>
    <row r="14" spans="1:16" s="71" customFormat="1" ht="12.75" x14ac:dyDescent="0.2">
      <c r="A14" s="436" t="str">
        <f>CONCATENATE("PRIX ANNUEL TTC ",B5)</f>
        <v>PRIX ANNUEL TTC FOURNITURE DE GAZ</v>
      </c>
      <c r="B14" s="467">
        <f>E7*(1+F7)</f>
        <v>0</v>
      </c>
      <c r="C14" s="435"/>
      <c r="E14" s="72" t="s">
        <v>66</v>
      </c>
    </row>
    <row r="15" spans="1:16" s="71" customFormat="1" ht="12.75" x14ac:dyDescent="0.2">
      <c r="A15" s="437" t="str">
        <f>CONCATENATE("PRIX ANNUEL TTC ",G5)</f>
        <v>PRIX ANNUEL TTC LOCATION CONTAINERS</v>
      </c>
      <c r="B15" s="467">
        <f>K7*(1+L7)</f>
        <v>0</v>
      </c>
      <c r="C15" s="435"/>
      <c r="E15" s="71" t="s">
        <v>67</v>
      </c>
    </row>
    <row r="16" spans="1:16" s="71" customFormat="1" ht="12.75" x14ac:dyDescent="0.2">
      <c r="A16" s="438" t="s">
        <v>484</v>
      </c>
      <c r="B16" s="467">
        <f>O7*(1+P7)</f>
        <v>0</v>
      </c>
      <c r="C16" s="435"/>
      <c r="E16" s="72" t="s">
        <v>63</v>
      </c>
    </row>
    <row r="17" spans="1:9" s="452" customFormat="1" ht="15.75" x14ac:dyDescent="0.2">
      <c r="A17" s="624" t="str">
        <f>CONCATENATE("PRIX ANNUEL TTC ",A2)</f>
        <v>PRIX ANNUEL TTC LOT 12 - CARBOGLACE</v>
      </c>
      <c r="B17" s="468">
        <f>SUM(B14:B16)</f>
        <v>0</v>
      </c>
      <c r="C17" s="434"/>
    </row>
    <row r="18" spans="1:9" s="452" customFormat="1" ht="34.5" customHeight="1" x14ac:dyDescent="0.2">
      <c r="C18" s="434"/>
      <c r="D18" s="434"/>
    </row>
    <row r="19" spans="1:9" s="452" customFormat="1" x14ac:dyDescent="0.2">
      <c r="C19" s="434"/>
      <c r="D19" s="434"/>
    </row>
    <row r="20" spans="1:9" s="452" customFormat="1" x14ac:dyDescent="0.2">
      <c r="C20" s="434"/>
      <c r="D20" s="434"/>
    </row>
    <row r="21" spans="1:9" s="452" customFormat="1" x14ac:dyDescent="0.2">
      <c r="C21" s="434"/>
      <c r="D21" s="434"/>
    </row>
    <row r="22" spans="1:9" s="452" customFormat="1" ht="12.75" x14ac:dyDescent="0.2">
      <c r="C22" s="477"/>
      <c r="D22" s="434"/>
    </row>
    <row r="23" spans="1:9" s="452" customFormat="1" ht="12.75" x14ac:dyDescent="0.2">
      <c r="C23" s="434"/>
      <c r="D23" s="477"/>
      <c r="E23" s="71"/>
      <c r="F23" s="71"/>
      <c r="G23" s="71"/>
      <c r="H23" s="71"/>
      <c r="I23" s="71"/>
    </row>
    <row r="24" spans="1:9" s="452" customFormat="1" x14ac:dyDescent="0.2">
      <c r="C24" s="434"/>
      <c r="D24" s="434"/>
    </row>
    <row r="25" spans="1:9" s="452" customFormat="1" ht="12.75" x14ac:dyDescent="0.2">
      <c r="B25" s="460"/>
      <c r="C25" s="434"/>
      <c r="D25" s="434"/>
    </row>
    <row r="26" spans="1:9" s="452" customFormat="1" x14ac:dyDescent="0.2">
      <c r="C26" s="434"/>
      <c r="D26" s="434"/>
    </row>
    <row r="27" spans="1:9" s="452" customFormat="1" x14ac:dyDescent="0.2">
      <c r="C27" s="434"/>
      <c r="D27" s="434"/>
    </row>
    <row r="28" spans="1:9" s="452" customFormat="1" x14ac:dyDescent="0.2">
      <c r="C28" s="434"/>
      <c r="D28" s="434"/>
    </row>
    <row r="29" spans="1:9" s="452" customFormat="1" x14ac:dyDescent="0.2">
      <c r="C29" s="434"/>
      <c r="D29" s="434"/>
    </row>
    <row r="30" spans="1:9" s="452" customFormat="1" x14ac:dyDescent="0.2">
      <c r="A30" s="17"/>
      <c r="B30" s="17"/>
      <c r="C30" s="18"/>
      <c r="D30" s="434"/>
    </row>
  </sheetData>
  <mergeCells count="5">
    <mergeCell ref="A2:P2"/>
    <mergeCell ref="B5:F5"/>
    <mergeCell ref="G5:L5"/>
    <mergeCell ref="M5:P5"/>
    <mergeCell ref="A11:N11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98" fitToHeight="0" orientation="landscape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74DD1-5EE8-47B3-AD49-ED2FCB566F87}">
  <sheetPr>
    <pageSetUpPr fitToPage="1"/>
  </sheetPr>
  <dimension ref="A2:Q33"/>
  <sheetViews>
    <sheetView zoomScale="80" zoomScaleNormal="80" workbookViewId="0">
      <selection activeCell="I20" sqref="I20"/>
    </sheetView>
  </sheetViews>
  <sheetFormatPr baseColWidth="10" defaultRowHeight="11.25" x14ac:dyDescent="0.2"/>
  <cols>
    <col min="1" max="1" width="54" style="17" customWidth="1"/>
    <col min="2" max="2" width="17.5703125" style="17" customWidth="1"/>
    <col min="3" max="3" width="16.7109375" style="18" customWidth="1"/>
    <col min="4" max="4" width="12.28515625" style="18" customWidth="1"/>
    <col min="5" max="5" width="12.7109375" style="17" customWidth="1"/>
    <col min="6" max="8" width="14.28515625" style="17" customWidth="1"/>
    <col min="9" max="9" width="18.42578125" style="17" customWidth="1"/>
    <col min="10" max="10" width="18" style="17" customWidth="1"/>
    <col min="11" max="11" width="11.42578125" style="17"/>
    <col min="12" max="12" width="30.7109375" style="17" customWidth="1"/>
    <col min="13" max="13" width="17.85546875" style="17" customWidth="1"/>
    <col min="14" max="14" width="21.28515625" style="17" customWidth="1"/>
    <col min="15" max="15" width="18.42578125" style="17" customWidth="1"/>
    <col min="16" max="260" width="11.42578125" style="17"/>
    <col min="261" max="261" width="52" style="17" customWidth="1"/>
    <col min="262" max="262" width="12.28515625" style="17" customWidth="1"/>
    <col min="263" max="263" width="12" style="17" customWidth="1"/>
    <col min="264" max="264" width="14.28515625" style="17" customWidth="1"/>
    <col min="265" max="265" width="11.42578125" style="17"/>
    <col min="266" max="266" width="12.42578125" style="17" customWidth="1"/>
    <col min="267" max="516" width="11.42578125" style="17"/>
    <col min="517" max="517" width="52" style="17" customWidth="1"/>
    <col min="518" max="518" width="12.28515625" style="17" customWidth="1"/>
    <col min="519" max="519" width="12" style="17" customWidth="1"/>
    <col min="520" max="520" width="14.28515625" style="17" customWidth="1"/>
    <col min="521" max="521" width="11.42578125" style="17"/>
    <col min="522" max="522" width="12.42578125" style="17" customWidth="1"/>
    <col min="523" max="772" width="11.42578125" style="17"/>
    <col min="773" max="773" width="52" style="17" customWidth="1"/>
    <col min="774" max="774" width="12.28515625" style="17" customWidth="1"/>
    <col min="775" max="775" width="12" style="17" customWidth="1"/>
    <col min="776" max="776" width="14.28515625" style="17" customWidth="1"/>
    <col min="777" max="777" width="11.42578125" style="17"/>
    <col min="778" max="778" width="12.42578125" style="17" customWidth="1"/>
    <col min="779" max="1028" width="11.42578125" style="17"/>
    <col min="1029" max="1029" width="52" style="17" customWidth="1"/>
    <col min="1030" max="1030" width="12.28515625" style="17" customWidth="1"/>
    <col min="1031" max="1031" width="12" style="17" customWidth="1"/>
    <col min="1032" max="1032" width="14.28515625" style="17" customWidth="1"/>
    <col min="1033" max="1033" width="11.42578125" style="17"/>
    <col min="1034" max="1034" width="12.42578125" style="17" customWidth="1"/>
    <col min="1035" max="1284" width="11.42578125" style="17"/>
    <col min="1285" max="1285" width="52" style="17" customWidth="1"/>
    <col min="1286" max="1286" width="12.28515625" style="17" customWidth="1"/>
    <col min="1287" max="1287" width="12" style="17" customWidth="1"/>
    <col min="1288" max="1288" width="14.28515625" style="17" customWidth="1"/>
    <col min="1289" max="1289" width="11.42578125" style="17"/>
    <col min="1290" max="1290" width="12.42578125" style="17" customWidth="1"/>
    <col min="1291" max="1540" width="11.42578125" style="17"/>
    <col min="1541" max="1541" width="52" style="17" customWidth="1"/>
    <col min="1542" max="1542" width="12.28515625" style="17" customWidth="1"/>
    <col min="1543" max="1543" width="12" style="17" customWidth="1"/>
    <col min="1544" max="1544" width="14.28515625" style="17" customWidth="1"/>
    <col min="1545" max="1545" width="11.42578125" style="17"/>
    <col min="1546" max="1546" width="12.42578125" style="17" customWidth="1"/>
    <col min="1547" max="1796" width="11.42578125" style="17"/>
    <col min="1797" max="1797" width="52" style="17" customWidth="1"/>
    <col min="1798" max="1798" width="12.28515625" style="17" customWidth="1"/>
    <col min="1799" max="1799" width="12" style="17" customWidth="1"/>
    <col min="1800" max="1800" width="14.28515625" style="17" customWidth="1"/>
    <col min="1801" max="1801" width="11.42578125" style="17"/>
    <col min="1802" max="1802" width="12.42578125" style="17" customWidth="1"/>
    <col min="1803" max="2052" width="11.42578125" style="17"/>
    <col min="2053" max="2053" width="52" style="17" customWidth="1"/>
    <col min="2054" max="2054" width="12.28515625" style="17" customWidth="1"/>
    <col min="2055" max="2055" width="12" style="17" customWidth="1"/>
    <col min="2056" max="2056" width="14.28515625" style="17" customWidth="1"/>
    <col min="2057" max="2057" width="11.42578125" style="17"/>
    <col min="2058" max="2058" width="12.42578125" style="17" customWidth="1"/>
    <col min="2059" max="2308" width="11.42578125" style="17"/>
    <col min="2309" max="2309" width="52" style="17" customWidth="1"/>
    <col min="2310" max="2310" width="12.28515625" style="17" customWidth="1"/>
    <col min="2311" max="2311" width="12" style="17" customWidth="1"/>
    <col min="2312" max="2312" width="14.28515625" style="17" customWidth="1"/>
    <col min="2313" max="2313" width="11.42578125" style="17"/>
    <col min="2314" max="2314" width="12.42578125" style="17" customWidth="1"/>
    <col min="2315" max="2564" width="11.42578125" style="17"/>
    <col min="2565" max="2565" width="52" style="17" customWidth="1"/>
    <col min="2566" max="2566" width="12.28515625" style="17" customWidth="1"/>
    <col min="2567" max="2567" width="12" style="17" customWidth="1"/>
    <col min="2568" max="2568" width="14.28515625" style="17" customWidth="1"/>
    <col min="2569" max="2569" width="11.42578125" style="17"/>
    <col min="2570" max="2570" width="12.42578125" style="17" customWidth="1"/>
    <col min="2571" max="2820" width="11.42578125" style="17"/>
    <col min="2821" max="2821" width="52" style="17" customWidth="1"/>
    <col min="2822" max="2822" width="12.28515625" style="17" customWidth="1"/>
    <col min="2823" max="2823" width="12" style="17" customWidth="1"/>
    <col min="2824" max="2824" width="14.28515625" style="17" customWidth="1"/>
    <col min="2825" max="2825" width="11.42578125" style="17"/>
    <col min="2826" max="2826" width="12.42578125" style="17" customWidth="1"/>
    <col min="2827" max="3076" width="11.42578125" style="17"/>
    <col min="3077" max="3077" width="52" style="17" customWidth="1"/>
    <col min="3078" max="3078" width="12.28515625" style="17" customWidth="1"/>
    <col min="3079" max="3079" width="12" style="17" customWidth="1"/>
    <col min="3080" max="3080" width="14.28515625" style="17" customWidth="1"/>
    <col min="3081" max="3081" width="11.42578125" style="17"/>
    <col min="3082" max="3082" width="12.42578125" style="17" customWidth="1"/>
    <col min="3083" max="3332" width="11.42578125" style="17"/>
    <col min="3333" max="3333" width="52" style="17" customWidth="1"/>
    <col min="3334" max="3334" width="12.28515625" style="17" customWidth="1"/>
    <col min="3335" max="3335" width="12" style="17" customWidth="1"/>
    <col min="3336" max="3336" width="14.28515625" style="17" customWidth="1"/>
    <col min="3337" max="3337" width="11.42578125" style="17"/>
    <col min="3338" max="3338" width="12.42578125" style="17" customWidth="1"/>
    <col min="3339" max="3588" width="11.42578125" style="17"/>
    <col min="3589" max="3589" width="52" style="17" customWidth="1"/>
    <col min="3590" max="3590" width="12.28515625" style="17" customWidth="1"/>
    <col min="3591" max="3591" width="12" style="17" customWidth="1"/>
    <col min="3592" max="3592" width="14.28515625" style="17" customWidth="1"/>
    <col min="3593" max="3593" width="11.42578125" style="17"/>
    <col min="3594" max="3594" width="12.42578125" style="17" customWidth="1"/>
    <col min="3595" max="3844" width="11.42578125" style="17"/>
    <col min="3845" max="3845" width="52" style="17" customWidth="1"/>
    <col min="3846" max="3846" width="12.28515625" style="17" customWidth="1"/>
    <col min="3847" max="3847" width="12" style="17" customWidth="1"/>
    <col min="3848" max="3848" width="14.28515625" style="17" customWidth="1"/>
    <col min="3849" max="3849" width="11.42578125" style="17"/>
    <col min="3850" max="3850" width="12.42578125" style="17" customWidth="1"/>
    <col min="3851" max="4100" width="11.42578125" style="17"/>
    <col min="4101" max="4101" width="52" style="17" customWidth="1"/>
    <col min="4102" max="4102" width="12.28515625" style="17" customWidth="1"/>
    <col min="4103" max="4103" width="12" style="17" customWidth="1"/>
    <col min="4104" max="4104" width="14.28515625" style="17" customWidth="1"/>
    <col min="4105" max="4105" width="11.42578125" style="17"/>
    <col min="4106" max="4106" width="12.42578125" style="17" customWidth="1"/>
    <col min="4107" max="4356" width="11.42578125" style="17"/>
    <col min="4357" max="4357" width="52" style="17" customWidth="1"/>
    <col min="4358" max="4358" width="12.28515625" style="17" customWidth="1"/>
    <col min="4359" max="4359" width="12" style="17" customWidth="1"/>
    <col min="4360" max="4360" width="14.28515625" style="17" customWidth="1"/>
    <col min="4361" max="4361" width="11.42578125" style="17"/>
    <col min="4362" max="4362" width="12.42578125" style="17" customWidth="1"/>
    <col min="4363" max="4612" width="11.42578125" style="17"/>
    <col min="4613" max="4613" width="52" style="17" customWidth="1"/>
    <col min="4614" max="4614" width="12.28515625" style="17" customWidth="1"/>
    <col min="4615" max="4615" width="12" style="17" customWidth="1"/>
    <col min="4616" max="4616" width="14.28515625" style="17" customWidth="1"/>
    <col min="4617" max="4617" width="11.42578125" style="17"/>
    <col min="4618" max="4618" width="12.42578125" style="17" customWidth="1"/>
    <col min="4619" max="4868" width="11.42578125" style="17"/>
    <col min="4869" max="4869" width="52" style="17" customWidth="1"/>
    <col min="4870" max="4870" width="12.28515625" style="17" customWidth="1"/>
    <col min="4871" max="4871" width="12" style="17" customWidth="1"/>
    <col min="4872" max="4872" width="14.28515625" style="17" customWidth="1"/>
    <col min="4873" max="4873" width="11.42578125" style="17"/>
    <col min="4874" max="4874" width="12.42578125" style="17" customWidth="1"/>
    <col min="4875" max="5124" width="11.42578125" style="17"/>
    <col min="5125" max="5125" width="52" style="17" customWidth="1"/>
    <col min="5126" max="5126" width="12.28515625" style="17" customWidth="1"/>
    <col min="5127" max="5127" width="12" style="17" customWidth="1"/>
    <col min="5128" max="5128" width="14.28515625" style="17" customWidth="1"/>
    <col min="5129" max="5129" width="11.42578125" style="17"/>
    <col min="5130" max="5130" width="12.42578125" style="17" customWidth="1"/>
    <col min="5131" max="5380" width="11.42578125" style="17"/>
    <col min="5381" max="5381" width="52" style="17" customWidth="1"/>
    <col min="5382" max="5382" width="12.28515625" style="17" customWidth="1"/>
    <col min="5383" max="5383" width="12" style="17" customWidth="1"/>
    <col min="5384" max="5384" width="14.28515625" style="17" customWidth="1"/>
    <col min="5385" max="5385" width="11.42578125" style="17"/>
    <col min="5386" max="5386" width="12.42578125" style="17" customWidth="1"/>
    <col min="5387" max="5636" width="11.42578125" style="17"/>
    <col min="5637" max="5637" width="52" style="17" customWidth="1"/>
    <col min="5638" max="5638" width="12.28515625" style="17" customWidth="1"/>
    <col min="5639" max="5639" width="12" style="17" customWidth="1"/>
    <col min="5640" max="5640" width="14.28515625" style="17" customWidth="1"/>
    <col min="5641" max="5641" width="11.42578125" style="17"/>
    <col min="5642" max="5642" width="12.42578125" style="17" customWidth="1"/>
    <col min="5643" max="5892" width="11.42578125" style="17"/>
    <col min="5893" max="5893" width="52" style="17" customWidth="1"/>
    <col min="5894" max="5894" width="12.28515625" style="17" customWidth="1"/>
    <col min="5895" max="5895" width="12" style="17" customWidth="1"/>
    <col min="5896" max="5896" width="14.28515625" style="17" customWidth="1"/>
    <col min="5897" max="5897" width="11.42578125" style="17"/>
    <col min="5898" max="5898" width="12.42578125" style="17" customWidth="1"/>
    <col min="5899" max="6148" width="11.42578125" style="17"/>
    <col min="6149" max="6149" width="52" style="17" customWidth="1"/>
    <col min="6150" max="6150" width="12.28515625" style="17" customWidth="1"/>
    <col min="6151" max="6151" width="12" style="17" customWidth="1"/>
    <col min="6152" max="6152" width="14.28515625" style="17" customWidth="1"/>
    <col min="6153" max="6153" width="11.42578125" style="17"/>
    <col min="6154" max="6154" width="12.42578125" style="17" customWidth="1"/>
    <col min="6155" max="6404" width="11.42578125" style="17"/>
    <col min="6405" max="6405" width="52" style="17" customWidth="1"/>
    <col min="6406" max="6406" width="12.28515625" style="17" customWidth="1"/>
    <col min="6407" max="6407" width="12" style="17" customWidth="1"/>
    <col min="6408" max="6408" width="14.28515625" style="17" customWidth="1"/>
    <col min="6409" max="6409" width="11.42578125" style="17"/>
    <col min="6410" max="6410" width="12.42578125" style="17" customWidth="1"/>
    <col min="6411" max="6660" width="11.42578125" style="17"/>
    <col min="6661" max="6661" width="52" style="17" customWidth="1"/>
    <col min="6662" max="6662" width="12.28515625" style="17" customWidth="1"/>
    <col min="6663" max="6663" width="12" style="17" customWidth="1"/>
    <col min="6664" max="6664" width="14.28515625" style="17" customWidth="1"/>
    <col min="6665" max="6665" width="11.42578125" style="17"/>
    <col min="6666" max="6666" width="12.42578125" style="17" customWidth="1"/>
    <col min="6667" max="6916" width="11.42578125" style="17"/>
    <col min="6917" max="6917" width="52" style="17" customWidth="1"/>
    <col min="6918" max="6918" width="12.28515625" style="17" customWidth="1"/>
    <col min="6919" max="6919" width="12" style="17" customWidth="1"/>
    <col min="6920" max="6920" width="14.28515625" style="17" customWidth="1"/>
    <col min="6921" max="6921" width="11.42578125" style="17"/>
    <col min="6922" max="6922" width="12.42578125" style="17" customWidth="1"/>
    <col min="6923" max="7172" width="11.42578125" style="17"/>
    <col min="7173" max="7173" width="52" style="17" customWidth="1"/>
    <col min="7174" max="7174" width="12.28515625" style="17" customWidth="1"/>
    <col min="7175" max="7175" width="12" style="17" customWidth="1"/>
    <col min="7176" max="7176" width="14.28515625" style="17" customWidth="1"/>
    <col min="7177" max="7177" width="11.42578125" style="17"/>
    <col min="7178" max="7178" width="12.42578125" style="17" customWidth="1"/>
    <col min="7179" max="7428" width="11.42578125" style="17"/>
    <col min="7429" max="7429" width="52" style="17" customWidth="1"/>
    <col min="7430" max="7430" width="12.28515625" style="17" customWidth="1"/>
    <col min="7431" max="7431" width="12" style="17" customWidth="1"/>
    <col min="7432" max="7432" width="14.28515625" style="17" customWidth="1"/>
    <col min="7433" max="7433" width="11.42578125" style="17"/>
    <col min="7434" max="7434" width="12.42578125" style="17" customWidth="1"/>
    <col min="7435" max="7684" width="11.42578125" style="17"/>
    <col min="7685" max="7685" width="52" style="17" customWidth="1"/>
    <col min="7686" max="7686" width="12.28515625" style="17" customWidth="1"/>
    <col min="7687" max="7687" width="12" style="17" customWidth="1"/>
    <col min="7688" max="7688" width="14.28515625" style="17" customWidth="1"/>
    <col min="7689" max="7689" width="11.42578125" style="17"/>
    <col min="7690" max="7690" width="12.42578125" style="17" customWidth="1"/>
    <col min="7691" max="7940" width="11.42578125" style="17"/>
    <col min="7941" max="7941" width="52" style="17" customWidth="1"/>
    <col min="7942" max="7942" width="12.28515625" style="17" customWidth="1"/>
    <col min="7943" max="7943" width="12" style="17" customWidth="1"/>
    <col min="7944" max="7944" width="14.28515625" style="17" customWidth="1"/>
    <col min="7945" max="7945" width="11.42578125" style="17"/>
    <col min="7946" max="7946" width="12.42578125" style="17" customWidth="1"/>
    <col min="7947" max="8196" width="11.42578125" style="17"/>
    <col min="8197" max="8197" width="52" style="17" customWidth="1"/>
    <col min="8198" max="8198" width="12.28515625" style="17" customWidth="1"/>
    <col min="8199" max="8199" width="12" style="17" customWidth="1"/>
    <col min="8200" max="8200" width="14.28515625" style="17" customWidth="1"/>
    <col min="8201" max="8201" width="11.42578125" style="17"/>
    <col min="8202" max="8202" width="12.42578125" style="17" customWidth="1"/>
    <col min="8203" max="8452" width="11.42578125" style="17"/>
    <col min="8453" max="8453" width="52" style="17" customWidth="1"/>
    <col min="8454" max="8454" width="12.28515625" style="17" customWidth="1"/>
    <col min="8455" max="8455" width="12" style="17" customWidth="1"/>
    <col min="8456" max="8456" width="14.28515625" style="17" customWidth="1"/>
    <col min="8457" max="8457" width="11.42578125" style="17"/>
    <col min="8458" max="8458" width="12.42578125" style="17" customWidth="1"/>
    <col min="8459" max="8708" width="11.42578125" style="17"/>
    <col min="8709" max="8709" width="52" style="17" customWidth="1"/>
    <col min="8710" max="8710" width="12.28515625" style="17" customWidth="1"/>
    <col min="8711" max="8711" width="12" style="17" customWidth="1"/>
    <col min="8712" max="8712" width="14.28515625" style="17" customWidth="1"/>
    <col min="8713" max="8713" width="11.42578125" style="17"/>
    <col min="8714" max="8714" width="12.42578125" style="17" customWidth="1"/>
    <col min="8715" max="8964" width="11.42578125" style="17"/>
    <col min="8965" max="8965" width="52" style="17" customWidth="1"/>
    <col min="8966" max="8966" width="12.28515625" style="17" customWidth="1"/>
    <col min="8967" max="8967" width="12" style="17" customWidth="1"/>
    <col min="8968" max="8968" width="14.28515625" style="17" customWidth="1"/>
    <col min="8969" max="8969" width="11.42578125" style="17"/>
    <col min="8970" max="8970" width="12.42578125" style="17" customWidth="1"/>
    <col min="8971" max="9220" width="11.42578125" style="17"/>
    <col min="9221" max="9221" width="52" style="17" customWidth="1"/>
    <col min="9222" max="9222" width="12.28515625" style="17" customWidth="1"/>
    <col min="9223" max="9223" width="12" style="17" customWidth="1"/>
    <col min="9224" max="9224" width="14.28515625" style="17" customWidth="1"/>
    <col min="9225" max="9225" width="11.42578125" style="17"/>
    <col min="9226" max="9226" width="12.42578125" style="17" customWidth="1"/>
    <col min="9227" max="9476" width="11.42578125" style="17"/>
    <col min="9477" max="9477" width="52" style="17" customWidth="1"/>
    <col min="9478" max="9478" width="12.28515625" style="17" customWidth="1"/>
    <col min="9479" max="9479" width="12" style="17" customWidth="1"/>
    <col min="9480" max="9480" width="14.28515625" style="17" customWidth="1"/>
    <col min="9481" max="9481" width="11.42578125" style="17"/>
    <col min="9482" max="9482" width="12.42578125" style="17" customWidth="1"/>
    <col min="9483" max="9732" width="11.42578125" style="17"/>
    <col min="9733" max="9733" width="52" style="17" customWidth="1"/>
    <col min="9734" max="9734" width="12.28515625" style="17" customWidth="1"/>
    <col min="9735" max="9735" width="12" style="17" customWidth="1"/>
    <col min="9736" max="9736" width="14.28515625" style="17" customWidth="1"/>
    <col min="9737" max="9737" width="11.42578125" style="17"/>
    <col min="9738" max="9738" width="12.42578125" style="17" customWidth="1"/>
    <col min="9739" max="9988" width="11.42578125" style="17"/>
    <col min="9989" max="9989" width="52" style="17" customWidth="1"/>
    <col min="9990" max="9990" width="12.28515625" style="17" customWidth="1"/>
    <col min="9991" max="9991" width="12" style="17" customWidth="1"/>
    <col min="9992" max="9992" width="14.28515625" style="17" customWidth="1"/>
    <col min="9993" max="9993" width="11.42578125" style="17"/>
    <col min="9994" max="9994" width="12.42578125" style="17" customWidth="1"/>
    <col min="9995" max="10244" width="11.42578125" style="17"/>
    <col min="10245" max="10245" width="52" style="17" customWidth="1"/>
    <col min="10246" max="10246" width="12.28515625" style="17" customWidth="1"/>
    <col min="10247" max="10247" width="12" style="17" customWidth="1"/>
    <col min="10248" max="10248" width="14.28515625" style="17" customWidth="1"/>
    <col min="10249" max="10249" width="11.42578125" style="17"/>
    <col min="10250" max="10250" width="12.42578125" style="17" customWidth="1"/>
    <col min="10251" max="10500" width="11.42578125" style="17"/>
    <col min="10501" max="10501" width="52" style="17" customWidth="1"/>
    <col min="10502" max="10502" width="12.28515625" style="17" customWidth="1"/>
    <col min="10503" max="10503" width="12" style="17" customWidth="1"/>
    <col min="10504" max="10504" width="14.28515625" style="17" customWidth="1"/>
    <col min="10505" max="10505" width="11.42578125" style="17"/>
    <col min="10506" max="10506" width="12.42578125" style="17" customWidth="1"/>
    <col min="10507" max="10756" width="11.42578125" style="17"/>
    <col min="10757" max="10757" width="52" style="17" customWidth="1"/>
    <col min="10758" max="10758" width="12.28515625" style="17" customWidth="1"/>
    <col min="10759" max="10759" width="12" style="17" customWidth="1"/>
    <col min="10760" max="10760" width="14.28515625" style="17" customWidth="1"/>
    <col min="10761" max="10761" width="11.42578125" style="17"/>
    <col min="10762" max="10762" width="12.42578125" style="17" customWidth="1"/>
    <col min="10763" max="11012" width="11.42578125" style="17"/>
    <col min="11013" max="11013" width="52" style="17" customWidth="1"/>
    <col min="11014" max="11014" width="12.28515625" style="17" customWidth="1"/>
    <col min="11015" max="11015" width="12" style="17" customWidth="1"/>
    <col min="11016" max="11016" width="14.28515625" style="17" customWidth="1"/>
    <col min="11017" max="11017" width="11.42578125" style="17"/>
    <col min="11018" max="11018" width="12.42578125" style="17" customWidth="1"/>
    <col min="11019" max="11268" width="11.42578125" style="17"/>
    <col min="11269" max="11269" width="52" style="17" customWidth="1"/>
    <col min="11270" max="11270" width="12.28515625" style="17" customWidth="1"/>
    <col min="11271" max="11271" width="12" style="17" customWidth="1"/>
    <col min="11272" max="11272" width="14.28515625" style="17" customWidth="1"/>
    <col min="11273" max="11273" width="11.42578125" style="17"/>
    <col min="11274" max="11274" width="12.42578125" style="17" customWidth="1"/>
    <col min="11275" max="11524" width="11.42578125" style="17"/>
    <col min="11525" max="11525" width="52" style="17" customWidth="1"/>
    <col min="11526" max="11526" width="12.28515625" style="17" customWidth="1"/>
    <col min="11527" max="11527" width="12" style="17" customWidth="1"/>
    <col min="11528" max="11528" width="14.28515625" style="17" customWidth="1"/>
    <col min="11529" max="11529" width="11.42578125" style="17"/>
    <col min="11530" max="11530" width="12.42578125" style="17" customWidth="1"/>
    <col min="11531" max="11780" width="11.42578125" style="17"/>
    <col min="11781" max="11781" width="52" style="17" customWidth="1"/>
    <col min="11782" max="11782" width="12.28515625" style="17" customWidth="1"/>
    <col min="11783" max="11783" width="12" style="17" customWidth="1"/>
    <col min="11784" max="11784" width="14.28515625" style="17" customWidth="1"/>
    <col min="11785" max="11785" width="11.42578125" style="17"/>
    <col min="11786" max="11786" width="12.42578125" style="17" customWidth="1"/>
    <col min="11787" max="12036" width="11.42578125" style="17"/>
    <col min="12037" max="12037" width="52" style="17" customWidth="1"/>
    <col min="12038" max="12038" width="12.28515625" style="17" customWidth="1"/>
    <col min="12039" max="12039" width="12" style="17" customWidth="1"/>
    <col min="12040" max="12040" width="14.28515625" style="17" customWidth="1"/>
    <col min="12041" max="12041" width="11.42578125" style="17"/>
    <col min="12042" max="12042" width="12.42578125" style="17" customWidth="1"/>
    <col min="12043" max="12292" width="11.42578125" style="17"/>
    <col min="12293" max="12293" width="52" style="17" customWidth="1"/>
    <col min="12294" max="12294" width="12.28515625" style="17" customWidth="1"/>
    <col min="12295" max="12295" width="12" style="17" customWidth="1"/>
    <col min="12296" max="12296" width="14.28515625" style="17" customWidth="1"/>
    <col min="12297" max="12297" width="11.42578125" style="17"/>
    <col min="12298" max="12298" width="12.42578125" style="17" customWidth="1"/>
    <col min="12299" max="12548" width="11.42578125" style="17"/>
    <col min="12549" max="12549" width="52" style="17" customWidth="1"/>
    <col min="12550" max="12550" width="12.28515625" style="17" customWidth="1"/>
    <col min="12551" max="12551" width="12" style="17" customWidth="1"/>
    <col min="12552" max="12552" width="14.28515625" style="17" customWidth="1"/>
    <col min="12553" max="12553" width="11.42578125" style="17"/>
    <col min="12554" max="12554" width="12.42578125" style="17" customWidth="1"/>
    <col min="12555" max="12804" width="11.42578125" style="17"/>
    <col min="12805" max="12805" width="52" style="17" customWidth="1"/>
    <col min="12806" max="12806" width="12.28515625" style="17" customWidth="1"/>
    <col min="12807" max="12807" width="12" style="17" customWidth="1"/>
    <col min="12808" max="12808" width="14.28515625" style="17" customWidth="1"/>
    <col min="12809" max="12809" width="11.42578125" style="17"/>
    <col min="12810" max="12810" width="12.42578125" style="17" customWidth="1"/>
    <col min="12811" max="13060" width="11.42578125" style="17"/>
    <col min="13061" max="13061" width="52" style="17" customWidth="1"/>
    <col min="13062" max="13062" width="12.28515625" style="17" customWidth="1"/>
    <col min="13063" max="13063" width="12" style="17" customWidth="1"/>
    <col min="13064" max="13064" width="14.28515625" style="17" customWidth="1"/>
    <col min="13065" max="13065" width="11.42578125" style="17"/>
    <col min="13066" max="13066" width="12.42578125" style="17" customWidth="1"/>
    <col min="13067" max="13316" width="11.42578125" style="17"/>
    <col min="13317" max="13317" width="52" style="17" customWidth="1"/>
    <col min="13318" max="13318" width="12.28515625" style="17" customWidth="1"/>
    <col min="13319" max="13319" width="12" style="17" customWidth="1"/>
    <col min="13320" max="13320" width="14.28515625" style="17" customWidth="1"/>
    <col min="13321" max="13321" width="11.42578125" style="17"/>
    <col min="13322" max="13322" width="12.42578125" style="17" customWidth="1"/>
    <col min="13323" max="13572" width="11.42578125" style="17"/>
    <col min="13573" max="13573" width="52" style="17" customWidth="1"/>
    <col min="13574" max="13574" width="12.28515625" style="17" customWidth="1"/>
    <col min="13575" max="13575" width="12" style="17" customWidth="1"/>
    <col min="13576" max="13576" width="14.28515625" style="17" customWidth="1"/>
    <col min="13577" max="13577" width="11.42578125" style="17"/>
    <col min="13578" max="13578" width="12.42578125" style="17" customWidth="1"/>
    <col min="13579" max="13828" width="11.42578125" style="17"/>
    <col min="13829" max="13829" width="52" style="17" customWidth="1"/>
    <col min="13830" max="13830" width="12.28515625" style="17" customWidth="1"/>
    <col min="13831" max="13831" width="12" style="17" customWidth="1"/>
    <col min="13832" max="13832" width="14.28515625" style="17" customWidth="1"/>
    <col min="13833" max="13833" width="11.42578125" style="17"/>
    <col min="13834" max="13834" width="12.42578125" style="17" customWidth="1"/>
    <col min="13835" max="14084" width="11.42578125" style="17"/>
    <col min="14085" max="14085" width="52" style="17" customWidth="1"/>
    <col min="14086" max="14086" width="12.28515625" style="17" customWidth="1"/>
    <col min="14087" max="14087" width="12" style="17" customWidth="1"/>
    <col min="14088" max="14088" width="14.28515625" style="17" customWidth="1"/>
    <col min="14089" max="14089" width="11.42578125" style="17"/>
    <col min="14090" max="14090" width="12.42578125" style="17" customWidth="1"/>
    <col min="14091" max="14340" width="11.42578125" style="17"/>
    <col min="14341" max="14341" width="52" style="17" customWidth="1"/>
    <col min="14342" max="14342" width="12.28515625" style="17" customWidth="1"/>
    <col min="14343" max="14343" width="12" style="17" customWidth="1"/>
    <col min="14344" max="14344" width="14.28515625" style="17" customWidth="1"/>
    <col min="14345" max="14345" width="11.42578125" style="17"/>
    <col min="14346" max="14346" width="12.42578125" style="17" customWidth="1"/>
    <col min="14347" max="14596" width="11.42578125" style="17"/>
    <col min="14597" max="14597" width="52" style="17" customWidth="1"/>
    <col min="14598" max="14598" width="12.28515625" style="17" customWidth="1"/>
    <col min="14599" max="14599" width="12" style="17" customWidth="1"/>
    <col min="14600" max="14600" width="14.28515625" style="17" customWidth="1"/>
    <col min="14601" max="14601" width="11.42578125" style="17"/>
    <col min="14602" max="14602" width="12.42578125" style="17" customWidth="1"/>
    <col min="14603" max="14852" width="11.42578125" style="17"/>
    <col min="14853" max="14853" width="52" style="17" customWidth="1"/>
    <col min="14854" max="14854" width="12.28515625" style="17" customWidth="1"/>
    <col min="14855" max="14855" width="12" style="17" customWidth="1"/>
    <col min="14856" max="14856" width="14.28515625" style="17" customWidth="1"/>
    <col min="14857" max="14857" width="11.42578125" style="17"/>
    <col min="14858" max="14858" width="12.42578125" style="17" customWidth="1"/>
    <col min="14859" max="15108" width="11.42578125" style="17"/>
    <col min="15109" max="15109" width="52" style="17" customWidth="1"/>
    <col min="15110" max="15110" width="12.28515625" style="17" customWidth="1"/>
    <col min="15111" max="15111" width="12" style="17" customWidth="1"/>
    <col min="15112" max="15112" width="14.28515625" style="17" customWidth="1"/>
    <col min="15113" max="15113" width="11.42578125" style="17"/>
    <col min="15114" max="15114" width="12.42578125" style="17" customWidth="1"/>
    <col min="15115" max="15364" width="11.42578125" style="17"/>
    <col min="15365" max="15365" width="52" style="17" customWidth="1"/>
    <col min="15366" max="15366" width="12.28515625" style="17" customWidth="1"/>
    <col min="15367" max="15367" width="12" style="17" customWidth="1"/>
    <col min="15368" max="15368" width="14.28515625" style="17" customWidth="1"/>
    <col min="15369" max="15369" width="11.42578125" style="17"/>
    <col min="15370" max="15370" width="12.42578125" style="17" customWidth="1"/>
    <col min="15371" max="15620" width="11.42578125" style="17"/>
    <col min="15621" max="15621" width="52" style="17" customWidth="1"/>
    <col min="15622" max="15622" width="12.28515625" style="17" customWidth="1"/>
    <col min="15623" max="15623" width="12" style="17" customWidth="1"/>
    <col min="15624" max="15624" width="14.28515625" style="17" customWidth="1"/>
    <col min="15625" max="15625" width="11.42578125" style="17"/>
    <col min="15626" max="15626" width="12.42578125" style="17" customWidth="1"/>
    <col min="15627" max="15876" width="11.42578125" style="17"/>
    <col min="15877" max="15877" width="52" style="17" customWidth="1"/>
    <col min="15878" max="15878" width="12.28515625" style="17" customWidth="1"/>
    <col min="15879" max="15879" width="12" style="17" customWidth="1"/>
    <col min="15880" max="15880" width="14.28515625" style="17" customWidth="1"/>
    <col min="15881" max="15881" width="11.42578125" style="17"/>
    <col min="15882" max="15882" width="12.42578125" style="17" customWidth="1"/>
    <col min="15883" max="16132" width="11.42578125" style="17"/>
    <col min="16133" max="16133" width="52" style="17" customWidth="1"/>
    <col min="16134" max="16134" width="12.28515625" style="17" customWidth="1"/>
    <col min="16135" max="16135" width="12" style="17" customWidth="1"/>
    <col min="16136" max="16136" width="14.28515625" style="17" customWidth="1"/>
    <col min="16137" max="16137" width="11.42578125" style="17"/>
    <col min="16138" max="16138" width="12.42578125" style="17" customWidth="1"/>
    <col min="16139" max="16384" width="11.42578125" style="17"/>
  </cols>
  <sheetData>
    <row r="2" spans="1:17" ht="24.75" customHeight="1" x14ac:dyDescent="0.25">
      <c r="A2" s="1090" t="s">
        <v>519</v>
      </c>
      <c r="B2" s="1091"/>
      <c r="C2" s="1091"/>
      <c r="D2" s="1091"/>
      <c r="E2" s="1091"/>
      <c r="F2" s="1091"/>
      <c r="G2" s="1091"/>
      <c r="H2" s="1091"/>
      <c r="I2" s="1091"/>
      <c r="J2" s="1091"/>
      <c r="K2" s="1091"/>
      <c r="L2" s="1091"/>
      <c r="M2" s="1091"/>
      <c r="N2" s="1091"/>
      <c r="O2" s="1091"/>
      <c r="P2" s="1091"/>
      <c r="Q2" s="1085"/>
    </row>
    <row r="3" spans="1:17" ht="24.75" customHeight="1" x14ac:dyDescent="0.25">
      <c r="A3" s="640"/>
      <c r="B3" s="640"/>
      <c r="C3" s="640"/>
      <c r="D3" s="640"/>
      <c r="E3" s="640"/>
      <c r="F3" s="640"/>
      <c r="G3" s="640"/>
      <c r="H3" s="640"/>
      <c r="I3" s="640"/>
      <c r="J3" s="640"/>
      <c r="K3" s="640"/>
      <c r="L3" s="640"/>
      <c r="M3" s="640"/>
      <c r="N3" s="640"/>
      <c r="O3" s="640"/>
      <c r="P3" s="640"/>
      <c r="Q3" s="638"/>
    </row>
    <row r="4" spans="1:17" ht="63.75" customHeight="1" x14ac:dyDescent="0.25">
      <c r="A4" s="461"/>
      <c r="B4" s="461"/>
      <c r="C4" s="1092" t="str">
        <f>'LOT 12 CARBOGLACE'!B5</f>
        <v>FOURNITURE DE GAZ</v>
      </c>
      <c r="D4" s="1093"/>
      <c r="E4" s="1093"/>
      <c r="F4" s="1089"/>
      <c r="G4" s="1094" t="str">
        <f>'LOT 11 PROPANE'!G4</f>
        <v>LOCATION BOUTEILLES</v>
      </c>
      <c r="H4" s="1093"/>
      <c r="I4" s="1093"/>
      <c r="J4" s="1093"/>
      <c r="K4" s="1089"/>
      <c r="L4" s="1095" t="s">
        <v>487</v>
      </c>
      <c r="M4" s="1093"/>
      <c r="N4" s="1093"/>
      <c r="O4" s="1093"/>
      <c r="P4" s="1093"/>
      <c r="Q4" s="1089"/>
    </row>
    <row r="5" spans="1:17" ht="75.75" customHeight="1" x14ac:dyDescent="0.2">
      <c r="A5" s="478" t="s">
        <v>399</v>
      </c>
      <c r="B5" s="417" t="str">
        <f>'LOT 12 CARBOGLACE'!B6</f>
        <v>Code Produit CHUGA</v>
      </c>
      <c r="C5" s="417" t="str">
        <f>'LOT 11 PROPANE'!C5</f>
        <v>Charges annuelles site Grenoble</v>
      </c>
      <c r="D5" s="416" t="s">
        <v>28</v>
      </c>
      <c r="E5" s="416" t="s">
        <v>53</v>
      </c>
      <c r="F5" s="416" t="str">
        <f>'LOT 12 CARBOGLACE'!F6</f>
        <v>TVA %</v>
      </c>
      <c r="G5" s="418" t="str">
        <f>'LOT 12 CARBOGLACE'!G6</f>
        <v>Code Produit CHUGA</v>
      </c>
      <c r="H5" s="418" t="e">
        <f>'LOT 11 PROPANE'!#REF!</f>
        <v>#REF!</v>
      </c>
      <c r="I5" s="418" t="str">
        <f>'LOT 11 PROPANE'!I5</f>
        <v xml:space="preserve">Prix HT location par bouteille et par mois </v>
      </c>
      <c r="J5" s="418" t="str">
        <f>'LOT 11 PROPANE'!J5</f>
        <v>Prix HT location pour le parc de bouteilles et par an</v>
      </c>
      <c r="K5" s="633" t="str">
        <f>F5</f>
        <v>TVA %</v>
      </c>
      <c r="L5" s="639" t="s">
        <v>429</v>
      </c>
      <c r="M5" s="639" t="str">
        <f>B5</f>
        <v>Code Produit CHUGA</v>
      </c>
      <c r="N5" s="639" t="s">
        <v>400</v>
      </c>
      <c r="O5" s="639" t="s">
        <v>401</v>
      </c>
      <c r="P5" s="639" t="s">
        <v>402</v>
      </c>
      <c r="Q5" s="419" t="str">
        <f>F5</f>
        <v>TVA %</v>
      </c>
    </row>
    <row r="6" spans="1:17" ht="111.75" customHeight="1" x14ac:dyDescent="0.2">
      <c r="A6" s="320" t="s">
        <v>430</v>
      </c>
      <c r="B6" s="498" t="s">
        <v>403</v>
      </c>
      <c r="C6" s="470">
        <v>60</v>
      </c>
      <c r="D6" s="634"/>
      <c r="E6" s="635">
        <f>C6*D6</f>
        <v>0</v>
      </c>
      <c r="F6" s="634"/>
      <c r="G6" s="1079" t="s">
        <v>404</v>
      </c>
      <c r="H6" s="1096">
        <v>8</v>
      </c>
      <c r="I6" s="1079"/>
      <c r="J6" s="1080">
        <f>H6*I6*12</f>
        <v>0</v>
      </c>
      <c r="K6" s="1079"/>
      <c r="L6" s="479" t="s">
        <v>405</v>
      </c>
      <c r="M6" s="498" t="s">
        <v>406</v>
      </c>
      <c r="N6" s="498">
        <f>52*(1+0.5)</f>
        <v>78</v>
      </c>
      <c r="O6" s="473"/>
      <c r="P6" s="635">
        <f>SUM(N6*O6)</f>
        <v>0</v>
      </c>
      <c r="Q6" s="473"/>
    </row>
    <row r="7" spans="1:17" ht="25.5" x14ac:dyDescent="0.2">
      <c r="A7" s="320" t="s">
        <v>431</v>
      </c>
      <c r="B7" s="498" t="s">
        <v>407</v>
      </c>
      <c r="C7" s="470">
        <v>9</v>
      </c>
      <c r="D7" s="634"/>
      <c r="E7" s="635">
        <f>C7*D7</f>
        <v>0</v>
      </c>
      <c r="F7" s="634"/>
      <c r="G7" s="1079"/>
      <c r="H7" s="1096"/>
      <c r="I7" s="1082"/>
      <c r="J7" s="1081"/>
      <c r="K7" s="1082"/>
      <c r="L7" s="479" t="s">
        <v>408</v>
      </c>
      <c r="M7" s="498" t="s">
        <v>409</v>
      </c>
      <c r="N7" s="626" t="s">
        <v>330</v>
      </c>
      <c r="O7" s="480"/>
      <c r="P7" s="636">
        <f>(C6+C7)*O7</f>
        <v>0</v>
      </c>
      <c r="Q7" s="480"/>
    </row>
    <row r="8" spans="1:17" ht="25.5" customHeight="1" x14ac:dyDescent="0.2">
      <c r="A8" s="320" t="s">
        <v>410</v>
      </c>
      <c r="B8" s="498" t="s">
        <v>330</v>
      </c>
      <c r="C8" s="470" t="s">
        <v>330</v>
      </c>
      <c r="D8" s="634"/>
      <c r="E8" s="635" t="s">
        <v>330</v>
      </c>
      <c r="F8" s="634"/>
      <c r="G8" s="1088" t="s">
        <v>411</v>
      </c>
      <c r="H8" s="1089"/>
      <c r="I8" s="637"/>
      <c r="J8" s="636" t="s">
        <v>330</v>
      </c>
      <c r="K8" s="637"/>
      <c r="L8" s="481"/>
      <c r="M8" s="482"/>
      <c r="N8" s="483"/>
      <c r="O8" s="484"/>
      <c r="P8" s="485"/>
      <c r="Q8" s="484"/>
    </row>
    <row r="9" spans="1:17" ht="24.75" customHeight="1" x14ac:dyDescent="0.2">
      <c r="A9" s="486" t="s">
        <v>52</v>
      </c>
      <c r="B9" s="448"/>
      <c r="C9" s="449"/>
      <c r="D9" s="449"/>
      <c r="E9" s="487"/>
      <c r="F9" s="449"/>
      <c r="G9" s="449"/>
      <c r="H9" s="449"/>
      <c r="J9" s="488"/>
      <c r="L9" s="489"/>
      <c r="M9" s="490"/>
      <c r="N9" s="490"/>
      <c r="O9" s="491"/>
    </row>
    <row r="10" spans="1:17" ht="18.75" customHeight="1" x14ac:dyDescent="0.2">
      <c r="A10" s="489" t="s">
        <v>388</v>
      </c>
      <c r="B10" s="71"/>
      <c r="C10" s="435"/>
      <c r="D10" s="435"/>
      <c r="E10" s="452"/>
      <c r="F10" s="452"/>
      <c r="G10" s="452"/>
      <c r="H10" s="452"/>
    </row>
    <row r="11" spans="1:17" s="588" customFormat="1" ht="37.5" customHeight="1" x14ac:dyDescent="0.3">
      <c r="A11" s="943" t="s">
        <v>472</v>
      </c>
      <c r="B11" s="943"/>
      <c r="C11" s="943"/>
      <c r="D11" s="943"/>
      <c r="E11" s="943"/>
      <c r="F11" s="943"/>
      <c r="G11" s="943"/>
      <c r="H11" s="943"/>
      <c r="I11" s="943"/>
      <c r="J11" s="943"/>
      <c r="K11" s="943"/>
      <c r="L11" s="943"/>
      <c r="M11" s="943"/>
      <c r="N11" s="590"/>
    </row>
    <row r="12" spans="1:17" ht="23.25" customHeight="1" x14ac:dyDescent="0.2">
      <c r="A12" s="71"/>
      <c r="B12" s="71"/>
      <c r="C12" s="435"/>
      <c r="D12" s="435"/>
      <c r="E12" s="452"/>
      <c r="F12" s="452"/>
      <c r="G12" s="452"/>
      <c r="H12" s="452"/>
    </row>
    <row r="13" spans="1:17" s="452" customFormat="1" ht="20.100000000000001" customHeight="1" x14ac:dyDescent="0.2">
      <c r="A13" s="492" t="s">
        <v>412</v>
      </c>
      <c r="B13" s="635">
        <f>E6*(1+F6)</f>
        <v>0</v>
      </c>
      <c r="C13" s="434"/>
      <c r="E13" s="25" t="s">
        <v>66</v>
      </c>
    </row>
    <row r="14" spans="1:17" s="452" customFormat="1" ht="20.100000000000001" customHeight="1" x14ac:dyDescent="0.2">
      <c r="A14" s="492" t="s">
        <v>413</v>
      </c>
      <c r="B14" s="635">
        <f>E7*(1+F7)</f>
        <v>0</v>
      </c>
      <c r="C14" s="434"/>
      <c r="E14" s="493" t="s">
        <v>67</v>
      </c>
    </row>
    <row r="15" spans="1:17" s="452" customFormat="1" ht="20.100000000000001" customHeight="1" x14ac:dyDescent="0.2">
      <c r="A15" s="437" t="str">
        <f>CONCATENATE("PRIX ANNUEL TTC ",G4)</f>
        <v>PRIX ANNUEL TTC LOCATION BOUTEILLES</v>
      </c>
      <c r="B15" s="635">
        <f>J6*(1+K6)</f>
        <v>0</v>
      </c>
      <c r="C15" s="434"/>
      <c r="E15" s="72" t="s">
        <v>63</v>
      </c>
    </row>
    <row r="16" spans="1:17" s="452" customFormat="1" ht="20.100000000000001" customHeight="1" x14ac:dyDescent="0.2">
      <c r="A16" s="438" t="s">
        <v>484</v>
      </c>
      <c r="B16" s="635">
        <f>P6*(1+Q6)+P7*(1+Q7)</f>
        <v>0</v>
      </c>
      <c r="C16" s="434"/>
    </row>
    <row r="17" spans="1:8" s="497" customFormat="1" ht="35.25" customHeight="1" x14ac:dyDescent="0.25">
      <c r="A17" s="494" t="str">
        <f>CONCATENATE("PRIX ANNUEL TTC ",A2)</f>
        <v>PRIX ANNUEL TTC LOT 13 - ARGON - HELIUM - 300 bar pour Cryo Chirurgie</v>
      </c>
      <c r="B17" s="495">
        <f>SUM(B13+B14+B15+B16)</f>
        <v>0</v>
      </c>
      <c r="C17" s="496"/>
    </row>
    <row r="18" spans="1:8" s="452" customFormat="1" ht="20.100000000000001" customHeight="1" x14ac:dyDescent="0.2">
      <c r="C18" s="434"/>
      <c r="D18" s="434"/>
    </row>
    <row r="19" spans="1:8" s="452" customFormat="1" ht="20.100000000000001" customHeight="1" x14ac:dyDescent="0.2">
      <c r="C19" s="434"/>
      <c r="D19" s="434"/>
    </row>
    <row r="20" spans="1:8" s="452" customFormat="1" ht="20.100000000000001" customHeight="1" x14ac:dyDescent="0.2">
      <c r="C20" s="434"/>
      <c r="D20" s="434"/>
    </row>
    <row r="21" spans="1:8" s="452" customFormat="1" ht="34.5" customHeight="1" x14ac:dyDescent="0.2">
      <c r="C21" s="434"/>
      <c r="D21" s="434"/>
    </row>
    <row r="22" spans="1:8" s="452" customFormat="1" ht="12.75" x14ac:dyDescent="0.2">
      <c r="C22" s="477"/>
      <c r="D22" s="434"/>
    </row>
    <row r="23" spans="1:8" s="452" customFormat="1" x14ac:dyDescent="0.2">
      <c r="C23" s="434"/>
      <c r="D23" s="434"/>
    </row>
    <row r="24" spans="1:8" s="452" customFormat="1" x14ac:dyDescent="0.2">
      <c r="C24" s="434"/>
      <c r="D24" s="434"/>
    </row>
    <row r="25" spans="1:8" s="452" customFormat="1" ht="12.75" x14ac:dyDescent="0.2">
      <c r="B25" s="460"/>
      <c r="C25" s="434"/>
      <c r="D25" s="434"/>
    </row>
    <row r="26" spans="1:8" s="452" customFormat="1" ht="12.75" x14ac:dyDescent="0.2">
      <c r="C26" s="434"/>
      <c r="D26" s="477"/>
      <c r="E26" s="71"/>
      <c r="F26" s="71"/>
      <c r="G26" s="71"/>
      <c r="H26" s="71"/>
    </row>
    <row r="27" spans="1:8" s="452" customFormat="1" x14ac:dyDescent="0.2">
      <c r="C27" s="434"/>
      <c r="D27" s="434"/>
    </row>
    <row r="28" spans="1:8" s="452" customFormat="1" x14ac:dyDescent="0.2">
      <c r="C28" s="434"/>
      <c r="D28" s="434"/>
    </row>
    <row r="29" spans="1:8" s="452" customFormat="1" x14ac:dyDescent="0.2">
      <c r="C29" s="434"/>
      <c r="D29" s="434"/>
    </row>
    <row r="30" spans="1:8" s="452" customFormat="1" x14ac:dyDescent="0.2">
      <c r="A30" s="17"/>
      <c r="B30" s="17"/>
      <c r="C30" s="18"/>
      <c r="D30" s="434"/>
    </row>
    <row r="31" spans="1:8" s="452" customFormat="1" x14ac:dyDescent="0.2">
      <c r="A31" s="17"/>
      <c r="B31" s="17"/>
      <c r="C31" s="18"/>
      <c r="D31" s="434"/>
    </row>
    <row r="32" spans="1:8" s="452" customFormat="1" x14ac:dyDescent="0.2">
      <c r="A32" s="17"/>
      <c r="B32" s="17"/>
      <c r="C32" s="18"/>
      <c r="D32" s="434"/>
    </row>
    <row r="33" spans="1:4" s="452" customFormat="1" x14ac:dyDescent="0.2">
      <c r="A33" s="17"/>
      <c r="B33" s="17"/>
      <c r="C33" s="18"/>
      <c r="D33" s="434"/>
    </row>
  </sheetData>
  <mergeCells count="11">
    <mergeCell ref="K6:K7"/>
    <mergeCell ref="A11:M11"/>
    <mergeCell ref="G8:H8"/>
    <mergeCell ref="A2:Q2"/>
    <mergeCell ref="C4:F4"/>
    <mergeCell ref="G4:K4"/>
    <mergeCell ref="L4:Q4"/>
    <mergeCell ref="G6:G7"/>
    <mergeCell ref="H6:H7"/>
    <mergeCell ref="I6:I7"/>
    <mergeCell ref="J6:J7"/>
  </mergeCells>
  <printOptions horizontalCentered="1"/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7"/>
  <sheetViews>
    <sheetView zoomScale="60" zoomScaleNormal="60" workbookViewId="0">
      <selection activeCell="A27" sqref="A27"/>
    </sheetView>
  </sheetViews>
  <sheetFormatPr baseColWidth="10" defaultRowHeight="15" x14ac:dyDescent="0.25"/>
  <cols>
    <col min="1" max="1" width="50.28515625" customWidth="1"/>
    <col min="2" max="2" width="36.85546875" customWidth="1"/>
    <col min="3" max="3" width="24" customWidth="1"/>
    <col min="4" max="4" width="21.85546875" style="70" customWidth="1"/>
    <col min="5" max="5" width="21.7109375" customWidth="1"/>
    <col min="6" max="6" width="17.85546875" customWidth="1"/>
    <col min="7" max="7" width="21.5703125" customWidth="1"/>
    <col min="8" max="8" width="21.5703125" style="70" customWidth="1"/>
    <col min="9" max="9" width="23.28515625" customWidth="1"/>
    <col min="10" max="10" width="23.5703125" customWidth="1"/>
    <col min="11" max="11" width="18.140625" customWidth="1"/>
    <col min="12" max="12" width="30.5703125" customWidth="1"/>
  </cols>
  <sheetData>
    <row r="1" spans="1:12" s="70" customFormat="1" ht="15.75" thickBot="1" x14ac:dyDescent="0.3"/>
    <row r="2" spans="1:12" ht="39.75" customHeight="1" thickBot="1" x14ac:dyDescent="0.3">
      <c r="A2" s="809" t="s">
        <v>498</v>
      </c>
      <c r="B2" s="810"/>
      <c r="C2" s="810"/>
      <c r="D2" s="810"/>
      <c r="E2" s="810"/>
      <c r="F2" s="810"/>
      <c r="G2" s="810"/>
      <c r="H2" s="810"/>
      <c r="I2" s="810"/>
      <c r="J2" s="810"/>
      <c r="K2" s="810"/>
      <c r="L2" s="810"/>
    </row>
    <row r="3" spans="1:12" ht="27.75" customHeight="1" thickBot="1" x14ac:dyDescent="0.3">
      <c r="B3" s="812"/>
      <c r="C3" s="812"/>
      <c r="E3" s="811"/>
      <c r="F3" s="811"/>
      <c r="G3" s="811"/>
      <c r="H3" s="110"/>
    </row>
    <row r="4" spans="1:12" ht="73.5" customHeight="1" thickBot="1" x14ac:dyDescent="0.3">
      <c r="B4" s="846" t="s">
        <v>90</v>
      </c>
      <c r="C4" s="847"/>
      <c r="D4" s="824" t="s">
        <v>68</v>
      </c>
      <c r="E4" s="825"/>
      <c r="F4" s="825"/>
      <c r="G4" s="826"/>
      <c r="H4" s="824" t="s">
        <v>91</v>
      </c>
      <c r="I4" s="825"/>
      <c r="J4" s="825"/>
      <c r="K4" s="826"/>
      <c r="L4" s="578" t="s">
        <v>133</v>
      </c>
    </row>
    <row r="5" spans="1:12" ht="63.75" customHeight="1" thickBot="1" x14ac:dyDescent="0.3">
      <c r="A5" s="9" t="s">
        <v>0</v>
      </c>
      <c r="B5" s="163" t="s">
        <v>88</v>
      </c>
      <c r="C5" s="163" t="s">
        <v>87</v>
      </c>
      <c r="D5" s="7" t="s">
        <v>65</v>
      </c>
      <c r="E5" s="7" t="s">
        <v>9</v>
      </c>
      <c r="F5" s="7" t="s">
        <v>7</v>
      </c>
      <c r="G5" s="7" t="s">
        <v>8</v>
      </c>
      <c r="H5" s="7" t="s">
        <v>65</v>
      </c>
      <c r="I5" s="6" t="s">
        <v>10</v>
      </c>
      <c r="J5" s="7" t="s">
        <v>11</v>
      </c>
      <c r="K5" s="575" t="s">
        <v>12</v>
      </c>
      <c r="L5" s="837"/>
    </row>
    <row r="6" spans="1:12" x14ac:dyDescent="0.25">
      <c r="A6" s="848" t="s">
        <v>1</v>
      </c>
      <c r="B6" s="807" t="s">
        <v>89</v>
      </c>
      <c r="C6" s="807"/>
      <c r="D6" s="807" t="s">
        <v>99</v>
      </c>
      <c r="E6" s="815">
        <v>330000</v>
      </c>
      <c r="F6" s="817"/>
      <c r="G6" s="819"/>
      <c r="H6" s="819" t="s">
        <v>100</v>
      </c>
      <c r="I6" s="813"/>
      <c r="J6" s="817"/>
      <c r="K6" s="830"/>
      <c r="L6" s="837"/>
    </row>
    <row r="7" spans="1:12" ht="16.5" customHeight="1" x14ac:dyDescent="0.25">
      <c r="A7" s="849"/>
      <c r="B7" s="850"/>
      <c r="C7" s="850"/>
      <c r="D7" s="841"/>
      <c r="E7" s="816"/>
      <c r="F7" s="818"/>
      <c r="G7" s="820"/>
      <c r="H7" s="827"/>
      <c r="I7" s="828"/>
      <c r="J7" s="829"/>
      <c r="K7" s="831"/>
      <c r="L7" s="837"/>
    </row>
    <row r="8" spans="1:12" ht="43.5" customHeight="1" thickBot="1" x14ac:dyDescent="0.3">
      <c r="A8" s="13" t="s">
        <v>2</v>
      </c>
      <c r="B8" s="159" t="s">
        <v>3</v>
      </c>
      <c r="C8" s="159" t="s">
        <v>3</v>
      </c>
      <c r="D8" s="841"/>
      <c r="E8" s="816"/>
      <c r="F8" s="818"/>
      <c r="G8" s="820"/>
      <c r="H8" s="111" t="s">
        <v>100</v>
      </c>
      <c r="I8" s="3"/>
      <c r="J8" s="117"/>
      <c r="K8" s="8"/>
      <c r="L8" s="837"/>
    </row>
    <row r="9" spans="1:12" ht="61.5" customHeight="1" thickBot="1" x14ac:dyDescent="0.3">
      <c r="A9" s="9" t="s">
        <v>250</v>
      </c>
      <c r="B9" s="7"/>
      <c r="C9" s="7"/>
      <c r="D9" s="7" t="s">
        <v>65</v>
      </c>
      <c r="E9" s="7" t="s">
        <v>9</v>
      </c>
      <c r="F9" s="7" t="s">
        <v>7</v>
      </c>
      <c r="G9" s="7" t="s">
        <v>8</v>
      </c>
      <c r="H9" s="7" t="s">
        <v>65</v>
      </c>
      <c r="I9" s="6" t="s">
        <v>10</v>
      </c>
      <c r="J9" s="7" t="s">
        <v>11</v>
      </c>
      <c r="K9" s="575" t="s">
        <v>12</v>
      </c>
      <c r="L9" s="837"/>
    </row>
    <row r="10" spans="1:12" ht="61.5" customHeight="1" x14ac:dyDescent="0.25">
      <c r="A10" s="805" t="s">
        <v>4</v>
      </c>
      <c r="B10" s="807" t="s">
        <v>5</v>
      </c>
      <c r="C10" s="807"/>
      <c r="D10" s="807" t="s">
        <v>101</v>
      </c>
      <c r="E10" s="821" t="s">
        <v>572</v>
      </c>
      <c r="F10" s="817"/>
      <c r="G10" s="819"/>
      <c r="H10" s="819" t="s">
        <v>102</v>
      </c>
      <c r="I10" s="813"/>
      <c r="J10" s="817"/>
      <c r="K10" s="835"/>
      <c r="L10" s="837"/>
    </row>
    <row r="11" spans="1:12" ht="18.75" customHeight="1" thickBot="1" x14ac:dyDescent="0.3">
      <c r="A11" s="806"/>
      <c r="B11" s="808"/>
      <c r="C11" s="808"/>
      <c r="D11" s="808"/>
      <c r="E11" s="822"/>
      <c r="F11" s="823"/>
      <c r="G11" s="832"/>
      <c r="H11" s="832"/>
      <c r="I11" s="814"/>
      <c r="J11" s="823"/>
      <c r="K11" s="836"/>
      <c r="L11" s="837"/>
    </row>
    <row r="12" spans="1:12" ht="61.5" customHeight="1" thickBot="1" x14ac:dyDescent="0.3">
      <c r="A12" s="14" t="s">
        <v>22</v>
      </c>
      <c r="B12" s="7" t="s">
        <v>23</v>
      </c>
      <c r="C12" s="7"/>
      <c r="D12" s="7" t="s">
        <v>65</v>
      </c>
      <c r="E12" s="7" t="s">
        <v>9</v>
      </c>
      <c r="F12" s="7" t="s">
        <v>7</v>
      </c>
      <c r="G12" s="7" t="s">
        <v>8</v>
      </c>
      <c r="H12" s="7" t="s">
        <v>65</v>
      </c>
      <c r="I12" s="6" t="s">
        <v>10</v>
      </c>
      <c r="J12" s="7" t="s">
        <v>11</v>
      </c>
      <c r="K12" s="575" t="s">
        <v>12</v>
      </c>
      <c r="L12" s="837"/>
    </row>
    <row r="13" spans="1:12" ht="78.75" customHeight="1" thickBot="1" x14ac:dyDescent="0.3">
      <c r="A13" s="4" t="s">
        <v>24</v>
      </c>
      <c r="B13" s="158" t="s">
        <v>25</v>
      </c>
      <c r="C13" s="162"/>
      <c r="D13" s="162"/>
      <c r="E13" s="1"/>
      <c r="F13" s="1"/>
      <c r="G13" s="26"/>
      <c r="H13" s="112" t="s">
        <v>103</v>
      </c>
      <c r="I13" s="3"/>
      <c r="J13" s="16"/>
      <c r="K13" s="576"/>
      <c r="L13" s="837"/>
    </row>
    <row r="14" spans="1:12" ht="58.5" customHeight="1" thickBot="1" x14ac:dyDescent="0.3">
      <c r="A14" s="11" t="s">
        <v>252</v>
      </c>
      <c r="B14" s="7"/>
      <c r="C14" s="7"/>
      <c r="D14" s="7" t="s">
        <v>65</v>
      </c>
      <c r="E14" s="7" t="s">
        <v>9</v>
      </c>
      <c r="F14" s="552" t="s">
        <v>104</v>
      </c>
      <c r="G14" s="552" t="s">
        <v>8</v>
      </c>
      <c r="H14" s="552" t="s">
        <v>65</v>
      </c>
      <c r="I14" s="553" t="s">
        <v>10</v>
      </c>
      <c r="J14" s="552" t="s">
        <v>11</v>
      </c>
      <c r="K14" s="577" t="s">
        <v>12</v>
      </c>
      <c r="L14" s="837"/>
    </row>
    <row r="15" spans="1:12" x14ac:dyDescent="0.25">
      <c r="A15" s="805" t="s">
        <v>251</v>
      </c>
      <c r="B15" s="807"/>
      <c r="C15" s="807" t="s">
        <v>541</v>
      </c>
      <c r="D15" s="842" t="s">
        <v>106</v>
      </c>
      <c r="E15" s="851">
        <v>30000</v>
      </c>
      <c r="F15" s="844"/>
      <c r="G15" s="803"/>
      <c r="H15" s="803" t="s">
        <v>107</v>
      </c>
      <c r="I15" s="801"/>
      <c r="J15" s="801"/>
      <c r="K15" s="833"/>
      <c r="L15" s="837"/>
    </row>
    <row r="16" spans="1:12" ht="66.75" customHeight="1" thickBot="1" x14ac:dyDescent="0.3">
      <c r="A16" s="853"/>
      <c r="B16" s="808"/>
      <c r="C16" s="808"/>
      <c r="D16" s="843"/>
      <c r="E16" s="852"/>
      <c r="F16" s="845"/>
      <c r="G16" s="804"/>
      <c r="H16" s="804"/>
      <c r="I16" s="802"/>
      <c r="J16" s="802"/>
      <c r="K16" s="834"/>
      <c r="L16" s="837"/>
    </row>
    <row r="17" spans="1:8" x14ac:dyDescent="0.25">
      <c r="A17" t="s">
        <v>248</v>
      </c>
    </row>
    <row r="18" spans="1:8" s="70" customFormat="1" x14ac:dyDescent="0.25"/>
    <row r="19" spans="1:8" s="574" customFormat="1" ht="26.45" customHeight="1" x14ac:dyDescent="0.4">
      <c r="A19" s="574" t="s">
        <v>472</v>
      </c>
    </row>
    <row r="20" spans="1:8" s="70" customFormat="1" ht="15.75" thickBot="1" x14ac:dyDescent="0.3"/>
    <row r="21" spans="1:8" ht="24.75" customHeight="1" thickBot="1" x14ac:dyDescent="0.3">
      <c r="A21" s="29" t="s">
        <v>14</v>
      </c>
      <c r="B21" s="152"/>
      <c r="C21" s="152"/>
      <c r="D21"/>
      <c r="F21" s="70"/>
      <c r="H21"/>
    </row>
    <row r="22" spans="1:8" ht="24.75" customHeight="1" thickBot="1" x14ac:dyDescent="0.3">
      <c r="A22" s="151" t="s">
        <v>46</v>
      </c>
      <c r="B22" s="152"/>
      <c r="C22" s="152"/>
      <c r="D22"/>
      <c r="F22" s="70"/>
      <c r="H22"/>
    </row>
    <row r="23" spans="1:8" ht="23.25" customHeight="1" thickBot="1" x14ac:dyDescent="0.3">
      <c r="A23" s="29" t="s">
        <v>79</v>
      </c>
      <c r="B23" s="152"/>
      <c r="C23" s="152"/>
      <c r="D23"/>
      <c r="F23" s="70"/>
      <c r="H23"/>
    </row>
    <row r="24" spans="1:8" ht="25.5" customHeight="1" thickBot="1" x14ac:dyDescent="0.3">
      <c r="A24" s="151" t="s">
        <v>46</v>
      </c>
      <c r="B24" s="152"/>
      <c r="C24" s="152"/>
      <c r="D24"/>
      <c r="F24" s="70"/>
      <c r="H24"/>
    </row>
    <row r="25" spans="1:8" ht="21.75" customHeight="1" thickBot="1" x14ac:dyDescent="0.3">
      <c r="A25" s="29" t="s">
        <v>21</v>
      </c>
      <c r="B25" s="152"/>
      <c r="C25" s="152"/>
      <c r="D25"/>
      <c r="F25" t="s">
        <v>66</v>
      </c>
      <c r="H25"/>
    </row>
    <row r="26" spans="1:8" ht="23.25" customHeight="1" thickBot="1" x14ac:dyDescent="0.3">
      <c r="A26" s="151" t="s">
        <v>46</v>
      </c>
      <c r="B26" s="155"/>
      <c r="C26" s="156"/>
      <c r="D26"/>
      <c r="F26" t="s">
        <v>67</v>
      </c>
      <c r="H26"/>
    </row>
    <row r="27" spans="1:8" ht="23.25" customHeight="1" thickBot="1" x14ac:dyDescent="0.3">
      <c r="A27" s="29" t="s">
        <v>70</v>
      </c>
      <c r="B27" s="152"/>
      <c r="C27" s="152"/>
      <c r="D27"/>
      <c r="F27" t="s">
        <v>73</v>
      </c>
      <c r="H27"/>
    </row>
    <row r="28" spans="1:8" ht="21.75" customHeight="1" thickBot="1" x14ac:dyDescent="0.3">
      <c r="A28" s="151" t="s">
        <v>46</v>
      </c>
      <c r="B28" s="152"/>
      <c r="C28" s="152"/>
      <c r="D28"/>
      <c r="F28" s="70"/>
      <c r="H28"/>
    </row>
    <row r="29" spans="1:8" ht="24.75" customHeight="1" thickBot="1" x14ac:dyDescent="0.3">
      <c r="A29" s="29" t="s">
        <v>71</v>
      </c>
      <c r="B29" s="152"/>
      <c r="C29" s="152"/>
      <c r="D29"/>
      <c r="F29" s="70"/>
      <c r="H29"/>
    </row>
    <row r="30" spans="1:8" ht="24.75" customHeight="1" thickBot="1" x14ac:dyDescent="0.3">
      <c r="A30" s="151" t="s">
        <v>46</v>
      </c>
      <c r="B30" s="155"/>
      <c r="C30" s="156"/>
      <c r="D30"/>
      <c r="F30" s="70"/>
      <c r="H30"/>
    </row>
    <row r="31" spans="1:8" ht="28.5" customHeight="1" thickBot="1" x14ac:dyDescent="0.3">
      <c r="A31" s="29" t="s">
        <v>253</v>
      </c>
      <c r="B31" s="152"/>
      <c r="C31" s="152"/>
      <c r="D31"/>
      <c r="F31" s="70"/>
      <c r="H31"/>
    </row>
    <row r="32" spans="1:8" ht="21.75" customHeight="1" thickBot="1" x14ac:dyDescent="0.3">
      <c r="A32" s="151" t="s">
        <v>46</v>
      </c>
      <c r="B32" s="155"/>
      <c r="C32" s="156"/>
      <c r="D32"/>
      <c r="F32" s="70"/>
      <c r="H32"/>
    </row>
    <row r="33" spans="1:8" ht="24.75" customHeight="1" thickBot="1" x14ac:dyDescent="0.3">
      <c r="A33" s="29" t="s">
        <v>80</v>
      </c>
      <c r="B33" s="152"/>
      <c r="C33" s="152"/>
      <c r="D33"/>
      <c r="F33" s="70"/>
      <c r="H33"/>
    </row>
    <row r="34" spans="1:8" ht="15.75" thickBot="1" x14ac:dyDescent="0.3">
      <c r="A34" s="151" t="s">
        <v>46</v>
      </c>
      <c r="B34" s="155"/>
      <c r="C34" s="156"/>
      <c r="D34"/>
      <c r="F34" s="70"/>
      <c r="H34"/>
    </row>
    <row r="35" spans="1:8" ht="24.75" customHeight="1" thickBot="1" x14ac:dyDescent="0.3">
      <c r="A35" s="29" t="s">
        <v>15</v>
      </c>
      <c r="B35" s="152"/>
      <c r="C35" s="152"/>
      <c r="D35"/>
      <c r="F35" s="70"/>
      <c r="H35"/>
    </row>
    <row r="36" spans="1:8" ht="24.75" customHeight="1" thickBot="1" x14ac:dyDescent="0.3">
      <c r="A36" s="151" t="s">
        <v>46</v>
      </c>
      <c r="B36" s="155"/>
      <c r="C36" s="155"/>
      <c r="D36"/>
      <c r="F36" s="70"/>
      <c r="H36"/>
    </row>
    <row r="37" spans="1:8" ht="24.75" customHeight="1" thickBot="1" x14ac:dyDescent="0.3">
      <c r="A37" s="838" t="s">
        <v>16</v>
      </c>
      <c r="B37" s="839"/>
      <c r="C37" s="840"/>
      <c r="D37"/>
      <c r="F37" s="70"/>
      <c r="H37"/>
    </row>
  </sheetData>
  <mergeCells count="41">
    <mergeCell ref="A37:C37"/>
    <mergeCell ref="C15:C16"/>
    <mergeCell ref="D4:G4"/>
    <mergeCell ref="D6:D8"/>
    <mergeCell ref="D10:D11"/>
    <mergeCell ref="D15:D16"/>
    <mergeCell ref="F15:F16"/>
    <mergeCell ref="G15:G16"/>
    <mergeCell ref="B4:C4"/>
    <mergeCell ref="A6:A7"/>
    <mergeCell ref="B6:B7"/>
    <mergeCell ref="C6:C7"/>
    <mergeCell ref="G10:G11"/>
    <mergeCell ref="E15:E16"/>
    <mergeCell ref="A15:A16"/>
    <mergeCell ref="B15:B16"/>
    <mergeCell ref="J15:J16"/>
    <mergeCell ref="K15:K16"/>
    <mergeCell ref="J10:J11"/>
    <mergeCell ref="K10:K11"/>
    <mergeCell ref="L5:L16"/>
    <mergeCell ref="A2:L2"/>
    <mergeCell ref="E3:G3"/>
    <mergeCell ref="B3:C3"/>
    <mergeCell ref="I10:I11"/>
    <mergeCell ref="E6:E8"/>
    <mergeCell ref="F6:F8"/>
    <mergeCell ref="G6:G8"/>
    <mergeCell ref="E10:E11"/>
    <mergeCell ref="F10:F11"/>
    <mergeCell ref="H4:K4"/>
    <mergeCell ref="H6:H7"/>
    <mergeCell ref="I6:I7"/>
    <mergeCell ref="J6:J7"/>
    <mergeCell ref="K6:K7"/>
    <mergeCell ref="H10:H11"/>
    <mergeCell ref="I15:I16"/>
    <mergeCell ref="H15:H16"/>
    <mergeCell ref="A10:A11"/>
    <mergeCell ref="B10:B11"/>
    <mergeCell ref="C10:C11"/>
  </mergeCells>
  <pageMargins left="0" right="0" top="0.15748031496062992" bottom="0.15748031496062992" header="0.31496062992125984" footer="0.31496062992125984"/>
  <pageSetup paperSize="8" scale="51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17"/>
  <sheetViews>
    <sheetView workbookViewId="0">
      <selection activeCell="I14" sqref="I14"/>
    </sheetView>
  </sheetViews>
  <sheetFormatPr baseColWidth="10" defaultRowHeight="15" x14ac:dyDescent="0.25"/>
  <cols>
    <col min="1" max="1" width="69.28515625" bestFit="1" customWidth="1"/>
    <col min="2" max="2" width="20.85546875" bestFit="1" customWidth="1"/>
    <col min="4" max="4" width="10.85546875" bestFit="1" customWidth="1"/>
    <col min="8" max="8" width="21.85546875" bestFit="1" customWidth="1"/>
    <col min="11" max="11" width="18.42578125" customWidth="1"/>
  </cols>
  <sheetData>
    <row r="1" spans="1:14" ht="15.75" thickBot="1" x14ac:dyDescent="0.3"/>
    <row r="2" spans="1:14" ht="21" thickBot="1" x14ac:dyDescent="0.3">
      <c r="A2" s="809" t="s">
        <v>520</v>
      </c>
      <c r="B2" s="810"/>
      <c r="C2" s="810"/>
      <c r="D2" s="810"/>
      <c r="E2" s="810"/>
      <c r="F2" s="810"/>
      <c r="G2" s="810"/>
      <c r="H2" s="810"/>
      <c r="I2" s="810"/>
      <c r="J2" s="810"/>
      <c r="K2" s="810"/>
      <c r="L2" s="862"/>
    </row>
    <row r="3" spans="1:14" ht="15.75" thickBot="1" x14ac:dyDescent="0.3">
      <c r="A3" s="70"/>
      <c r="B3" s="556"/>
      <c r="C3" s="70"/>
      <c r="D3" s="811"/>
      <c r="E3" s="811"/>
      <c r="F3" s="811"/>
      <c r="G3" s="555"/>
      <c r="H3" s="70"/>
      <c r="I3" s="70"/>
      <c r="J3" s="70"/>
      <c r="K3" s="70"/>
      <c r="L3" s="70"/>
    </row>
    <row r="4" spans="1:14" ht="120.75" thickBot="1" x14ac:dyDescent="0.3">
      <c r="A4" s="70"/>
      <c r="B4" s="554" t="s">
        <v>450</v>
      </c>
      <c r="C4" s="824" t="s">
        <v>68</v>
      </c>
      <c r="D4" s="825"/>
      <c r="E4" s="825"/>
      <c r="F4" s="826"/>
      <c r="G4" s="824" t="s">
        <v>91</v>
      </c>
      <c r="H4" s="825"/>
      <c r="I4" s="825"/>
      <c r="J4" s="826"/>
      <c r="K4" s="20" t="s">
        <v>133</v>
      </c>
      <c r="L4" s="595" t="s">
        <v>457</v>
      </c>
    </row>
    <row r="5" spans="1:14" ht="75.75" thickBot="1" x14ac:dyDescent="0.3">
      <c r="A5" s="11" t="s">
        <v>451</v>
      </c>
      <c r="B5" s="7"/>
      <c r="C5" s="7" t="s">
        <v>65</v>
      </c>
      <c r="D5" s="7" t="s">
        <v>43</v>
      </c>
      <c r="E5" s="7" t="s">
        <v>452</v>
      </c>
      <c r="F5" s="7" t="s">
        <v>8</v>
      </c>
      <c r="G5" s="7" t="s">
        <v>65</v>
      </c>
      <c r="H5" s="6" t="s">
        <v>10</v>
      </c>
      <c r="I5" s="7" t="s">
        <v>11</v>
      </c>
      <c r="J5" s="7" t="s">
        <v>53</v>
      </c>
      <c r="K5" s="1097"/>
      <c r="L5" s="11" t="s">
        <v>44</v>
      </c>
    </row>
    <row r="6" spans="1:14" x14ac:dyDescent="0.25">
      <c r="A6" s="805" t="s">
        <v>453</v>
      </c>
      <c r="B6" s="807" t="s">
        <v>459</v>
      </c>
      <c r="C6" s="842" t="s">
        <v>454</v>
      </c>
      <c r="D6" s="815">
        <v>100000</v>
      </c>
      <c r="E6" s="815"/>
      <c r="F6" s="819"/>
      <c r="G6" s="819" t="s">
        <v>455</v>
      </c>
      <c r="H6" s="1103"/>
      <c r="I6" s="1103"/>
      <c r="J6" s="819"/>
      <c r="K6" s="1097"/>
      <c r="L6" s="1100"/>
    </row>
    <row r="7" spans="1:14" ht="15.75" thickBot="1" x14ac:dyDescent="0.3">
      <c r="A7" s="806"/>
      <c r="B7" s="808"/>
      <c r="C7" s="843"/>
      <c r="D7" s="1099"/>
      <c r="E7" s="1099"/>
      <c r="F7" s="832"/>
      <c r="G7" s="832"/>
      <c r="H7" s="1104"/>
      <c r="I7" s="1104"/>
      <c r="J7" s="832"/>
      <c r="K7" s="1098"/>
      <c r="L7" s="1101"/>
    </row>
    <row r="8" spans="1:14" x14ac:dyDescent="0.25">
      <c r="A8" s="70" t="s">
        <v>248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14" s="588" customFormat="1" ht="37.5" customHeight="1" x14ac:dyDescent="0.3">
      <c r="A9" s="943" t="s">
        <v>472</v>
      </c>
      <c r="B9" s="943"/>
      <c r="C9" s="943"/>
      <c r="D9" s="943"/>
      <c r="E9" s="943"/>
      <c r="F9" s="943"/>
      <c r="G9" s="943"/>
      <c r="H9" s="943"/>
      <c r="I9" s="943"/>
      <c r="J9" s="943"/>
      <c r="K9" s="943"/>
      <c r="L9" s="943"/>
      <c r="M9" s="943"/>
      <c r="N9" s="590"/>
    </row>
    <row r="10" spans="1:14" ht="15.75" thickBot="1" x14ac:dyDescent="0.3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</row>
    <row r="11" spans="1:14" ht="15.75" thickBot="1" x14ac:dyDescent="0.3">
      <c r="A11" s="558" t="s">
        <v>151</v>
      </c>
      <c r="B11" s="559"/>
      <c r="C11" s="560" t="s">
        <v>456</v>
      </c>
      <c r="D11" s="70"/>
      <c r="E11" s="70"/>
      <c r="F11" s="70"/>
      <c r="G11" s="70"/>
      <c r="H11" s="70"/>
      <c r="I11" s="70"/>
      <c r="J11" s="70"/>
      <c r="K11" s="70"/>
      <c r="L11" s="70"/>
    </row>
    <row r="12" spans="1:14" ht="15.75" thickBot="1" x14ac:dyDescent="0.3">
      <c r="A12" s="561" t="s">
        <v>46</v>
      </c>
      <c r="B12" s="562"/>
      <c r="C12" s="563"/>
      <c r="D12" s="70"/>
      <c r="E12" s="70"/>
      <c r="F12" s="70"/>
      <c r="G12" s="70"/>
      <c r="H12" s="70"/>
      <c r="I12" s="70"/>
      <c r="J12" s="70"/>
      <c r="K12" s="70"/>
      <c r="L12" s="70"/>
    </row>
    <row r="13" spans="1:14" ht="15.75" thickBot="1" x14ac:dyDescent="0.3">
      <c r="A13" s="558" t="s">
        <v>72</v>
      </c>
      <c r="B13" s="559"/>
      <c r="C13" s="563"/>
      <c r="D13" s="70"/>
      <c r="E13" s="70" t="s">
        <v>66</v>
      </c>
      <c r="F13" s="70"/>
      <c r="G13" s="70"/>
      <c r="H13" s="70"/>
      <c r="I13" s="70"/>
      <c r="J13" s="70"/>
      <c r="K13" s="70"/>
      <c r="L13" s="70"/>
    </row>
    <row r="14" spans="1:14" ht="15.75" thickBot="1" x14ac:dyDescent="0.3">
      <c r="A14" s="561" t="s">
        <v>46</v>
      </c>
      <c r="B14" s="562"/>
      <c r="C14" s="563"/>
      <c r="D14" s="70"/>
      <c r="E14" s="70" t="s">
        <v>67</v>
      </c>
      <c r="F14" s="70"/>
      <c r="G14" s="70"/>
      <c r="H14" s="70"/>
      <c r="I14" s="70"/>
      <c r="J14" s="70"/>
      <c r="K14" s="70"/>
      <c r="L14" s="70"/>
    </row>
    <row r="15" spans="1:14" ht="15.75" thickBot="1" x14ac:dyDescent="0.3">
      <c r="A15" s="558" t="s">
        <v>458</v>
      </c>
      <c r="B15" s="559"/>
      <c r="C15" s="563"/>
      <c r="D15" s="70"/>
      <c r="E15" s="70" t="s">
        <v>73</v>
      </c>
      <c r="F15" s="70"/>
      <c r="G15" s="70"/>
      <c r="H15" s="70"/>
      <c r="I15" s="70"/>
      <c r="J15" s="70"/>
      <c r="K15" s="70"/>
      <c r="L15" s="70"/>
    </row>
    <row r="16" spans="1:14" ht="15.75" thickBot="1" x14ac:dyDescent="0.3">
      <c r="A16" s="561" t="s">
        <v>46</v>
      </c>
      <c r="B16" s="559"/>
      <c r="C16" s="563"/>
      <c r="D16" s="70"/>
      <c r="E16" s="70"/>
      <c r="F16" s="70"/>
      <c r="G16" s="70"/>
      <c r="H16" s="70"/>
      <c r="I16" s="70"/>
      <c r="J16" s="70"/>
      <c r="K16" s="70"/>
      <c r="L16" s="70"/>
    </row>
    <row r="17" spans="1:12" ht="19.5" thickBot="1" x14ac:dyDescent="0.3">
      <c r="A17" s="1102" t="s">
        <v>521</v>
      </c>
      <c r="B17" s="1102"/>
      <c r="C17" s="563"/>
      <c r="D17" s="70"/>
      <c r="E17" s="70"/>
      <c r="F17" s="70"/>
      <c r="G17" s="70"/>
      <c r="H17" s="70"/>
      <c r="I17" s="70"/>
      <c r="J17" s="70"/>
      <c r="K17" s="70"/>
      <c r="L17" s="70"/>
    </row>
  </sheetData>
  <mergeCells count="18">
    <mergeCell ref="A17:B17"/>
    <mergeCell ref="E6:E7"/>
    <mergeCell ref="F6:F7"/>
    <mergeCell ref="G6:G7"/>
    <mergeCell ref="H6:H7"/>
    <mergeCell ref="A9:M9"/>
    <mergeCell ref="I6:I7"/>
    <mergeCell ref="J6:J7"/>
    <mergeCell ref="A2:L2"/>
    <mergeCell ref="D3:F3"/>
    <mergeCell ref="C4:F4"/>
    <mergeCell ref="G4:J4"/>
    <mergeCell ref="K5:K7"/>
    <mergeCell ref="A6:A7"/>
    <mergeCell ref="B6:B7"/>
    <mergeCell ref="C6:C7"/>
    <mergeCell ref="D6:D7"/>
    <mergeCell ref="L6:L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7"/>
  <sheetViews>
    <sheetView workbookViewId="0">
      <selection activeCell="B10" sqref="B10"/>
    </sheetView>
  </sheetViews>
  <sheetFormatPr baseColWidth="10" defaultRowHeight="15" x14ac:dyDescent="0.25"/>
  <sheetData>
    <row r="1" spans="1:8" ht="35.25" customHeight="1" x14ac:dyDescent="0.25">
      <c r="A1" s="1106" t="s">
        <v>473</v>
      </c>
      <c r="B1" s="1106"/>
      <c r="C1" s="1106"/>
      <c r="D1" s="1106"/>
      <c r="E1" s="1106"/>
      <c r="F1" s="1106"/>
      <c r="G1" s="1106"/>
      <c r="H1" s="1106"/>
    </row>
    <row r="3" spans="1:8" x14ac:dyDescent="0.25">
      <c r="F3" s="57" t="s">
        <v>490</v>
      </c>
      <c r="G3" s="57" t="s">
        <v>13</v>
      </c>
      <c r="H3" s="57" t="s">
        <v>491</v>
      </c>
    </row>
    <row r="4" spans="1:8" x14ac:dyDescent="0.25">
      <c r="A4" s="1105" t="s">
        <v>488</v>
      </c>
      <c r="B4" s="1105"/>
      <c r="C4" s="1105"/>
      <c r="D4" s="1105"/>
      <c r="E4" s="1105"/>
      <c r="F4" s="57"/>
      <c r="G4" s="57"/>
      <c r="H4" s="57"/>
    </row>
    <row r="5" spans="1:8" x14ac:dyDescent="0.25">
      <c r="A5" s="1105" t="s">
        <v>489</v>
      </c>
      <c r="B5" s="1105"/>
      <c r="C5" s="1105"/>
      <c r="D5" s="1105"/>
      <c r="E5" s="1105"/>
      <c r="F5" s="57"/>
      <c r="G5" s="57"/>
      <c r="H5" s="57"/>
    </row>
    <row r="7" spans="1:8" x14ac:dyDescent="0.25">
      <c r="A7" s="594" t="s">
        <v>492</v>
      </c>
    </row>
  </sheetData>
  <mergeCells count="3">
    <mergeCell ref="A4:E4"/>
    <mergeCell ref="A5:E5"/>
    <mergeCell ref="A1:H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86"/>
  <sheetViews>
    <sheetView zoomScaleNormal="100" workbookViewId="0">
      <selection activeCell="E8" sqref="E8"/>
    </sheetView>
  </sheetViews>
  <sheetFormatPr baseColWidth="10" defaultRowHeight="15" x14ac:dyDescent="0.25"/>
  <cols>
    <col min="4" max="4" width="16.85546875" customWidth="1"/>
    <col min="9" max="9" width="26.42578125" customWidth="1"/>
  </cols>
  <sheetData>
    <row r="1" spans="1:12" s="70" customFormat="1" ht="34.5" customHeight="1" x14ac:dyDescent="0.25">
      <c r="A1" s="1110" t="s">
        <v>465</v>
      </c>
      <c r="B1" s="1111"/>
      <c r="C1" s="1111"/>
      <c r="D1" s="1111"/>
      <c r="E1" s="1111"/>
      <c r="F1" s="1111"/>
      <c r="G1" s="1111"/>
      <c r="H1" s="1111"/>
      <c r="I1" s="1112"/>
      <c r="J1" s="367"/>
      <c r="K1" s="367"/>
      <c r="L1" s="367"/>
    </row>
    <row r="2" spans="1:12" s="70" customFormat="1" x14ac:dyDescent="0.25"/>
    <row r="3" spans="1:12" ht="45" customHeight="1" x14ac:dyDescent="0.25">
      <c r="A3" s="1107" t="s">
        <v>466</v>
      </c>
      <c r="B3" s="1108"/>
      <c r="C3" s="1108"/>
      <c r="D3" s="1108"/>
      <c r="E3" s="1108"/>
      <c r="F3" s="1108"/>
      <c r="G3" s="1108"/>
      <c r="H3" s="1108"/>
      <c r="I3" s="1109"/>
      <c r="J3" s="239"/>
      <c r="K3" s="239"/>
      <c r="L3" s="239"/>
    </row>
    <row r="4" spans="1:12" s="70" customFormat="1" x14ac:dyDescent="0.25">
      <c r="A4" s="368"/>
      <c r="B4" s="368"/>
      <c r="C4" s="368"/>
      <c r="D4" s="368"/>
      <c r="E4" s="368"/>
      <c r="F4" s="368"/>
      <c r="G4" s="368"/>
      <c r="H4" s="368"/>
      <c r="I4" s="368"/>
      <c r="J4" s="239"/>
      <c r="K4" s="239"/>
      <c r="L4" s="239"/>
    </row>
    <row r="6" spans="1:12" x14ac:dyDescent="0.25">
      <c r="A6" s="1113" t="s">
        <v>467</v>
      </c>
      <c r="B6" s="1113"/>
      <c r="C6" s="1113"/>
      <c r="D6" s="1113"/>
      <c r="E6" s="1113"/>
      <c r="F6" s="1113"/>
      <c r="G6" s="1113"/>
      <c r="H6" s="1113"/>
      <c r="I6" s="1113"/>
    </row>
    <row r="7" spans="1:12" x14ac:dyDescent="0.25">
      <c r="A7" s="70"/>
      <c r="B7" s="70"/>
      <c r="C7" s="70"/>
      <c r="D7" s="70"/>
      <c r="E7" s="70"/>
      <c r="F7" s="70"/>
      <c r="G7" s="70"/>
      <c r="H7" s="70"/>
      <c r="I7" s="70"/>
    </row>
    <row r="8" spans="1:12" x14ac:dyDescent="0.25">
      <c r="A8" s="355" t="s">
        <v>266</v>
      </c>
      <c r="B8" s="70"/>
      <c r="C8" s="70"/>
      <c r="D8" s="70"/>
      <c r="E8" s="70"/>
      <c r="F8" s="70"/>
      <c r="G8" s="70"/>
      <c r="H8" s="70"/>
      <c r="I8" s="70"/>
    </row>
    <row r="9" spans="1:12" x14ac:dyDescent="0.25">
      <c r="A9" s="70"/>
      <c r="B9" s="70"/>
      <c r="C9" s="70"/>
      <c r="D9" s="70"/>
      <c r="E9" s="70"/>
      <c r="F9" s="70"/>
      <c r="G9" s="70"/>
      <c r="H9" s="70"/>
      <c r="I9" s="70"/>
    </row>
    <row r="10" spans="1:12" s="70" customFormat="1" x14ac:dyDescent="0.25"/>
    <row r="11" spans="1:12" x14ac:dyDescent="0.25">
      <c r="A11" s="70"/>
      <c r="B11" s="70"/>
      <c r="C11" s="70"/>
      <c r="D11" s="70"/>
      <c r="E11" s="70"/>
      <c r="F11" s="70"/>
      <c r="G11" s="70"/>
      <c r="H11" s="70"/>
      <c r="I11" s="70"/>
    </row>
    <row r="12" spans="1:12" x14ac:dyDescent="0.25">
      <c r="A12" s="70"/>
      <c r="B12" s="70"/>
      <c r="C12" s="70"/>
      <c r="D12" s="70"/>
      <c r="E12" s="70"/>
      <c r="F12" s="70"/>
      <c r="G12" s="70"/>
      <c r="H12" s="70"/>
      <c r="I12" s="70"/>
    </row>
    <row r="13" spans="1:12" x14ac:dyDescent="0.25">
      <c r="A13" s="355" t="s">
        <v>268</v>
      </c>
      <c r="B13" s="70"/>
      <c r="C13" s="70"/>
      <c r="D13" s="70"/>
      <c r="E13" s="70"/>
      <c r="F13" s="70"/>
      <c r="G13" s="70"/>
      <c r="H13" s="70"/>
      <c r="I13" s="70"/>
    </row>
    <row r="14" spans="1:12" x14ac:dyDescent="0.25">
      <c r="A14" s="70"/>
      <c r="B14" s="70"/>
      <c r="C14" s="70"/>
      <c r="D14" s="70"/>
      <c r="E14" s="70"/>
      <c r="F14" s="70"/>
      <c r="G14" s="70"/>
      <c r="H14" s="70"/>
      <c r="I14" s="70"/>
    </row>
    <row r="15" spans="1:12" s="70" customFormat="1" x14ac:dyDescent="0.25"/>
    <row r="16" spans="1:12" x14ac:dyDescent="0.25">
      <c r="A16" s="70"/>
      <c r="B16" s="70"/>
      <c r="C16" s="70"/>
      <c r="D16" s="70"/>
      <c r="E16" s="70"/>
      <c r="F16" s="70"/>
      <c r="G16" s="70"/>
      <c r="H16" s="70"/>
      <c r="I16" s="70"/>
    </row>
    <row r="17" spans="1:9" x14ac:dyDescent="0.25">
      <c r="A17" s="70"/>
      <c r="B17" s="70"/>
      <c r="C17" s="70"/>
      <c r="D17" s="70"/>
      <c r="E17" s="70"/>
      <c r="F17" s="70"/>
      <c r="G17" s="70"/>
      <c r="H17" s="70"/>
      <c r="I17" s="70"/>
    </row>
    <row r="18" spans="1:9" x14ac:dyDescent="0.25">
      <c r="A18" s="355" t="s">
        <v>267</v>
      </c>
      <c r="B18" s="70"/>
      <c r="C18" s="70"/>
      <c r="D18" s="70"/>
      <c r="E18" s="70"/>
      <c r="F18" s="70"/>
      <c r="G18" s="70"/>
      <c r="H18" s="70"/>
      <c r="I18" s="70"/>
    </row>
    <row r="19" spans="1:9" x14ac:dyDescent="0.25">
      <c r="A19" s="70"/>
      <c r="B19" s="70"/>
      <c r="C19" s="70"/>
      <c r="D19" s="70"/>
      <c r="E19" s="70"/>
      <c r="F19" s="70"/>
      <c r="G19" s="70"/>
      <c r="H19" s="70"/>
      <c r="I19" s="70"/>
    </row>
    <row r="20" spans="1:9" s="70" customFormat="1" x14ac:dyDescent="0.25"/>
    <row r="21" spans="1:9" s="70" customFormat="1" x14ac:dyDescent="0.25"/>
    <row r="23" spans="1:9" x14ac:dyDescent="0.25">
      <c r="A23" s="1113" t="s">
        <v>468</v>
      </c>
      <c r="B23" s="1113"/>
      <c r="C23" s="1113"/>
      <c r="D23" s="1113"/>
      <c r="E23" s="1113"/>
      <c r="F23" s="1113"/>
      <c r="G23" s="1113"/>
      <c r="H23" s="1113"/>
      <c r="I23" s="1113"/>
    </row>
    <row r="24" spans="1:9" x14ac:dyDescent="0.25">
      <c r="A24" s="70"/>
      <c r="B24" s="70"/>
      <c r="C24" s="70"/>
      <c r="D24" s="70"/>
      <c r="E24" s="70"/>
      <c r="F24" s="70"/>
      <c r="G24" s="70"/>
      <c r="H24" s="70"/>
      <c r="I24" s="70"/>
    </row>
    <row r="25" spans="1:9" x14ac:dyDescent="0.25">
      <c r="A25" s="355" t="s">
        <v>266</v>
      </c>
      <c r="B25" s="70"/>
      <c r="C25" s="70"/>
      <c r="D25" s="70"/>
      <c r="E25" s="70"/>
      <c r="F25" s="70"/>
      <c r="G25" s="70"/>
      <c r="H25" s="70"/>
      <c r="I25" s="70"/>
    </row>
    <row r="26" spans="1:9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9" s="70" customFormat="1" x14ac:dyDescent="0.25"/>
    <row r="28" spans="1:9" x14ac:dyDescent="0.25">
      <c r="A28" s="70"/>
      <c r="B28" s="70"/>
      <c r="C28" s="70"/>
      <c r="D28" s="70"/>
      <c r="E28" s="70"/>
      <c r="F28" s="70"/>
      <c r="G28" s="70"/>
      <c r="H28" s="70"/>
      <c r="I28" s="70"/>
    </row>
    <row r="29" spans="1:9" x14ac:dyDescent="0.25">
      <c r="A29" s="70"/>
      <c r="B29" s="70"/>
      <c r="C29" s="70"/>
      <c r="D29" s="70"/>
      <c r="E29" s="70"/>
      <c r="F29" s="70"/>
      <c r="G29" s="70"/>
      <c r="H29" s="70"/>
      <c r="I29" s="70"/>
    </row>
    <row r="30" spans="1:9" x14ac:dyDescent="0.25">
      <c r="A30" s="355" t="s">
        <v>268</v>
      </c>
      <c r="B30" s="70"/>
      <c r="C30" s="70"/>
      <c r="D30" s="70"/>
      <c r="E30" s="70"/>
      <c r="F30" s="70"/>
      <c r="G30" s="70"/>
      <c r="H30" s="70"/>
      <c r="I30" s="70"/>
    </row>
    <row r="31" spans="1:9" x14ac:dyDescent="0.25">
      <c r="A31" s="70"/>
      <c r="B31" s="70"/>
      <c r="C31" s="70"/>
      <c r="D31" s="70"/>
      <c r="E31" s="70"/>
      <c r="F31" s="70"/>
      <c r="G31" s="70"/>
      <c r="H31" s="70"/>
      <c r="I31" s="70"/>
    </row>
    <row r="32" spans="1:9" s="70" customFormat="1" x14ac:dyDescent="0.25"/>
    <row r="33" spans="1:9" x14ac:dyDescent="0.25">
      <c r="A33" s="70"/>
      <c r="B33" s="70"/>
      <c r="C33" s="70"/>
      <c r="D33" s="70"/>
      <c r="E33" s="70"/>
      <c r="F33" s="70"/>
      <c r="G33" s="70"/>
      <c r="H33" s="70"/>
      <c r="I33" s="70"/>
    </row>
    <row r="34" spans="1:9" x14ac:dyDescent="0.25">
      <c r="A34" s="70"/>
      <c r="B34" s="70"/>
      <c r="C34" s="70"/>
      <c r="D34" s="70"/>
      <c r="E34" s="70"/>
      <c r="F34" s="70"/>
      <c r="G34" s="70"/>
      <c r="H34" s="70"/>
      <c r="I34" s="70"/>
    </row>
    <row r="35" spans="1:9" x14ac:dyDescent="0.25">
      <c r="A35" s="355" t="s">
        <v>267</v>
      </c>
      <c r="B35" s="70"/>
      <c r="C35" s="70"/>
      <c r="D35" s="70"/>
      <c r="E35" s="70"/>
      <c r="F35" s="70"/>
      <c r="G35" s="70"/>
      <c r="H35" s="70"/>
      <c r="I35" s="70"/>
    </row>
    <row r="36" spans="1:9" x14ac:dyDescent="0.25">
      <c r="A36" s="70"/>
      <c r="B36" s="70"/>
      <c r="C36" s="70"/>
      <c r="D36" s="70"/>
      <c r="E36" s="70"/>
      <c r="F36" s="70"/>
      <c r="G36" s="70"/>
      <c r="H36" s="70"/>
      <c r="I36" s="70"/>
    </row>
    <row r="37" spans="1:9" s="70" customFormat="1" x14ac:dyDescent="0.25"/>
    <row r="38" spans="1:9" s="70" customFormat="1" x14ac:dyDescent="0.25"/>
    <row r="40" spans="1:9" x14ac:dyDescent="0.25">
      <c r="A40" s="1113" t="s">
        <v>469</v>
      </c>
      <c r="B40" s="1113"/>
      <c r="C40" s="1113"/>
      <c r="D40" s="1113"/>
      <c r="E40" s="1113"/>
      <c r="F40" s="1113"/>
      <c r="G40" s="1113"/>
      <c r="H40" s="1113"/>
      <c r="I40" s="1113"/>
    </row>
    <row r="41" spans="1:9" x14ac:dyDescent="0.25">
      <c r="A41" s="70"/>
      <c r="B41" s="70"/>
      <c r="C41" s="70"/>
      <c r="D41" s="70"/>
      <c r="E41" s="70"/>
      <c r="F41" s="70"/>
      <c r="G41" s="70"/>
      <c r="H41" s="70"/>
      <c r="I41" s="70"/>
    </row>
    <row r="42" spans="1:9" x14ac:dyDescent="0.25">
      <c r="A42" s="355" t="s">
        <v>266</v>
      </c>
      <c r="B42" s="70"/>
      <c r="C42" s="70"/>
      <c r="D42" s="70"/>
      <c r="E42" s="70"/>
      <c r="F42" s="70"/>
      <c r="G42" s="70"/>
      <c r="H42" s="70"/>
      <c r="I42" s="70"/>
    </row>
    <row r="43" spans="1:9" x14ac:dyDescent="0.25">
      <c r="A43" s="70"/>
      <c r="B43" s="70"/>
      <c r="C43" s="70"/>
      <c r="D43" s="70"/>
      <c r="E43" s="70"/>
      <c r="F43" s="70"/>
      <c r="G43" s="70"/>
      <c r="H43" s="70"/>
      <c r="I43" s="70"/>
    </row>
    <row r="44" spans="1:9" s="70" customFormat="1" x14ac:dyDescent="0.25"/>
    <row r="45" spans="1:9" x14ac:dyDescent="0.25">
      <c r="A45" s="70"/>
      <c r="B45" s="70"/>
      <c r="C45" s="70"/>
      <c r="D45" s="70"/>
      <c r="E45" s="70"/>
      <c r="F45" s="70"/>
      <c r="G45" s="70"/>
      <c r="H45" s="70"/>
      <c r="I45" s="70"/>
    </row>
    <row r="46" spans="1:9" x14ac:dyDescent="0.25">
      <c r="A46" s="70"/>
      <c r="B46" s="70"/>
      <c r="C46" s="70"/>
      <c r="D46" s="70"/>
      <c r="E46" s="70"/>
      <c r="F46" s="70"/>
      <c r="G46" s="70"/>
      <c r="H46" s="70"/>
      <c r="I46" s="70"/>
    </row>
    <row r="47" spans="1:9" x14ac:dyDescent="0.25">
      <c r="A47" s="355" t="s">
        <v>268</v>
      </c>
      <c r="B47" s="70"/>
      <c r="C47" s="70"/>
      <c r="D47" s="70"/>
      <c r="E47" s="70"/>
      <c r="F47" s="70"/>
      <c r="G47" s="70"/>
      <c r="H47" s="70"/>
      <c r="I47" s="70"/>
    </row>
    <row r="48" spans="1:9" x14ac:dyDescent="0.25">
      <c r="A48" s="70"/>
      <c r="B48" s="70"/>
      <c r="C48" s="70"/>
      <c r="D48" s="70"/>
      <c r="E48" s="70"/>
      <c r="F48" s="70"/>
      <c r="G48" s="70"/>
      <c r="H48" s="70"/>
      <c r="I48" s="70"/>
    </row>
    <row r="49" spans="1:9" s="70" customFormat="1" x14ac:dyDescent="0.25"/>
    <row r="50" spans="1:9" x14ac:dyDescent="0.25">
      <c r="A50" s="70"/>
      <c r="B50" s="70"/>
      <c r="C50" s="70"/>
      <c r="D50" s="70"/>
      <c r="E50" s="70"/>
      <c r="F50" s="70"/>
      <c r="G50" s="70"/>
      <c r="H50" s="70"/>
      <c r="I50" s="70"/>
    </row>
    <row r="51" spans="1:9" x14ac:dyDescent="0.25">
      <c r="A51" s="70"/>
      <c r="B51" s="70"/>
      <c r="C51" s="70"/>
      <c r="D51" s="70"/>
      <c r="E51" s="70"/>
      <c r="F51" s="70"/>
      <c r="G51" s="70"/>
      <c r="H51" s="70"/>
      <c r="I51" s="70"/>
    </row>
    <row r="52" spans="1:9" x14ac:dyDescent="0.25">
      <c r="A52" s="355" t="s">
        <v>267</v>
      </c>
      <c r="B52" s="70"/>
      <c r="C52" s="70"/>
      <c r="D52" s="70"/>
      <c r="E52" s="70"/>
      <c r="F52" s="70"/>
      <c r="G52" s="70"/>
      <c r="H52" s="70"/>
      <c r="I52" s="70"/>
    </row>
    <row r="53" spans="1:9" x14ac:dyDescent="0.25">
      <c r="A53" s="70"/>
      <c r="B53" s="70"/>
      <c r="C53" s="70"/>
      <c r="D53" s="70"/>
      <c r="E53" s="70"/>
      <c r="F53" s="70"/>
      <c r="G53" s="70"/>
      <c r="H53" s="70"/>
      <c r="I53" s="70"/>
    </row>
    <row r="54" spans="1:9" s="70" customFormat="1" x14ac:dyDescent="0.25"/>
    <row r="55" spans="1:9" s="70" customFormat="1" x14ac:dyDescent="0.25"/>
    <row r="57" spans="1:9" x14ac:dyDescent="0.25">
      <c r="A57" s="1113" t="s">
        <v>470</v>
      </c>
      <c r="B57" s="1113"/>
      <c r="C57" s="1113"/>
      <c r="D57" s="1113"/>
      <c r="E57" s="1113"/>
      <c r="F57" s="1113"/>
      <c r="G57" s="1113"/>
      <c r="H57" s="1113"/>
      <c r="I57" s="1113"/>
    </row>
    <row r="58" spans="1:9" x14ac:dyDescent="0.25">
      <c r="A58" s="70"/>
      <c r="B58" s="70"/>
      <c r="C58" s="70"/>
      <c r="D58" s="70"/>
      <c r="E58" s="70"/>
      <c r="F58" s="70"/>
      <c r="G58" s="70"/>
      <c r="H58" s="70"/>
      <c r="I58" s="70"/>
    </row>
    <row r="59" spans="1:9" x14ac:dyDescent="0.25">
      <c r="A59" s="355" t="s">
        <v>266</v>
      </c>
      <c r="B59" s="70"/>
      <c r="C59" s="70"/>
      <c r="D59" s="70"/>
      <c r="E59" s="70"/>
      <c r="F59" s="70"/>
      <c r="G59" s="70"/>
      <c r="H59" s="70"/>
      <c r="I59" s="70"/>
    </row>
    <row r="60" spans="1:9" x14ac:dyDescent="0.25">
      <c r="A60" s="70"/>
      <c r="B60" s="70"/>
      <c r="C60" s="70"/>
      <c r="D60" s="70"/>
      <c r="E60" s="70"/>
      <c r="F60" s="70"/>
      <c r="G60" s="70"/>
      <c r="H60" s="70"/>
      <c r="I60" s="70"/>
    </row>
    <row r="61" spans="1:9" s="70" customFormat="1" x14ac:dyDescent="0.25"/>
    <row r="62" spans="1:9" x14ac:dyDescent="0.25">
      <c r="A62" s="70"/>
      <c r="B62" s="70"/>
      <c r="C62" s="70"/>
      <c r="D62" s="70"/>
      <c r="E62" s="70"/>
      <c r="F62" s="70"/>
      <c r="G62" s="70"/>
      <c r="H62" s="70"/>
      <c r="I62" s="70"/>
    </row>
    <row r="63" spans="1:9" x14ac:dyDescent="0.25">
      <c r="A63" s="70"/>
      <c r="B63" s="70"/>
      <c r="C63" s="70"/>
      <c r="D63" s="70"/>
      <c r="E63" s="70"/>
      <c r="F63" s="70"/>
      <c r="G63" s="70"/>
      <c r="H63" s="70"/>
      <c r="I63" s="70"/>
    </row>
    <row r="64" spans="1:9" x14ac:dyDescent="0.25">
      <c r="A64" s="355" t="s">
        <v>268</v>
      </c>
      <c r="B64" s="70"/>
      <c r="C64" s="70"/>
      <c r="D64" s="70"/>
      <c r="E64" s="70"/>
      <c r="F64" s="70"/>
      <c r="G64" s="70"/>
      <c r="H64" s="70"/>
      <c r="I64" s="70"/>
    </row>
    <row r="65" spans="1:9" x14ac:dyDescent="0.25">
      <c r="A65" s="70"/>
      <c r="B65" s="70"/>
      <c r="C65" s="70"/>
      <c r="D65" s="70"/>
      <c r="E65" s="70"/>
      <c r="F65" s="70"/>
      <c r="G65" s="70"/>
      <c r="H65" s="70"/>
      <c r="I65" s="70"/>
    </row>
    <row r="66" spans="1:9" s="70" customFormat="1" x14ac:dyDescent="0.25"/>
    <row r="67" spans="1:9" x14ac:dyDescent="0.25">
      <c r="A67" s="70"/>
      <c r="B67" s="70"/>
      <c r="C67" s="70"/>
      <c r="D67" s="70"/>
      <c r="E67" s="70"/>
      <c r="F67" s="70"/>
      <c r="G67" s="70"/>
      <c r="H67" s="70"/>
      <c r="I67" s="70"/>
    </row>
    <row r="68" spans="1:9" x14ac:dyDescent="0.25">
      <c r="A68" s="70"/>
      <c r="B68" s="70"/>
      <c r="C68" s="70"/>
      <c r="D68" s="70"/>
      <c r="E68" s="70"/>
      <c r="F68" s="70"/>
      <c r="G68" s="70"/>
      <c r="H68" s="70"/>
      <c r="I68" s="70"/>
    </row>
    <row r="69" spans="1:9" x14ac:dyDescent="0.25">
      <c r="A69" s="355" t="s">
        <v>267</v>
      </c>
      <c r="B69" s="70"/>
      <c r="C69" s="70"/>
      <c r="D69" s="70"/>
      <c r="E69" s="70"/>
      <c r="F69" s="70"/>
      <c r="G69" s="70"/>
      <c r="H69" s="70"/>
      <c r="I69" s="70"/>
    </row>
    <row r="70" spans="1:9" x14ac:dyDescent="0.25">
      <c r="A70" s="70"/>
      <c r="B70" s="70"/>
      <c r="C70" s="70"/>
      <c r="D70" s="70"/>
      <c r="E70" s="70"/>
      <c r="F70" s="70"/>
      <c r="G70" s="70"/>
      <c r="H70" s="70"/>
      <c r="I70" s="70"/>
    </row>
    <row r="71" spans="1:9" s="70" customFormat="1" x14ac:dyDescent="0.25"/>
    <row r="72" spans="1:9" s="70" customFormat="1" x14ac:dyDescent="0.25"/>
    <row r="74" spans="1:9" x14ac:dyDescent="0.25">
      <c r="A74" s="1113" t="s">
        <v>471</v>
      </c>
      <c r="B74" s="1113"/>
      <c r="C74" s="1113"/>
      <c r="D74" s="1113"/>
      <c r="E74" s="1113"/>
      <c r="F74" s="1113"/>
      <c r="G74" s="1113"/>
      <c r="H74" s="1113"/>
      <c r="I74" s="1113"/>
    </row>
    <row r="75" spans="1:9" x14ac:dyDescent="0.25">
      <c r="A75" s="70"/>
      <c r="B75" s="70"/>
      <c r="C75" s="70"/>
      <c r="D75" s="70"/>
      <c r="E75" s="70"/>
      <c r="F75" s="70"/>
      <c r="G75" s="70"/>
      <c r="H75" s="70"/>
      <c r="I75" s="70"/>
    </row>
    <row r="76" spans="1:9" x14ac:dyDescent="0.25">
      <c r="A76" s="355" t="s">
        <v>266</v>
      </c>
      <c r="B76" s="70"/>
      <c r="C76" s="70"/>
      <c r="D76" s="70"/>
      <c r="E76" s="70"/>
      <c r="F76" s="70"/>
      <c r="G76" s="70"/>
      <c r="H76" s="70"/>
      <c r="I76" s="70"/>
    </row>
    <row r="77" spans="1:9" x14ac:dyDescent="0.25">
      <c r="A77" s="70"/>
      <c r="B77" s="70"/>
      <c r="C77" s="70"/>
      <c r="D77" s="70"/>
      <c r="E77" s="70"/>
      <c r="F77" s="70"/>
      <c r="G77" s="70"/>
      <c r="H77" s="70"/>
      <c r="I77" s="70"/>
    </row>
    <row r="78" spans="1:9" s="70" customFormat="1" x14ac:dyDescent="0.25"/>
    <row r="79" spans="1:9" x14ac:dyDescent="0.25">
      <c r="A79" s="70"/>
      <c r="B79" s="70"/>
      <c r="C79" s="70"/>
      <c r="D79" s="70"/>
      <c r="E79" s="70"/>
      <c r="F79" s="70"/>
      <c r="G79" s="70"/>
      <c r="H79" s="70"/>
      <c r="I79" s="70"/>
    </row>
    <row r="80" spans="1:9" x14ac:dyDescent="0.25">
      <c r="A80" s="70"/>
      <c r="B80" s="70"/>
      <c r="C80" s="70"/>
      <c r="D80" s="70"/>
      <c r="E80" s="70"/>
      <c r="F80" s="70"/>
      <c r="G80" s="70"/>
      <c r="H80" s="70"/>
      <c r="I80" s="70"/>
    </row>
    <row r="81" spans="1:9" x14ac:dyDescent="0.25">
      <c r="A81" s="355" t="s">
        <v>268</v>
      </c>
      <c r="B81" s="70"/>
      <c r="C81" s="70"/>
      <c r="D81" s="70"/>
      <c r="E81" s="70"/>
      <c r="F81" s="70"/>
      <c r="G81" s="70"/>
      <c r="H81" s="70"/>
      <c r="I81" s="70"/>
    </row>
    <row r="82" spans="1:9" x14ac:dyDescent="0.25">
      <c r="A82" s="70"/>
      <c r="B82" s="70"/>
      <c r="C82" s="70"/>
      <c r="D82" s="70"/>
      <c r="E82" s="70"/>
      <c r="F82" s="70"/>
      <c r="G82" s="70"/>
      <c r="H82" s="70"/>
      <c r="I82" s="70"/>
    </row>
    <row r="83" spans="1:9" s="70" customFormat="1" x14ac:dyDescent="0.25"/>
    <row r="84" spans="1:9" x14ac:dyDescent="0.25">
      <c r="A84" s="70"/>
      <c r="B84" s="70"/>
      <c r="C84" s="70"/>
      <c r="D84" s="70"/>
      <c r="E84" s="70"/>
      <c r="F84" s="70"/>
      <c r="G84" s="70"/>
      <c r="H84" s="70"/>
      <c r="I84" s="70"/>
    </row>
    <row r="85" spans="1:9" x14ac:dyDescent="0.25">
      <c r="A85" s="70"/>
      <c r="B85" s="70"/>
      <c r="C85" s="70"/>
      <c r="D85" s="70"/>
      <c r="E85" s="70"/>
      <c r="F85" s="70"/>
      <c r="G85" s="70"/>
      <c r="H85" s="70"/>
      <c r="I85" s="70"/>
    </row>
    <row r="86" spans="1:9" x14ac:dyDescent="0.25">
      <c r="A86" s="355" t="s">
        <v>267</v>
      </c>
      <c r="B86" s="70"/>
      <c r="C86" s="70"/>
      <c r="D86" s="70"/>
      <c r="E86" s="70"/>
      <c r="F86" s="70"/>
      <c r="G86" s="70"/>
      <c r="H86" s="70"/>
      <c r="I86" s="70"/>
    </row>
  </sheetData>
  <mergeCells count="7">
    <mergeCell ref="A3:I3"/>
    <mergeCell ref="A1:I1"/>
    <mergeCell ref="A40:I40"/>
    <mergeCell ref="A57:I57"/>
    <mergeCell ref="A74:I74"/>
    <mergeCell ref="A6:I6"/>
    <mergeCell ref="A23:I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Footer>&amp;C&amp;P</oddFooter>
  </headerFooter>
  <rowBreaks count="1" manualBreakCount="1">
    <brk id="56" max="8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33"/>
  <sheetViews>
    <sheetView zoomScaleNormal="100" workbookViewId="0">
      <selection activeCell="H21" sqref="H21"/>
    </sheetView>
  </sheetViews>
  <sheetFormatPr baseColWidth="10" defaultRowHeight="15" x14ac:dyDescent="0.25"/>
  <cols>
    <col min="1" max="1" width="15.28515625" customWidth="1"/>
    <col min="2" max="2" width="16.5703125" customWidth="1"/>
    <col min="3" max="3" width="15.85546875" customWidth="1"/>
    <col min="4" max="4" width="19.28515625" customWidth="1"/>
    <col min="5" max="5" width="2.85546875" customWidth="1"/>
    <col min="6" max="6" width="14.140625" customWidth="1"/>
    <col min="7" max="7" width="3" customWidth="1"/>
  </cols>
  <sheetData>
    <row r="1" spans="1:9" ht="29.25" customHeight="1" x14ac:dyDescent="0.25">
      <c r="A1" s="1120" t="s">
        <v>312</v>
      </c>
      <c r="B1" s="1121"/>
      <c r="C1" s="1121"/>
      <c r="D1" s="1121"/>
      <c r="E1" s="1121"/>
      <c r="F1" s="1121"/>
      <c r="G1" s="1122"/>
    </row>
    <row r="3" spans="1:9" x14ac:dyDescent="0.25">
      <c r="A3" s="237"/>
      <c r="B3" s="237"/>
      <c r="C3" s="237"/>
      <c r="D3" s="237"/>
      <c r="E3" s="237"/>
      <c r="F3" s="237"/>
      <c r="G3" s="237"/>
    </row>
    <row r="4" spans="1:9" ht="15.75" x14ac:dyDescent="0.25">
      <c r="A4" s="1114" t="s">
        <v>272</v>
      </c>
      <c r="B4" s="1123"/>
      <c r="C4" s="1123"/>
      <c r="D4" s="1123"/>
      <c r="E4" s="1123"/>
      <c r="F4" s="1123"/>
      <c r="G4" s="237"/>
    </row>
    <row r="5" spans="1:9" s="70" customFormat="1" ht="15.75" x14ac:dyDescent="0.25">
      <c r="A5" s="381"/>
      <c r="B5" s="382"/>
      <c r="C5" s="382"/>
      <c r="D5" s="382"/>
      <c r="E5" s="382"/>
      <c r="F5" s="382"/>
      <c r="G5" s="237"/>
    </row>
    <row r="6" spans="1:9" ht="105.75" customHeight="1" x14ac:dyDescent="0.25">
      <c r="A6" s="1124" t="s">
        <v>279</v>
      </c>
      <c r="B6" s="1125"/>
      <c r="C6" s="1125"/>
      <c r="D6" s="1125"/>
      <c r="E6" s="1125"/>
      <c r="F6" s="1125"/>
      <c r="G6" s="1126"/>
      <c r="H6" s="369"/>
      <c r="I6" s="369"/>
    </row>
    <row r="7" spans="1:9" x14ac:dyDescent="0.25">
      <c r="A7" s="372"/>
      <c r="B7" s="372"/>
      <c r="C7" s="372"/>
      <c r="D7" s="372"/>
      <c r="E7" s="372"/>
      <c r="F7" s="372"/>
      <c r="G7" s="237"/>
    </row>
    <row r="8" spans="1:9" x14ac:dyDescent="0.25">
      <c r="A8" s="373"/>
      <c r="B8" s="237"/>
      <c r="C8" s="237"/>
      <c r="D8" s="237"/>
      <c r="E8" s="237"/>
      <c r="F8" s="237"/>
      <c r="G8" s="237"/>
    </row>
    <row r="9" spans="1:9" ht="102" customHeight="1" x14ac:dyDescent="0.25">
      <c r="A9" s="1124" t="s">
        <v>280</v>
      </c>
      <c r="B9" s="1125"/>
      <c r="C9" s="1125"/>
      <c r="D9" s="1125"/>
      <c r="E9" s="1125"/>
      <c r="F9" s="1125"/>
      <c r="G9" s="1125"/>
      <c r="H9" s="371"/>
      <c r="I9" s="370"/>
    </row>
    <row r="10" spans="1:9" x14ac:dyDescent="0.25">
      <c r="A10" s="1127" t="s">
        <v>269</v>
      </c>
      <c r="B10" s="1127"/>
      <c r="C10" s="1127"/>
      <c r="D10" s="1127"/>
      <c r="E10" s="1127"/>
      <c r="F10" s="237"/>
      <c r="G10" s="237"/>
    </row>
    <row r="11" spans="1:9" x14ac:dyDescent="0.25">
      <c r="A11" s="237"/>
      <c r="B11" s="374"/>
      <c r="C11" s="237"/>
      <c r="D11" s="237"/>
      <c r="E11" s="237"/>
      <c r="F11" s="237"/>
      <c r="G11" s="237"/>
    </row>
    <row r="12" spans="1:9" ht="72.75" customHeight="1" x14ac:dyDescent="0.25">
      <c r="A12" s="1117" t="s">
        <v>281</v>
      </c>
      <c r="B12" s="1118"/>
      <c r="C12" s="1118"/>
      <c r="D12" s="1118"/>
      <c r="E12" s="1118"/>
      <c r="F12" s="1118"/>
      <c r="G12" s="1119"/>
      <c r="H12" s="370"/>
      <c r="I12" s="370"/>
    </row>
    <row r="13" spans="1:9" x14ac:dyDescent="0.25">
      <c r="A13" s="375"/>
      <c r="B13" s="237"/>
      <c r="C13" s="237"/>
      <c r="D13" s="237"/>
      <c r="E13" s="237"/>
      <c r="F13" s="237"/>
      <c r="G13" s="237"/>
    </row>
    <row r="14" spans="1:9" ht="15.75" x14ac:dyDescent="0.25">
      <c r="A14" s="1114" t="s">
        <v>273</v>
      </c>
      <c r="B14" s="1123"/>
      <c r="C14" s="1123"/>
      <c r="D14" s="1123"/>
      <c r="E14" s="1123"/>
      <c r="F14" s="1123"/>
      <c r="G14" s="237"/>
    </row>
    <row r="15" spans="1:9" ht="15.75" x14ac:dyDescent="0.25">
      <c r="A15" s="376"/>
      <c r="B15" s="237"/>
      <c r="C15" s="237"/>
      <c r="D15" s="237"/>
      <c r="E15" s="237"/>
      <c r="F15" s="237"/>
      <c r="G15" s="237"/>
    </row>
    <row r="16" spans="1:9" x14ac:dyDescent="0.25">
      <c r="A16" s="372" t="s">
        <v>271</v>
      </c>
      <c r="B16" s="237"/>
      <c r="C16" s="237"/>
      <c r="D16" s="377" t="s">
        <v>44</v>
      </c>
      <c r="E16" s="378"/>
      <c r="F16" s="377" t="s">
        <v>270</v>
      </c>
      <c r="G16" s="378"/>
    </row>
    <row r="17" spans="1:7" ht="15.75" x14ac:dyDescent="0.25">
      <c r="A17" s="379"/>
      <c r="B17" s="237"/>
      <c r="C17" s="237"/>
      <c r="D17" s="237"/>
      <c r="E17" s="237"/>
      <c r="F17" s="237"/>
      <c r="G17" s="237"/>
    </row>
    <row r="18" spans="1:7" ht="15.75" x14ac:dyDescent="0.25">
      <c r="A18" s="1123" t="s">
        <v>274</v>
      </c>
      <c r="B18" s="1123"/>
      <c r="C18" s="1123"/>
      <c r="D18" s="1123"/>
      <c r="E18" s="237"/>
      <c r="F18" s="237"/>
      <c r="G18" s="237"/>
    </row>
    <row r="19" spans="1:7" x14ac:dyDescent="0.25">
      <c r="A19" s="237"/>
      <c r="B19" s="237"/>
      <c r="C19" s="237"/>
      <c r="D19" s="237"/>
      <c r="E19" s="237"/>
      <c r="F19" s="237"/>
      <c r="G19" s="237"/>
    </row>
    <row r="20" spans="1:7" ht="39.950000000000003" customHeight="1" x14ac:dyDescent="0.25">
      <c r="A20" s="380" t="s">
        <v>275</v>
      </c>
      <c r="B20" s="383"/>
      <c r="C20" s="383"/>
      <c r="D20" s="383"/>
      <c r="E20" s="1116"/>
      <c r="F20" s="1116"/>
      <c r="G20" s="1116"/>
    </row>
    <row r="21" spans="1:7" ht="39.950000000000003" customHeight="1" x14ac:dyDescent="0.25">
      <c r="A21" s="380" t="s">
        <v>276</v>
      </c>
      <c r="B21" s="383"/>
      <c r="C21" s="383"/>
      <c r="D21" s="383"/>
      <c r="E21" s="1116"/>
      <c r="F21" s="1116"/>
      <c r="G21" s="1116"/>
    </row>
    <row r="22" spans="1:7" x14ac:dyDescent="0.25">
      <c r="A22" s="237"/>
      <c r="B22" s="237"/>
      <c r="C22" s="237"/>
      <c r="D22" s="237"/>
      <c r="E22" s="237"/>
      <c r="F22" s="237"/>
      <c r="G22" s="237"/>
    </row>
    <row r="23" spans="1:7" ht="30" customHeight="1" x14ac:dyDescent="0.25">
      <c r="A23" s="1115" t="s">
        <v>277</v>
      </c>
      <c r="B23" s="1115"/>
      <c r="C23" s="1115"/>
      <c r="D23" s="1115"/>
      <c r="E23" s="1115"/>
      <c r="F23" s="1115"/>
      <c r="G23" s="1115"/>
    </row>
    <row r="24" spans="1:7" ht="32.25" customHeight="1" x14ac:dyDescent="0.25">
      <c r="A24" s="1115" t="s">
        <v>278</v>
      </c>
      <c r="B24" s="1115"/>
      <c r="C24" s="1115"/>
      <c r="D24" s="1115"/>
      <c r="E24" s="1115"/>
      <c r="F24" s="1115"/>
      <c r="G24" s="1115"/>
    </row>
    <row r="25" spans="1:7" x14ac:dyDescent="0.25">
      <c r="A25" s="237"/>
      <c r="B25" s="237"/>
      <c r="C25" s="237"/>
      <c r="D25" s="237"/>
      <c r="E25" s="237"/>
      <c r="F25" s="237"/>
      <c r="G25" s="237"/>
    </row>
    <row r="26" spans="1:7" ht="15.75" x14ac:dyDescent="0.25">
      <c r="A26" s="1114" t="s">
        <v>305</v>
      </c>
      <c r="B26" s="1114"/>
      <c r="C26" s="403"/>
      <c r="D26" s="377" t="s">
        <v>44</v>
      </c>
      <c r="E26" s="378"/>
      <c r="F26" s="377" t="s">
        <v>270</v>
      </c>
      <c r="G26" s="378"/>
    </row>
    <row r="27" spans="1:7" x14ac:dyDescent="0.25">
      <c r="A27" t="s">
        <v>306</v>
      </c>
    </row>
    <row r="29" spans="1:7" ht="33.75" customHeight="1" x14ac:dyDescent="0.25">
      <c r="A29" s="404" t="s">
        <v>309</v>
      </c>
      <c r="B29" s="405" t="s">
        <v>307</v>
      </c>
      <c r="C29" s="405" t="s">
        <v>311</v>
      </c>
      <c r="D29" s="405" t="s">
        <v>308</v>
      </c>
    </row>
    <row r="30" spans="1:7" ht="30.75" customHeight="1" x14ac:dyDescent="0.25">
      <c r="A30" s="394" t="s">
        <v>276</v>
      </c>
      <c r="B30" s="57"/>
      <c r="C30" s="57"/>
      <c r="D30" s="57"/>
    </row>
    <row r="32" spans="1:7" ht="30" customHeight="1" x14ac:dyDescent="0.25">
      <c r="A32" s="1115" t="s">
        <v>310</v>
      </c>
      <c r="B32" s="1115"/>
      <c r="C32" s="1115"/>
      <c r="D32" s="1115"/>
      <c r="E32" s="1115"/>
      <c r="F32" s="1115"/>
      <c r="G32" s="1115"/>
    </row>
    <row r="33" spans="1:7" ht="27.75" customHeight="1" x14ac:dyDescent="0.25">
      <c r="A33" s="1115" t="s">
        <v>278</v>
      </c>
      <c r="B33" s="1115"/>
      <c r="C33" s="1115"/>
      <c r="D33" s="1115"/>
      <c r="E33" s="1115"/>
      <c r="F33" s="1115"/>
      <c r="G33" s="1115"/>
    </row>
  </sheetData>
  <mergeCells count="15">
    <mergeCell ref="A1:G1"/>
    <mergeCell ref="A23:G23"/>
    <mergeCell ref="A24:G24"/>
    <mergeCell ref="A14:F14"/>
    <mergeCell ref="A18:D18"/>
    <mergeCell ref="E20:G20"/>
    <mergeCell ref="A6:G6"/>
    <mergeCell ref="A9:G9"/>
    <mergeCell ref="A4:F4"/>
    <mergeCell ref="A10:E10"/>
    <mergeCell ref="A26:B26"/>
    <mergeCell ref="A32:G32"/>
    <mergeCell ref="A33:G33"/>
    <mergeCell ref="E21:G21"/>
    <mergeCell ref="A12:G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4"/>
  <sheetViews>
    <sheetView zoomScaleNormal="100" workbookViewId="0">
      <selection activeCell="C11" sqref="C11"/>
    </sheetView>
  </sheetViews>
  <sheetFormatPr baseColWidth="10" defaultRowHeight="15" x14ac:dyDescent="0.25"/>
  <cols>
    <col min="1" max="1" width="78.85546875" bestFit="1" customWidth="1"/>
    <col min="2" max="2" width="19" bestFit="1" customWidth="1"/>
    <col min="6" max="6" width="41.85546875" bestFit="1" customWidth="1"/>
    <col min="7" max="7" width="41.5703125" customWidth="1"/>
    <col min="8" max="8" width="35" customWidth="1"/>
    <col min="9" max="9" width="15" customWidth="1"/>
  </cols>
  <sheetData>
    <row r="1" spans="1:9" s="185" customFormat="1" ht="12.75" thickBot="1" x14ac:dyDescent="0.25"/>
    <row r="2" spans="1:9" s="185" customFormat="1" ht="12.75" thickBot="1" x14ac:dyDescent="0.25">
      <c r="A2" s="854" t="s">
        <v>440</v>
      </c>
      <c r="B2" s="855"/>
      <c r="C2" s="855"/>
      <c r="D2" s="855"/>
      <c r="E2" s="855"/>
      <c r="F2" s="855"/>
      <c r="G2" s="855"/>
      <c r="H2" s="855"/>
      <c r="I2" s="856"/>
    </row>
    <row r="3" spans="1:9" s="185" customFormat="1" ht="12.75" thickBot="1" x14ac:dyDescent="0.25">
      <c r="C3" s="857"/>
      <c r="D3" s="857"/>
      <c r="E3" s="857"/>
    </row>
    <row r="4" spans="1:9" s="185" customFormat="1" ht="45.75" customHeight="1" thickBot="1" x14ac:dyDescent="0.25">
      <c r="B4" s="186" t="s">
        <v>94</v>
      </c>
      <c r="C4" s="858" t="s">
        <v>68</v>
      </c>
      <c r="D4" s="858"/>
      <c r="E4" s="859"/>
      <c r="F4" s="187" t="s">
        <v>69</v>
      </c>
      <c r="G4" s="188"/>
      <c r="H4" s="189"/>
      <c r="I4" s="234" t="s">
        <v>149</v>
      </c>
    </row>
    <row r="5" spans="1:9" s="185" customFormat="1" ht="60.75" thickBot="1" x14ac:dyDescent="0.25">
      <c r="A5" s="190" t="s">
        <v>0</v>
      </c>
      <c r="B5" s="190" t="s">
        <v>144</v>
      </c>
      <c r="C5" s="191" t="s">
        <v>9</v>
      </c>
      <c r="D5" s="191" t="s">
        <v>7</v>
      </c>
      <c r="E5" s="192" t="s">
        <v>8</v>
      </c>
      <c r="F5" s="193" t="s">
        <v>10</v>
      </c>
      <c r="G5" s="191" t="s">
        <v>11</v>
      </c>
      <c r="H5" s="229" t="s">
        <v>53</v>
      </c>
      <c r="I5" s="860"/>
    </row>
    <row r="6" spans="1:9" s="185" customFormat="1" ht="12.75" thickBot="1" x14ac:dyDescent="0.25">
      <c r="A6" s="194" t="s">
        <v>1</v>
      </c>
      <c r="B6" s="195" t="s">
        <v>147</v>
      </c>
      <c r="C6" s="196">
        <v>20000</v>
      </c>
      <c r="D6" s="197"/>
      <c r="E6" s="198"/>
      <c r="F6" s="199"/>
      <c r="G6" s="197"/>
      <c r="H6" s="230"/>
      <c r="I6" s="860"/>
    </row>
    <row r="7" spans="1:9" s="185" customFormat="1" ht="60.75" thickBot="1" x14ac:dyDescent="0.25">
      <c r="A7" s="190" t="s">
        <v>45</v>
      </c>
      <c r="B7" s="190"/>
      <c r="C7" s="191" t="s">
        <v>9</v>
      </c>
      <c r="D7" s="191" t="s">
        <v>7</v>
      </c>
      <c r="E7" s="192" t="s">
        <v>8</v>
      </c>
      <c r="F7" s="193" t="s">
        <v>10</v>
      </c>
      <c r="G7" s="191" t="s">
        <v>11</v>
      </c>
      <c r="H7" s="229" t="s">
        <v>53</v>
      </c>
      <c r="I7" s="860"/>
    </row>
    <row r="8" spans="1:9" s="185" customFormat="1" ht="12.75" thickBot="1" x14ac:dyDescent="0.25">
      <c r="A8" s="200" t="s">
        <v>4</v>
      </c>
      <c r="B8" s="201" t="s">
        <v>148</v>
      </c>
      <c r="C8" s="202"/>
      <c r="D8" s="203"/>
      <c r="E8" s="204"/>
      <c r="F8" s="205"/>
      <c r="G8" s="203"/>
      <c r="H8" s="231"/>
      <c r="I8" s="860"/>
    </row>
    <row r="9" spans="1:9" s="185" customFormat="1" ht="60.75" thickBot="1" x14ac:dyDescent="0.25">
      <c r="A9" s="220" t="s">
        <v>42</v>
      </c>
      <c r="B9" s="221"/>
      <c r="C9" s="191" t="s">
        <v>43</v>
      </c>
      <c r="D9" s="221" t="s">
        <v>150</v>
      </c>
      <c r="E9" s="222" t="s">
        <v>8</v>
      </c>
      <c r="F9" s="223" t="s">
        <v>10</v>
      </c>
      <c r="G9" s="221" t="s">
        <v>11</v>
      </c>
      <c r="H9" s="232" t="s">
        <v>53</v>
      </c>
      <c r="I9" s="860"/>
    </row>
    <row r="10" spans="1:9" s="185" customFormat="1" ht="12.75" customHeight="1" x14ac:dyDescent="0.2">
      <c r="A10" s="224" t="s">
        <v>145</v>
      </c>
      <c r="B10" s="225" t="s">
        <v>146</v>
      </c>
      <c r="C10" s="235">
        <v>20</v>
      </c>
      <c r="D10" s="228"/>
      <c r="E10" s="226"/>
      <c r="F10" s="227"/>
      <c r="G10" s="228"/>
      <c r="H10" s="233"/>
      <c r="I10" s="860"/>
    </row>
    <row r="11" spans="1:9" s="185" customFormat="1" ht="12.75" customHeight="1" x14ac:dyDescent="0.2">
      <c r="A11" s="224" t="s">
        <v>555</v>
      </c>
      <c r="B11" s="225" t="s">
        <v>554</v>
      </c>
      <c r="C11" s="235">
        <v>150</v>
      </c>
      <c r="D11" s="228"/>
      <c r="E11" s="226"/>
      <c r="F11" s="227"/>
      <c r="G11" s="228"/>
      <c r="H11" s="228"/>
      <c r="I11" s="685"/>
    </row>
    <row r="12" spans="1:9" s="185" customFormat="1" ht="12" x14ac:dyDescent="0.2">
      <c r="A12" s="185" t="s">
        <v>248</v>
      </c>
    </row>
    <row r="13" spans="1:9" s="185" customFormat="1" ht="12" x14ac:dyDescent="0.2"/>
    <row r="14" spans="1:9" s="574" customFormat="1" ht="26.45" customHeight="1" x14ac:dyDescent="0.4">
      <c r="A14" s="588" t="s">
        <v>472</v>
      </c>
    </row>
    <row r="15" spans="1:9" s="185" customFormat="1" ht="12.75" thickBot="1" x14ac:dyDescent="0.25"/>
    <row r="16" spans="1:9" s="185" customFormat="1" ht="12.75" thickBot="1" x14ac:dyDescent="0.25">
      <c r="A16" s="206" t="s">
        <v>14</v>
      </c>
      <c r="B16" s="207"/>
      <c r="C16" s="208"/>
    </row>
    <row r="17" spans="1:9" s="185" customFormat="1" ht="12.75" thickBot="1" x14ac:dyDescent="0.25">
      <c r="A17" s="209" t="s">
        <v>46</v>
      </c>
      <c r="B17" s="207"/>
      <c r="C17" s="210"/>
    </row>
    <row r="18" spans="1:9" s="185" customFormat="1" ht="12.75" thickBot="1" x14ac:dyDescent="0.25">
      <c r="A18" s="206" t="s">
        <v>79</v>
      </c>
      <c r="B18" s="207"/>
      <c r="C18" s="208"/>
    </row>
    <row r="19" spans="1:9" s="185" customFormat="1" ht="12.75" thickBot="1" x14ac:dyDescent="0.25">
      <c r="A19" s="209" t="s">
        <v>46</v>
      </c>
      <c r="B19" s="207"/>
      <c r="C19" s="210"/>
    </row>
    <row r="20" spans="1:9" s="185" customFormat="1" ht="12.75" thickBot="1" x14ac:dyDescent="0.25">
      <c r="A20" s="206" t="s">
        <v>21</v>
      </c>
      <c r="B20" s="211"/>
      <c r="C20" s="212"/>
    </row>
    <row r="21" spans="1:9" s="185" customFormat="1" ht="12.75" thickBot="1" x14ac:dyDescent="0.25">
      <c r="A21" s="209" t="s">
        <v>135</v>
      </c>
      <c r="B21" s="207"/>
      <c r="C21" s="210"/>
    </row>
    <row r="22" spans="1:9" s="185" customFormat="1" ht="12.75" thickBot="1" x14ac:dyDescent="0.25">
      <c r="A22" s="206" t="s">
        <v>136</v>
      </c>
      <c r="B22" s="211"/>
      <c r="C22" s="212"/>
    </row>
    <row r="23" spans="1:9" s="185" customFormat="1" ht="12.75" thickBot="1" x14ac:dyDescent="0.25">
      <c r="A23" s="209" t="s">
        <v>46</v>
      </c>
      <c r="B23" s="207"/>
      <c r="C23" s="210"/>
    </row>
    <row r="24" spans="1:9" s="185" customFormat="1" ht="12.75" thickBot="1" x14ac:dyDescent="0.25">
      <c r="A24" s="206" t="s">
        <v>151</v>
      </c>
      <c r="B24" s="236"/>
      <c r="C24" s="385"/>
    </row>
    <row r="25" spans="1:9" s="185" customFormat="1" ht="12.75" thickBot="1" x14ac:dyDescent="0.25">
      <c r="A25" s="209" t="s">
        <v>46</v>
      </c>
      <c r="B25" s="213"/>
      <c r="C25" s="384"/>
    </row>
    <row r="26" spans="1:9" s="185" customFormat="1" ht="12.75" thickBot="1" x14ac:dyDescent="0.25">
      <c r="A26" s="206" t="s">
        <v>72</v>
      </c>
      <c r="B26" s="207"/>
      <c r="C26" s="208"/>
    </row>
    <row r="27" spans="1:9" s="185" customFormat="1" ht="12.75" thickBot="1" x14ac:dyDescent="0.25">
      <c r="A27" s="209" t="s">
        <v>46</v>
      </c>
      <c r="B27" s="207"/>
      <c r="C27" s="210"/>
      <c r="E27" s="214"/>
    </row>
    <row r="28" spans="1:9" s="185" customFormat="1" ht="12.75" thickBot="1" x14ac:dyDescent="0.25">
      <c r="A28" s="206" t="s">
        <v>15</v>
      </c>
      <c r="B28" s="207"/>
      <c r="C28" s="208"/>
    </row>
    <row r="29" spans="1:9" s="185" customFormat="1" ht="12.75" thickBot="1" x14ac:dyDescent="0.25">
      <c r="A29" s="215" t="s">
        <v>46</v>
      </c>
      <c r="B29" s="211"/>
      <c r="C29" s="212"/>
    </row>
    <row r="30" spans="1:9" ht="15.75" thickBot="1" x14ac:dyDescent="0.3">
      <c r="A30" s="217" t="s">
        <v>245</v>
      </c>
      <c r="B30" s="218"/>
      <c r="C30" s="219"/>
      <c r="D30" s="185"/>
      <c r="E30" s="185"/>
      <c r="F30" s="185"/>
      <c r="G30" s="185"/>
      <c r="H30" s="185"/>
      <c r="I30" s="185"/>
    </row>
    <row r="31" spans="1:9" x14ac:dyDescent="0.25">
      <c r="A31" s="70"/>
      <c r="B31" s="70"/>
      <c r="C31" s="70"/>
      <c r="D31" s="70"/>
      <c r="E31" s="70"/>
      <c r="F31" s="70"/>
      <c r="G31" s="70"/>
      <c r="H31" s="70"/>
      <c r="I31" s="70"/>
    </row>
    <row r="32" spans="1:9" x14ac:dyDescent="0.25">
      <c r="A32" s="70"/>
      <c r="B32" s="70"/>
      <c r="C32" s="70"/>
      <c r="D32" s="70"/>
      <c r="E32" s="70"/>
      <c r="F32" s="70"/>
      <c r="G32" s="70"/>
      <c r="H32" s="70"/>
      <c r="I32" s="70"/>
    </row>
    <row r="33" spans="1:9" x14ac:dyDescent="0.25">
      <c r="A33" s="70"/>
      <c r="B33" s="70"/>
      <c r="C33" s="70"/>
      <c r="D33" s="70"/>
      <c r="E33" s="70"/>
      <c r="F33" s="70"/>
      <c r="G33" s="70"/>
      <c r="H33" s="70"/>
      <c r="I33" s="70"/>
    </row>
    <row r="34" spans="1:9" x14ac:dyDescent="0.25">
      <c r="A34" s="70"/>
      <c r="B34" s="70"/>
      <c r="C34" s="70"/>
      <c r="D34" s="70"/>
      <c r="E34" s="70"/>
      <c r="F34" s="70"/>
      <c r="G34" s="70"/>
      <c r="H34" s="70"/>
      <c r="I34" s="70"/>
    </row>
    <row r="35" spans="1:9" x14ac:dyDescent="0.25">
      <c r="A35" s="70"/>
      <c r="B35" s="70"/>
      <c r="C35" s="70"/>
      <c r="D35" s="70"/>
      <c r="E35" s="70"/>
      <c r="F35" s="70"/>
      <c r="G35" s="70"/>
      <c r="H35" s="70"/>
      <c r="I35" s="70"/>
    </row>
    <row r="36" spans="1:9" x14ac:dyDescent="0.25">
      <c r="A36" s="70"/>
      <c r="B36" s="70"/>
      <c r="C36" s="70"/>
      <c r="D36" s="70"/>
      <c r="E36" s="70"/>
      <c r="F36" s="70"/>
      <c r="G36" s="70"/>
      <c r="H36" s="70"/>
      <c r="I36" s="70"/>
    </row>
    <row r="37" spans="1:9" x14ac:dyDescent="0.25">
      <c r="A37" s="70"/>
      <c r="B37" s="70"/>
      <c r="C37" s="70"/>
      <c r="D37" s="70"/>
      <c r="E37" s="70"/>
      <c r="F37" s="70"/>
      <c r="G37" s="70"/>
      <c r="H37" s="70"/>
      <c r="I37" s="70"/>
    </row>
    <row r="38" spans="1:9" x14ac:dyDescent="0.25">
      <c r="A38" s="70"/>
      <c r="B38" s="70"/>
      <c r="C38" s="70"/>
      <c r="D38" s="70"/>
      <c r="E38" s="70"/>
      <c r="F38" s="70"/>
      <c r="G38" s="70"/>
      <c r="H38" s="70"/>
      <c r="I38" s="70"/>
    </row>
    <row r="39" spans="1:9" x14ac:dyDescent="0.25">
      <c r="A39" s="70"/>
      <c r="B39" s="70"/>
      <c r="C39" s="70"/>
      <c r="D39" s="70"/>
      <c r="E39" s="70"/>
      <c r="F39" s="70"/>
      <c r="G39" s="70"/>
      <c r="H39" s="70"/>
      <c r="I39" s="70"/>
    </row>
    <row r="40" spans="1:9" x14ac:dyDescent="0.25">
      <c r="A40" s="70"/>
      <c r="B40" s="70"/>
      <c r="C40" s="70"/>
      <c r="D40" s="70"/>
      <c r="E40" s="70"/>
      <c r="F40" s="70"/>
      <c r="G40" s="70"/>
      <c r="H40" s="70"/>
      <c r="I40" s="70"/>
    </row>
    <row r="41" spans="1:9" x14ac:dyDescent="0.25">
      <c r="A41" s="70"/>
      <c r="B41" s="70"/>
      <c r="C41" s="70"/>
      <c r="D41" s="70"/>
      <c r="E41" s="70"/>
      <c r="F41" s="70"/>
      <c r="G41" s="70"/>
      <c r="H41" s="70"/>
      <c r="I41" s="70"/>
    </row>
    <row r="42" spans="1:9" x14ac:dyDescent="0.25">
      <c r="A42" s="70"/>
      <c r="B42" s="70"/>
      <c r="C42" s="70"/>
      <c r="D42" s="70"/>
      <c r="E42" s="70"/>
      <c r="F42" s="70"/>
      <c r="G42" s="70"/>
      <c r="H42" s="70"/>
      <c r="I42" s="70"/>
    </row>
    <row r="43" spans="1:9" x14ac:dyDescent="0.25">
      <c r="A43" s="70"/>
      <c r="B43" s="70"/>
      <c r="C43" s="70"/>
      <c r="D43" s="70"/>
      <c r="E43" s="70"/>
      <c r="F43" s="70"/>
      <c r="G43" s="70"/>
      <c r="H43" s="70"/>
      <c r="I43" s="70"/>
    </row>
    <row r="44" spans="1:9" x14ac:dyDescent="0.25">
      <c r="A44" s="70"/>
      <c r="B44" s="70"/>
      <c r="C44" s="70"/>
      <c r="D44" s="70"/>
      <c r="E44" s="70"/>
      <c r="F44" s="70"/>
      <c r="G44" s="70"/>
      <c r="H44" s="70"/>
      <c r="I44" s="70"/>
    </row>
  </sheetData>
  <mergeCells count="4">
    <mergeCell ref="A2:I2"/>
    <mergeCell ref="C3:E3"/>
    <mergeCell ref="C4:E4"/>
    <mergeCell ref="I5:I10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2" orientation="landscape" r:id="rId1"/>
  <colBreaks count="1" manualBreakCount="1">
    <brk id="5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6"/>
  <sheetViews>
    <sheetView zoomScale="70" zoomScaleNormal="70" workbookViewId="0">
      <selection activeCell="D8" sqref="D8"/>
    </sheetView>
  </sheetViews>
  <sheetFormatPr baseColWidth="10" defaultRowHeight="15" x14ac:dyDescent="0.25"/>
  <cols>
    <col min="1" max="1" width="48.85546875" customWidth="1"/>
    <col min="2" max="2" width="27.5703125" customWidth="1"/>
    <col min="3" max="3" width="27.5703125" style="70" customWidth="1"/>
    <col min="4" max="4" width="14.5703125" customWidth="1"/>
    <col min="5" max="5" width="14.85546875" customWidth="1"/>
    <col min="6" max="6" width="19.28515625" customWidth="1"/>
    <col min="7" max="7" width="27.5703125" style="70" customWidth="1"/>
    <col min="8" max="8" width="23.28515625" style="70" customWidth="1"/>
    <col min="9" max="9" width="20" customWidth="1"/>
    <col min="10" max="10" width="21.85546875" customWidth="1"/>
    <col min="11" max="11" width="19" customWidth="1"/>
  </cols>
  <sheetData>
    <row r="1" spans="1:11" s="70" customFormat="1" ht="15.75" thickBot="1" x14ac:dyDescent="0.3"/>
    <row r="2" spans="1:11" ht="39" customHeight="1" thickBot="1" x14ac:dyDescent="0.3">
      <c r="A2" s="809" t="s">
        <v>497</v>
      </c>
      <c r="B2" s="810"/>
      <c r="C2" s="810"/>
      <c r="D2" s="810"/>
      <c r="E2" s="810"/>
      <c r="F2" s="810"/>
      <c r="G2" s="810"/>
      <c r="H2" s="810"/>
      <c r="I2" s="810"/>
      <c r="J2" s="810"/>
      <c r="K2" s="862"/>
    </row>
    <row r="3" spans="1:11" ht="28.5" customHeight="1" thickBot="1" x14ac:dyDescent="0.3">
      <c r="C3" s="118"/>
      <c r="D3" s="811"/>
      <c r="E3" s="811"/>
      <c r="F3" s="811"/>
      <c r="G3" s="118"/>
    </row>
    <row r="4" spans="1:11" ht="59.25" customHeight="1" thickBot="1" x14ac:dyDescent="0.3">
      <c r="B4" s="166" t="s">
        <v>94</v>
      </c>
      <c r="C4" s="846" t="s">
        <v>68</v>
      </c>
      <c r="D4" s="847"/>
      <c r="E4" s="847"/>
      <c r="F4" s="861"/>
      <c r="G4" s="164"/>
      <c r="H4" s="165" t="s">
        <v>69</v>
      </c>
      <c r="I4" s="165"/>
      <c r="J4" s="34"/>
      <c r="K4" s="5" t="s">
        <v>134</v>
      </c>
    </row>
    <row r="5" spans="1:11" ht="63.75" customHeight="1" thickBot="1" x14ac:dyDescent="0.3">
      <c r="A5" s="9" t="s">
        <v>249</v>
      </c>
      <c r="B5" s="9" t="s">
        <v>18</v>
      </c>
      <c r="C5" s="7" t="s">
        <v>64</v>
      </c>
      <c r="D5" s="7" t="s">
        <v>9</v>
      </c>
      <c r="E5" s="7" t="s">
        <v>7</v>
      </c>
      <c r="F5" s="22" t="s">
        <v>8</v>
      </c>
      <c r="G5" s="10" t="s">
        <v>64</v>
      </c>
      <c r="H5" s="6" t="s">
        <v>10</v>
      </c>
      <c r="I5" s="7" t="s">
        <v>11</v>
      </c>
      <c r="J5" s="7" t="s">
        <v>12</v>
      </c>
      <c r="K5" s="863"/>
    </row>
    <row r="6" spans="1:11" ht="16.5" customHeight="1" thickBot="1" x14ac:dyDescent="0.3">
      <c r="A6" s="2" t="s">
        <v>1</v>
      </c>
      <c r="B6" s="548" t="s">
        <v>95</v>
      </c>
      <c r="C6" s="548" t="s">
        <v>99</v>
      </c>
      <c r="D6" s="549">
        <v>30000</v>
      </c>
      <c r="E6" s="119"/>
      <c r="F6" s="120"/>
      <c r="G6" s="162" t="s">
        <v>100</v>
      </c>
      <c r="H6" s="116"/>
      <c r="I6" s="119"/>
      <c r="J6" s="119"/>
      <c r="K6" s="864"/>
    </row>
    <row r="7" spans="1:11" s="70" customFormat="1" ht="60.75" thickBot="1" x14ac:dyDescent="0.3">
      <c r="A7" s="9" t="s">
        <v>250</v>
      </c>
      <c r="B7" s="9"/>
      <c r="C7" s="7" t="s">
        <v>64</v>
      </c>
      <c r="D7" s="7" t="s">
        <v>9</v>
      </c>
      <c r="E7" s="7" t="s">
        <v>7</v>
      </c>
      <c r="F7" s="22" t="s">
        <v>8</v>
      </c>
      <c r="G7" s="10" t="s">
        <v>64</v>
      </c>
      <c r="H7" s="6" t="s">
        <v>10</v>
      </c>
      <c r="I7" s="7" t="s">
        <v>11</v>
      </c>
      <c r="J7" s="7" t="s">
        <v>12</v>
      </c>
      <c r="K7" s="864"/>
    </row>
    <row r="8" spans="1:11" ht="36" customHeight="1" thickBot="1" x14ac:dyDescent="0.3">
      <c r="A8" s="12" t="s">
        <v>4</v>
      </c>
      <c r="B8" s="161" t="s">
        <v>6</v>
      </c>
      <c r="C8" s="161" t="s">
        <v>101</v>
      </c>
      <c r="D8" s="115"/>
      <c r="E8" s="121"/>
      <c r="F8" s="122"/>
      <c r="G8" s="161" t="s">
        <v>102</v>
      </c>
      <c r="H8" s="3"/>
      <c r="I8" s="121"/>
      <c r="J8" s="121"/>
      <c r="K8" s="864"/>
    </row>
    <row r="9" spans="1:11" ht="58.5" customHeight="1" thickBot="1" x14ac:dyDescent="0.3">
      <c r="A9" s="14" t="s">
        <v>22</v>
      </c>
      <c r="B9" s="15"/>
      <c r="C9" s="10" t="s">
        <v>64</v>
      </c>
      <c r="D9" s="7" t="s">
        <v>9</v>
      </c>
      <c r="E9" s="7" t="s">
        <v>7</v>
      </c>
      <c r="F9" s="22" t="s">
        <v>8</v>
      </c>
      <c r="G9" s="10" t="s">
        <v>64</v>
      </c>
      <c r="H9" s="6" t="s">
        <v>10</v>
      </c>
      <c r="I9" s="7" t="s">
        <v>11</v>
      </c>
      <c r="J9" s="7" t="s">
        <v>12</v>
      </c>
      <c r="K9" s="864"/>
    </row>
    <row r="10" spans="1:11" ht="54" customHeight="1" thickBot="1" x14ac:dyDescent="0.3">
      <c r="A10" s="4" t="s">
        <v>24</v>
      </c>
      <c r="B10" s="160" t="s">
        <v>27</v>
      </c>
      <c r="C10" s="160"/>
      <c r="D10" s="1"/>
      <c r="E10" s="19"/>
      <c r="F10" s="19"/>
      <c r="G10" s="160" t="s">
        <v>103</v>
      </c>
      <c r="H10" s="109"/>
      <c r="I10" s="21"/>
      <c r="J10" s="21"/>
      <c r="K10" s="865"/>
    </row>
    <row r="11" spans="1:11" x14ac:dyDescent="0.25">
      <c r="A11" s="70" t="s">
        <v>248</v>
      </c>
    </row>
    <row r="12" spans="1:11" s="574" customFormat="1" ht="26.45" customHeight="1" x14ac:dyDescent="0.4">
      <c r="A12" s="574" t="s">
        <v>472</v>
      </c>
    </row>
    <row r="13" spans="1:11" ht="15.75" thickBot="1" x14ac:dyDescent="0.3"/>
    <row r="14" spans="1:11" ht="20.100000000000001" customHeight="1" thickBot="1" x14ac:dyDescent="0.3">
      <c r="A14" s="29" t="s">
        <v>14</v>
      </c>
      <c r="B14" s="31"/>
      <c r="C14" s="31"/>
      <c r="D14" s="32"/>
      <c r="E14" s="70"/>
      <c r="F14" s="70"/>
      <c r="G14"/>
      <c r="H14"/>
    </row>
    <row r="15" spans="1:11" ht="20.100000000000001" customHeight="1" thickBot="1" x14ac:dyDescent="0.3">
      <c r="A15" s="27" t="s">
        <v>46</v>
      </c>
      <c r="B15" s="31"/>
      <c r="C15" s="31"/>
      <c r="D15" s="33"/>
      <c r="E15" s="70"/>
      <c r="F15" s="70"/>
      <c r="G15" t="s">
        <v>66</v>
      </c>
      <c r="H15"/>
    </row>
    <row r="16" spans="1:11" ht="20.100000000000001" customHeight="1" thickBot="1" x14ac:dyDescent="0.3">
      <c r="A16" s="29" t="s">
        <v>79</v>
      </c>
      <c r="B16" s="31"/>
      <c r="C16" s="31"/>
      <c r="D16" s="32"/>
      <c r="E16" s="70"/>
      <c r="F16" s="70"/>
      <c r="G16" t="s">
        <v>67</v>
      </c>
      <c r="H16"/>
    </row>
    <row r="17" spans="1:8" ht="20.100000000000001" customHeight="1" thickBot="1" x14ac:dyDescent="0.3">
      <c r="A17" s="27" t="s">
        <v>46</v>
      </c>
      <c r="B17" s="31"/>
      <c r="C17" s="31"/>
      <c r="D17" s="33"/>
      <c r="E17" s="70"/>
      <c r="F17" s="70"/>
      <c r="G17" t="s">
        <v>73</v>
      </c>
      <c r="H17"/>
    </row>
    <row r="18" spans="1:8" ht="20.100000000000001" customHeight="1" thickBot="1" x14ac:dyDescent="0.3">
      <c r="A18" s="29" t="s">
        <v>21</v>
      </c>
      <c r="B18" s="148"/>
      <c r="C18" s="148"/>
      <c r="D18" s="172"/>
      <c r="E18" s="70"/>
      <c r="F18" s="70"/>
      <c r="G18"/>
      <c r="H18"/>
    </row>
    <row r="19" spans="1:8" ht="18.75" customHeight="1" thickBot="1" x14ac:dyDescent="0.3">
      <c r="A19" s="151" t="s">
        <v>135</v>
      </c>
      <c r="B19" s="31"/>
      <c r="C19" s="31"/>
      <c r="D19" s="33"/>
      <c r="E19" s="70"/>
      <c r="F19" s="70"/>
      <c r="G19"/>
      <c r="H19"/>
    </row>
    <row r="20" spans="1:8" ht="20.100000000000001" customHeight="1" thickBot="1" x14ac:dyDescent="0.3">
      <c r="A20" s="29" t="s">
        <v>136</v>
      </c>
      <c r="B20" s="148"/>
      <c r="C20" s="148"/>
      <c r="D20" s="172"/>
      <c r="E20" s="70"/>
      <c r="F20" s="70"/>
      <c r="G20"/>
      <c r="H20"/>
    </row>
    <row r="21" spans="1:8" ht="20.100000000000001" customHeight="1" thickBot="1" x14ac:dyDescent="0.3">
      <c r="A21" s="27" t="s">
        <v>46</v>
      </c>
      <c r="B21" s="31"/>
      <c r="C21" s="31"/>
      <c r="D21" s="33"/>
      <c r="E21" s="70"/>
      <c r="F21" s="70"/>
      <c r="G21"/>
      <c r="H21"/>
    </row>
    <row r="22" spans="1:8" ht="20.100000000000001" customHeight="1" thickBot="1" x14ac:dyDescent="0.3">
      <c r="A22" s="29" t="s">
        <v>81</v>
      </c>
      <c r="B22" s="149"/>
      <c r="C22" s="149"/>
      <c r="D22" s="150"/>
      <c r="E22" s="70"/>
      <c r="F22" s="70"/>
      <c r="G22"/>
      <c r="H22"/>
    </row>
    <row r="23" spans="1:8" ht="20.100000000000001" customHeight="1" thickBot="1" x14ac:dyDescent="0.3">
      <c r="A23" s="151" t="s">
        <v>135</v>
      </c>
      <c r="B23" s="169"/>
      <c r="C23" s="169"/>
      <c r="D23" s="170"/>
      <c r="E23" s="70"/>
      <c r="F23" s="70"/>
      <c r="G23"/>
      <c r="H23"/>
    </row>
    <row r="24" spans="1:8" ht="21.75" customHeight="1" thickBot="1" x14ac:dyDescent="0.3">
      <c r="A24" s="29" t="s">
        <v>15</v>
      </c>
      <c r="B24" s="31"/>
      <c r="C24" s="31"/>
      <c r="D24" s="32"/>
      <c r="E24" s="70"/>
      <c r="F24" s="70"/>
      <c r="G24"/>
      <c r="H24"/>
    </row>
    <row r="25" spans="1:8" ht="15.75" thickBot="1" x14ac:dyDescent="0.3">
      <c r="A25" s="173" t="s">
        <v>46</v>
      </c>
      <c r="B25" s="148"/>
      <c r="C25" s="148"/>
      <c r="D25" s="172"/>
      <c r="E25" s="70"/>
      <c r="F25" s="70"/>
      <c r="G25"/>
      <c r="H25"/>
    </row>
    <row r="26" spans="1:8" ht="19.5" thickBot="1" x14ac:dyDescent="0.3">
      <c r="A26" s="114" t="s">
        <v>501</v>
      </c>
      <c r="B26" s="167"/>
      <c r="C26" s="167"/>
      <c r="D26" s="168"/>
      <c r="E26" s="70"/>
      <c r="F26" s="70"/>
      <c r="G26"/>
      <c r="H26"/>
    </row>
  </sheetData>
  <mergeCells count="4">
    <mergeCell ref="C4:F4"/>
    <mergeCell ref="A2:K2"/>
    <mergeCell ref="D3:F3"/>
    <mergeCell ref="K5:K10"/>
  </mergeCells>
  <pageMargins left="0.23622047244094491" right="0.23622047244094491" top="0.74803149606299213" bottom="0.74803149606299213" header="0.31496062992125984" footer="0.31496062992125984"/>
  <pageSetup paperSize="8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67602-EF16-4E7C-A718-21726D8D6BCD}">
  <dimension ref="A1:L30"/>
  <sheetViews>
    <sheetView workbookViewId="0">
      <selection activeCell="A2" sqref="A2:L2"/>
    </sheetView>
  </sheetViews>
  <sheetFormatPr baseColWidth="10" defaultRowHeight="15" x14ac:dyDescent="0.25"/>
  <cols>
    <col min="1" max="1" width="43.7109375" customWidth="1"/>
    <col min="2" max="2" width="22" bestFit="1" customWidth="1"/>
    <col min="3" max="3" width="19.42578125" bestFit="1" customWidth="1"/>
    <col min="4" max="4" width="21.7109375" customWidth="1"/>
    <col min="5" max="5" width="32.7109375" customWidth="1"/>
    <col min="6" max="6" width="14.85546875" customWidth="1"/>
    <col min="7" max="7" width="19.28515625" customWidth="1"/>
    <col min="8" max="8" width="24.42578125" customWidth="1"/>
    <col min="9" max="9" width="22.85546875" bestFit="1" customWidth="1"/>
    <col min="10" max="10" width="23.28515625" customWidth="1"/>
  </cols>
  <sheetData>
    <row r="1" spans="1:12" ht="16.5" thickBot="1" x14ac:dyDescent="0.3">
      <c r="A1" s="603"/>
      <c r="B1" s="603"/>
      <c r="C1" s="603"/>
      <c r="D1" s="603"/>
      <c r="E1" s="603"/>
      <c r="F1" s="603"/>
      <c r="G1" s="603"/>
      <c r="H1" s="603"/>
      <c r="I1" s="603"/>
      <c r="J1" s="603"/>
      <c r="K1" s="603"/>
      <c r="L1" s="603"/>
    </row>
    <row r="2" spans="1:12" ht="16.5" thickBot="1" x14ac:dyDescent="0.3">
      <c r="A2" s="894" t="s">
        <v>499</v>
      </c>
      <c r="B2" s="895"/>
      <c r="C2" s="895"/>
      <c r="D2" s="895"/>
      <c r="E2" s="895"/>
      <c r="F2" s="895"/>
      <c r="G2" s="895"/>
      <c r="H2" s="895"/>
      <c r="I2" s="895"/>
      <c r="J2" s="895"/>
      <c r="K2" s="895"/>
      <c r="L2" s="895"/>
    </row>
    <row r="3" spans="1:12" ht="16.5" thickBot="1" x14ac:dyDescent="0.3">
      <c r="A3" s="603"/>
      <c r="B3" s="604"/>
      <c r="C3" s="604"/>
      <c r="D3" s="603"/>
      <c r="E3" s="896"/>
      <c r="F3" s="896"/>
      <c r="G3" s="896"/>
      <c r="H3" s="605"/>
      <c r="I3" s="603"/>
      <c r="J3" s="603"/>
      <c r="K3" s="603"/>
      <c r="L3" s="603"/>
    </row>
    <row r="4" spans="1:12" ht="126.75" thickBot="1" x14ac:dyDescent="0.3">
      <c r="A4" s="603"/>
      <c r="B4" s="897"/>
      <c r="C4" s="898"/>
      <c r="D4" s="899" t="s">
        <v>68</v>
      </c>
      <c r="E4" s="900"/>
      <c r="F4" s="900"/>
      <c r="G4" s="901"/>
      <c r="H4" s="899" t="s">
        <v>91</v>
      </c>
      <c r="I4" s="900"/>
      <c r="J4" s="900"/>
      <c r="K4" s="901"/>
      <c r="L4" s="606" t="s">
        <v>500</v>
      </c>
    </row>
    <row r="5" spans="1:12" ht="31.5" customHeight="1" thickBot="1" x14ac:dyDescent="0.3">
      <c r="A5" s="9" t="s">
        <v>0</v>
      </c>
      <c r="B5" s="163" t="s">
        <v>19</v>
      </c>
      <c r="C5" s="607" t="s">
        <v>17</v>
      </c>
      <c r="D5" s="607" t="s">
        <v>65</v>
      </c>
      <c r="E5" s="607" t="s">
        <v>9</v>
      </c>
      <c r="F5" s="607" t="s">
        <v>7</v>
      </c>
      <c r="G5" s="607" t="s">
        <v>8</v>
      </c>
      <c r="H5" s="607" t="s">
        <v>65</v>
      </c>
      <c r="I5" s="608" t="s">
        <v>10</v>
      </c>
      <c r="J5" s="607" t="s">
        <v>11</v>
      </c>
      <c r="K5" s="609" t="s">
        <v>12</v>
      </c>
      <c r="L5" s="876"/>
    </row>
    <row r="6" spans="1:12" ht="11.25" customHeight="1" x14ac:dyDescent="0.25">
      <c r="A6" s="877" t="s">
        <v>1</v>
      </c>
      <c r="B6" s="879"/>
      <c r="C6" s="879" t="s">
        <v>92</v>
      </c>
      <c r="D6" s="879" t="s">
        <v>99</v>
      </c>
      <c r="E6" s="882">
        <v>55000</v>
      </c>
      <c r="F6" s="872"/>
      <c r="G6" s="868"/>
      <c r="H6" s="868" t="s">
        <v>100</v>
      </c>
      <c r="I6" s="870"/>
      <c r="J6" s="872"/>
      <c r="K6" s="889"/>
      <c r="L6" s="876"/>
    </row>
    <row r="7" spans="1:12" ht="6.75" customHeight="1" x14ac:dyDescent="0.25">
      <c r="A7" s="878"/>
      <c r="B7" s="880"/>
      <c r="C7" s="880"/>
      <c r="D7" s="881"/>
      <c r="E7" s="883"/>
      <c r="F7" s="884"/>
      <c r="G7" s="885"/>
      <c r="H7" s="886"/>
      <c r="I7" s="887"/>
      <c r="J7" s="888"/>
      <c r="K7" s="890"/>
      <c r="L7" s="876"/>
    </row>
    <row r="8" spans="1:12" ht="16.5" thickBot="1" x14ac:dyDescent="0.3">
      <c r="A8" s="610" t="s">
        <v>2</v>
      </c>
      <c r="B8" s="611"/>
      <c r="C8" s="612"/>
      <c r="D8" s="881"/>
      <c r="E8" s="883"/>
      <c r="F8" s="884"/>
      <c r="G8" s="885"/>
      <c r="H8" s="613" t="s">
        <v>100</v>
      </c>
      <c r="I8" s="614"/>
      <c r="J8" s="615"/>
      <c r="K8" s="616"/>
      <c r="L8" s="876"/>
    </row>
    <row r="9" spans="1:12" ht="29.25" customHeight="1" thickBot="1" x14ac:dyDescent="0.3">
      <c r="A9" s="9" t="s">
        <v>250</v>
      </c>
      <c r="B9" s="607"/>
      <c r="C9" s="607"/>
      <c r="D9" s="607" t="s">
        <v>65</v>
      </c>
      <c r="E9" s="607" t="s">
        <v>9</v>
      </c>
      <c r="F9" s="607" t="s">
        <v>7</v>
      </c>
      <c r="G9" s="607" t="s">
        <v>8</v>
      </c>
      <c r="H9" s="607" t="s">
        <v>65</v>
      </c>
      <c r="I9" s="608" t="s">
        <v>10</v>
      </c>
      <c r="J9" s="607" t="s">
        <v>11</v>
      </c>
      <c r="K9" s="609" t="s">
        <v>12</v>
      </c>
      <c r="L9" s="876"/>
    </row>
    <row r="10" spans="1:12" x14ac:dyDescent="0.25">
      <c r="A10" s="891" t="s">
        <v>4</v>
      </c>
      <c r="B10" s="879" t="s">
        <v>20</v>
      </c>
      <c r="C10" s="879" t="s">
        <v>93</v>
      </c>
      <c r="D10" s="879" t="s">
        <v>101</v>
      </c>
      <c r="E10" s="874">
        <v>2500</v>
      </c>
      <c r="F10" s="872"/>
      <c r="G10" s="868"/>
      <c r="H10" s="868" t="s">
        <v>102</v>
      </c>
      <c r="I10" s="870"/>
      <c r="J10" s="872"/>
      <c r="K10" s="866"/>
      <c r="L10" s="876"/>
    </row>
    <row r="11" spans="1:12" ht="5.25" customHeight="1" thickBot="1" x14ac:dyDescent="0.3">
      <c r="A11" s="892"/>
      <c r="B11" s="893"/>
      <c r="C11" s="893"/>
      <c r="D11" s="893"/>
      <c r="E11" s="875"/>
      <c r="F11" s="873"/>
      <c r="G11" s="869"/>
      <c r="H11" s="869"/>
      <c r="I11" s="871"/>
      <c r="J11" s="873"/>
      <c r="K11" s="867"/>
      <c r="L11" s="876"/>
    </row>
    <row r="12" spans="1:12" ht="30.75" customHeight="1" thickBot="1" x14ac:dyDescent="0.3">
      <c r="A12" s="14" t="s">
        <v>22</v>
      </c>
      <c r="B12" s="607"/>
      <c r="C12" s="607"/>
      <c r="D12" s="607" t="s">
        <v>65</v>
      </c>
      <c r="E12" s="607" t="s">
        <v>9</v>
      </c>
      <c r="F12" s="607" t="s">
        <v>7</v>
      </c>
      <c r="G12" s="607" t="s">
        <v>8</v>
      </c>
      <c r="H12" s="607" t="s">
        <v>65</v>
      </c>
      <c r="I12" s="608" t="s">
        <v>10</v>
      </c>
      <c r="J12" s="607" t="s">
        <v>11</v>
      </c>
      <c r="K12" s="609" t="s">
        <v>12</v>
      </c>
      <c r="L12" s="876"/>
    </row>
    <row r="13" spans="1:12" ht="35.25" customHeight="1" thickBot="1" x14ac:dyDescent="0.3">
      <c r="A13" s="617" t="s">
        <v>24</v>
      </c>
      <c r="B13" s="612"/>
      <c r="C13" s="618" t="s">
        <v>26</v>
      </c>
      <c r="D13" s="612"/>
      <c r="E13" s="619"/>
      <c r="F13" s="619"/>
      <c r="G13" s="620"/>
      <c r="H13" s="621" t="s">
        <v>103</v>
      </c>
      <c r="I13" s="614"/>
      <c r="J13" s="622"/>
      <c r="K13" s="623"/>
      <c r="L13" s="876"/>
    </row>
    <row r="14" spans="1:12" x14ac:dyDescent="0.25">
      <c r="A14" s="70" t="s">
        <v>248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</row>
    <row r="15" spans="1:12" x14ac:dyDescent="0.25">
      <c r="A15" s="70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</row>
    <row r="16" spans="1:12" ht="26.25" x14ac:dyDescent="0.4">
      <c r="A16" s="574" t="s">
        <v>472</v>
      </c>
      <c r="B16" s="574"/>
      <c r="C16" s="574"/>
      <c r="D16" s="574"/>
      <c r="E16" s="574"/>
      <c r="F16" s="574"/>
      <c r="G16" s="574"/>
      <c r="H16" s="574"/>
      <c r="I16" s="574"/>
      <c r="J16" s="574"/>
      <c r="K16" s="574"/>
      <c r="L16" s="574"/>
    </row>
    <row r="17" spans="1:12" ht="15.75" thickBot="1" x14ac:dyDescent="0.3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</row>
    <row r="18" spans="1:12" ht="15.75" thickBot="1" x14ac:dyDescent="0.3">
      <c r="A18" s="29" t="s">
        <v>14</v>
      </c>
      <c r="B18" s="153"/>
      <c r="C18" s="178"/>
      <c r="D18" s="70"/>
      <c r="E18" s="70"/>
      <c r="F18" s="70"/>
      <c r="G18" s="70"/>
      <c r="H18" s="70"/>
      <c r="I18" s="70"/>
      <c r="J18" s="70"/>
      <c r="K18" s="70"/>
      <c r="L18" s="70"/>
    </row>
    <row r="19" spans="1:12" ht="15.75" thickBot="1" x14ac:dyDescent="0.3">
      <c r="A19" s="151" t="s">
        <v>46</v>
      </c>
      <c r="B19" s="154"/>
      <c r="C19" s="178"/>
      <c r="D19" s="70"/>
      <c r="E19" s="70"/>
      <c r="F19" s="70"/>
      <c r="G19" s="70"/>
      <c r="H19" s="70"/>
      <c r="I19" s="70"/>
      <c r="J19" s="70"/>
      <c r="K19" s="70"/>
      <c r="L19" s="70"/>
    </row>
    <row r="20" spans="1:12" ht="15.75" thickBot="1" x14ac:dyDescent="0.3">
      <c r="A20" s="29" t="s">
        <v>79</v>
      </c>
      <c r="B20" s="153"/>
      <c r="C20" s="178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15.75" thickBot="1" x14ac:dyDescent="0.3">
      <c r="A21" s="151" t="s">
        <v>46</v>
      </c>
      <c r="B21" s="154"/>
      <c r="C21" s="178"/>
      <c r="D21" s="70"/>
      <c r="E21" s="70"/>
      <c r="F21" s="70"/>
      <c r="G21" s="70"/>
      <c r="H21" s="70"/>
      <c r="I21" s="70"/>
      <c r="J21" s="70"/>
      <c r="K21" s="70"/>
      <c r="L21" s="70"/>
    </row>
    <row r="22" spans="1:12" ht="15.75" thickBot="1" x14ac:dyDescent="0.3">
      <c r="A22" s="29" t="s">
        <v>21</v>
      </c>
      <c r="B22" s="153"/>
      <c r="C22" s="178"/>
      <c r="D22" s="70"/>
      <c r="E22" s="70"/>
      <c r="F22" s="70" t="s">
        <v>66</v>
      </c>
      <c r="G22" s="70"/>
      <c r="H22" s="70"/>
      <c r="I22" s="70"/>
      <c r="J22" s="70"/>
      <c r="K22" s="70"/>
      <c r="L22" s="70"/>
    </row>
    <row r="23" spans="1:12" ht="15.75" thickBot="1" x14ac:dyDescent="0.3">
      <c r="A23" s="151" t="s">
        <v>46</v>
      </c>
      <c r="B23" s="157"/>
      <c r="C23" s="171"/>
      <c r="D23" s="70"/>
      <c r="E23" s="70"/>
      <c r="F23" s="70" t="s">
        <v>67</v>
      </c>
      <c r="G23" s="70"/>
      <c r="H23" s="70"/>
      <c r="I23" s="70"/>
      <c r="J23" s="70"/>
      <c r="K23" s="70"/>
      <c r="L23" s="70"/>
    </row>
    <row r="24" spans="1:12" ht="15.75" thickBot="1" x14ac:dyDescent="0.3">
      <c r="A24" s="29" t="s">
        <v>70</v>
      </c>
      <c r="B24" s="153"/>
      <c r="C24" s="178"/>
      <c r="D24" s="70"/>
      <c r="E24" s="70"/>
      <c r="F24" s="70" t="s">
        <v>73</v>
      </c>
      <c r="G24" s="70"/>
      <c r="H24" s="70"/>
      <c r="I24" s="70"/>
      <c r="J24" s="70"/>
      <c r="K24" s="70"/>
      <c r="L24" s="70"/>
    </row>
    <row r="25" spans="1:12" ht="15.75" thickBot="1" x14ac:dyDescent="0.3">
      <c r="A25" s="151" t="s">
        <v>46</v>
      </c>
      <c r="B25" s="154"/>
      <c r="C25" s="178"/>
      <c r="D25" s="70"/>
      <c r="E25" s="70"/>
      <c r="F25" s="70"/>
      <c r="G25" s="70"/>
      <c r="H25" s="70"/>
      <c r="I25" s="70"/>
      <c r="J25" s="70"/>
      <c r="K25" s="70"/>
      <c r="L25" s="70"/>
    </row>
    <row r="26" spans="1:12" ht="15.75" thickBot="1" x14ac:dyDescent="0.3">
      <c r="A26" s="29" t="s">
        <v>71</v>
      </c>
      <c r="B26" s="153"/>
      <c r="C26" s="178"/>
      <c r="D26" s="70"/>
      <c r="E26" s="70"/>
      <c r="F26" s="70"/>
      <c r="G26" s="70"/>
      <c r="H26" s="70"/>
      <c r="I26" s="70"/>
      <c r="J26" s="70"/>
      <c r="K26" s="70"/>
      <c r="L26" s="70"/>
    </row>
    <row r="27" spans="1:12" ht="15.75" thickBot="1" x14ac:dyDescent="0.3">
      <c r="A27" s="151" t="s">
        <v>46</v>
      </c>
      <c r="B27" s="156"/>
      <c r="C27" s="171"/>
      <c r="D27" s="70"/>
      <c r="E27" s="70"/>
      <c r="F27" s="70"/>
      <c r="G27" s="70"/>
      <c r="H27" s="70"/>
      <c r="I27" s="70"/>
      <c r="J27" s="70"/>
      <c r="K27" s="70"/>
      <c r="L27" s="70"/>
    </row>
    <row r="28" spans="1:12" ht="15.75" thickBot="1" x14ac:dyDescent="0.3">
      <c r="A28" s="29" t="s">
        <v>15</v>
      </c>
      <c r="B28" s="153"/>
      <c r="C28" s="178"/>
      <c r="D28" s="70"/>
      <c r="E28" s="70"/>
      <c r="F28" s="70"/>
      <c r="G28" s="70"/>
      <c r="H28" s="70"/>
      <c r="I28" s="70"/>
      <c r="J28" s="70"/>
      <c r="K28" s="70"/>
      <c r="L28" s="70"/>
    </row>
    <row r="29" spans="1:12" ht="15.75" thickBot="1" x14ac:dyDescent="0.3">
      <c r="A29" s="151" t="s">
        <v>46</v>
      </c>
      <c r="B29" s="157"/>
      <c r="C29" s="171"/>
      <c r="D29" s="70"/>
      <c r="E29" s="70"/>
      <c r="F29" s="70"/>
      <c r="G29" s="70"/>
      <c r="H29" s="70"/>
      <c r="I29" s="70"/>
      <c r="J29" s="70"/>
      <c r="K29" s="70"/>
      <c r="L29" s="70"/>
    </row>
    <row r="30" spans="1:12" ht="19.5" thickBot="1" x14ac:dyDescent="0.3">
      <c r="A30" s="600" t="s">
        <v>246</v>
      </c>
      <c r="B30" s="28"/>
      <c r="C30" s="178"/>
      <c r="D30" s="70"/>
      <c r="E30" s="70"/>
      <c r="F30" s="70"/>
      <c r="G30" s="70"/>
      <c r="H30" s="70"/>
      <c r="I30" s="70"/>
      <c r="J30" s="70"/>
      <c r="K30" s="70"/>
      <c r="L30" s="70"/>
    </row>
  </sheetData>
  <mergeCells count="28">
    <mergeCell ref="A2:L2"/>
    <mergeCell ref="E3:G3"/>
    <mergeCell ref="B4:C4"/>
    <mergeCell ref="D4:G4"/>
    <mergeCell ref="H4:K4"/>
    <mergeCell ref="L5:L13"/>
    <mergeCell ref="A6:A7"/>
    <mergeCell ref="B6:B7"/>
    <mergeCell ref="C6:C7"/>
    <mergeCell ref="D6:D8"/>
    <mergeCell ref="E6:E8"/>
    <mergeCell ref="F6:F8"/>
    <mergeCell ref="G6:G8"/>
    <mergeCell ref="H6:H7"/>
    <mergeCell ref="I6:I7"/>
    <mergeCell ref="J6:J7"/>
    <mergeCell ref="K6:K7"/>
    <mergeCell ref="A10:A11"/>
    <mergeCell ref="B10:B11"/>
    <mergeCell ref="C10:C11"/>
    <mergeCell ref="D10:D11"/>
    <mergeCell ref="K10:K11"/>
    <mergeCell ref="H10:H11"/>
    <mergeCell ref="I10:I11"/>
    <mergeCell ref="J10:J11"/>
    <mergeCell ref="E10:E11"/>
    <mergeCell ref="F10:F11"/>
    <mergeCell ref="G10:G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6"/>
  <sheetViews>
    <sheetView zoomScaleNormal="100" workbookViewId="0">
      <selection activeCell="L18" sqref="L18"/>
    </sheetView>
  </sheetViews>
  <sheetFormatPr baseColWidth="10" defaultRowHeight="15" x14ac:dyDescent="0.25"/>
  <cols>
    <col min="1" max="1" width="55.140625" customWidth="1"/>
    <col min="2" max="2" width="12.42578125" customWidth="1"/>
    <col min="3" max="4" width="15" customWidth="1"/>
  </cols>
  <sheetData>
    <row r="1" spans="1:9" s="70" customFormat="1" ht="15.75" thickBot="1" x14ac:dyDescent="0.3"/>
    <row r="2" spans="1:9" s="70" customFormat="1" ht="15.75" thickBot="1" x14ac:dyDescent="0.3">
      <c r="A2" s="908" t="s">
        <v>258</v>
      </c>
      <c r="B2" s="909"/>
      <c r="C2" s="909"/>
      <c r="D2" s="909"/>
      <c r="E2" s="909"/>
      <c r="F2" s="910"/>
      <c r="G2" s="387"/>
      <c r="H2" s="387"/>
      <c r="I2" s="387"/>
    </row>
    <row r="3" spans="1:9" s="70" customFormat="1" x14ac:dyDescent="0.25">
      <c r="A3" s="42"/>
      <c r="B3" s="42"/>
      <c r="C3" s="42"/>
      <c r="D3" s="42"/>
      <c r="E3" s="42"/>
      <c r="F3" s="42"/>
      <c r="G3" s="42"/>
      <c r="H3" s="42"/>
      <c r="I3" s="42"/>
    </row>
    <row r="4" spans="1:9" ht="30.75" customHeight="1" x14ac:dyDescent="0.25">
      <c r="A4" s="293" t="s">
        <v>209</v>
      </c>
      <c r="B4" s="902" t="s">
        <v>210</v>
      </c>
      <c r="C4" s="902"/>
      <c r="D4" s="902"/>
      <c r="E4" s="902" t="s">
        <v>159</v>
      </c>
      <c r="F4" s="902" t="s">
        <v>211</v>
      </c>
      <c r="G4" s="42"/>
      <c r="H4" s="42"/>
      <c r="I4" s="42"/>
    </row>
    <row r="5" spans="1:9" x14ac:dyDescent="0.25">
      <c r="A5" s="902" t="s">
        <v>212</v>
      </c>
      <c r="B5" s="903"/>
      <c r="C5" s="903"/>
      <c r="D5" s="903"/>
      <c r="E5" s="903"/>
      <c r="F5" s="903"/>
      <c r="G5" s="42"/>
      <c r="H5" s="42"/>
      <c r="I5" s="42"/>
    </row>
    <row r="6" spans="1:9" ht="21" customHeight="1" x14ac:dyDescent="0.25">
      <c r="A6" s="904"/>
      <c r="B6" s="903"/>
      <c r="C6" s="904"/>
      <c r="D6" s="904"/>
      <c r="E6" s="904"/>
      <c r="F6" s="903"/>
      <c r="G6" s="42"/>
      <c r="H6" s="42"/>
      <c r="I6" s="42"/>
    </row>
    <row r="7" spans="1:9" ht="12" customHeight="1" x14ac:dyDescent="0.25">
      <c r="A7" s="317" t="s">
        <v>213</v>
      </c>
      <c r="B7" s="386"/>
      <c r="C7" s="305"/>
      <c r="D7" s="305"/>
      <c r="E7" s="305"/>
      <c r="F7" s="386"/>
      <c r="G7" s="42"/>
      <c r="H7" s="42"/>
      <c r="I7" s="42"/>
    </row>
    <row r="8" spans="1:9" ht="48" customHeight="1" x14ac:dyDescent="0.25">
      <c r="A8" s="351" t="s">
        <v>214</v>
      </c>
      <c r="B8" s="302"/>
      <c r="C8" s="303"/>
      <c r="D8" s="303"/>
      <c r="E8" s="302"/>
      <c r="F8" s="302"/>
    </row>
    <row r="9" spans="1:9" ht="25.5" x14ac:dyDescent="0.25">
      <c r="A9" s="304" t="s">
        <v>215</v>
      </c>
      <c r="B9" s="305"/>
      <c r="C9" s="305"/>
      <c r="D9" s="300"/>
      <c r="E9" s="301"/>
      <c r="F9" s="301"/>
    </row>
    <row r="10" spans="1:9" x14ac:dyDescent="0.25">
      <c r="A10" s="306" t="s">
        <v>216</v>
      </c>
      <c r="B10" s="305"/>
      <c r="C10" s="305"/>
      <c r="D10" s="300"/>
      <c r="E10" s="301"/>
      <c r="F10" s="301"/>
    </row>
    <row r="11" spans="1:9" x14ac:dyDescent="0.25">
      <c r="A11" s="352" t="s">
        <v>214</v>
      </c>
      <c r="B11" s="307"/>
      <c r="C11" s="307"/>
      <c r="D11" s="303"/>
      <c r="E11" s="302"/>
      <c r="F11" s="302"/>
    </row>
    <row r="12" spans="1:9" ht="25.5" x14ac:dyDescent="0.25">
      <c r="A12" s="304" t="s">
        <v>217</v>
      </c>
      <c r="B12" s="307"/>
      <c r="C12" s="307"/>
      <c r="D12" s="303"/>
      <c r="E12" s="302"/>
      <c r="F12" s="308"/>
    </row>
    <row r="13" spans="1:9" ht="38.25" x14ac:dyDescent="0.25">
      <c r="A13" s="304" t="s">
        <v>218</v>
      </c>
      <c r="B13" s="304"/>
      <c r="C13" s="309"/>
      <c r="D13" s="310"/>
      <c r="E13" s="311"/>
      <c r="F13" s="311"/>
    </row>
    <row r="14" spans="1:9" x14ac:dyDescent="0.25">
      <c r="A14" s="353" t="s">
        <v>219</v>
      </c>
      <c r="B14" s="312"/>
      <c r="C14" s="312"/>
      <c r="D14" s="313"/>
      <c r="E14" s="308"/>
      <c r="F14" s="308"/>
    </row>
    <row r="15" spans="1:9" x14ac:dyDescent="0.25">
      <c r="A15" s="314"/>
      <c r="B15" s="315"/>
      <c r="C15" s="315"/>
      <c r="D15" s="316"/>
      <c r="E15" s="316"/>
      <c r="F15" s="316"/>
    </row>
    <row r="16" spans="1:9" x14ac:dyDescent="0.25">
      <c r="A16" s="293" t="s">
        <v>220</v>
      </c>
      <c r="B16" s="902" t="s">
        <v>221</v>
      </c>
      <c r="C16" s="902" t="s">
        <v>222</v>
      </c>
      <c r="D16" s="905" t="s">
        <v>223</v>
      </c>
      <c r="E16" s="905" t="s">
        <v>159</v>
      </c>
      <c r="F16" s="905" t="s">
        <v>224</v>
      </c>
    </row>
    <row r="17" spans="1:6" x14ac:dyDescent="0.25">
      <c r="A17" s="902" t="s">
        <v>212</v>
      </c>
      <c r="B17" s="903"/>
      <c r="C17" s="903"/>
      <c r="D17" s="906"/>
      <c r="E17" s="906"/>
      <c r="F17" s="906"/>
    </row>
    <row r="18" spans="1:6" ht="18.75" customHeight="1" x14ac:dyDescent="0.25">
      <c r="A18" s="904"/>
      <c r="B18" s="904"/>
      <c r="C18" s="904"/>
      <c r="D18" s="907"/>
      <c r="E18" s="907"/>
      <c r="F18" s="907"/>
    </row>
    <row r="19" spans="1:6" x14ac:dyDescent="0.25">
      <c r="A19" s="317" t="s">
        <v>213</v>
      </c>
      <c r="B19" s="911"/>
      <c r="C19" s="913">
        <v>40000</v>
      </c>
      <c r="D19" s="914"/>
      <c r="E19" s="914"/>
      <c r="F19" s="914"/>
    </row>
    <row r="20" spans="1:6" x14ac:dyDescent="0.25">
      <c r="A20" s="352" t="s">
        <v>225</v>
      </c>
      <c r="B20" s="912"/>
      <c r="C20" s="912"/>
      <c r="D20" s="915"/>
      <c r="E20" s="915"/>
      <c r="F20" s="915"/>
    </row>
    <row r="21" spans="1:6" ht="25.5" x14ac:dyDescent="0.25">
      <c r="A21" s="304" t="s">
        <v>215</v>
      </c>
      <c r="B21" s="318"/>
      <c r="C21" s="304" t="s">
        <v>176</v>
      </c>
      <c r="D21" s="319"/>
      <c r="E21" s="319"/>
      <c r="F21" s="319"/>
    </row>
    <row r="22" spans="1:6" x14ac:dyDescent="0.25">
      <c r="A22" s="306" t="s">
        <v>216</v>
      </c>
      <c r="B22" s="911"/>
      <c r="C22" s="913">
        <v>12000</v>
      </c>
      <c r="D22" s="914"/>
      <c r="E22" s="914"/>
      <c r="F22" s="914"/>
    </row>
    <row r="23" spans="1:6" x14ac:dyDescent="0.25">
      <c r="A23" s="352" t="s">
        <v>225</v>
      </c>
      <c r="B23" s="912"/>
      <c r="C23" s="912"/>
      <c r="D23" s="915"/>
      <c r="E23" s="915"/>
      <c r="F23" s="915"/>
    </row>
    <row r="24" spans="1:6" ht="38.25" x14ac:dyDescent="0.25">
      <c r="A24" s="304" t="s">
        <v>226</v>
      </c>
      <c r="B24" s="348"/>
      <c r="C24" s="304" t="s">
        <v>176</v>
      </c>
      <c r="D24" s="349"/>
      <c r="E24" s="349"/>
      <c r="F24" s="349"/>
    </row>
    <row r="25" spans="1:6" ht="38.25" x14ac:dyDescent="0.25">
      <c r="A25" s="304" t="s">
        <v>227</v>
      </c>
      <c r="B25" s="348"/>
      <c r="C25" s="304" t="s">
        <v>176</v>
      </c>
      <c r="D25" s="349"/>
      <c r="E25" s="349"/>
      <c r="F25" s="349"/>
    </row>
    <row r="26" spans="1:6" x14ac:dyDescent="0.25">
      <c r="A26" s="354" t="s">
        <v>219</v>
      </c>
      <c r="B26" s="313"/>
      <c r="C26" s="313"/>
      <c r="D26" s="308"/>
      <c r="E26" s="308"/>
      <c r="F26" s="308"/>
    </row>
    <row r="27" spans="1:6" x14ac:dyDescent="0.25">
      <c r="A27" s="298"/>
      <c r="B27" s="298"/>
      <c r="C27" s="298"/>
      <c r="D27" s="298"/>
      <c r="E27" s="298"/>
      <c r="F27" s="298"/>
    </row>
    <row r="28" spans="1:6" x14ac:dyDescent="0.25">
      <c r="A28" s="293" t="s">
        <v>209</v>
      </c>
      <c r="B28" s="905" t="s">
        <v>210</v>
      </c>
      <c r="C28" s="916"/>
      <c r="D28" s="916"/>
      <c r="E28" s="905" t="s">
        <v>159</v>
      </c>
      <c r="F28" s="905" t="s">
        <v>211</v>
      </c>
    </row>
    <row r="29" spans="1:6" x14ac:dyDescent="0.25">
      <c r="A29" s="902" t="s">
        <v>212</v>
      </c>
      <c r="B29" s="906"/>
      <c r="C29" s="917"/>
      <c r="D29" s="917"/>
      <c r="E29" s="906"/>
      <c r="F29" s="906"/>
    </row>
    <row r="30" spans="1:6" x14ac:dyDescent="0.25">
      <c r="A30" s="904"/>
      <c r="B30" s="907"/>
      <c r="C30" s="918"/>
      <c r="D30" s="918"/>
      <c r="E30" s="907"/>
      <c r="F30" s="907"/>
    </row>
    <row r="31" spans="1:6" ht="25.5" x14ac:dyDescent="0.25">
      <c r="A31" s="320" t="s">
        <v>228</v>
      </c>
      <c r="B31" s="294"/>
      <c r="C31" s="295"/>
      <c r="D31" s="295"/>
      <c r="E31" s="321"/>
      <c r="F31" s="294"/>
    </row>
    <row r="32" spans="1:6" x14ac:dyDescent="0.25">
      <c r="A32" s="239"/>
      <c r="B32" s="298"/>
      <c r="C32" s="298"/>
      <c r="D32" s="298"/>
      <c r="E32" s="298"/>
      <c r="F32" s="298"/>
    </row>
    <row r="33" spans="1:6" x14ac:dyDescent="0.25">
      <c r="A33" s="293" t="s">
        <v>220</v>
      </c>
      <c r="B33" s="902" t="s">
        <v>221</v>
      </c>
      <c r="C33" s="905" t="s">
        <v>222</v>
      </c>
      <c r="D33" s="905" t="s">
        <v>223</v>
      </c>
      <c r="E33" s="905" t="s">
        <v>159</v>
      </c>
      <c r="F33" s="905" t="s">
        <v>224</v>
      </c>
    </row>
    <row r="34" spans="1:6" x14ac:dyDescent="0.25">
      <c r="A34" s="902" t="s">
        <v>212</v>
      </c>
      <c r="B34" s="903"/>
      <c r="C34" s="906"/>
      <c r="D34" s="906"/>
      <c r="E34" s="906"/>
      <c r="F34" s="906"/>
    </row>
    <row r="35" spans="1:6" ht="19.5" customHeight="1" x14ac:dyDescent="0.25">
      <c r="A35" s="904"/>
      <c r="B35" s="904"/>
      <c r="C35" s="907"/>
      <c r="D35" s="907"/>
      <c r="E35" s="907"/>
      <c r="F35" s="907"/>
    </row>
    <row r="36" spans="1:6" x14ac:dyDescent="0.25">
      <c r="A36" s="320" t="s">
        <v>225</v>
      </c>
      <c r="B36" s="238"/>
      <c r="C36" s="238">
        <v>7400</v>
      </c>
      <c r="D36" s="238"/>
      <c r="E36" s="322"/>
      <c r="F36" s="323"/>
    </row>
    <row r="37" spans="1:6" x14ac:dyDescent="0.25">
      <c r="A37" s="299" t="s">
        <v>219</v>
      </c>
      <c r="B37" s="297"/>
      <c r="C37" s="297"/>
      <c r="D37" s="296"/>
      <c r="E37" s="296"/>
      <c r="F37" s="324"/>
    </row>
    <row r="40" spans="1:6" x14ac:dyDescent="0.25">
      <c r="A40" s="919" t="s">
        <v>261</v>
      </c>
      <c r="B40" s="920"/>
      <c r="C40" s="920"/>
      <c r="D40" s="920"/>
      <c r="E40" s="920"/>
      <c r="F40" s="921"/>
    </row>
    <row r="41" spans="1:6" ht="25.5" x14ac:dyDescent="0.25">
      <c r="A41" s="357" t="s">
        <v>259</v>
      </c>
      <c r="B41" s="922" t="s">
        <v>210</v>
      </c>
      <c r="C41" s="358"/>
      <c r="D41" s="358"/>
      <c r="E41" s="922" t="s">
        <v>159</v>
      </c>
      <c r="F41" s="922" t="s">
        <v>211</v>
      </c>
    </row>
    <row r="42" spans="1:6" x14ac:dyDescent="0.25">
      <c r="A42" s="922" t="s">
        <v>212</v>
      </c>
      <c r="B42" s="923"/>
      <c r="C42" s="359"/>
      <c r="D42" s="359"/>
      <c r="E42" s="923"/>
      <c r="F42" s="923"/>
    </row>
    <row r="43" spans="1:6" x14ac:dyDescent="0.25">
      <c r="A43" s="924"/>
      <c r="B43" s="924"/>
      <c r="C43" s="360"/>
      <c r="D43" s="360"/>
      <c r="E43" s="924"/>
      <c r="F43" s="924"/>
    </row>
    <row r="44" spans="1:6" ht="26.25" x14ac:dyDescent="0.25">
      <c r="A44" s="361" t="s">
        <v>260</v>
      </c>
      <c r="B44" s="362"/>
      <c r="C44" s="363"/>
      <c r="D44" s="363"/>
      <c r="E44" s="362"/>
      <c r="F44" s="362"/>
    </row>
    <row r="45" spans="1:6" x14ac:dyDescent="0.25">
      <c r="A45" s="364" t="s">
        <v>265</v>
      </c>
      <c r="B45" s="365"/>
      <c r="C45" s="366"/>
      <c r="D45" s="366"/>
      <c r="E45" s="365"/>
      <c r="F45" s="365"/>
    </row>
    <row r="46" spans="1:6" x14ac:dyDescent="0.25">
      <c r="A46" s="356" t="s">
        <v>262</v>
      </c>
    </row>
  </sheetData>
  <mergeCells count="40">
    <mergeCell ref="E28:E30"/>
    <mergeCell ref="A34:A35"/>
    <mergeCell ref="A40:F40"/>
    <mergeCell ref="B41:B43"/>
    <mergeCell ref="E41:E43"/>
    <mergeCell ref="F41:F43"/>
    <mergeCell ref="A42:A43"/>
    <mergeCell ref="B33:B35"/>
    <mergeCell ref="C33:C35"/>
    <mergeCell ref="D33:D35"/>
    <mergeCell ref="E33:E35"/>
    <mergeCell ref="F33:F35"/>
    <mergeCell ref="A2:F2"/>
    <mergeCell ref="F28:F30"/>
    <mergeCell ref="A29:A30"/>
    <mergeCell ref="B19:B20"/>
    <mergeCell ref="C19:C20"/>
    <mergeCell ref="D19:D20"/>
    <mergeCell ref="E19:E20"/>
    <mergeCell ref="F19:F20"/>
    <mergeCell ref="B22:B23"/>
    <mergeCell ref="C22:C23"/>
    <mergeCell ref="D22:D23"/>
    <mergeCell ref="E22:E23"/>
    <mergeCell ref="F22:F23"/>
    <mergeCell ref="B28:B30"/>
    <mergeCell ref="C28:C30"/>
    <mergeCell ref="D28:D30"/>
    <mergeCell ref="F4:F6"/>
    <mergeCell ref="A5:A6"/>
    <mergeCell ref="A17:A18"/>
    <mergeCell ref="B4:B6"/>
    <mergeCell ref="C4:C6"/>
    <mergeCell ref="D4:D6"/>
    <mergeCell ref="E4:E6"/>
    <mergeCell ref="B16:B18"/>
    <mergeCell ref="C16:C18"/>
    <mergeCell ref="D16:D18"/>
    <mergeCell ref="E16:E18"/>
    <mergeCell ref="F16:F1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9"/>
  <sheetViews>
    <sheetView zoomScaleNormal="100" zoomScaleSheetLayoutView="100" workbookViewId="0">
      <selection activeCell="C23" sqref="C23:C24"/>
    </sheetView>
  </sheetViews>
  <sheetFormatPr baseColWidth="10" defaultColWidth="11.42578125" defaultRowHeight="15" x14ac:dyDescent="0.25"/>
  <cols>
    <col min="1" max="1" width="55.140625" style="70" customWidth="1"/>
    <col min="2" max="2" width="12.42578125" style="70" customWidth="1"/>
    <col min="3" max="4" width="15" style="70" customWidth="1"/>
    <col min="5" max="16384" width="11.42578125" style="70"/>
  </cols>
  <sheetData>
    <row r="1" spans="1:9" ht="15.75" thickBot="1" x14ac:dyDescent="0.3"/>
    <row r="2" spans="1:9" ht="15.75" thickBot="1" x14ac:dyDescent="0.3">
      <c r="A2" s="908" t="s">
        <v>546</v>
      </c>
      <c r="B2" s="909"/>
      <c r="C2" s="909"/>
      <c r="D2" s="909"/>
      <c r="E2" s="909"/>
      <c r="F2" s="910"/>
      <c r="G2" s="387"/>
      <c r="H2" s="387"/>
      <c r="I2" s="387"/>
    </row>
    <row r="3" spans="1:9" ht="15" customHeight="1" x14ac:dyDescent="0.25">
      <c r="A3" s="42"/>
      <c r="B3" s="42"/>
      <c r="C3" s="42"/>
      <c r="D3" s="42"/>
      <c r="E3" s="42"/>
      <c r="F3" s="42"/>
      <c r="G3" s="42"/>
      <c r="H3" s="42"/>
      <c r="I3" s="42"/>
    </row>
    <row r="4" spans="1:9" ht="30.75" customHeight="1" x14ac:dyDescent="0.25">
      <c r="A4" s="293" t="s">
        <v>209</v>
      </c>
      <c r="B4" s="902" t="s">
        <v>210</v>
      </c>
      <c r="C4" s="902"/>
      <c r="D4" s="902"/>
      <c r="E4" s="902" t="s">
        <v>159</v>
      </c>
      <c r="F4" s="902" t="s">
        <v>211</v>
      </c>
      <c r="G4" s="42"/>
      <c r="H4" s="42"/>
      <c r="I4" s="42"/>
    </row>
    <row r="5" spans="1:9" x14ac:dyDescent="0.25">
      <c r="A5" s="902" t="s">
        <v>212</v>
      </c>
      <c r="B5" s="903"/>
      <c r="C5" s="903"/>
      <c r="D5" s="903"/>
      <c r="E5" s="903"/>
      <c r="F5" s="903"/>
      <c r="G5" s="42"/>
      <c r="H5" s="42"/>
      <c r="I5" s="42"/>
    </row>
    <row r="6" spans="1:9" ht="21" customHeight="1" x14ac:dyDescent="0.25">
      <c r="A6" s="904"/>
      <c r="B6" s="903"/>
      <c r="C6" s="904"/>
      <c r="D6" s="904"/>
      <c r="E6" s="904"/>
      <c r="F6" s="903"/>
      <c r="G6" s="42"/>
      <c r="H6" s="42"/>
      <c r="I6" s="42"/>
    </row>
    <row r="7" spans="1:9" ht="12" customHeight="1" x14ac:dyDescent="0.25">
      <c r="A7" s="317" t="s">
        <v>283</v>
      </c>
      <c r="B7" s="386"/>
      <c r="C7" s="305"/>
      <c r="D7" s="305"/>
      <c r="E7" s="305"/>
      <c r="F7" s="386"/>
      <c r="G7" s="42"/>
      <c r="H7" s="42"/>
      <c r="I7" s="42"/>
    </row>
    <row r="8" spans="1:9" ht="12" customHeight="1" x14ac:dyDescent="0.25">
      <c r="A8" s="317" t="s">
        <v>284</v>
      </c>
      <c r="B8" s="305"/>
      <c r="C8" s="305"/>
      <c r="D8" s="305"/>
      <c r="E8" s="305"/>
      <c r="F8" s="305"/>
      <c r="G8" s="42"/>
      <c r="H8" s="42"/>
      <c r="I8" s="42"/>
    </row>
    <row r="9" spans="1:9" ht="48" customHeight="1" x14ac:dyDescent="0.25">
      <c r="A9" s="351" t="s">
        <v>214</v>
      </c>
      <c r="B9" s="302"/>
      <c r="C9" s="303"/>
      <c r="D9" s="303"/>
      <c r="E9" s="302"/>
      <c r="F9" s="302"/>
    </row>
    <row r="10" spans="1:9" ht="25.5" x14ac:dyDescent="0.25">
      <c r="A10" s="304" t="s">
        <v>285</v>
      </c>
      <c r="B10" s="305"/>
      <c r="C10" s="305"/>
      <c r="D10" s="300"/>
      <c r="E10" s="301"/>
      <c r="F10" s="301"/>
    </row>
    <row r="11" spans="1:9" x14ac:dyDescent="0.25">
      <c r="A11" s="306" t="s">
        <v>216</v>
      </c>
      <c r="B11" s="305"/>
      <c r="C11" s="305"/>
      <c r="D11" s="300"/>
      <c r="E11" s="301"/>
      <c r="F11" s="301"/>
    </row>
    <row r="12" spans="1:9" x14ac:dyDescent="0.25">
      <c r="A12" s="352" t="s">
        <v>214</v>
      </c>
      <c r="B12" s="307"/>
      <c r="C12" s="307"/>
      <c r="D12" s="303"/>
      <c r="E12" s="302"/>
      <c r="F12" s="302"/>
    </row>
    <row r="13" spans="1:9" ht="25.5" x14ac:dyDescent="0.25">
      <c r="A13" s="304" t="s">
        <v>217</v>
      </c>
      <c r="B13" s="307"/>
      <c r="C13" s="307"/>
      <c r="D13" s="303"/>
      <c r="E13" s="302"/>
      <c r="F13" s="308"/>
    </row>
    <row r="14" spans="1:9" ht="38.25" x14ac:dyDescent="0.25">
      <c r="A14" s="304" t="s">
        <v>218</v>
      </c>
      <c r="B14" s="304"/>
      <c r="C14" s="309"/>
      <c r="D14" s="310"/>
      <c r="E14" s="311"/>
      <c r="F14" s="311"/>
    </row>
    <row r="15" spans="1:9" x14ac:dyDescent="0.25">
      <c r="A15" s="353" t="s">
        <v>219</v>
      </c>
      <c r="B15" s="312"/>
      <c r="C15" s="312"/>
      <c r="D15" s="313"/>
      <c r="E15" s="308"/>
      <c r="F15" s="308"/>
    </row>
    <row r="16" spans="1:9" ht="15" customHeight="1" x14ac:dyDescent="0.25">
      <c r="A16" s="314"/>
      <c r="B16" s="315"/>
      <c r="C16" s="315"/>
      <c r="D16" s="316"/>
      <c r="E16" s="316"/>
      <c r="F16" s="316"/>
    </row>
    <row r="17" spans="1:6" ht="15" customHeight="1" x14ac:dyDescent="0.25">
      <c r="A17" s="293" t="s">
        <v>220</v>
      </c>
      <c r="B17" s="902" t="s">
        <v>221</v>
      </c>
      <c r="C17" s="902" t="s">
        <v>222</v>
      </c>
      <c r="D17" s="905" t="s">
        <v>223</v>
      </c>
      <c r="E17" s="905" t="s">
        <v>159</v>
      </c>
      <c r="F17" s="905" t="s">
        <v>224</v>
      </c>
    </row>
    <row r="18" spans="1:6" x14ac:dyDescent="0.25">
      <c r="A18" s="902" t="s">
        <v>212</v>
      </c>
      <c r="B18" s="903"/>
      <c r="C18" s="903"/>
      <c r="D18" s="906"/>
      <c r="E18" s="906"/>
      <c r="F18" s="906"/>
    </row>
    <row r="19" spans="1:6" ht="18.75" customHeight="1" x14ac:dyDescent="0.25">
      <c r="A19" s="904"/>
      <c r="B19" s="904"/>
      <c r="C19" s="904"/>
      <c r="D19" s="907"/>
      <c r="E19" s="907"/>
      <c r="F19" s="907"/>
    </row>
    <row r="20" spans="1:6" ht="15" customHeight="1" x14ac:dyDescent="0.25">
      <c r="A20" s="317" t="s">
        <v>213</v>
      </c>
      <c r="B20" s="911"/>
      <c r="C20" s="925" t="s">
        <v>570</v>
      </c>
      <c r="D20" s="914"/>
      <c r="E20" s="914"/>
      <c r="F20" s="914"/>
    </row>
    <row r="21" spans="1:6" x14ac:dyDescent="0.25">
      <c r="A21" s="352" t="s">
        <v>225</v>
      </c>
      <c r="B21" s="912"/>
      <c r="C21" s="926"/>
      <c r="D21" s="915"/>
      <c r="E21" s="915"/>
      <c r="F21" s="915"/>
    </row>
    <row r="22" spans="1:6" ht="25.5" x14ac:dyDescent="0.25">
      <c r="A22" s="304" t="s">
        <v>215</v>
      </c>
      <c r="B22" s="318"/>
      <c r="C22" s="304" t="s">
        <v>176</v>
      </c>
      <c r="D22" s="319"/>
      <c r="E22" s="319"/>
      <c r="F22" s="319"/>
    </row>
    <row r="23" spans="1:6" ht="15" customHeight="1" x14ac:dyDescent="0.25">
      <c r="A23" s="306" t="s">
        <v>216</v>
      </c>
      <c r="B23" s="911"/>
      <c r="C23" s="925" t="s">
        <v>571</v>
      </c>
      <c r="D23" s="914"/>
      <c r="E23" s="914"/>
      <c r="F23" s="914"/>
    </row>
    <row r="24" spans="1:6" x14ac:dyDescent="0.25">
      <c r="A24" s="352" t="s">
        <v>225</v>
      </c>
      <c r="B24" s="912"/>
      <c r="C24" s="926"/>
      <c r="D24" s="915"/>
      <c r="E24" s="915"/>
      <c r="F24" s="915"/>
    </row>
    <row r="25" spans="1:6" ht="38.25" x14ac:dyDescent="0.25">
      <c r="A25" s="304" t="s">
        <v>226</v>
      </c>
      <c r="B25" s="550"/>
      <c r="C25" s="304" t="s">
        <v>176</v>
      </c>
      <c r="D25" s="551"/>
      <c r="E25" s="551"/>
      <c r="F25" s="551"/>
    </row>
    <row r="26" spans="1:6" ht="38.25" x14ac:dyDescent="0.25">
      <c r="A26" s="304" t="s">
        <v>227</v>
      </c>
      <c r="B26" s="550"/>
      <c r="C26" s="304" t="s">
        <v>176</v>
      </c>
      <c r="D26" s="551"/>
      <c r="E26" s="551"/>
      <c r="F26" s="551"/>
    </row>
    <row r="27" spans="1:6" x14ac:dyDescent="0.25">
      <c r="A27" s="354" t="s">
        <v>219</v>
      </c>
      <c r="B27" s="313"/>
      <c r="C27" s="313"/>
      <c r="D27" s="308"/>
      <c r="E27" s="308"/>
      <c r="F27" s="308"/>
    </row>
    <row r="28" spans="1:6" ht="15" customHeight="1" x14ac:dyDescent="0.25">
      <c r="A28" s="298"/>
      <c r="B28" s="298"/>
      <c r="C28" s="298"/>
      <c r="D28" s="298"/>
      <c r="E28" s="298"/>
      <c r="F28" s="298"/>
    </row>
    <row r="30" spans="1:6" ht="15" customHeight="1" x14ac:dyDescent="0.25">
      <c r="A30" s="919"/>
      <c r="B30" s="920"/>
      <c r="C30" s="920"/>
      <c r="D30" s="920"/>
      <c r="E30" s="920"/>
      <c r="F30" s="921"/>
    </row>
    <row r="31" spans="1:6" ht="15" customHeight="1" x14ac:dyDescent="0.25">
      <c r="A31" s="293" t="s">
        <v>287</v>
      </c>
      <c r="B31" s="902" t="s">
        <v>210</v>
      </c>
      <c r="C31" s="902"/>
      <c r="D31" s="902"/>
      <c r="E31" s="902" t="s">
        <v>159</v>
      </c>
      <c r="F31" s="902" t="s">
        <v>211</v>
      </c>
    </row>
    <row r="32" spans="1:6" x14ac:dyDescent="0.25">
      <c r="A32" s="902" t="s">
        <v>212</v>
      </c>
      <c r="B32" s="903"/>
      <c r="C32" s="903"/>
      <c r="D32" s="903"/>
      <c r="E32" s="903"/>
      <c r="F32" s="903"/>
    </row>
    <row r="33" spans="1:7" x14ac:dyDescent="0.25">
      <c r="A33" s="904"/>
      <c r="B33" s="903"/>
      <c r="C33" s="904"/>
      <c r="D33" s="904"/>
      <c r="E33" s="904"/>
      <c r="F33" s="903"/>
    </row>
    <row r="34" spans="1:7" x14ac:dyDescent="0.25">
      <c r="A34" s="317" t="s">
        <v>289</v>
      </c>
      <c r="B34" s="386"/>
      <c r="C34" s="305"/>
      <c r="D34" s="305"/>
      <c r="E34" s="305"/>
      <c r="F34" s="386"/>
    </row>
    <row r="35" spans="1:7" x14ac:dyDescent="0.25">
      <c r="A35" s="351" t="s">
        <v>214</v>
      </c>
      <c r="B35" s="302"/>
      <c r="C35" s="303"/>
      <c r="D35" s="303"/>
      <c r="E35" s="302"/>
      <c r="F35" s="302"/>
    </row>
    <row r="36" spans="1:7" ht="15" customHeight="1" x14ac:dyDescent="0.25">
      <c r="A36" s="388"/>
      <c r="B36" s="389"/>
      <c r="C36" s="389"/>
      <c r="D36" s="389"/>
      <c r="E36" s="389"/>
      <c r="F36" s="389"/>
      <c r="G36" s="390"/>
    </row>
    <row r="37" spans="1:7" ht="15" customHeight="1" x14ac:dyDescent="0.25">
      <c r="A37" s="293" t="s">
        <v>282</v>
      </c>
      <c r="B37" s="922" t="s">
        <v>210</v>
      </c>
      <c r="C37" s="358"/>
      <c r="D37" s="358"/>
      <c r="E37" s="922" t="s">
        <v>159</v>
      </c>
      <c r="F37" s="922" t="s">
        <v>211</v>
      </c>
    </row>
    <row r="38" spans="1:7" x14ac:dyDescent="0.25">
      <c r="A38" s="922" t="s">
        <v>212</v>
      </c>
      <c r="B38" s="923"/>
      <c r="C38" s="359"/>
      <c r="D38" s="359"/>
      <c r="E38" s="923"/>
      <c r="F38" s="923"/>
    </row>
    <row r="39" spans="1:7" x14ac:dyDescent="0.25">
      <c r="A39" s="924"/>
      <c r="B39" s="924"/>
      <c r="C39" s="360"/>
      <c r="D39" s="360"/>
      <c r="E39" s="924"/>
      <c r="F39" s="924"/>
    </row>
    <row r="40" spans="1:7" ht="26.25" x14ac:dyDescent="0.25">
      <c r="A40" s="361" t="s">
        <v>288</v>
      </c>
      <c r="B40" s="362"/>
      <c r="C40" s="363"/>
      <c r="D40" s="363"/>
      <c r="E40" s="362"/>
      <c r="F40" s="362"/>
    </row>
    <row r="41" spans="1:7" x14ac:dyDescent="0.25">
      <c r="A41" s="299" t="s">
        <v>219</v>
      </c>
      <c r="B41" s="365"/>
      <c r="C41" s="366"/>
      <c r="D41" s="366"/>
      <c r="E41" s="365"/>
      <c r="F41" s="365"/>
    </row>
    <row r="43" spans="1:7" ht="15" customHeight="1" x14ac:dyDescent="0.25">
      <c r="A43" s="293" t="s">
        <v>290</v>
      </c>
      <c r="B43" s="902" t="s">
        <v>210</v>
      </c>
      <c r="C43" s="902"/>
      <c r="D43" s="902"/>
      <c r="E43" s="902" t="s">
        <v>159</v>
      </c>
      <c r="F43" s="902" t="s">
        <v>211</v>
      </c>
    </row>
    <row r="44" spans="1:7" x14ac:dyDescent="0.25">
      <c r="A44" s="902" t="s">
        <v>212</v>
      </c>
      <c r="B44" s="903"/>
      <c r="C44" s="903"/>
      <c r="D44" s="903"/>
      <c r="E44" s="903"/>
      <c r="F44" s="903"/>
    </row>
    <row r="45" spans="1:7" x14ac:dyDescent="0.25">
      <c r="A45" s="904"/>
      <c r="B45" s="903"/>
      <c r="C45" s="904"/>
      <c r="D45" s="904"/>
      <c r="E45" s="904"/>
      <c r="F45" s="903"/>
    </row>
    <row r="46" spans="1:7" x14ac:dyDescent="0.25">
      <c r="A46" s="317" t="s">
        <v>291</v>
      </c>
      <c r="B46" s="386"/>
      <c r="C46" s="305"/>
      <c r="D46" s="305"/>
      <c r="E46" s="305"/>
      <c r="F46" s="386"/>
    </row>
    <row r="47" spans="1:7" x14ac:dyDescent="0.25">
      <c r="A47" s="351" t="s">
        <v>214</v>
      </c>
      <c r="B47" s="302"/>
      <c r="C47" s="303"/>
      <c r="D47" s="303"/>
      <c r="E47" s="302"/>
      <c r="F47" s="302"/>
    </row>
    <row r="49" spans="1:6" s="588" customFormat="1" ht="33" customHeight="1" x14ac:dyDescent="0.3">
      <c r="A49" s="927" t="s">
        <v>472</v>
      </c>
      <c r="B49" s="927"/>
      <c r="C49" s="927"/>
      <c r="D49" s="927"/>
      <c r="E49" s="927"/>
      <c r="F49" s="927"/>
    </row>
  </sheetData>
  <mergeCells count="41">
    <mergeCell ref="A49:F49"/>
    <mergeCell ref="A44:A45"/>
    <mergeCell ref="B37:B39"/>
    <mergeCell ref="E37:E39"/>
    <mergeCell ref="F37:F39"/>
    <mergeCell ref="A38:A39"/>
    <mergeCell ref="B43:B45"/>
    <mergeCell ref="C43:C45"/>
    <mergeCell ref="D43:D45"/>
    <mergeCell ref="E43:E45"/>
    <mergeCell ref="F43:F45"/>
    <mergeCell ref="A30:F30"/>
    <mergeCell ref="B31:B33"/>
    <mergeCell ref="C31:C33"/>
    <mergeCell ref="D31:D33"/>
    <mergeCell ref="E31:E33"/>
    <mergeCell ref="F31:F33"/>
    <mergeCell ref="A32:A33"/>
    <mergeCell ref="B23:B24"/>
    <mergeCell ref="C23:C24"/>
    <mergeCell ref="D23:D24"/>
    <mergeCell ref="E23:E24"/>
    <mergeCell ref="F23:F24"/>
    <mergeCell ref="B20:B21"/>
    <mergeCell ref="C20:C21"/>
    <mergeCell ref="D20:D21"/>
    <mergeCell ref="E20:E21"/>
    <mergeCell ref="F20:F21"/>
    <mergeCell ref="A18:A19"/>
    <mergeCell ref="A2:F2"/>
    <mergeCell ref="B4:B6"/>
    <mergeCell ref="C4:C6"/>
    <mergeCell ref="D4:D6"/>
    <mergeCell ref="E4:E6"/>
    <mergeCell ref="F4:F6"/>
    <mergeCell ref="A5:A6"/>
    <mergeCell ref="B17:B19"/>
    <mergeCell ref="C17:C19"/>
    <mergeCell ref="D17:D19"/>
    <mergeCell ref="E17:E19"/>
    <mergeCell ref="F17:F19"/>
  </mergeCells>
  <pageMargins left="0.7" right="0.7" top="0.75" bottom="0.75" header="0.3" footer="0.3"/>
  <pageSetup paperSize="9" orientation="landscape" r:id="rId1"/>
  <rowBreaks count="1" manualBreakCount="1">
    <brk id="1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7"/>
  <sheetViews>
    <sheetView workbookViewId="0">
      <selection activeCell="B7" sqref="B7"/>
    </sheetView>
  </sheetViews>
  <sheetFormatPr baseColWidth="10" defaultRowHeight="15" x14ac:dyDescent="0.25"/>
  <cols>
    <col min="1" max="1" width="46.140625" customWidth="1"/>
    <col min="2" max="2" width="17" customWidth="1"/>
    <col min="5" max="5" width="6.7109375" customWidth="1"/>
    <col min="6" max="6" width="48.5703125" customWidth="1"/>
    <col min="8" max="8" width="9.7109375" customWidth="1"/>
    <col min="9" max="9" width="15.42578125" customWidth="1"/>
  </cols>
  <sheetData>
    <row r="1" spans="1:9" s="70" customFormat="1" ht="15.75" thickBot="1" x14ac:dyDescent="0.3"/>
    <row r="2" spans="1:9" s="70" customFormat="1" ht="15.75" thickBot="1" x14ac:dyDescent="0.3">
      <c r="A2" s="854" t="s">
        <v>545</v>
      </c>
      <c r="B2" s="855"/>
      <c r="C2" s="855"/>
      <c r="D2" s="855"/>
      <c r="E2" s="855"/>
      <c r="F2" s="855"/>
      <c r="G2" s="855"/>
      <c r="H2" s="855"/>
      <c r="I2" s="856"/>
    </row>
    <row r="3" spans="1:9" ht="15.75" thickBot="1" x14ac:dyDescent="0.3"/>
    <row r="4" spans="1:9" ht="45" customHeight="1" thickBot="1" x14ac:dyDescent="0.3">
      <c r="A4" s="185"/>
      <c r="B4" s="186" t="s">
        <v>94</v>
      </c>
      <c r="C4" s="858" t="s">
        <v>68</v>
      </c>
      <c r="D4" s="858"/>
      <c r="E4" s="859"/>
      <c r="F4" s="187" t="s">
        <v>69</v>
      </c>
      <c r="G4" s="188"/>
      <c r="H4" s="189"/>
      <c r="I4" s="589" t="s">
        <v>149</v>
      </c>
    </row>
    <row r="5" spans="1:9" ht="60" x14ac:dyDescent="0.25">
      <c r="A5" s="326" t="s">
        <v>0</v>
      </c>
      <c r="B5" s="326" t="s">
        <v>230</v>
      </c>
      <c r="C5" s="221" t="s">
        <v>9</v>
      </c>
      <c r="D5" s="221" t="s">
        <v>7</v>
      </c>
      <c r="E5" s="222" t="s">
        <v>8</v>
      </c>
      <c r="F5" s="223" t="s">
        <v>10</v>
      </c>
      <c r="G5" s="221" t="s">
        <v>11</v>
      </c>
      <c r="H5" s="232" t="s">
        <v>53</v>
      </c>
      <c r="I5" s="860"/>
    </row>
    <row r="6" spans="1:9" x14ac:dyDescent="0.25">
      <c r="A6" s="327" t="s">
        <v>1</v>
      </c>
      <c r="B6" s="225" t="s">
        <v>229</v>
      </c>
      <c r="C6" s="325">
        <v>6000</v>
      </c>
      <c r="D6" s="328"/>
      <c r="E6" s="329"/>
      <c r="F6" s="330"/>
      <c r="G6" s="328"/>
      <c r="H6" s="328"/>
      <c r="I6" s="860"/>
    </row>
    <row r="7" spans="1:9" s="70" customFormat="1" x14ac:dyDescent="0.25">
      <c r="A7" s="224" t="s">
        <v>2</v>
      </c>
      <c r="B7" s="225" t="s">
        <v>231</v>
      </c>
      <c r="C7" s="325"/>
      <c r="D7" s="328"/>
      <c r="E7" s="329"/>
      <c r="F7" s="330"/>
      <c r="G7" s="328"/>
      <c r="H7" s="328"/>
      <c r="I7" s="860"/>
    </row>
    <row r="8" spans="1:9" x14ac:dyDescent="0.25">
      <c r="A8" s="185" t="s">
        <v>248</v>
      </c>
      <c r="B8" s="185"/>
      <c r="C8" s="185"/>
      <c r="D8" s="185"/>
      <c r="E8" s="185"/>
      <c r="F8" s="185"/>
      <c r="G8" s="185"/>
      <c r="H8" s="185"/>
      <c r="I8" s="185"/>
    </row>
    <row r="9" spans="1:9" s="574" customFormat="1" ht="42" customHeight="1" x14ac:dyDescent="0.4">
      <c r="A9" s="927" t="s">
        <v>472</v>
      </c>
      <c r="B9" s="927"/>
      <c r="C9" s="927"/>
      <c r="D9" s="927"/>
      <c r="E9" s="927"/>
      <c r="F9" s="927"/>
      <c r="G9" s="927"/>
      <c r="H9" s="927"/>
      <c r="I9" s="927"/>
    </row>
    <row r="10" spans="1:9" ht="15.75" thickBot="1" x14ac:dyDescent="0.3">
      <c r="A10" s="185"/>
      <c r="B10" s="185"/>
      <c r="C10" s="185"/>
      <c r="D10" s="185"/>
      <c r="E10" s="185"/>
      <c r="F10" s="185"/>
      <c r="G10" s="185"/>
      <c r="H10" s="185"/>
      <c r="I10" s="185"/>
    </row>
    <row r="11" spans="1:9" ht="15.75" thickBot="1" x14ac:dyDescent="0.3">
      <c r="A11" s="206" t="s">
        <v>14</v>
      </c>
      <c r="B11" s="236"/>
      <c r="C11" s="236"/>
      <c r="D11" s="331"/>
    </row>
    <row r="12" spans="1:9" ht="15.75" thickBot="1" x14ac:dyDescent="0.3">
      <c r="A12" s="209" t="s">
        <v>46</v>
      </c>
      <c r="B12" s="236"/>
      <c r="C12" s="236"/>
      <c r="D12" s="332"/>
    </row>
    <row r="13" spans="1:9" ht="15.75" thickBot="1" x14ac:dyDescent="0.3">
      <c r="A13" s="206" t="s">
        <v>79</v>
      </c>
      <c r="B13" s="236"/>
      <c r="C13" s="236"/>
      <c r="D13" s="331"/>
    </row>
    <row r="14" spans="1:9" ht="15.75" thickBot="1" x14ac:dyDescent="0.3">
      <c r="A14" s="209" t="s">
        <v>46</v>
      </c>
      <c r="B14" s="236"/>
      <c r="C14" s="236"/>
      <c r="D14" s="332"/>
    </row>
    <row r="15" spans="1:9" ht="15.75" thickBot="1" x14ac:dyDescent="0.3">
      <c r="A15" s="206" t="s">
        <v>15</v>
      </c>
      <c r="B15" s="236"/>
      <c r="C15" s="236"/>
      <c r="D15" s="331"/>
    </row>
    <row r="16" spans="1:9" ht="15.75" thickBot="1" x14ac:dyDescent="0.3">
      <c r="A16" s="209" t="s">
        <v>46</v>
      </c>
      <c r="B16" s="216"/>
      <c r="C16" s="216"/>
      <c r="D16" s="333"/>
    </row>
    <row r="17" spans="1:4" ht="15.75" thickBot="1" x14ac:dyDescent="0.3">
      <c r="A17" s="928" t="s">
        <v>246</v>
      </c>
      <c r="B17" s="929"/>
      <c r="C17" s="930"/>
      <c r="D17" s="334"/>
    </row>
  </sheetData>
  <mergeCells count="5">
    <mergeCell ref="C4:E4"/>
    <mergeCell ref="I5:I7"/>
    <mergeCell ref="A17:C17"/>
    <mergeCell ref="A2:I2"/>
    <mergeCell ref="A9:I9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8"/>
  <sheetViews>
    <sheetView zoomScaleNormal="100" workbookViewId="0">
      <selection activeCell="A8" sqref="A8"/>
    </sheetView>
  </sheetViews>
  <sheetFormatPr baseColWidth="10" defaultRowHeight="15" x14ac:dyDescent="0.25"/>
  <cols>
    <col min="1" max="1" width="49.5703125" customWidth="1"/>
    <col min="2" max="2" width="14.85546875" bestFit="1" customWidth="1"/>
    <col min="3" max="3" width="18.42578125" customWidth="1"/>
    <col min="6" max="6" width="32.28515625" customWidth="1"/>
    <col min="7" max="7" width="18" bestFit="1" customWidth="1"/>
  </cols>
  <sheetData>
    <row r="1" spans="1:9" s="70" customFormat="1" ht="15.75" thickBot="1" x14ac:dyDescent="0.3"/>
    <row r="2" spans="1:9" ht="15.75" thickBot="1" x14ac:dyDescent="0.3">
      <c r="A2" s="854" t="s">
        <v>543</v>
      </c>
      <c r="B2" s="855"/>
      <c r="C2" s="855"/>
      <c r="D2" s="855"/>
      <c r="E2" s="855"/>
      <c r="F2" s="856"/>
      <c r="G2" s="346"/>
      <c r="H2" s="346"/>
      <c r="I2" s="346"/>
    </row>
    <row r="3" spans="1:9" ht="15.75" thickBot="1" x14ac:dyDescent="0.3"/>
    <row r="4" spans="1:9" x14ac:dyDescent="0.25">
      <c r="A4" s="338" t="s">
        <v>234</v>
      </c>
      <c r="B4" s="902" t="s">
        <v>221</v>
      </c>
      <c r="C4" s="905" t="s">
        <v>222</v>
      </c>
      <c r="D4" s="905" t="s">
        <v>223</v>
      </c>
      <c r="E4" s="931" t="s">
        <v>159</v>
      </c>
      <c r="F4" s="934" t="s">
        <v>224</v>
      </c>
      <c r="G4" s="937" t="s">
        <v>441</v>
      </c>
    </row>
    <row r="5" spans="1:9" x14ac:dyDescent="0.25">
      <c r="A5" s="902" t="s">
        <v>212</v>
      </c>
      <c r="B5" s="903"/>
      <c r="C5" s="906"/>
      <c r="D5" s="906"/>
      <c r="E5" s="932"/>
      <c r="F5" s="935"/>
      <c r="G5" s="938"/>
    </row>
    <row r="6" spans="1:9" ht="19.5" customHeight="1" thickBot="1" x14ac:dyDescent="0.3">
      <c r="A6" s="904"/>
      <c r="B6" s="904"/>
      <c r="C6" s="907"/>
      <c r="D6" s="907"/>
      <c r="E6" s="933"/>
      <c r="F6" s="936"/>
      <c r="G6" s="939"/>
    </row>
    <row r="7" spans="1:9" ht="25.5" x14ac:dyDescent="0.25">
      <c r="A7" s="320" t="s">
        <v>233</v>
      </c>
      <c r="B7" s="630"/>
      <c r="C7" s="337">
        <v>3000</v>
      </c>
      <c r="D7" s="238"/>
      <c r="E7" s="322"/>
      <c r="F7" s="323"/>
      <c r="G7" s="940"/>
    </row>
    <row r="8" spans="1:9" s="70" customFormat="1" ht="25.5" x14ac:dyDescent="0.25">
      <c r="A8" s="304" t="s">
        <v>232</v>
      </c>
      <c r="B8" s="630"/>
      <c r="C8" s="630">
        <v>20</v>
      </c>
      <c r="D8" s="238"/>
      <c r="E8" s="322"/>
      <c r="F8" s="323"/>
      <c r="G8" s="941"/>
    </row>
    <row r="9" spans="1:9" x14ac:dyDescent="0.25">
      <c r="A9" s="299" t="s">
        <v>219</v>
      </c>
      <c r="B9" s="336"/>
      <c r="C9" s="336"/>
      <c r="D9" s="296"/>
      <c r="E9" s="296"/>
      <c r="F9" s="324"/>
      <c r="G9" s="942"/>
    </row>
    <row r="11" spans="1:9" ht="15" customHeight="1" x14ac:dyDescent="0.25">
      <c r="A11" s="338" t="s">
        <v>235</v>
      </c>
      <c r="B11" s="902" t="s">
        <v>221</v>
      </c>
      <c r="C11" s="905" t="s">
        <v>222</v>
      </c>
      <c r="D11" s="905" t="s">
        <v>223</v>
      </c>
      <c r="E11" s="905" t="s">
        <v>159</v>
      </c>
      <c r="F11" s="905" t="s">
        <v>224</v>
      </c>
      <c r="G11" s="937" t="s">
        <v>441</v>
      </c>
    </row>
    <row r="12" spans="1:9" x14ac:dyDescent="0.25">
      <c r="A12" s="902" t="s">
        <v>212</v>
      </c>
      <c r="B12" s="903"/>
      <c r="C12" s="906"/>
      <c r="D12" s="906"/>
      <c r="E12" s="906"/>
      <c r="F12" s="906"/>
      <c r="G12" s="938"/>
    </row>
    <row r="13" spans="1:9" ht="18.75" customHeight="1" x14ac:dyDescent="0.25">
      <c r="A13" s="904"/>
      <c r="B13" s="904"/>
      <c r="C13" s="907"/>
      <c r="D13" s="907"/>
      <c r="E13" s="907"/>
      <c r="F13" s="907"/>
      <c r="G13" s="939"/>
    </row>
    <row r="14" spans="1:9" x14ac:dyDescent="0.25">
      <c r="A14" s="320" t="s">
        <v>542</v>
      </c>
      <c r="B14" s="630"/>
      <c r="C14" s="337">
        <v>330</v>
      </c>
      <c r="D14" s="238"/>
      <c r="E14" s="322"/>
      <c r="F14" s="323"/>
      <c r="G14" s="940"/>
    </row>
    <row r="15" spans="1:9" ht="25.5" x14ac:dyDescent="0.25">
      <c r="A15" s="304" t="s">
        <v>232</v>
      </c>
      <c r="B15" s="630"/>
      <c r="C15" s="630">
        <v>20</v>
      </c>
      <c r="D15" s="238"/>
      <c r="E15" s="322"/>
      <c r="F15" s="323"/>
      <c r="G15" s="941"/>
    </row>
    <row r="16" spans="1:9" x14ac:dyDescent="0.25">
      <c r="A16" s="299" t="s">
        <v>219</v>
      </c>
      <c r="B16" s="336"/>
      <c r="C16" s="336"/>
      <c r="D16" s="296"/>
      <c r="E16" s="296"/>
      <c r="F16" s="324"/>
      <c r="G16" s="942"/>
    </row>
    <row r="18" spans="1:7" s="574" customFormat="1" ht="36" customHeight="1" x14ac:dyDescent="0.4">
      <c r="A18" s="943" t="s">
        <v>472</v>
      </c>
      <c r="B18" s="943"/>
      <c r="C18" s="943"/>
      <c r="D18" s="943"/>
      <c r="E18" s="943"/>
      <c r="F18" s="943"/>
      <c r="G18" s="943"/>
    </row>
  </sheetData>
  <mergeCells count="18">
    <mergeCell ref="G4:G6"/>
    <mergeCell ref="G7:G9"/>
    <mergeCell ref="G11:G13"/>
    <mergeCell ref="G14:G16"/>
    <mergeCell ref="A18:G18"/>
    <mergeCell ref="A2:F2"/>
    <mergeCell ref="E4:E6"/>
    <mergeCell ref="F4:F6"/>
    <mergeCell ref="C11:C13"/>
    <mergeCell ref="D11:D13"/>
    <mergeCell ref="E11:E13"/>
    <mergeCell ref="F11:F13"/>
    <mergeCell ref="A5:A6"/>
    <mergeCell ref="B11:B13"/>
    <mergeCell ref="B4:B6"/>
    <mergeCell ref="C4:C6"/>
    <mergeCell ref="D4:D6"/>
    <mergeCell ref="A12:A1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94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23</vt:i4>
      </vt:variant>
      <vt:variant>
        <vt:lpstr>Plages nommées</vt:lpstr>
      </vt:variant>
      <vt:variant>
        <vt:i4>8</vt:i4>
      </vt:variant>
    </vt:vector>
  </HeadingPairs>
  <TitlesOfParts>
    <vt:vector size="31" baseType="lpstr">
      <vt:lpstr>Page de garde</vt:lpstr>
      <vt:lpstr>LOT 1- DALLE MICHALLON-NORD</vt:lpstr>
      <vt:lpstr>LOT 1 - DALLE CH LA MURE</vt:lpstr>
      <vt:lpstr>LOT 2 - DALLE HOPITAL SUD</vt:lpstr>
      <vt:lpstr>LOT 2 - DALLES LES ECRINS+HCE</vt:lpstr>
      <vt:lpstr>LOT 2 - DALLES CH VOIRON ET SGV</vt:lpstr>
      <vt:lpstr>LOT 3-DALLE NHV+CBV</vt:lpstr>
      <vt:lpstr>LOT 4 DALLE CH RIVES+CH TULLINS</vt:lpstr>
      <vt:lpstr>LOT 4 DALLE CH DE TULLINS</vt:lpstr>
      <vt:lpstr>LOT 5 DALLE SGV+SLP</vt:lpstr>
      <vt:lpstr>LOT 6 - GM GDM CHU</vt:lpstr>
      <vt:lpstr>LOT 7 - GM GDM CHV SGV</vt:lpstr>
      <vt:lpstr>LOT 7 - GM GDM CHAI LA MURE SL </vt:lpstr>
      <vt:lpstr>LOT 8 MONOXYDE D AZOTE</vt:lpstr>
      <vt:lpstr>LOT 9 GAZ LABORATOIRES</vt:lpstr>
      <vt:lpstr>LOT 10 GAZ INDUSTRIELS</vt:lpstr>
      <vt:lpstr>LOT 11 PROPANE</vt:lpstr>
      <vt:lpstr>LOT 12 CARBOGLACE</vt:lpstr>
      <vt:lpstr>LOT 13 ARGON - HELIUM</vt:lpstr>
      <vt:lpstr>LOT 14 AZOTE LIQUIDE</vt:lpstr>
      <vt:lpstr>DETAIL SURCOUTS</vt:lpstr>
      <vt:lpstr>DETAIL COUT ALG</vt:lpstr>
      <vt:lpstr>ANNEXE_BP_RABAIS_RFA</vt:lpstr>
      <vt:lpstr>ANNEXE_BP_RABAIS_RFA!CaseACocher2</vt:lpstr>
      <vt:lpstr>ANNEXE_BP_RABAIS_RFA!Zone_d_impression</vt:lpstr>
      <vt:lpstr>'DETAIL COUT ALG'!Zone_d_impression</vt:lpstr>
      <vt:lpstr>'LOT 4 DALLE CH DE TULLINS'!Zone_d_impression</vt:lpstr>
      <vt:lpstr>'LOT 7 - GM GDM CHAI LA MURE SL '!Zone_d_impression</vt:lpstr>
      <vt:lpstr>'LOT 7 - GM GDM CHV SGV'!Zone_d_impression</vt:lpstr>
      <vt:lpstr>'LOT 9 GAZ LABORATOIRES'!Zone_d_impression</vt:lpstr>
      <vt:lpstr>'Page de garde'!Zone_d_impression</vt:lpstr>
    </vt:vector>
  </TitlesOfParts>
  <Company>CHU de Grenoble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Marcone , Celine</dc:creator>
  <cp:lastModifiedBy>Trivin, Caroline</cp:lastModifiedBy>
  <cp:lastPrinted>2021-05-18T13:32:37Z</cp:lastPrinted>
  <dcterms:created xsi:type="dcterms:W3CDTF">2012-11-30T09:37:16Z</dcterms:created>
  <dcterms:modified xsi:type="dcterms:W3CDTF">2025-07-01T10:36:06Z</dcterms:modified>
</cp:coreProperties>
</file>