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clarisse_primeon_francetravail_fr/Documents/Downloads/ERASMUS 2024 - PUBLIC EN REMOBILISATION/Nouveau marché Erasmus+ Education des adultes 2025/0 - PREPARATION/"/>
    </mc:Choice>
  </mc:AlternateContent>
  <xr:revisionPtr revIDLastSave="65" documentId="13_ncr:1_{65CA6243-16C5-4969-B2BD-1B7DF33C4B56}" xr6:coauthVersionLast="47" xr6:coauthVersionMax="47" xr10:uidLastSave="{1FA32A08-BE23-493B-A60B-D26064D1B00A}"/>
  <bookViews>
    <workbookView xWindow="57480" yWindow="-120" windowWidth="29040" windowHeight="15840" tabRatio="835" firstSheet="1" activeTab="3" xr2:uid="{00000000-000D-0000-FFFF-FFFF00000000}"/>
  </bookViews>
  <sheets>
    <sheet name="DQE modèle" sheetId="1" state="hidden" r:id="rId1"/>
    <sheet name="Groupe de destination 1" sheetId="105" r:id="rId2"/>
    <sheet name="Groupe de destination 2" sheetId="106" r:id="rId3"/>
    <sheet name="Groupe de destination 3" sheetId="107" r:id="rId4"/>
  </sheets>
  <definedNames>
    <definedName name="_xlnm.Print_Area" localSheetId="0">'DQE modèle'!$A$1:$H$38</definedName>
    <definedName name="_xlnm.Print_Area" localSheetId="1">'Groupe de destination 1'!$A$1:$J$24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06" l="1"/>
  <c r="F20" i="107"/>
  <c r="F21" i="107"/>
  <c r="F19" i="107"/>
  <c r="F20" i="106"/>
  <c r="F21" i="106"/>
  <c r="F19" i="106"/>
  <c r="D15" i="106"/>
  <c r="F20" i="105"/>
  <c r="F21" i="105"/>
  <c r="F19" i="105"/>
  <c r="H21" i="107"/>
  <c r="H20" i="107"/>
  <c r="H19" i="107"/>
  <c r="H21" i="106"/>
  <c r="H19" i="106"/>
  <c r="H21" i="105"/>
  <c r="G20" i="105"/>
  <c r="I21" i="107"/>
  <c r="E21" i="107"/>
  <c r="C21" i="107"/>
  <c r="I20" i="107"/>
  <c r="E20" i="107"/>
  <c r="C20" i="107"/>
  <c r="J20" i="107" s="1"/>
  <c r="I19" i="107"/>
  <c r="E19" i="107"/>
  <c r="C19" i="107"/>
  <c r="D15" i="107"/>
  <c r="G20" i="107" s="1"/>
  <c r="I21" i="106"/>
  <c r="E21" i="106"/>
  <c r="C21" i="106"/>
  <c r="I20" i="106"/>
  <c r="E20" i="106"/>
  <c r="C20" i="106"/>
  <c r="I19" i="106"/>
  <c r="E19" i="106"/>
  <c r="C19" i="106"/>
  <c r="G19" i="106"/>
  <c r="J19" i="106" s="1"/>
  <c r="I19" i="105"/>
  <c r="D15" i="105"/>
  <c r="G21" i="105" s="1"/>
  <c r="I20" i="105"/>
  <c r="I21" i="105"/>
  <c r="G21" i="107" l="1"/>
  <c r="J21" i="107" s="1"/>
  <c r="G19" i="107"/>
  <c r="J19" i="107" s="1"/>
  <c r="G20" i="106"/>
  <c r="J20" i="106" s="1"/>
  <c r="G21" i="106"/>
  <c r="J21" i="106" s="1"/>
  <c r="H19" i="105"/>
  <c r="H20" i="105"/>
  <c r="G19" i="105"/>
  <c r="E21" i="105"/>
  <c r="E20" i="105"/>
  <c r="E19" i="105"/>
  <c r="C20" i="105" l="1"/>
  <c r="J20" i="105" s="1"/>
  <c r="C21" i="105"/>
  <c r="J21" i="105" s="1"/>
  <c r="C19" i="105"/>
  <c r="J19" i="105" s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E33" i="1"/>
  <c r="F33" i="1" s="1"/>
  <c r="G12" i="1"/>
  <c r="F35" i="1" l="1"/>
</calcChain>
</file>

<file path=xl/sharedStrings.xml><?xml version="1.0" encoding="utf-8"?>
<sst xmlns="http://schemas.openxmlformats.org/spreadsheetml/2006/main" count="117" uniqueCount="62">
  <si>
    <t>Légende :</t>
  </si>
  <si>
    <t>Cases à remplir</t>
  </si>
  <si>
    <t>Répartition des volumes</t>
  </si>
  <si>
    <t>Montant total du DQE</t>
  </si>
  <si>
    <t xml:space="preserve">Lot n° </t>
  </si>
  <si>
    <t>Métier 1</t>
  </si>
  <si>
    <t>Métier 2</t>
  </si>
  <si>
    <t>Métier 3</t>
  </si>
  <si>
    <t>Métier 4</t>
  </si>
  <si>
    <t>Métier 5</t>
  </si>
  <si>
    <t>Coût horaire par stagiaire</t>
  </si>
  <si>
    <t>Forfait visites</t>
  </si>
  <si>
    <t>Quantité visites</t>
  </si>
  <si>
    <t>Prix Plafond</t>
  </si>
  <si>
    <t>Métier 6</t>
  </si>
  <si>
    <t>Métier 7</t>
  </si>
  <si>
    <t>Métier 8</t>
  </si>
  <si>
    <t>Métier 9</t>
  </si>
  <si>
    <t>Métier 10</t>
  </si>
  <si>
    <t>Métier 11</t>
  </si>
  <si>
    <t>Métier 12</t>
  </si>
  <si>
    <t>Métier 13</t>
  </si>
  <si>
    <t>Métier 14</t>
  </si>
  <si>
    <t>Métier 15</t>
  </si>
  <si>
    <t>Métier 16</t>
  </si>
  <si>
    <t>Métier 17</t>
  </si>
  <si>
    <t>Métier 18</t>
  </si>
  <si>
    <t>Métier 19</t>
  </si>
  <si>
    <t>Métier 20</t>
  </si>
  <si>
    <t xml:space="preserve">DETAIL QUANTITATIF ESTIMATIF
MARCHE DE SERVICES DE FORMATION PROFESSIONNELLE CONTINUE 
AU BENEFICE DES PERSONNES A LA RECHERCHE D’UN EMPLOI DE LA REGION LANGUEDOC-ROUSSILLON-MIDI-PYRENEES
Procédure prévue à l’article 25-1 du décret n° 2016-360 du 25 mars 2016
</t>
  </si>
  <si>
    <t>Domaine Agriculture – Sous-domaines Engin agricole et Production agricole – Département 09-31-32-65</t>
  </si>
  <si>
    <t>Nombre de places</t>
  </si>
  <si>
    <t>Intitulé:</t>
  </si>
  <si>
    <t>Unité</t>
  </si>
  <si>
    <t>Détail de la proposition financière</t>
  </si>
  <si>
    <t>Montant de l'AIF par stagiaire</t>
  </si>
  <si>
    <t>/ heure</t>
  </si>
  <si>
    <t>Nombre d'heures AIF</t>
  </si>
  <si>
    <t>Coût horaire AIF</t>
  </si>
  <si>
    <t>Frais de séjour</t>
  </si>
  <si>
    <t>Frais de gestion</t>
  </si>
  <si>
    <t>Taux de TVA</t>
  </si>
  <si>
    <t>100-499</t>
  </si>
  <si>
    <t>500-1999</t>
  </si>
  <si>
    <t>2000-2999</t>
  </si>
  <si>
    <t>Frais éco responsables</t>
  </si>
  <si>
    <t>Frais "classiques"</t>
  </si>
  <si>
    <t>Nombre de stagiaires</t>
  </si>
  <si>
    <t>Nombre de stagiaires + accompagnateur</t>
  </si>
  <si>
    <t>Pays de destination</t>
  </si>
  <si>
    <t>Ville de destination</t>
  </si>
  <si>
    <t xml:space="preserve">Mode des transport proposé </t>
  </si>
  <si>
    <t>Tranche kilométrique</t>
  </si>
  <si>
    <t>Soutien à l'inclusion par stagiaire</t>
  </si>
  <si>
    <t>Soutien à l'inclusion</t>
  </si>
  <si>
    <t>Prix Unitaire TTC</t>
  </si>
  <si>
    <t xml:space="preserve">Frais de séjour accompagnateur </t>
  </si>
  <si>
    <t>transport éco responsable</t>
  </si>
  <si>
    <t>Frais de voyage DE + Accompagnateur</t>
  </si>
  <si>
    <t>Frais de voyage  DE + Accompagnateur</t>
  </si>
  <si>
    <t>Total TTC</t>
  </si>
  <si>
    <r>
      <t xml:space="preserve">LOT N° 1  BPU + DQE - 
</t>
    </r>
    <r>
      <rPr>
        <b/>
        <sz val="14"/>
        <color rgb="FFFFFFFF"/>
        <rFont val="Arial"/>
        <family val="2"/>
      </rPr>
      <t xml:space="preserve">MODALITES DE GROUPE
</t>
    </r>
    <r>
      <rPr>
        <b/>
        <sz val="14"/>
        <color indexed="9"/>
        <rFont val="Arial"/>
        <family val="2"/>
      </rPr>
      <t xml:space="preserve">
MARCHE DE SERVICES SOCIAUX DE MISE EN ŒUVRE DU PROGRAMME EUROPEEN 
ERASMUS+ EDUCATION DES ADULTES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</si>
</sst>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13" x14ac:knownFonts="1">
    <font>
      <sz val="10"/>
      <name val="Arial"/>
    </font>
    <font>
      <b/>
      <sz val="16"/>
      <color indexed="9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color rgb="FFFFFFFF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62"/>
        <bgColor indexed="9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31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4" tint="-0.249977111117893"/>
        <bgColor indexed="9"/>
      </patternFill>
    </fill>
    <fill>
      <patternFill patternType="solid">
        <fgColor theme="5" tint="0.59999389629810485"/>
        <bgColor indexed="9"/>
      </patternFill>
    </fill>
    <fill>
      <patternFill patternType="solid">
        <fgColor theme="3" tint="0.79998168889431442"/>
        <b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4" fontId="7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2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2" fontId="2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wrapText="1"/>
    </xf>
    <xf numFmtId="2" fontId="2" fillId="3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vertical="center"/>
    </xf>
    <xf numFmtId="0" fontId="4" fillId="3" borderId="0" xfId="0" applyFont="1" applyFill="1" applyAlignment="1">
      <alignment wrapText="1"/>
    </xf>
    <xf numFmtId="0" fontId="4" fillId="3" borderId="0" xfId="0" applyFont="1" applyFill="1"/>
    <xf numFmtId="0" fontId="2" fillId="3" borderId="0" xfId="0" applyFont="1" applyFill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2" fontId="2" fillId="3" borderId="5" xfId="0" applyNumberFormat="1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0" fillId="3" borderId="5" xfId="0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4" fontId="4" fillId="9" borderId="5" xfId="3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>
      <alignment vertical="center" wrapText="1"/>
    </xf>
    <xf numFmtId="0" fontId="9" fillId="3" borderId="0" xfId="0" applyFont="1" applyFill="1" applyAlignment="1">
      <alignment horizontal="left" vertical="center"/>
    </xf>
    <xf numFmtId="0" fontId="6" fillId="7" borderId="5" xfId="0" applyFont="1" applyFill="1" applyBorder="1" applyAlignment="1">
      <alignment horizontal="center" vertical="center" wrapText="1"/>
    </xf>
    <xf numFmtId="44" fontId="4" fillId="0" borderId="5" xfId="3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4" fillId="6" borderId="5" xfId="3" applyFont="1" applyFill="1" applyBorder="1" applyAlignment="1" applyProtection="1">
      <alignment horizontal="center" vertical="center" wrapText="1"/>
    </xf>
    <xf numFmtId="2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44" fontId="4" fillId="0" borderId="0" xfId="3" applyFont="1" applyFill="1" applyBorder="1" applyAlignment="1" applyProtection="1">
      <alignment horizontal="center" vertical="center" wrapText="1"/>
      <protection locked="0"/>
    </xf>
    <xf numFmtId="44" fontId="2" fillId="0" borderId="5" xfId="3" applyFont="1" applyFill="1" applyBorder="1" applyAlignment="1" applyProtection="1">
      <alignment horizontal="center" vertical="center" wrapText="1"/>
      <protection locked="0"/>
    </xf>
    <xf numFmtId="2" fontId="11" fillId="3" borderId="5" xfId="0" applyNumberFormat="1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/>
    </xf>
    <xf numFmtId="2" fontId="11" fillId="3" borderId="5" xfId="0" applyNumberFormat="1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8" fillId="2" borderId="0" xfId="0" applyFont="1" applyFill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9" fillId="3" borderId="0" xfId="0" applyFont="1" applyFill="1" applyAlignment="1">
      <alignment horizontal="left" vertical="center"/>
    </xf>
    <xf numFmtId="0" fontId="8" fillId="8" borderId="0" xfId="0" applyFont="1" applyFill="1" applyAlignment="1">
      <alignment horizontal="center" vertical="center" wrapText="1"/>
    </xf>
    <xf numFmtId="0" fontId="6" fillId="8" borderId="1" xfId="0" applyFont="1" applyFill="1" applyBorder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0" fontId="6" fillId="8" borderId="3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2" fontId="11" fillId="1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9" fontId="4" fillId="0" borderId="0" xfId="3" applyNumberFormat="1" applyFont="1" applyFill="1" applyBorder="1" applyAlignment="1" applyProtection="1">
      <alignment horizontal="center" vertical="center" wrapText="1"/>
      <protection locked="0"/>
    </xf>
  </cellXfs>
  <cellStyles count="4">
    <cellStyle name="Euro" xfId="1" xr:uid="{00000000-0005-0000-0000-000000000000}"/>
    <cellStyle name="Monétaire" xfId="3" builtinId="4"/>
    <cellStyle name="Normal" xfId="0" builtinId="0"/>
    <cellStyle name="Normal 2" xfId="2" xr:uid="{00000000-0005-0000-0000-000003000000}"/>
  </cellStyles>
  <dxfs count="15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Q40"/>
  <sheetViews>
    <sheetView view="pageBreakPreview" topLeftCell="A19" zoomScale="75" zoomScaleNormal="80" zoomScaleSheetLayoutView="75" zoomScalePageLayoutView="50" workbookViewId="0">
      <selection activeCell="E43" sqref="E43"/>
    </sheetView>
  </sheetViews>
  <sheetFormatPr baseColWidth="10" defaultColWidth="11.453125" defaultRowHeight="25.5" customHeight="1" outlineLevelCol="1" x14ac:dyDescent="0.25"/>
  <cols>
    <col min="1" max="1" width="20.54296875" style="19" customWidth="1"/>
    <col min="2" max="2" width="25.453125" style="19" customWidth="1"/>
    <col min="3" max="3" width="20.453125" style="22" customWidth="1"/>
    <col min="4" max="4" width="22.7265625" style="19" customWidth="1" outlineLevel="1"/>
    <col min="5" max="5" width="20.54296875" style="1" customWidth="1"/>
    <col min="6" max="6" width="23.26953125" style="1" customWidth="1"/>
    <col min="7" max="8" width="20.54296875" style="1" customWidth="1"/>
    <col min="9" max="154" width="42.7265625" style="1" customWidth="1"/>
    <col min="155" max="156" width="20.26953125" customWidth="1"/>
    <col min="159" max="159" width="18.81640625" customWidth="1"/>
    <col min="160" max="160" width="26.7265625" customWidth="1"/>
    <col min="161" max="161" width="28.54296875" customWidth="1"/>
    <col min="162" max="165" width="26.7265625" customWidth="1"/>
    <col min="166" max="166" width="14.81640625" customWidth="1"/>
    <col min="167" max="167" width="7.81640625" customWidth="1"/>
    <col min="168" max="168" width="18.81640625" customWidth="1"/>
    <col min="169" max="169" width="26.7265625" customWidth="1"/>
    <col min="170" max="170" width="28.54296875" customWidth="1"/>
    <col min="171" max="172" width="26.7265625" customWidth="1"/>
    <col min="173" max="173" width="14.81640625" customWidth="1"/>
  </cols>
  <sheetData>
    <row r="1" spans="1:154" ht="135" customHeight="1" x14ac:dyDescent="0.25">
      <c r="A1" s="51" t="s">
        <v>29</v>
      </c>
      <c r="B1" s="51"/>
      <c r="C1" s="51"/>
      <c r="D1" s="51"/>
      <c r="E1" s="51"/>
      <c r="F1" s="51"/>
      <c r="G1" s="51"/>
      <c r="H1" s="51"/>
    </row>
    <row r="2" spans="1:154" ht="9" customHeight="1" x14ac:dyDescent="0.25">
      <c r="A2" s="2"/>
      <c r="B2" s="2"/>
      <c r="C2" s="2"/>
      <c r="D2" s="2"/>
      <c r="E2" s="3"/>
      <c r="F2" s="3"/>
      <c r="G2" s="3"/>
      <c r="H2" s="3"/>
    </row>
    <row r="3" spans="1:154" ht="15.75" customHeight="1" x14ac:dyDescent="0.25">
      <c r="A3" s="4" t="s">
        <v>4</v>
      </c>
      <c r="B3" s="30">
        <v>1</v>
      </c>
      <c r="C3" s="4" t="s">
        <v>32</v>
      </c>
      <c r="D3" s="55" t="s">
        <v>30</v>
      </c>
      <c r="E3" s="55"/>
      <c r="F3" s="55"/>
      <c r="G3" s="55"/>
      <c r="H3" s="55"/>
    </row>
    <row r="4" spans="1:154" ht="9.75" customHeight="1" x14ac:dyDescent="0.25">
      <c r="A4" s="2"/>
      <c r="B4" s="2"/>
      <c r="C4" s="2"/>
      <c r="D4" s="2"/>
      <c r="E4" s="3"/>
      <c r="F4" s="3"/>
      <c r="G4" s="3"/>
      <c r="H4" s="3"/>
    </row>
    <row r="5" spans="1:154" ht="25.5" customHeight="1" x14ac:dyDescent="0.25">
      <c r="A5" s="2"/>
      <c r="B5" s="5" t="s">
        <v>0</v>
      </c>
      <c r="C5" s="6" t="s">
        <v>1</v>
      </c>
      <c r="D5" s="2"/>
      <c r="E5" s="3"/>
      <c r="F5" s="3"/>
      <c r="G5" s="3"/>
      <c r="H5" s="3"/>
    </row>
    <row r="6" spans="1:154" ht="9.75" customHeight="1" x14ac:dyDescent="0.25">
      <c r="A6" s="7"/>
      <c r="B6" s="7"/>
      <c r="C6" s="8"/>
      <c r="D6" s="8"/>
      <c r="E6" s="3"/>
      <c r="F6" s="3"/>
      <c r="G6" s="3"/>
      <c r="H6" s="3"/>
    </row>
    <row r="7" spans="1:154" ht="7.5" customHeight="1" x14ac:dyDescent="0.25">
      <c r="A7" s="8"/>
      <c r="B7" s="9"/>
      <c r="C7" s="10"/>
      <c r="D7" s="9"/>
      <c r="E7" s="9"/>
      <c r="F7" s="9"/>
      <c r="G7" s="9"/>
      <c r="H7" s="3"/>
    </row>
    <row r="8" spans="1:154" ht="25.5" customHeight="1" x14ac:dyDescent="0.25">
      <c r="A8" s="8"/>
      <c r="B8" s="52" t="s">
        <v>2</v>
      </c>
      <c r="C8" s="53"/>
      <c r="D8" s="53"/>
      <c r="E8" s="53"/>
      <c r="F8" s="53"/>
      <c r="G8" s="54"/>
      <c r="H8" s="3"/>
    </row>
    <row r="9" spans="1:154" ht="12" customHeight="1" x14ac:dyDescent="0.25">
      <c r="A9" s="8"/>
      <c r="B9" s="9"/>
      <c r="C9" s="10"/>
      <c r="D9" s="9"/>
      <c r="E9" s="9"/>
      <c r="F9" s="9"/>
      <c r="G9" s="9"/>
      <c r="H9" s="3"/>
    </row>
    <row r="10" spans="1:154" s="15" customFormat="1" ht="25.5" customHeight="1" x14ac:dyDescent="0.25">
      <c r="A10" s="11"/>
      <c r="B10" s="11"/>
      <c r="C10" s="11"/>
      <c r="D10" s="11"/>
      <c r="E10" s="11"/>
      <c r="F10" s="11"/>
      <c r="G10" s="11"/>
      <c r="H10" s="13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</row>
    <row r="11" spans="1:154" s="15" customFormat="1" ht="48" customHeight="1" x14ac:dyDescent="0.25">
      <c r="A11" s="11"/>
      <c r="B11" s="11"/>
      <c r="C11" s="26" t="s">
        <v>10</v>
      </c>
      <c r="D11" s="26" t="s">
        <v>11</v>
      </c>
      <c r="E11" s="24" t="s">
        <v>12</v>
      </c>
      <c r="F11" s="24" t="s">
        <v>31</v>
      </c>
      <c r="G11" s="11"/>
      <c r="H11" s="1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</row>
    <row r="12" spans="1:154" s="15" customFormat="1" ht="34.5" customHeight="1" x14ac:dyDescent="0.25">
      <c r="A12" s="11"/>
      <c r="B12" s="25" t="s">
        <v>5</v>
      </c>
      <c r="C12" s="29"/>
      <c r="D12" s="29"/>
      <c r="E12" s="28"/>
      <c r="F12" s="28"/>
      <c r="G12" s="31">
        <f>(C12+(D12*E12))*F12</f>
        <v>0</v>
      </c>
      <c r="H12" s="1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</row>
    <row r="13" spans="1:154" s="15" customFormat="1" ht="39" customHeight="1" x14ac:dyDescent="0.25">
      <c r="A13" s="11"/>
      <c r="B13" s="25" t="s">
        <v>6</v>
      </c>
      <c r="C13" s="29"/>
      <c r="D13" s="29"/>
      <c r="E13" s="28"/>
      <c r="F13" s="28"/>
      <c r="G13" s="31">
        <f t="shared" ref="G13:G31" si="0">(C13+(D13*E13))*F13</f>
        <v>0</v>
      </c>
      <c r="H13" s="13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</row>
    <row r="14" spans="1:154" s="15" customFormat="1" ht="33.75" customHeight="1" x14ac:dyDescent="0.25">
      <c r="A14" s="11"/>
      <c r="B14" s="25" t="s">
        <v>7</v>
      </c>
      <c r="C14" s="29"/>
      <c r="D14" s="29"/>
      <c r="E14" s="28"/>
      <c r="F14" s="28"/>
      <c r="G14" s="31">
        <f t="shared" si="0"/>
        <v>0</v>
      </c>
      <c r="H14" s="1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</row>
    <row r="15" spans="1:154" s="15" customFormat="1" ht="33.75" customHeight="1" x14ac:dyDescent="0.25">
      <c r="A15" s="11"/>
      <c r="B15" s="25" t="s">
        <v>8</v>
      </c>
      <c r="C15" s="29"/>
      <c r="D15" s="29"/>
      <c r="E15" s="28"/>
      <c r="F15" s="28"/>
      <c r="G15" s="31">
        <f t="shared" si="0"/>
        <v>0</v>
      </c>
      <c r="H15" s="1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</row>
    <row r="16" spans="1:154" s="15" customFormat="1" ht="33.75" customHeight="1" x14ac:dyDescent="0.25">
      <c r="A16" s="11"/>
      <c r="B16" s="25" t="s">
        <v>9</v>
      </c>
      <c r="C16" s="29"/>
      <c r="D16" s="29"/>
      <c r="E16" s="28"/>
      <c r="F16" s="28"/>
      <c r="G16" s="31">
        <f t="shared" si="0"/>
        <v>0</v>
      </c>
      <c r="H16" s="1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</row>
    <row r="17" spans="1:154" s="15" customFormat="1" ht="33.75" customHeight="1" x14ac:dyDescent="0.25">
      <c r="A17" s="11"/>
      <c r="B17" s="25" t="s">
        <v>14</v>
      </c>
      <c r="C17" s="29"/>
      <c r="D17" s="29"/>
      <c r="E17" s="28"/>
      <c r="F17" s="28"/>
      <c r="G17" s="31">
        <f t="shared" si="0"/>
        <v>0</v>
      </c>
      <c r="H17" s="13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</row>
    <row r="18" spans="1:154" s="15" customFormat="1" ht="33.75" customHeight="1" x14ac:dyDescent="0.25">
      <c r="A18" s="11"/>
      <c r="B18" s="25" t="s">
        <v>15</v>
      </c>
      <c r="C18" s="29"/>
      <c r="D18" s="29"/>
      <c r="E18" s="28"/>
      <c r="F18" s="28"/>
      <c r="G18" s="31">
        <f t="shared" si="0"/>
        <v>0</v>
      </c>
      <c r="H18" s="1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</row>
    <row r="19" spans="1:154" s="15" customFormat="1" ht="33.75" customHeight="1" x14ac:dyDescent="0.25">
      <c r="A19" s="11"/>
      <c r="B19" s="25" t="s">
        <v>16</v>
      </c>
      <c r="C19" s="29"/>
      <c r="D19" s="29"/>
      <c r="E19" s="28"/>
      <c r="F19" s="28"/>
      <c r="G19" s="31">
        <f t="shared" si="0"/>
        <v>0</v>
      </c>
      <c r="H19" s="1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</row>
    <row r="20" spans="1:154" s="15" customFormat="1" ht="33.75" customHeight="1" x14ac:dyDescent="0.25">
      <c r="A20" s="11"/>
      <c r="B20" s="25" t="s">
        <v>17</v>
      </c>
      <c r="C20" s="29"/>
      <c r="D20" s="29"/>
      <c r="E20" s="28"/>
      <c r="F20" s="28"/>
      <c r="G20" s="31">
        <f t="shared" si="0"/>
        <v>0</v>
      </c>
      <c r="H20" s="13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</row>
    <row r="21" spans="1:154" s="15" customFormat="1" ht="33.75" customHeight="1" x14ac:dyDescent="0.25">
      <c r="A21" s="11"/>
      <c r="B21" s="25" t="s">
        <v>18</v>
      </c>
      <c r="C21" s="29"/>
      <c r="D21" s="29"/>
      <c r="E21" s="28"/>
      <c r="F21" s="28"/>
      <c r="G21" s="31">
        <f t="shared" si="0"/>
        <v>0</v>
      </c>
      <c r="H21" s="13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</row>
    <row r="22" spans="1:154" s="15" customFormat="1" ht="33.75" customHeight="1" x14ac:dyDescent="0.25">
      <c r="A22" s="11"/>
      <c r="B22" s="25" t="s">
        <v>19</v>
      </c>
      <c r="C22" s="29"/>
      <c r="D22" s="29"/>
      <c r="E22" s="28"/>
      <c r="F22" s="28"/>
      <c r="G22" s="31">
        <f t="shared" si="0"/>
        <v>0</v>
      </c>
      <c r="H22" s="1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</row>
    <row r="23" spans="1:154" s="15" customFormat="1" ht="33.75" customHeight="1" x14ac:dyDescent="0.25">
      <c r="A23" s="11"/>
      <c r="B23" s="25" t="s">
        <v>20</v>
      </c>
      <c r="C23" s="29"/>
      <c r="D23" s="29"/>
      <c r="E23" s="28"/>
      <c r="F23" s="28"/>
      <c r="G23" s="31">
        <f t="shared" si="0"/>
        <v>0</v>
      </c>
      <c r="H23" s="1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</row>
    <row r="24" spans="1:154" s="15" customFormat="1" ht="33.75" customHeight="1" x14ac:dyDescent="0.25">
      <c r="A24" s="11"/>
      <c r="B24" s="25" t="s">
        <v>21</v>
      </c>
      <c r="C24" s="29"/>
      <c r="D24" s="29"/>
      <c r="E24" s="28"/>
      <c r="F24" s="28"/>
      <c r="G24" s="31">
        <f t="shared" si="0"/>
        <v>0</v>
      </c>
      <c r="H24" s="1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</row>
    <row r="25" spans="1:154" s="15" customFormat="1" ht="33.75" customHeight="1" x14ac:dyDescent="0.25">
      <c r="A25" s="11"/>
      <c r="B25" s="25" t="s">
        <v>22</v>
      </c>
      <c r="C25" s="29"/>
      <c r="D25" s="29"/>
      <c r="E25" s="28"/>
      <c r="F25" s="28"/>
      <c r="G25" s="31">
        <f t="shared" si="0"/>
        <v>0</v>
      </c>
      <c r="H25" s="13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</row>
    <row r="26" spans="1:154" s="15" customFormat="1" ht="33.75" customHeight="1" x14ac:dyDescent="0.25">
      <c r="A26" s="11"/>
      <c r="B26" s="25" t="s">
        <v>23</v>
      </c>
      <c r="C26" s="29"/>
      <c r="D26" s="29"/>
      <c r="E26" s="28"/>
      <c r="F26" s="28"/>
      <c r="G26" s="31">
        <f t="shared" si="0"/>
        <v>0</v>
      </c>
      <c r="H26" s="1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</row>
    <row r="27" spans="1:154" s="15" customFormat="1" ht="33.75" customHeight="1" x14ac:dyDescent="0.25">
      <c r="A27" s="11"/>
      <c r="B27" s="25" t="s">
        <v>24</v>
      </c>
      <c r="C27" s="29"/>
      <c r="D27" s="29"/>
      <c r="E27" s="28"/>
      <c r="F27" s="28"/>
      <c r="G27" s="31">
        <f t="shared" si="0"/>
        <v>0</v>
      </c>
      <c r="H27" s="13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</row>
    <row r="28" spans="1:154" s="15" customFormat="1" ht="33.75" customHeight="1" x14ac:dyDescent="0.25">
      <c r="A28" s="11"/>
      <c r="B28" s="25" t="s">
        <v>25</v>
      </c>
      <c r="C28" s="29"/>
      <c r="D28" s="29"/>
      <c r="E28" s="28"/>
      <c r="F28" s="28"/>
      <c r="G28" s="31">
        <f t="shared" si="0"/>
        <v>0</v>
      </c>
      <c r="H28" s="13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</row>
    <row r="29" spans="1:154" s="15" customFormat="1" ht="33.75" customHeight="1" x14ac:dyDescent="0.25">
      <c r="A29" s="11"/>
      <c r="B29" s="25" t="s">
        <v>26</v>
      </c>
      <c r="C29" s="29"/>
      <c r="D29" s="29"/>
      <c r="E29" s="28"/>
      <c r="F29" s="28"/>
      <c r="G29" s="31">
        <f t="shared" si="0"/>
        <v>0</v>
      </c>
      <c r="H29" s="13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</row>
    <row r="30" spans="1:154" s="15" customFormat="1" ht="33.75" customHeight="1" x14ac:dyDescent="0.25">
      <c r="A30" s="11"/>
      <c r="B30" s="25" t="s">
        <v>27</v>
      </c>
      <c r="C30" s="29"/>
      <c r="D30" s="29"/>
      <c r="E30" s="28"/>
      <c r="F30" s="28"/>
      <c r="G30" s="31">
        <f t="shared" si="0"/>
        <v>0</v>
      </c>
      <c r="H30" s="13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</row>
    <row r="31" spans="1:154" s="15" customFormat="1" ht="33.75" customHeight="1" x14ac:dyDescent="0.25">
      <c r="A31" s="11"/>
      <c r="B31" s="25" t="s">
        <v>28</v>
      </c>
      <c r="C31" s="29"/>
      <c r="D31" s="29"/>
      <c r="E31" s="28"/>
      <c r="F31" s="28"/>
      <c r="G31" s="31">
        <f t="shared" si="0"/>
        <v>0</v>
      </c>
      <c r="H31" s="13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</row>
    <row r="32" spans="1:154" s="15" customFormat="1" ht="45" customHeight="1" x14ac:dyDescent="0.25">
      <c r="A32" s="11"/>
      <c r="B32" s="11"/>
      <c r="C32" s="11"/>
      <c r="D32" s="11"/>
      <c r="E32" s="11"/>
      <c r="F32" s="11"/>
      <c r="G32" s="11"/>
      <c r="H32" s="13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</row>
    <row r="33" spans="1:173" s="15" customFormat="1" ht="25.5" customHeight="1" x14ac:dyDescent="0.25">
      <c r="A33" s="11"/>
      <c r="B33" s="25" t="s">
        <v>13</v>
      </c>
      <c r="C33" s="29"/>
      <c r="D33" s="29"/>
      <c r="E33" s="28">
        <f>SUM(F12:F31)*15%</f>
        <v>0</v>
      </c>
      <c r="F33" s="23">
        <f>E33*(C33+D33)</f>
        <v>0</v>
      </c>
      <c r="G33" s="11"/>
      <c r="H33" s="13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</row>
    <row r="34" spans="1:173" s="15" customFormat="1" ht="25.5" customHeight="1" thickBot="1" x14ac:dyDescent="0.3">
      <c r="A34" s="11"/>
      <c r="B34" s="11"/>
      <c r="C34" s="11"/>
      <c r="D34" s="11"/>
      <c r="E34" s="11"/>
      <c r="F34" s="11"/>
      <c r="G34" s="11"/>
      <c r="H34" s="13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</row>
    <row r="35" spans="1:173" ht="39.75" customHeight="1" thickBot="1" x14ac:dyDescent="0.3">
      <c r="A35" s="11"/>
      <c r="B35" s="11"/>
      <c r="C35" s="11"/>
      <c r="D35" s="49" t="s">
        <v>3</v>
      </c>
      <c r="E35" s="50"/>
      <c r="F35" s="27">
        <f>SUM(G12:G31)+F33</f>
        <v>0</v>
      </c>
      <c r="G35" s="11"/>
      <c r="H35" s="11"/>
    </row>
    <row r="36" spans="1:173" ht="12" customHeight="1" x14ac:dyDescent="0.35">
      <c r="A36" s="8"/>
      <c r="B36" s="17"/>
      <c r="C36" s="18"/>
      <c r="D36" s="17"/>
      <c r="E36" s="17"/>
      <c r="F36" s="17"/>
      <c r="G36" s="17"/>
      <c r="H36" s="3"/>
    </row>
    <row r="37" spans="1:173" ht="29.25" customHeight="1" x14ac:dyDescent="0.35">
      <c r="A37" s="8"/>
      <c r="B37" s="12"/>
      <c r="C37" s="16"/>
      <c r="D37" s="11"/>
      <c r="E37" s="17"/>
      <c r="F37" s="17"/>
      <c r="G37" s="17"/>
      <c r="H37" s="3"/>
    </row>
    <row r="38" spans="1:173" ht="25.5" customHeight="1" x14ac:dyDescent="0.35">
      <c r="A38" s="8"/>
      <c r="B38" s="17"/>
      <c r="C38" s="16"/>
      <c r="D38" s="17"/>
      <c r="E38" s="17"/>
      <c r="F38" s="17"/>
      <c r="G38" s="17"/>
      <c r="H38" s="3"/>
    </row>
    <row r="39" spans="1:173" ht="25.5" customHeight="1" x14ac:dyDescent="0.35">
      <c r="B39" s="20"/>
      <c r="C39" s="21"/>
      <c r="D39" s="20"/>
      <c r="E39" s="20"/>
      <c r="F39" s="20"/>
      <c r="G39" s="20"/>
    </row>
    <row r="40" spans="1:173" s="1" customFormat="1" ht="25.5" customHeight="1" x14ac:dyDescent="0.35">
      <c r="A40" s="19"/>
      <c r="B40" s="20"/>
      <c r="C40" s="21"/>
      <c r="D40" s="20"/>
      <c r="E40" s="20"/>
      <c r="F40" s="20"/>
      <c r="G40" s="2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</row>
  </sheetData>
  <sheetProtection selectLockedCells="1"/>
  <mergeCells count="4">
    <mergeCell ref="D35:E35"/>
    <mergeCell ref="A1:H1"/>
    <mergeCell ref="B8:G8"/>
    <mergeCell ref="D3:H3"/>
  </mergeCells>
  <printOptions horizontalCentered="1"/>
  <pageMargins left="0.19685039370078741" right="0.19685039370078741" top="0.27559055118110237" bottom="0.23622047244094491" header="0.15748031496062992" footer="0.15748031496062992"/>
  <pageSetup paperSize="9" scale="57" fitToHeight="10" orientation="portrait" horizontalDpi="300" verticalDpi="300" r:id="rId1"/>
  <headerFooter alignWithMargins="0">
    <oddFooter>&amp;LPRESTA DE 2016 - LRMP&amp;RBordereau de décomposition des prix ateliers - 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R26"/>
  <sheetViews>
    <sheetView showGridLines="0" view="pageBreakPreview" zoomScale="85" zoomScaleNormal="80" zoomScaleSheetLayoutView="85" zoomScalePageLayoutView="50" workbookViewId="0">
      <selection activeCell="H12" sqref="H12"/>
    </sheetView>
  </sheetViews>
  <sheetFormatPr baseColWidth="10" defaultColWidth="11.453125" defaultRowHeight="25.5" customHeight="1" outlineLevelCol="1" x14ac:dyDescent="0.25"/>
  <cols>
    <col min="1" max="1" width="10.26953125" style="19" bestFit="1" customWidth="1"/>
    <col min="2" max="2" width="19.26953125" style="19" customWidth="1"/>
    <col min="3" max="3" width="20.453125" style="22" customWidth="1"/>
    <col min="4" max="5" width="22.7265625" style="19" customWidth="1" outlineLevel="1"/>
    <col min="6" max="6" width="20.54296875" style="1" customWidth="1"/>
    <col min="7" max="7" width="27.1796875" style="1" customWidth="1"/>
    <col min="8" max="8" width="23.26953125" style="1" customWidth="1"/>
    <col min="9" max="9" width="20.54296875" style="1" customWidth="1"/>
    <col min="10" max="10" width="28.453125" style="1" customWidth="1"/>
    <col min="11" max="155" width="42.7265625" style="1" customWidth="1"/>
    <col min="156" max="157" width="20.26953125" customWidth="1"/>
    <col min="160" max="160" width="18.81640625" customWidth="1"/>
    <col min="161" max="161" width="26.7265625" customWidth="1"/>
    <col min="162" max="162" width="28.54296875" customWidth="1"/>
    <col min="163" max="166" width="26.7265625" customWidth="1"/>
    <col min="167" max="167" width="14.81640625" customWidth="1"/>
    <col min="168" max="168" width="7.81640625" customWidth="1"/>
    <col min="169" max="169" width="18.81640625" customWidth="1"/>
    <col min="170" max="170" width="26.7265625" customWidth="1"/>
    <col min="171" max="171" width="28.54296875" customWidth="1"/>
    <col min="172" max="173" width="26.7265625" customWidth="1"/>
    <col min="174" max="174" width="14.81640625" customWidth="1"/>
  </cols>
  <sheetData>
    <row r="1" spans="1:155" ht="131.25" customHeight="1" x14ac:dyDescent="0.25">
      <c r="A1" s="56" t="s">
        <v>61</v>
      </c>
      <c r="B1" s="56"/>
      <c r="C1" s="56"/>
      <c r="D1" s="56"/>
      <c r="E1" s="56"/>
      <c r="F1" s="56"/>
      <c r="G1" s="56"/>
      <c r="H1" s="56"/>
      <c r="I1" s="56"/>
      <c r="J1" s="56"/>
    </row>
    <row r="2" spans="1:155" ht="9" customHeight="1" x14ac:dyDescent="0.25">
      <c r="A2" s="2"/>
      <c r="B2" s="2"/>
      <c r="C2" s="2"/>
      <c r="D2" s="2"/>
      <c r="E2" s="2"/>
      <c r="F2" s="3"/>
      <c r="G2" s="3"/>
      <c r="H2" s="3"/>
      <c r="I2" s="3"/>
      <c r="J2" s="3"/>
    </row>
    <row r="3" spans="1:155" ht="15.75" customHeight="1" x14ac:dyDescent="0.3">
      <c r="A3" s="32"/>
      <c r="B3" s="47"/>
      <c r="C3" s="36"/>
      <c r="D3" s="2"/>
      <c r="E3" s="2"/>
      <c r="F3" s="3"/>
      <c r="G3" s="3"/>
      <c r="H3" s="3"/>
      <c r="I3" s="3"/>
      <c r="J3" s="3"/>
    </row>
    <row r="4" spans="1:155" ht="9.75" customHeight="1" x14ac:dyDescent="0.25">
      <c r="A4" s="2"/>
      <c r="B4" s="2"/>
      <c r="C4" s="2"/>
      <c r="D4" s="2"/>
      <c r="E4" s="2"/>
      <c r="F4" s="3"/>
      <c r="G4" s="3"/>
      <c r="H4" s="3"/>
      <c r="I4" s="3"/>
      <c r="J4" s="3"/>
    </row>
    <row r="5" spans="1:155" ht="9.75" customHeight="1" x14ac:dyDescent="0.25">
      <c r="A5" s="7"/>
      <c r="B5" s="7"/>
      <c r="C5" s="8"/>
      <c r="D5" s="8"/>
      <c r="E5" s="8"/>
      <c r="F5" s="3"/>
      <c r="G5" s="3"/>
      <c r="H5" s="3"/>
      <c r="I5" s="3"/>
      <c r="J5" s="3"/>
    </row>
    <row r="6" spans="1:155" ht="7.5" customHeight="1" x14ac:dyDescent="0.25">
      <c r="A6" s="8"/>
      <c r="B6" s="9"/>
      <c r="C6" s="10"/>
      <c r="D6" s="9"/>
      <c r="E6" s="9"/>
      <c r="F6" s="9"/>
      <c r="G6" s="9"/>
      <c r="H6" s="9"/>
      <c r="I6" s="3"/>
      <c r="J6" s="3"/>
    </row>
    <row r="7" spans="1:155" ht="25.5" customHeight="1" x14ac:dyDescent="0.25">
      <c r="B7" s="57" t="s">
        <v>34</v>
      </c>
      <c r="C7" s="58"/>
      <c r="D7" s="58"/>
      <c r="E7" s="58"/>
      <c r="F7" s="58"/>
      <c r="G7" s="58"/>
      <c r="H7" s="59"/>
      <c r="I7" s="3"/>
      <c r="J7" s="3"/>
    </row>
    <row r="8" spans="1:155" ht="12" customHeight="1" x14ac:dyDescent="0.25">
      <c r="A8" s="8"/>
      <c r="B8" s="9"/>
      <c r="C8" s="10"/>
      <c r="D8" s="9"/>
      <c r="E8" s="9"/>
      <c r="F8" s="9"/>
      <c r="G8" s="3"/>
      <c r="H8" s="9"/>
      <c r="I8" s="3"/>
      <c r="J8" s="3"/>
    </row>
    <row r="9" spans="1:155" s="15" customFormat="1" ht="25.5" customHeight="1" x14ac:dyDescent="0.25">
      <c r="A9" s="11"/>
      <c r="B9" s="65"/>
      <c r="C9" s="66" t="s">
        <v>41</v>
      </c>
      <c r="D9" s="67"/>
      <c r="E9" s="65"/>
      <c r="F9" s="11"/>
      <c r="G9" s="46" t="s">
        <v>49</v>
      </c>
      <c r="H9" s="46" t="s">
        <v>50</v>
      </c>
      <c r="I9" s="3"/>
      <c r="J9" s="3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</row>
    <row r="10" spans="1:155" s="15" customFormat="1" ht="25.5" customHeight="1" x14ac:dyDescent="0.25">
      <c r="A10" s="11"/>
      <c r="B10" s="11"/>
      <c r="C10" s="11"/>
      <c r="D10" s="11"/>
      <c r="E10" s="11"/>
      <c r="F10" s="11"/>
      <c r="G10" s="34"/>
      <c r="H10" s="34"/>
      <c r="I10" s="3"/>
      <c r="J10" s="3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</row>
    <row r="11" spans="1:155" s="15" customFormat="1" ht="25.5" customHeight="1" x14ac:dyDescent="0.25">
      <c r="A11" s="11"/>
      <c r="B11" s="11"/>
      <c r="C11" s="39" t="s">
        <v>55</v>
      </c>
      <c r="D11" s="37" t="s">
        <v>33</v>
      </c>
      <c r="E11" s="11"/>
      <c r="F11" s="11"/>
      <c r="G11" s="11"/>
      <c r="H11" s="13"/>
      <c r="I11" s="3"/>
      <c r="J11" s="3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</row>
    <row r="12" spans="1:155" s="15" customFormat="1" ht="34.5" customHeight="1" x14ac:dyDescent="0.25">
      <c r="A12" s="11"/>
      <c r="B12" s="35" t="s">
        <v>35</v>
      </c>
      <c r="C12" s="34"/>
      <c r="D12" s="33" t="s">
        <v>36</v>
      </c>
      <c r="E12" s="40"/>
      <c r="F12" s="11"/>
      <c r="G12" s="48" t="s">
        <v>51</v>
      </c>
      <c r="H12" s="34" t="s">
        <v>57</v>
      </c>
      <c r="I12" s="3"/>
      <c r="J12" s="3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</row>
    <row r="13" spans="1:155" s="15" customFormat="1" ht="25.5" customHeight="1" x14ac:dyDescent="0.25">
      <c r="A13" s="42"/>
      <c r="B13" s="43"/>
      <c r="C13" s="44"/>
      <c r="D13" s="40"/>
      <c r="E13" s="40"/>
      <c r="F13" s="42"/>
      <c r="G13" s="42"/>
      <c r="H13" s="14"/>
      <c r="I13" s="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</row>
    <row r="14" spans="1:155" s="15" customFormat="1" ht="32.5" customHeight="1" x14ac:dyDescent="0.25">
      <c r="A14" s="42"/>
      <c r="B14" s="43"/>
      <c r="C14" s="45" t="s">
        <v>47</v>
      </c>
      <c r="D14" s="33">
        <v>10</v>
      </c>
      <c r="E14" s="40"/>
      <c r="F14" s="42"/>
      <c r="G14" s="45" t="s">
        <v>53</v>
      </c>
      <c r="H14" s="33">
        <v>125</v>
      </c>
      <c r="I14" s="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</row>
    <row r="15" spans="1:155" s="15" customFormat="1" ht="32.5" customHeight="1" x14ac:dyDescent="0.25">
      <c r="A15" s="42"/>
      <c r="B15" s="43"/>
      <c r="C15" s="45" t="s">
        <v>48</v>
      </c>
      <c r="D15" s="33">
        <f>D14+1</f>
        <v>11</v>
      </c>
      <c r="E15" s="40"/>
      <c r="F15" s="42"/>
      <c r="G15" s="45" t="s">
        <v>56</v>
      </c>
      <c r="H15" s="33">
        <v>2310</v>
      </c>
      <c r="I15" s="1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</row>
    <row r="16" spans="1:155" s="15" customFormat="1" ht="25.5" customHeight="1" x14ac:dyDescent="0.25">
      <c r="A16" s="11"/>
      <c r="B16" s="11"/>
      <c r="C16" s="11"/>
      <c r="D16" s="11"/>
      <c r="E16" s="11"/>
      <c r="F16" s="11"/>
      <c r="G16" s="13"/>
      <c r="H16" s="11"/>
      <c r="I16" s="13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</row>
    <row r="17" spans="1:174" s="15" customFormat="1" ht="48" customHeight="1" x14ac:dyDescent="0.25">
      <c r="A17" s="11"/>
      <c r="B17" s="64" t="s">
        <v>52</v>
      </c>
      <c r="C17" s="62" t="s">
        <v>38</v>
      </c>
      <c r="D17" s="62" t="s">
        <v>37</v>
      </c>
      <c r="E17" s="62" t="s">
        <v>54</v>
      </c>
      <c r="F17" s="62" t="s">
        <v>39</v>
      </c>
      <c r="G17" s="60" t="s">
        <v>59</v>
      </c>
      <c r="H17" s="61"/>
      <c r="I17" s="62" t="s">
        <v>40</v>
      </c>
      <c r="J17" s="62" t="s">
        <v>60</v>
      </c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</row>
    <row r="18" spans="1:174" s="15" customFormat="1" ht="48" customHeight="1" x14ac:dyDescent="0.25">
      <c r="A18" s="11"/>
      <c r="B18" s="64"/>
      <c r="C18" s="63"/>
      <c r="D18" s="63"/>
      <c r="E18" s="63"/>
      <c r="F18" s="63"/>
      <c r="G18" s="37" t="s">
        <v>46</v>
      </c>
      <c r="H18" s="37" t="s">
        <v>45</v>
      </c>
      <c r="I18" s="63"/>
      <c r="J18" s="63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</row>
    <row r="19" spans="1:174" s="15" customFormat="1" ht="34.5" customHeight="1" x14ac:dyDescent="0.25">
      <c r="A19" s="11"/>
      <c r="B19" s="35" t="s">
        <v>42</v>
      </c>
      <c r="C19" s="38">
        <f>$C$12*(1+$D$9)</f>
        <v>0</v>
      </c>
      <c r="D19" s="33">
        <v>70</v>
      </c>
      <c r="E19" s="33">
        <f>H14*D14</f>
        <v>1250</v>
      </c>
      <c r="F19" s="38">
        <f>$D$14*((14*100)+(2*0.7*100))</f>
        <v>15400</v>
      </c>
      <c r="G19" s="38">
        <f>IF($H$12="transport éco responsable",0,$D$15*211)</f>
        <v>0</v>
      </c>
      <c r="H19" s="38">
        <f>IF($H$12="Transport classique",0,$D$15*285)</f>
        <v>3135</v>
      </c>
      <c r="I19" s="38">
        <f>125*D14</f>
        <v>1250</v>
      </c>
      <c r="J19" s="41" t="str">
        <f>IF(OR(C12="",C12=0),"",(C19*D19*D14)+F19+G19+I19+H19+E19+H15)</f>
        <v/>
      </c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</row>
    <row r="20" spans="1:174" s="15" customFormat="1" ht="34.5" customHeight="1" x14ac:dyDescent="0.25">
      <c r="A20" s="11"/>
      <c r="B20" s="35" t="s">
        <v>43</v>
      </c>
      <c r="C20" s="38">
        <f>$C$12*(1+$D$9)</f>
        <v>0</v>
      </c>
      <c r="D20" s="33">
        <v>70</v>
      </c>
      <c r="E20" s="33">
        <f>H14*D14</f>
        <v>1250</v>
      </c>
      <c r="F20" s="38">
        <f t="shared" ref="F20:F21" si="0">$D$14*((14*100)+(2*0.7*100))</f>
        <v>15400</v>
      </c>
      <c r="G20" s="38">
        <f>IF($H$12="transport éco responsable",0,$D$15*309)</f>
        <v>0</v>
      </c>
      <c r="H20" s="38">
        <f>IF($H$12="Transport classique",0,$D$15*417)</f>
        <v>4587</v>
      </c>
      <c r="I20" s="38">
        <f>125*D14</f>
        <v>1250</v>
      </c>
      <c r="J20" s="41" t="str">
        <f>IF(OR(C12="",C12=0),"",(C20*D20*D14)+F20+G20+I20+H20+E20+H15)</f>
        <v/>
      </c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</row>
    <row r="21" spans="1:174" s="15" customFormat="1" ht="34.5" customHeight="1" x14ac:dyDescent="0.25">
      <c r="A21" s="11"/>
      <c r="B21" s="35" t="s">
        <v>44</v>
      </c>
      <c r="C21" s="38">
        <f>$C$12*(1+$D$9)</f>
        <v>0</v>
      </c>
      <c r="D21" s="33">
        <v>70</v>
      </c>
      <c r="E21" s="33">
        <f>H14*D14</f>
        <v>1250</v>
      </c>
      <c r="F21" s="38">
        <f t="shared" si="0"/>
        <v>15400</v>
      </c>
      <c r="G21" s="38">
        <f>IF($H$12="transport éco responsable",0,$D$15*395)</f>
        <v>0</v>
      </c>
      <c r="H21" s="38">
        <f>IF($H$12="Transport classique",0,$D$15*535)</f>
        <v>5885</v>
      </c>
      <c r="I21" s="38">
        <f>125*D14</f>
        <v>1250</v>
      </c>
      <c r="J21" s="41" t="str">
        <f>IF(OR(C12="",C12=0),"",(C21*D21*D14)+F21+G21+I21+H21+E21+H15)</f>
        <v/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</row>
    <row r="22" spans="1:174" ht="25.5" customHeight="1" x14ac:dyDescent="0.35">
      <c r="A22" s="8"/>
      <c r="B22" s="17"/>
      <c r="C22" s="16"/>
      <c r="D22" s="17"/>
      <c r="E22" s="17"/>
      <c r="F22" s="17"/>
      <c r="G22" s="17"/>
      <c r="H22" s="17"/>
      <c r="I22" s="3"/>
      <c r="J22" s="3"/>
    </row>
    <row r="23" spans="1:174" s="1" customFormat="1" ht="25.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</row>
    <row r="24" spans="1:174" ht="25.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3"/>
    </row>
    <row r="25" spans="1:174" ht="25.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3"/>
    </row>
    <row r="26" spans="1:174" ht="25.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3"/>
    </row>
  </sheetData>
  <sheetProtection algorithmName="SHA-512" hashValue="GzAanCT9wINGbNBbFGpkt7seImTTO10EzfXkgL4bbrS5E5rakfG9LsiCi+Ha5kWjVZMMfHBGMVz6kjCc9WWcjg==" saltValue="YhqLnpjo+H5EzKnKF0CEUQ==" spinCount="100000" sheet="1" selectLockedCells="1"/>
  <mergeCells count="10">
    <mergeCell ref="A1:J1"/>
    <mergeCell ref="B7:H7"/>
    <mergeCell ref="G17:H17"/>
    <mergeCell ref="D17:D18"/>
    <mergeCell ref="F17:F18"/>
    <mergeCell ref="C17:C18"/>
    <mergeCell ref="I17:I18"/>
    <mergeCell ref="J17:J18"/>
    <mergeCell ref="B17:B18"/>
    <mergeCell ref="E17:E18"/>
  </mergeCells>
  <conditionalFormatting sqref="C12:C15">
    <cfRule type="cellIs" dxfId="14" priority="10" operator="between">
      <formula>1</formula>
      <formula>1000</formula>
    </cfRule>
  </conditionalFormatting>
  <conditionalFormatting sqref="G14:G15">
    <cfRule type="cellIs" dxfId="13" priority="2" operator="between">
      <formula>1</formula>
      <formula>1000</formula>
    </cfRule>
  </conditionalFormatting>
  <conditionalFormatting sqref="G10:H10">
    <cfRule type="cellIs" dxfId="12" priority="9" operator="between">
      <formula>1</formula>
      <formula>1000</formula>
    </cfRule>
  </conditionalFormatting>
  <conditionalFormatting sqref="H12">
    <cfRule type="cellIs" dxfId="11" priority="8" operator="between">
      <formula>1</formula>
      <formula>1000</formula>
    </cfRule>
  </conditionalFormatting>
  <conditionalFormatting sqref="D9">
    <cfRule type="cellIs" dxfId="2" priority="1" operator="between">
      <formula>1</formula>
      <formula>1000</formula>
    </cfRule>
  </conditionalFormatting>
  <dataValidations count="2">
    <dataValidation type="list" allowBlank="1" showInputMessage="1" showErrorMessage="1" sqref="D9" xr:uid="{00000000-0002-0000-0100-000000000000}">
      <formula1>"20%,0%"</formula1>
    </dataValidation>
    <dataValidation type="list" allowBlank="1" showInputMessage="1" showErrorMessage="1" sqref="H12" xr:uid="{00000000-0002-0000-0100-000001000000}">
      <formula1>"Transport classique,  transport éco responsable"</formula1>
    </dataValidation>
  </dataValidations>
  <printOptions horizontalCentered="1"/>
  <pageMargins left="0.19685039370078741" right="0.19685039370078741" top="0.27559055118110237" bottom="0.23622047244094491" header="0.15748031496062992" footer="0.15748031496062992"/>
  <pageSetup paperSize="9" scale="47" fitToHeight="10" orientation="portrait" horizontalDpi="300" verticalDpi="300" r:id="rId1"/>
  <headerFooter alignWithMargins="0">
    <oddFooter>&amp;LPRESTA DE 2016 - LRMP&amp;RBordereau de décomposition des prix ateliers - 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8BBD6-4125-4EC9-B9D2-7792A2A4AF35}">
  <dimension ref="A1:FR26"/>
  <sheetViews>
    <sheetView zoomScale="85" zoomScaleNormal="85" workbookViewId="0">
      <selection activeCell="F12" sqref="F12"/>
    </sheetView>
  </sheetViews>
  <sheetFormatPr baseColWidth="10" defaultColWidth="11.453125" defaultRowHeight="12.5" outlineLevelCol="1" x14ac:dyDescent="0.25"/>
  <cols>
    <col min="1" max="1" width="10.26953125" style="19" bestFit="1" customWidth="1"/>
    <col min="2" max="2" width="19.26953125" style="19" customWidth="1"/>
    <col min="3" max="3" width="20.453125" style="22" customWidth="1"/>
    <col min="4" max="5" width="22.7265625" style="19" customWidth="1" outlineLevel="1"/>
    <col min="6" max="6" width="20.54296875" style="1" customWidth="1"/>
    <col min="7" max="7" width="27.1796875" style="1" customWidth="1"/>
    <col min="8" max="8" width="23.26953125" style="1" customWidth="1"/>
    <col min="9" max="9" width="20.54296875" style="1" customWidth="1"/>
    <col min="10" max="10" width="28.453125" style="1" customWidth="1"/>
    <col min="11" max="155" width="42.7265625" style="1" customWidth="1"/>
    <col min="156" max="157" width="20.26953125" customWidth="1"/>
    <col min="160" max="160" width="18.81640625" customWidth="1"/>
    <col min="161" max="161" width="26.7265625" customWidth="1"/>
    <col min="162" max="162" width="28.54296875" customWidth="1"/>
    <col min="163" max="166" width="26.7265625" customWidth="1"/>
    <col min="167" max="167" width="14.81640625" customWidth="1"/>
    <col min="168" max="168" width="7.81640625" customWidth="1"/>
    <col min="169" max="169" width="18.81640625" customWidth="1"/>
    <col min="170" max="170" width="26.7265625" customWidth="1"/>
    <col min="171" max="171" width="28.54296875" customWidth="1"/>
    <col min="172" max="173" width="26.7265625" customWidth="1"/>
    <col min="174" max="174" width="14.81640625" customWidth="1"/>
  </cols>
  <sheetData>
    <row r="1" spans="1:155" ht="131.25" customHeight="1" x14ac:dyDescent="0.25">
      <c r="A1" s="56" t="s">
        <v>61</v>
      </c>
      <c r="B1" s="56"/>
      <c r="C1" s="56"/>
      <c r="D1" s="56"/>
      <c r="E1" s="56"/>
      <c r="F1" s="56"/>
      <c r="G1" s="56"/>
      <c r="H1" s="56"/>
      <c r="I1" s="56"/>
      <c r="J1" s="56"/>
    </row>
    <row r="2" spans="1:155" ht="9" customHeight="1" x14ac:dyDescent="0.25">
      <c r="A2" s="2"/>
      <c r="B2" s="2"/>
      <c r="C2" s="2"/>
      <c r="D2" s="2"/>
      <c r="E2" s="2"/>
      <c r="F2" s="3"/>
      <c r="G2" s="3"/>
      <c r="H2" s="3"/>
      <c r="I2" s="3"/>
      <c r="J2" s="3"/>
    </row>
    <row r="3" spans="1:155" ht="15.75" customHeight="1" x14ac:dyDescent="0.3">
      <c r="A3" s="32"/>
      <c r="B3" s="47"/>
      <c r="C3" s="36"/>
      <c r="D3" s="2"/>
      <c r="E3" s="2"/>
      <c r="F3" s="3"/>
      <c r="G3" s="3"/>
      <c r="H3" s="3"/>
      <c r="I3" s="3"/>
      <c r="J3" s="3"/>
    </row>
    <row r="4" spans="1:155" ht="9.75" customHeight="1" x14ac:dyDescent="0.25">
      <c r="A4" s="2"/>
      <c r="B4" s="2"/>
      <c r="C4" s="2"/>
      <c r="D4" s="2"/>
      <c r="E4" s="2"/>
      <c r="F4" s="3"/>
      <c r="G4" s="3"/>
      <c r="H4" s="3"/>
      <c r="I4" s="3"/>
      <c r="J4" s="3"/>
    </row>
    <row r="5" spans="1:155" ht="9.75" customHeight="1" x14ac:dyDescent="0.25">
      <c r="A5" s="7"/>
      <c r="B5" s="7"/>
      <c r="C5" s="8"/>
      <c r="D5" s="8"/>
      <c r="E5" s="8"/>
      <c r="F5" s="3"/>
      <c r="G5" s="3"/>
      <c r="H5" s="3"/>
      <c r="I5" s="3"/>
      <c r="J5" s="3"/>
    </row>
    <row r="6" spans="1:155" ht="7.5" customHeight="1" x14ac:dyDescent="0.25">
      <c r="A6" s="8"/>
      <c r="B6" s="9"/>
      <c r="C6" s="10"/>
      <c r="D6" s="9"/>
      <c r="E6" s="9"/>
      <c r="F6" s="9"/>
      <c r="G6" s="9"/>
      <c r="H6" s="9"/>
      <c r="I6" s="3"/>
      <c r="J6" s="3"/>
    </row>
    <row r="7" spans="1:155" ht="25.5" customHeight="1" x14ac:dyDescent="0.25">
      <c r="B7" s="57" t="s">
        <v>34</v>
      </c>
      <c r="C7" s="58"/>
      <c r="D7" s="58"/>
      <c r="E7" s="58"/>
      <c r="F7" s="58"/>
      <c r="G7" s="58"/>
      <c r="H7" s="59"/>
      <c r="I7" s="3"/>
      <c r="J7" s="3"/>
    </row>
    <row r="8" spans="1:155" ht="12" customHeight="1" x14ac:dyDescent="0.25">
      <c r="A8" s="8"/>
      <c r="B8" s="9"/>
      <c r="C8" s="10"/>
      <c r="D8" s="9"/>
      <c r="E8" s="9"/>
      <c r="F8" s="9"/>
      <c r="G8" s="3"/>
      <c r="H8" s="9"/>
      <c r="I8" s="3"/>
      <c r="J8" s="3"/>
    </row>
    <row r="9" spans="1:155" s="15" customFormat="1" ht="25.5" customHeight="1" x14ac:dyDescent="0.25">
      <c r="A9" s="11"/>
      <c r="B9" s="65"/>
      <c r="C9" s="66" t="s">
        <v>41</v>
      </c>
      <c r="D9" s="67"/>
      <c r="E9" s="65"/>
      <c r="F9" s="11"/>
      <c r="G9" s="46" t="s">
        <v>49</v>
      </c>
      <c r="H9" s="46" t="s">
        <v>50</v>
      </c>
      <c r="I9" s="3"/>
      <c r="J9" s="3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</row>
    <row r="10" spans="1:155" s="15" customFormat="1" ht="25.5" customHeight="1" x14ac:dyDescent="0.25">
      <c r="A10" s="11"/>
      <c r="B10" s="11"/>
      <c r="C10" s="11"/>
      <c r="D10" s="11"/>
      <c r="E10" s="11"/>
      <c r="F10" s="11"/>
      <c r="G10" s="34"/>
      <c r="H10" s="34"/>
      <c r="I10" s="3"/>
      <c r="J10" s="3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</row>
    <row r="11" spans="1:155" s="15" customFormat="1" ht="25.5" customHeight="1" x14ac:dyDescent="0.25">
      <c r="A11" s="11"/>
      <c r="B11" s="11"/>
      <c r="C11" s="39" t="s">
        <v>55</v>
      </c>
      <c r="D11" s="37" t="s">
        <v>33</v>
      </c>
      <c r="E11" s="11"/>
      <c r="F11" s="11"/>
      <c r="G11" s="11"/>
      <c r="H11" s="13"/>
      <c r="I11" s="3"/>
      <c r="J11" s="3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</row>
    <row r="12" spans="1:155" s="15" customFormat="1" ht="34.5" customHeight="1" x14ac:dyDescent="0.25">
      <c r="A12" s="11"/>
      <c r="B12" s="35" t="s">
        <v>35</v>
      </c>
      <c r="C12" s="34"/>
      <c r="D12" s="33" t="s">
        <v>36</v>
      </c>
      <c r="E12" s="40"/>
      <c r="F12" s="11"/>
      <c r="G12" s="48" t="s">
        <v>51</v>
      </c>
      <c r="H12" s="34" t="s">
        <v>57</v>
      </c>
      <c r="I12" s="3"/>
      <c r="J12" s="3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</row>
    <row r="13" spans="1:155" s="15" customFormat="1" ht="25.5" customHeight="1" x14ac:dyDescent="0.25">
      <c r="A13" s="42"/>
      <c r="B13" s="43"/>
      <c r="C13" s="44"/>
      <c r="D13" s="40"/>
      <c r="E13" s="40"/>
      <c r="F13" s="42"/>
      <c r="G13" s="42"/>
      <c r="H13" s="14"/>
      <c r="I13" s="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</row>
    <row r="14" spans="1:155" s="15" customFormat="1" ht="32.5" customHeight="1" x14ac:dyDescent="0.25">
      <c r="A14" s="42"/>
      <c r="B14" s="43"/>
      <c r="C14" s="45" t="s">
        <v>47</v>
      </c>
      <c r="D14" s="33">
        <v>10</v>
      </c>
      <c r="E14" s="40"/>
      <c r="F14" s="42"/>
      <c r="G14" s="45" t="s">
        <v>53</v>
      </c>
      <c r="H14" s="33">
        <v>125</v>
      </c>
      <c r="I14" s="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</row>
    <row r="15" spans="1:155" s="15" customFormat="1" ht="32.5" customHeight="1" x14ac:dyDescent="0.25">
      <c r="A15" s="42"/>
      <c r="B15" s="43"/>
      <c r="C15" s="45" t="s">
        <v>48</v>
      </c>
      <c r="D15" s="33">
        <f>D14+1</f>
        <v>11</v>
      </c>
      <c r="E15" s="40"/>
      <c r="F15" s="42"/>
      <c r="G15" s="45" t="s">
        <v>56</v>
      </c>
      <c r="H15" s="33">
        <v>2048.1999999999998</v>
      </c>
      <c r="I15" s="1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</row>
    <row r="16" spans="1:155" s="15" customFormat="1" ht="25.5" customHeight="1" x14ac:dyDescent="0.25">
      <c r="A16" s="11"/>
      <c r="B16" s="11"/>
      <c r="C16" s="11"/>
      <c r="D16" s="11"/>
      <c r="E16" s="11"/>
      <c r="F16" s="11"/>
      <c r="G16" s="13"/>
      <c r="H16" s="11"/>
      <c r="I16" s="13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</row>
    <row r="17" spans="1:174" s="15" customFormat="1" ht="48" customHeight="1" x14ac:dyDescent="0.25">
      <c r="A17" s="11"/>
      <c r="B17" s="64" t="s">
        <v>52</v>
      </c>
      <c r="C17" s="62" t="s">
        <v>38</v>
      </c>
      <c r="D17" s="62" t="s">
        <v>37</v>
      </c>
      <c r="E17" s="62" t="s">
        <v>54</v>
      </c>
      <c r="F17" s="62" t="s">
        <v>39</v>
      </c>
      <c r="G17" s="60" t="s">
        <v>58</v>
      </c>
      <c r="H17" s="61"/>
      <c r="I17" s="62" t="s">
        <v>40</v>
      </c>
      <c r="J17" s="62" t="s">
        <v>60</v>
      </c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</row>
    <row r="18" spans="1:174" s="15" customFormat="1" ht="48" customHeight="1" x14ac:dyDescent="0.25">
      <c r="A18" s="11"/>
      <c r="B18" s="64"/>
      <c r="C18" s="63"/>
      <c r="D18" s="63"/>
      <c r="E18" s="63"/>
      <c r="F18" s="63"/>
      <c r="G18" s="37" t="s">
        <v>46</v>
      </c>
      <c r="H18" s="37" t="s">
        <v>45</v>
      </c>
      <c r="I18" s="63"/>
      <c r="J18" s="63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</row>
    <row r="19" spans="1:174" s="15" customFormat="1" ht="34.5" customHeight="1" x14ac:dyDescent="0.25">
      <c r="A19" s="11"/>
      <c r="B19" s="35" t="s">
        <v>42</v>
      </c>
      <c r="C19" s="38">
        <f>$C$12*(1+$D$9)</f>
        <v>0</v>
      </c>
      <c r="D19" s="33">
        <v>70</v>
      </c>
      <c r="E19" s="33">
        <f>H14*D14</f>
        <v>1250</v>
      </c>
      <c r="F19" s="38">
        <f>$D$14*((14*87)+(2*0.7*87))</f>
        <v>13398</v>
      </c>
      <c r="G19" s="38">
        <f>IF($H$12="transport éco responsable",0,$D$15*211)</f>
        <v>0</v>
      </c>
      <c r="H19" s="38">
        <f>IF($H$12="Transport classique",0,$D$15*285)</f>
        <v>3135</v>
      </c>
      <c r="I19" s="38">
        <f>125*D14</f>
        <v>1250</v>
      </c>
      <c r="J19" s="41" t="str">
        <f>IF(OR(C12="",C12=0),"",(C19*D19*D14)+F19+G19+I19+H19+E19+H15)</f>
        <v/>
      </c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</row>
    <row r="20" spans="1:174" s="15" customFormat="1" ht="34.5" customHeight="1" x14ac:dyDescent="0.25">
      <c r="A20" s="11"/>
      <c r="B20" s="35" t="s">
        <v>43</v>
      </c>
      <c r="C20" s="38">
        <f>$C$12*(1+$D$9)</f>
        <v>0</v>
      </c>
      <c r="D20" s="33">
        <v>70</v>
      </c>
      <c r="E20" s="33">
        <f>H14*D14</f>
        <v>1250</v>
      </c>
      <c r="F20" s="38">
        <f t="shared" ref="F20:F21" si="0">$D$14*((14*87)+(2*0.7*87))</f>
        <v>13398</v>
      </c>
      <c r="G20" s="38">
        <f>IF($H$12="transport éco responsable",0,$D$15*309)</f>
        <v>0</v>
      </c>
      <c r="H20" s="38">
        <f>IF($H$12="Transport classique",0,$D$15*417)</f>
        <v>4587</v>
      </c>
      <c r="I20" s="38">
        <f>125*D14</f>
        <v>1250</v>
      </c>
      <c r="J20" s="41" t="str">
        <f>IF(OR(C12="",C12=0),"",(C20*D20*D14)+F20+G20+I20+H20+E20+H15)</f>
        <v/>
      </c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</row>
    <row r="21" spans="1:174" s="15" customFormat="1" ht="34.5" customHeight="1" x14ac:dyDescent="0.25">
      <c r="A21" s="11"/>
      <c r="B21" s="35" t="s">
        <v>44</v>
      </c>
      <c r="C21" s="38">
        <f>$C$12*(1+$D$9)</f>
        <v>0</v>
      </c>
      <c r="D21" s="33">
        <v>70</v>
      </c>
      <c r="E21" s="33">
        <f>H14*D14</f>
        <v>1250</v>
      </c>
      <c r="F21" s="38">
        <f t="shared" si="0"/>
        <v>13398</v>
      </c>
      <c r="G21" s="38">
        <f>IF($H$12="transport éco responsable",0,$D$15*395)</f>
        <v>0</v>
      </c>
      <c r="H21" s="38">
        <f>IF($H$12="Transport classique",0,$D$15*535)</f>
        <v>5885</v>
      </c>
      <c r="I21" s="38">
        <f>125*D14</f>
        <v>1250</v>
      </c>
      <c r="J21" s="41" t="str">
        <f>IF(OR(C12="",C12=0),"",(C21*D21*D14)+F21+G21+I21+H21+E21+H15)</f>
        <v/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</row>
    <row r="22" spans="1:174" ht="25.5" customHeight="1" x14ac:dyDescent="0.35">
      <c r="A22" s="8"/>
      <c r="B22" s="17"/>
      <c r="C22" s="16"/>
      <c r="D22" s="17"/>
      <c r="E22" s="17"/>
      <c r="F22" s="17"/>
      <c r="G22" s="17"/>
      <c r="H22" s="17"/>
      <c r="I22" s="3"/>
      <c r="J22" s="3"/>
    </row>
    <row r="23" spans="1:174" s="1" customFormat="1" ht="25.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</row>
    <row r="24" spans="1:174" ht="25.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3"/>
    </row>
    <row r="25" spans="1:174" ht="25.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3"/>
    </row>
    <row r="26" spans="1:174" ht="25.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3"/>
    </row>
  </sheetData>
  <sheetProtection algorithmName="SHA-512" hashValue="s+3RTPl4k8Qos0htBhMVLPXivKyhnbVC2SDnJ+o7O5fJ4JO8JS4xA15oHNwjQB/pjspv/Vd+KtG9wrE9ptLGFw==" saltValue="AdWFCw3wr94PG0BjPdRg3Q==" spinCount="100000" sheet="1" objects="1" scenarios="1"/>
  <mergeCells count="10">
    <mergeCell ref="A1:J1"/>
    <mergeCell ref="B7:H7"/>
    <mergeCell ref="B17:B18"/>
    <mergeCell ref="C17:C18"/>
    <mergeCell ref="D17:D18"/>
    <mergeCell ref="E17:E18"/>
    <mergeCell ref="F17:F18"/>
    <mergeCell ref="G17:H17"/>
    <mergeCell ref="I17:I18"/>
    <mergeCell ref="J17:J18"/>
  </mergeCells>
  <conditionalFormatting sqref="C12:C15">
    <cfRule type="cellIs" dxfId="10" priority="5" operator="between">
      <formula>1</formula>
      <formula>1000</formula>
    </cfRule>
  </conditionalFormatting>
  <conditionalFormatting sqref="G14:G15">
    <cfRule type="cellIs" dxfId="9" priority="2" operator="between">
      <formula>1</formula>
      <formula>1000</formula>
    </cfRule>
  </conditionalFormatting>
  <conditionalFormatting sqref="G10:H10">
    <cfRule type="cellIs" dxfId="8" priority="4" operator="between">
      <formula>1</formula>
      <formula>1000</formula>
    </cfRule>
  </conditionalFormatting>
  <conditionalFormatting sqref="H12">
    <cfRule type="cellIs" dxfId="7" priority="3" operator="between">
      <formula>1</formula>
      <formula>1000</formula>
    </cfRule>
  </conditionalFormatting>
  <conditionalFormatting sqref="D9">
    <cfRule type="cellIs" dxfId="1" priority="1" operator="between">
      <formula>1</formula>
      <formula>1000</formula>
    </cfRule>
  </conditionalFormatting>
  <dataValidations count="2">
    <dataValidation type="list" allowBlank="1" showInputMessage="1" showErrorMessage="1" sqref="H12" xr:uid="{9EF60DB4-8BA0-41AA-92A8-FEBDF55006EA}">
      <formula1>"Transport classique,  transport éco responsable"</formula1>
    </dataValidation>
    <dataValidation type="list" allowBlank="1" showInputMessage="1" showErrorMessage="1" sqref="D9" xr:uid="{A3955B18-CA34-4FA5-919A-EDCEA1C6AAA9}">
      <formula1>"20%,0%"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8E319-CBD5-470F-8B66-2D4FCEC9D8C0}">
  <dimension ref="A1:FR26"/>
  <sheetViews>
    <sheetView tabSelected="1" zoomScale="85" zoomScaleNormal="85" workbookViewId="0">
      <selection activeCell="E15" sqref="E15"/>
    </sheetView>
  </sheetViews>
  <sheetFormatPr baseColWidth="10" defaultColWidth="11.453125" defaultRowHeight="12.5" outlineLevelCol="1" x14ac:dyDescent="0.25"/>
  <cols>
    <col min="1" max="1" width="10.26953125" style="19" bestFit="1" customWidth="1"/>
    <col min="2" max="2" width="19.26953125" style="19" customWidth="1"/>
    <col min="3" max="3" width="20.453125" style="22" customWidth="1"/>
    <col min="4" max="5" width="22.7265625" style="19" customWidth="1" outlineLevel="1"/>
    <col min="6" max="6" width="20.54296875" style="1" customWidth="1"/>
    <col min="7" max="7" width="27.1796875" style="1" customWidth="1"/>
    <col min="8" max="8" width="23.26953125" style="1" customWidth="1"/>
    <col min="9" max="9" width="20.54296875" style="1" customWidth="1"/>
    <col min="10" max="10" width="28.453125" style="1" customWidth="1"/>
    <col min="11" max="155" width="42.7265625" style="1" customWidth="1"/>
    <col min="156" max="157" width="20.26953125" customWidth="1"/>
    <col min="160" max="160" width="18.81640625" customWidth="1"/>
    <col min="161" max="161" width="26.7265625" customWidth="1"/>
    <col min="162" max="162" width="28.54296875" customWidth="1"/>
    <col min="163" max="166" width="26.7265625" customWidth="1"/>
    <col min="167" max="167" width="14.81640625" customWidth="1"/>
    <col min="168" max="168" width="7.81640625" customWidth="1"/>
    <col min="169" max="169" width="18.81640625" customWidth="1"/>
    <col min="170" max="170" width="26.7265625" customWidth="1"/>
    <col min="171" max="171" width="28.54296875" customWidth="1"/>
    <col min="172" max="173" width="26.7265625" customWidth="1"/>
    <col min="174" max="174" width="14.81640625" customWidth="1"/>
  </cols>
  <sheetData>
    <row r="1" spans="1:155" ht="131.25" customHeight="1" x14ac:dyDescent="0.25">
      <c r="A1" s="56" t="s">
        <v>61</v>
      </c>
      <c r="B1" s="56"/>
      <c r="C1" s="56"/>
      <c r="D1" s="56"/>
      <c r="E1" s="56"/>
      <c r="F1" s="56"/>
      <c r="G1" s="56"/>
      <c r="H1" s="56"/>
      <c r="I1" s="56"/>
      <c r="J1" s="56"/>
    </row>
    <row r="2" spans="1:155" ht="9" customHeight="1" x14ac:dyDescent="0.25">
      <c r="A2" s="2"/>
      <c r="B2" s="2"/>
      <c r="C2" s="2"/>
      <c r="D2" s="2"/>
      <c r="E2" s="2"/>
      <c r="F2" s="3"/>
      <c r="G2" s="3"/>
      <c r="H2" s="3"/>
      <c r="I2" s="3"/>
      <c r="J2" s="3"/>
    </row>
    <row r="3" spans="1:155" ht="15.75" customHeight="1" x14ac:dyDescent="0.3">
      <c r="A3" s="32"/>
      <c r="B3" s="47"/>
      <c r="C3" s="36"/>
      <c r="D3" s="2"/>
      <c r="E3" s="2"/>
      <c r="F3" s="3"/>
      <c r="G3" s="3"/>
      <c r="H3" s="3"/>
      <c r="I3" s="3"/>
      <c r="J3" s="3"/>
    </row>
    <row r="4" spans="1:155" ht="9.75" customHeight="1" x14ac:dyDescent="0.25">
      <c r="A4" s="2"/>
      <c r="B4" s="2"/>
      <c r="C4" s="2"/>
      <c r="D4" s="2"/>
      <c r="E4" s="2"/>
      <c r="F4" s="3"/>
      <c r="G4" s="3"/>
      <c r="H4" s="3"/>
      <c r="I4" s="3"/>
      <c r="J4" s="3"/>
    </row>
    <row r="5" spans="1:155" ht="9.75" customHeight="1" x14ac:dyDescent="0.25">
      <c r="A5" s="7"/>
      <c r="B5" s="7"/>
      <c r="C5" s="8"/>
      <c r="D5" s="8"/>
      <c r="E5" s="8"/>
      <c r="F5" s="3"/>
      <c r="G5" s="3"/>
      <c r="H5" s="3"/>
      <c r="I5" s="3"/>
      <c r="J5" s="3"/>
    </row>
    <row r="6" spans="1:155" ht="7.5" customHeight="1" x14ac:dyDescent="0.25">
      <c r="A6" s="8"/>
      <c r="B6" s="9"/>
      <c r="C6" s="10"/>
      <c r="D6" s="9"/>
      <c r="E6" s="9"/>
      <c r="F6" s="9"/>
      <c r="G6" s="9"/>
      <c r="H6" s="9"/>
      <c r="I6" s="3"/>
      <c r="J6" s="3"/>
    </row>
    <row r="7" spans="1:155" ht="25.5" customHeight="1" x14ac:dyDescent="0.25">
      <c r="B7" s="57" t="s">
        <v>34</v>
      </c>
      <c r="C7" s="58"/>
      <c r="D7" s="58"/>
      <c r="E7" s="58"/>
      <c r="F7" s="58"/>
      <c r="G7" s="58"/>
      <c r="H7" s="59"/>
      <c r="I7" s="3"/>
      <c r="J7" s="3"/>
    </row>
    <row r="8" spans="1:155" ht="12" customHeight="1" x14ac:dyDescent="0.25">
      <c r="A8" s="8"/>
      <c r="B8" s="9"/>
      <c r="C8" s="10"/>
      <c r="D8" s="9"/>
      <c r="E8" s="9"/>
      <c r="F8" s="9"/>
      <c r="G8" s="3"/>
      <c r="H8" s="9"/>
      <c r="I8" s="3"/>
      <c r="J8" s="3"/>
    </row>
    <row r="9" spans="1:155" s="15" customFormat="1" ht="25.5" customHeight="1" x14ac:dyDescent="0.25">
      <c r="A9" s="11"/>
      <c r="B9" s="65"/>
      <c r="C9" s="66" t="s">
        <v>41</v>
      </c>
      <c r="D9" s="67"/>
      <c r="E9" s="65"/>
      <c r="F9" s="11"/>
      <c r="G9" s="46" t="s">
        <v>49</v>
      </c>
      <c r="H9" s="46" t="s">
        <v>50</v>
      </c>
      <c r="I9" s="3"/>
      <c r="J9" s="3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</row>
    <row r="10" spans="1:155" s="15" customFormat="1" ht="25.5" customHeight="1" x14ac:dyDescent="0.25">
      <c r="A10" s="11"/>
      <c r="B10" s="11"/>
      <c r="C10" s="11"/>
      <c r="D10" s="11"/>
      <c r="E10" s="11"/>
      <c r="F10" s="11"/>
      <c r="G10" s="34"/>
      <c r="H10" s="34"/>
      <c r="I10" s="3"/>
      <c r="J10" s="3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</row>
    <row r="11" spans="1:155" s="15" customFormat="1" ht="25.5" customHeight="1" x14ac:dyDescent="0.25">
      <c r="A11" s="11"/>
      <c r="B11" s="11"/>
      <c r="C11" s="39" t="s">
        <v>55</v>
      </c>
      <c r="D11" s="37" t="s">
        <v>33</v>
      </c>
      <c r="E11" s="11"/>
      <c r="F11" s="11"/>
      <c r="G11" s="11"/>
      <c r="H11" s="13"/>
      <c r="I11" s="3"/>
      <c r="J11" s="3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</row>
    <row r="12" spans="1:155" s="15" customFormat="1" ht="34.5" customHeight="1" x14ac:dyDescent="0.25">
      <c r="A12" s="11"/>
      <c r="B12" s="35" t="s">
        <v>35</v>
      </c>
      <c r="C12" s="34"/>
      <c r="D12" s="33" t="s">
        <v>36</v>
      </c>
      <c r="E12" s="40"/>
      <c r="F12" s="11"/>
      <c r="G12" s="48" t="s">
        <v>51</v>
      </c>
      <c r="H12" s="34" t="s">
        <v>57</v>
      </c>
      <c r="I12" s="3"/>
      <c r="J12" s="3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</row>
    <row r="13" spans="1:155" s="15" customFormat="1" ht="25.5" customHeight="1" x14ac:dyDescent="0.25">
      <c r="A13" s="42"/>
      <c r="B13" s="43"/>
      <c r="C13" s="44"/>
      <c r="D13" s="40"/>
      <c r="E13" s="40"/>
      <c r="F13" s="42"/>
      <c r="G13" s="42"/>
      <c r="H13" s="14"/>
      <c r="I13" s="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</row>
    <row r="14" spans="1:155" s="15" customFormat="1" ht="32.5" customHeight="1" x14ac:dyDescent="0.25">
      <c r="A14" s="42"/>
      <c r="B14" s="43"/>
      <c r="C14" s="45" t="s">
        <v>47</v>
      </c>
      <c r="D14" s="33">
        <v>10</v>
      </c>
      <c r="E14" s="40"/>
      <c r="F14" s="42"/>
      <c r="G14" s="45" t="s">
        <v>53</v>
      </c>
      <c r="H14" s="33">
        <v>125</v>
      </c>
      <c r="I14" s="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</row>
    <row r="15" spans="1:155" s="15" customFormat="1" ht="32.5" customHeight="1" x14ac:dyDescent="0.25">
      <c r="A15" s="42"/>
      <c r="B15" s="43"/>
      <c r="C15" s="45" t="s">
        <v>48</v>
      </c>
      <c r="D15" s="33">
        <f>D14+1</f>
        <v>11</v>
      </c>
      <c r="E15" s="40"/>
      <c r="F15" s="42"/>
      <c r="G15" s="45" t="s">
        <v>56</v>
      </c>
      <c r="H15" s="33">
        <v>1786.4</v>
      </c>
      <c r="I15" s="1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</row>
    <row r="16" spans="1:155" s="15" customFormat="1" ht="25.5" customHeight="1" x14ac:dyDescent="0.25">
      <c r="A16" s="11"/>
      <c r="B16" s="11"/>
      <c r="C16" s="11"/>
      <c r="D16" s="11"/>
      <c r="E16" s="11"/>
      <c r="F16" s="11"/>
      <c r="G16" s="13"/>
      <c r="H16" s="11"/>
      <c r="I16" s="13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</row>
    <row r="17" spans="1:174" s="15" customFormat="1" ht="48" customHeight="1" x14ac:dyDescent="0.25">
      <c r="A17" s="11"/>
      <c r="B17" s="64" t="s">
        <v>52</v>
      </c>
      <c r="C17" s="62" t="s">
        <v>38</v>
      </c>
      <c r="D17" s="62" t="s">
        <v>37</v>
      </c>
      <c r="E17" s="62" t="s">
        <v>54</v>
      </c>
      <c r="F17" s="62" t="s">
        <v>39</v>
      </c>
      <c r="G17" s="60" t="s">
        <v>59</v>
      </c>
      <c r="H17" s="61"/>
      <c r="I17" s="62" t="s">
        <v>40</v>
      </c>
      <c r="J17" s="62" t="s">
        <v>60</v>
      </c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</row>
    <row r="18" spans="1:174" s="15" customFormat="1" ht="48" customHeight="1" x14ac:dyDescent="0.25">
      <c r="A18" s="11"/>
      <c r="B18" s="64"/>
      <c r="C18" s="63"/>
      <c r="D18" s="63"/>
      <c r="E18" s="63"/>
      <c r="F18" s="63"/>
      <c r="G18" s="37" t="s">
        <v>46</v>
      </c>
      <c r="H18" s="37" t="s">
        <v>45</v>
      </c>
      <c r="I18" s="63"/>
      <c r="J18" s="63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</row>
    <row r="19" spans="1:174" s="15" customFormat="1" ht="34.5" customHeight="1" x14ac:dyDescent="0.25">
      <c r="A19" s="11"/>
      <c r="B19" s="35" t="s">
        <v>42</v>
      </c>
      <c r="C19" s="38">
        <f>$C$12*(1+$D$9)</f>
        <v>0</v>
      </c>
      <c r="D19" s="33">
        <v>70</v>
      </c>
      <c r="E19" s="33">
        <f>H14*D14</f>
        <v>1250</v>
      </c>
      <c r="F19" s="38">
        <f>$D$14*((14*73)+(2*0.7*73))</f>
        <v>11242</v>
      </c>
      <c r="G19" s="38">
        <f>IF($H$12="transport éco responsable",0,$D$15*211)</f>
        <v>0</v>
      </c>
      <c r="H19" s="38">
        <f>IF($H$12="Transport classique",0,$D$15*285)</f>
        <v>3135</v>
      </c>
      <c r="I19" s="38">
        <f>125*D14</f>
        <v>1250</v>
      </c>
      <c r="J19" s="41" t="str">
        <f>IF(OR(C12="",C12=0),"",(C19*D19*D14)+F19+G19+I19+H19+E19+H15)</f>
        <v/>
      </c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</row>
    <row r="20" spans="1:174" s="15" customFormat="1" ht="34.5" customHeight="1" x14ac:dyDescent="0.25">
      <c r="A20" s="11"/>
      <c r="B20" s="35" t="s">
        <v>43</v>
      </c>
      <c r="C20" s="38">
        <f>$C$12*(1+$D$9)</f>
        <v>0</v>
      </c>
      <c r="D20" s="33">
        <v>70</v>
      </c>
      <c r="E20" s="33">
        <f>H14*D14</f>
        <v>1250</v>
      </c>
      <c r="F20" s="38">
        <f t="shared" ref="F20:F21" si="0">$D$14*((14*73)+(2*0.7*73))</f>
        <v>11242</v>
      </c>
      <c r="G20" s="38">
        <f>IF($H$12="transport éco responsable",0,$D$15*309)</f>
        <v>0</v>
      </c>
      <c r="H20" s="38">
        <f>IF($H$12="Transport classique",0,$D$15*417)</f>
        <v>4587</v>
      </c>
      <c r="I20" s="38">
        <f>125*D14</f>
        <v>1250</v>
      </c>
      <c r="J20" s="41" t="str">
        <f>IF(OR(C12="",C12=0),"",(C20*D20*D14)+F20+G20+I20+H20+E20+H15)</f>
        <v/>
      </c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</row>
    <row r="21" spans="1:174" s="15" customFormat="1" ht="34.5" customHeight="1" x14ac:dyDescent="0.25">
      <c r="A21" s="11"/>
      <c r="B21" s="35" t="s">
        <v>44</v>
      </c>
      <c r="C21" s="38">
        <f>$C$12*(1+$D$9)</f>
        <v>0</v>
      </c>
      <c r="D21" s="33">
        <v>70</v>
      </c>
      <c r="E21" s="33">
        <f>H14*D14</f>
        <v>1250</v>
      </c>
      <c r="F21" s="38">
        <f t="shared" si="0"/>
        <v>11242</v>
      </c>
      <c r="G21" s="38">
        <f>IF($H$12="transport éco responsable",0,$D$15*395)</f>
        <v>0</v>
      </c>
      <c r="H21" s="38">
        <f>IF($H$12="Transport classique",0,$D$15*535)</f>
        <v>5885</v>
      </c>
      <c r="I21" s="38">
        <f>125*D14</f>
        <v>1250</v>
      </c>
      <c r="J21" s="41" t="str">
        <f>IF(OR(C12="",C12=0),"",(C21*D21*D14)+F21+G21+I21+H21+E21+H15)</f>
        <v/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</row>
    <row r="22" spans="1:174" ht="25.5" customHeight="1" x14ac:dyDescent="0.35">
      <c r="A22" s="8"/>
      <c r="B22" s="17"/>
      <c r="C22" s="16"/>
      <c r="D22" s="17"/>
      <c r="E22" s="17"/>
      <c r="F22" s="17"/>
      <c r="G22" s="17"/>
      <c r="H22" s="17"/>
      <c r="I22" s="3"/>
      <c r="J22" s="3"/>
    </row>
    <row r="23" spans="1:174" s="1" customFormat="1" ht="25.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</row>
    <row r="24" spans="1:174" ht="25.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3"/>
    </row>
    <row r="25" spans="1:174" ht="25.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3"/>
    </row>
    <row r="26" spans="1:174" ht="25.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3"/>
    </row>
  </sheetData>
  <sheetProtection algorithmName="SHA-512" hashValue="ZhLCk4haSB9qttbVwOTS+Zk09GTXdTDD5gIODdRpPrIzHLjOBc1Y1V0OlTeIWX6MKU8tsliClscFLQlwlPGb3g==" saltValue="ETo3sVlzngqA21QRqZDYeg==" spinCount="100000" sheet="1" objects="1" scenarios="1"/>
  <mergeCells count="10">
    <mergeCell ref="A1:J1"/>
    <mergeCell ref="B7:H7"/>
    <mergeCell ref="B17:B18"/>
    <mergeCell ref="C17:C18"/>
    <mergeCell ref="D17:D18"/>
    <mergeCell ref="E17:E18"/>
    <mergeCell ref="F17:F18"/>
    <mergeCell ref="G17:H17"/>
    <mergeCell ref="I17:I18"/>
    <mergeCell ref="J17:J18"/>
  </mergeCells>
  <conditionalFormatting sqref="C12:C15">
    <cfRule type="cellIs" dxfId="6" priority="5" operator="between">
      <formula>1</formula>
      <formula>1000</formula>
    </cfRule>
  </conditionalFormatting>
  <conditionalFormatting sqref="G14:G15">
    <cfRule type="cellIs" dxfId="5" priority="2" operator="between">
      <formula>1</formula>
      <formula>1000</formula>
    </cfRule>
  </conditionalFormatting>
  <conditionalFormatting sqref="G10:H10">
    <cfRule type="cellIs" dxfId="4" priority="4" operator="between">
      <formula>1</formula>
      <formula>1000</formula>
    </cfRule>
  </conditionalFormatting>
  <conditionalFormatting sqref="H12">
    <cfRule type="cellIs" dxfId="3" priority="3" operator="between">
      <formula>1</formula>
      <formula>1000</formula>
    </cfRule>
  </conditionalFormatting>
  <conditionalFormatting sqref="D9">
    <cfRule type="cellIs" dxfId="0" priority="1" operator="between">
      <formula>1</formula>
      <formula>1000</formula>
    </cfRule>
  </conditionalFormatting>
  <dataValidations count="2">
    <dataValidation type="list" allowBlank="1" showInputMessage="1" showErrorMessage="1" sqref="H12" xr:uid="{6639DC2B-9D09-492A-9C68-708E347101EB}">
      <formula1>"Transport classique,  transport éco responsable"</formula1>
    </dataValidation>
    <dataValidation type="list" allowBlank="1" showInputMessage="1" showErrorMessage="1" sqref="D9" xr:uid="{CC2D46EC-C81C-4005-9486-739DE9E5438A}">
      <formula1>"20%,0%"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DQE modèle</vt:lpstr>
      <vt:lpstr>Groupe de destination 1</vt:lpstr>
      <vt:lpstr>Groupe de destination 2</vt:lpstr>
      <vt:lpstr>Groupe de destination 3</vt:lpstr>
      <vt:lpstr>'DQE modèle'!Zone_d_impression</vt:lpstr>
      <vt:lpstr>'Groupe de destination 1'!Zone_d_impression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GARRIGA Quentin</dc:creator>
  <cp:lastModifiedBy>PRIMEON Clarisse</cp:lastModifiedBy>
  <dcterms:created xsi:type="dcterms:W3CDTF">2016-04-13T13:38:49Z</dcterms:created>
  <dcterms:modified xsi:type="dcterms:W3CDTF">2025-06-10T09:40:32Z</dcterms:modified>
</cp:coreProperties>
</file>