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.8 SCP\Marchés 2025\2025-023 S_Maintenance equipements cuisine\01 Passation\01 DCE\2025-023 DCE PLACE\"/>
    </mc:Choice>
  </mc:AlternateContent>
  <xr:revisionPtr revIDLastSave="0" documentId="8_{942C4F80-B69C-4A3D-9F4B-38491FDB41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INTENANCE PREVENTIVE - DPGF" sheetId="5" r:id="rId1"/>
    <sheet name="MAINTENANCE CORRECTIVE - BPU" sheetId="6" r:id="rId2"/>
    <sheet name="OFFRE FINANCIERE POUR ANALYSE" sheetId="7" r:id="rId3"/>
  </sheets>
  <definedNames>
    <definedName name="XDO_?Acheteur?">#REF!</definedName>
    <definedName name="XDO_?afe.li_consultation?">#REF!</definedName>
    <definedName name="XDO_?afe.li_element?">#REF!</definedName>
    <definedName name="XDO_?afe.no_consultation?">#REF!</definedName>
    <definedName name="XDO_?LiElement?">#REF!</definedName>
    <definedName name="XDO_?XDOFIELD1?">#REF!</definedName>
    <definedName name="XDO_?XDOFIELD10?">#REF!</definedName>
    <definedName name="XDO_?XDOFIELD11?">#REF!</definedName>
    <definedName name="XDO_?XDOFIELD12?">#REF!</definedName>
    <definedName name="XDO_?XDOFIELD2?">#REF!</definedName>
    <definedName name="XDO_?XDOFIELD3?">#REF!</definedName>
    <definedName name="XDO_?XDOFIELD4?">#REF!</definedName>
    <definedName name="XDO_?XDOFIELD5?">#REF!</definedName>
    <definedName name="XDO_?XDOFIELD6?">#REF!</definedName>
    <definedName name="XDO_?XDOFIELD7?">#REF!</definedName>
    <definedName name="XDO_?XDOFIELD8?">#REF!</definedName>
    <definedName name="XDO_?XDOFIELD9?">#REF!</definedName>
    <definedName name="XDO_GROUP_?XDOG1?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6" l="1"/>
  <c r="D3" i="7"/>
  <c r="H35" i="7"/>
  <c r="H25" i="7"/>
  <c r="H30" i="7"/>
  <c r="D34" i="7"/>
  <c r="F34" i="7" s="1"/>
  <c r="G34" i="7" s="1"/>
  <c r="H34" i="7" s="1"/>
  <c r="C34" i="7"/>
  <c r="B34" i="7"/>
  <c r="A34" i="7"/>
  <c r="D33" i="7"/>
  <c r="F33" i="7" s="1"/>
  <c r="C33" i="7"/>
  <c r="E14" i="7"/>
  <c r="E16" i="7" s="1"/>
  <c r="D29" i="7"/>
  <c r="F29" i="7" s="1"/>
  <c r="G29" i="7" s="1"/>
  <c r="H29" i="7" s="1"/>
  <c r="D28" i="7"/>
  <c r="F28" i="7" s="1"/>
  <c r="B33" i="7"/>
  <c r="A33" i="7"/>
  <c r="C29" i="7"/>
  <c r="C28" i="7"/>
  <c r="B28" i="7"/>
  <c r="A28" i="7"/>
  <c r="B29" i="7"/>
  <c r="A29" i="7"/>
  <c r="E18" i="7"/>
  <c r="E22" i="7"/>
  <c r="D24" i="7"/>
  <c r="F24" i="7" s="1"/>
  <c r="C24" i="7"/>
  <c r="B24" i="7"/>
  <c r="A24" i="7"/>
  <c r="D23" i="7"/>
  <c r="F23" i="7" s="1"/>
  <c r="C23" i="7"/>
  <c r="B23" i="7"/>
  <c r="A23" i="7"/>
  <c r="D20" i="7"/>
  <c r="F20" i="7" s="1"/>
  <c r="C20" i="7"/>
  <c r="B20" i="7"/>
  <c r="A20" i="7"/>
  <c r="D19" i="7"/>
  <c r="F19" i="7" s="1"/>
  <c r="C19" i="7"/>
  <c r="B19" i="7"/>
  <c r="A19" i="7"/>
  <c r="C16" i="7"/>
  <c r="D16" i="7"/>
  <c r="D15" i="7"/>
  <c r="C15" i="7"/>
  <c r="A16" i="7"/>
  <c r="B16" i="7"/>
  <c r="B15" i="7"/>
  <c r="A15" i="7"/>
  <c r="A12" i="7"/>
  <c r="B12" i="7"/>
  <c r="C12" i="7"/>
  <c r="D12" i="7"/>
  <c r="F12" i="7" s="1"/>
  <c r="B11" i="7"/>
  <c r="C11" i="7"/>
  <c r="D11" i="7"/>
  <c r="F11" i="7" s="1"/>
  <c r="A11" i="7"/>
  <c r="F16" i="7" l="1"/>
  <c r="G16" i="7" s="1"/>
  <c r="H16" i="7" s="1"/>
  <c r="G12" i="7"/>
  <c r="H12" i="7" s="1"/>
  <c r="G11" i="7"/>
  <c r="H11" i="7" s="1"/>
  <c r="H10" i="7" s="1"/>
  <c r="G33" i="7"/>
  <c r="H33" i="7" s="1"/>
  <c r="H32" i="7" s="1"/>
  <c r="G28" i="7"/>
  <c r="H28" i="7" s="1"/>
  <c r="H27" i="7" s="1"/>
  <c r="G23" i="7"/>
  <c r="H23" i="7" s="1"/>
  <c r="G24" i="7"/>
  <c r="H24" i="7" s="1"/>
  <c r="G19" i="7"/>
  <c r="H19" i="7" s="1"/>
  <c r="G20" i="7"/>
  <c r="H20" i="7" s="1"/>
  <c r="E15" i="7"/>
  <c r="F15" i="7" s="1"/>
  <c r="G15" i="7" s="1"/>
  <c r="H15" i="7" s="1"/>
  <c r="H22" i="7" l="1"/>
  <c r="H18" i="7"/>
  <c r="H14" i="7"/>
  <c r="D6" i="7" s="1"/>
  <c r="F12" i="6"/>
  <c r="G12" i="6" s="1"/>
  <c r="F13" i="6"/>
  <c r="G13" i="6" s="1"/>
  <c r="F14" i="6"/>
  <c r="G14" i="6" s="1"/>
  <c r="F15" i="6"/>
  <c r="G15" i="6" s="1"/>
  <c r="F16" i="6"/>
  <c r="G16" i="6" s="1"/>
  <c r="F17" i="6"/>
  <c r="G17" i="6" s="1"/>
  <c r="F18" i="6"/>
  <c r="G18" i="6" s="1"/>
  <c r="F19" i="6"/>
  <c r="G19" i="6" s="1"/>
  <c r="F10" i="6"/>
  <c r="G10" i="6" s="1"/>
  <c r="F11" i="6"/>
  <c r="G11" i="6" s="1"/>
  <c r="D5" i="5"/>
  <c r="E10" i="5"/>
  <c r="F10" i="5" s="1"/>
  <c r="E9" i="5"/>
  <c r="F9" i="5" s="1"/>
  <c r="D6" i="5" l="1"/>
</calcChain>
</file>

<file path=xl/sharedStrings.xml><?xml version="1.0" encoding="utf-8"?>
<sst xmlns="http://schemas.openxmlformats.org/spreadsheetml/2006/main" count="148" uniqueCount="84">
  <si>
    <t>Acheteur :</t>
  </si>
  <si>
    <t>Ecole normale supérieure - PSL</t>
  </si>
  <si>
    <t>Fournisseur :</t>
  </si>
  <si>
    <t>Numéro de consultation :</t>
  </si>
  <si>
    <t>2025-023</t>
  </si>
  <si>
    <t>Objet de la consultation :</t>
  </si>
  <si>
    <t>Maintenance des matériels et équipements de restauration de l’Ecole Normale Supérieure</t>
  </si>
  <si>
    <t>Total € HT :</t>
  </si>
  <si>
    <t>Objet du lot :</t>
  </si>
  <si>
    <t>N°</t>
  </si>
  <si>
    <t>Désignation</t>
  </si>
  <si>
    <t>Unité</t>
  </si>
  <si>
    <t>Montant HT</t>
  </si>
  <si>
    <t>Montant de la TVA</t>
  </si>
  <si>
    <t>Montant TTC</t>
  </si>
  <si>
    <t>Total € TTC :</t>
  </si>
  <si>
    <t>Nbre d'heures
(information donnée à titre indicatif et sans valeur contractuelle)</t>
  </si>
  <si>
    <t>Restaurant de l’ENS-PSL au 45 rue d'Ulm 75005 PARIS</t>
  </si>
  <si>
    <t>Cafétéria de l’ENS-PSL au 45 rue d'Ulm 75005 PARIS</t>
  </si>
  <si>
    <t>MAINTENANCE PREVENTIVE 
DECOMPOSITION DU PRIX GLOBAL ET FORFAITAIRE</t>
  </si>
  <si>
    <t>Commentaire</t>
  </si>
  <si>
    <t>Forfait annuel</t>
  </si>
  <si>
    <t>Forfait par intervention</t>
  </si>
  <si>
    <t>BORDEREAU DES PRIX UNITAIRES</t>
  </si>
  <si>
    <t>Majoration pour intervention en "heures non ouvrées - nuit"</t>
  </si>
  <si>
    <t>Majoration pour intervention en "heures - dimanche et jours fériés"</t>
  </si>
  <si>
    <t xml:space="preserve">Porposition de majoration </t>
  </si>
  <si>
    <t>en 
(coeffcient multiplicateur, pourcentage, €, ou autres)</t>
  </si>
  <si>
    <t>Montant unitaire HT</t>
  </si>
  <si>
    <t>Quantité</t>
  </si>
  <si>
    <t>MAINTENANCE CORRECTIVE 
BORDEREAU DES PRIX UNITAIRES ET REMISES SUR CATALOGUE</t>
  </si>
  <si>
    <t>Autres types d'intervention d'un technicien (participation à une commission de sécurité par exemple)
Du lundi au vendredi, entre 8h00 et 18h00</t>
  </si>
  <si>
    <t>Décomposition du prix</t>
  </si>
  <si>
    <t>Déplacement (aller / retour) pour intervention sur site</t>
  </si>
  <si>
    <t>Forfait pour un déplacement (aller/retour)</t>
  </si>
  <si>
    <t>Pour information : 
Durée moyenne d'une expertise : 1 heure
(durée moyenne estimative au regard du retour d'expérience)</t>
  </si>
  <si>
    <t>"Expertise" / "Diagnostic"</t>
  </si>
  <si>
    <t>Pour information : 
Si plusieurs matériels sont à vérifier ou à réparer le même jour sur le même site, un seul déplacement sera décompté</t>
  </si>
  <si>
    <t>Dépannage immédiat - "Panne simple"</t>
  </si>
  <si>
    <t>Pour information : 
Durée moyenne d'un dépannage immédiat - "Panne simple" : 1 heure 30
(durée moyenne estimative au regard du retour d'expérience)</t>
  </si>
  <si>
    <t>forfait 1/2 heure</t>
  </si>
  <si>
    <t>forfait heure</t>
  </si>
  <si>
    <t>Dépannage - "Panne complexe"
avec un montant total de pièces détachées inférieur à 500 € TTC
(le prix des pièces détachées est entendu "marge bénéficiaire incluse")</t>
  </si>
  <si>
    <t>Pour information :
Ce prix unitaire n'inclut pas le montant des pièces détachées</t>
  </si>
  <si>
    <t>Dépannage - "Panne complexe"
avec un montant total de pièces détachées compris entre 500 € TTC et 1500 € TTC
(le prix des pièces détachées est entendu "marge bénéficiaire incluse")</t>
  </si>
  <si>
    <t>Dépannage - "Panne complexe"
avec un montant total de pièces détachées supérieur à 1500 € TTC
(le prix des pièces détachées est entendu "marge bénéficiaire incluse")</t>
  </si>
  <si>
    <t>Majoration pour intervention en "heures non ouvrées - jour"
(à partir de 18h)</t>
  </si>
  <si>
    <t>Majoration applicable aux forfaits 1/2 heure et heure</t>
  </si>
  <si>
    <t xml:space="preserve">b) Expertise = déplacement A/R + expertise </t>
  </si>
  <si>
    <t xml:space="preserve">d) Panne complexe = déplacement A/R + pièces (100 € TTC) + MO réparation (2h) </t>
  </si>
  <si>
    <t xml:space="preserve">e) Panne complexe = déplacement A/R + pièces (700 € TTC) + MO réparation (2h) </t>
  </si>
  <si>
    <t xml:space="preserve">f) Panne complexe = déplacement A/R + pièces (2 000 € TTC) + MO réparation (2h) </t>
  </si>
  <si>
    <t xml:space="preserve">a) Maintenance préventive = forfait </t>
  </si>
  <si>
    <t>DPGF - 1</t>
  </si>
  <si>
    <t>DPGF - 2</t>
  </si>
  <si>
    <t>BPU - 1</t>
  </si>
  <si>
    <t>BPU - 2</t>
  </si>
  <si>
    <t>BPU - 3</t>
  </si>
  <si>
    <t>BPU - 6</t>
  </si>
  <si>
    <t>BPU - 7</t>
  </si>
  <si>
    <t>BPU - 8</t>
  </si>
  <si>
    <t xml:space="preserve">c) Panne simple (&lt; 1h30) = déplacement A/R + dépannage (remplacement de pièces &lt; 30 € HT) </t>
  </si>
  <si>
    <t>Valeur des pièces détachées - En € TTC</t>
  </si>
  <si>
    <t>Nombre estimatif d'interventions</t>
  </si>
  <si>
    <t>MAINTENANCE PREVENTIVE ET CORRECTIVE 
SCENARIO POUR L'ANALYSE DU CRITERE PRIX
DOCUMENT NON CONTRACTUEL SERVANT UNIQUEMENT A L'ANALYSE DE L'OFFRE</t>
  </si>
  <si>
    <t>Le forfait de maintenance préventive comprend, notamment :</t>
  </si>
  <si>
    <t>-        la main d'œuvre, déplacements, contrôle/vérification, essais de bon fonctionnement et fourniture de petites pièces</t>
  </si>
  <si>
    <t>-        l’établissement des fiches interventions incluant les recommandations techniques au responsable de la restauration (exemple: achat à neuf plutôt que réparation lourde au vu des pannes déjà enregistrées,…)</t>
  </si>
  <si>
    <t xml:space="preserve">-        l’ensemble des certificats réglementaires de vérification </t>
  </si>
  <si>
    <t>-        la traçabilité des matériels sur toute leur durée de vie</t>
  </si>
  <si>
    <t>-        la visite de recensement pour la mise à jour de la monographie des matériels de restauration collective</t>
  </si>
  <si>
    <t>-        l’émission d’un devis correctif éventuel et première visite de diagnostic d’une panne, le cas échéant.</t>
  </si>
  <si>
    <t>Le prix du déplacement (aller-retour) comprend, notamment :
- les frais de carburant ou d'électricité (aller-retour), 
- les frais de fonctionnement courants du véhicule (nettoyage, contrôle technique, etc.),
- les frais d'assurance,
- les frais de péage,
- les frais éventuelles de réparation
NB : Si plusieurs matériels sont à vérifier ou à réparer le même jour sur le même site, un seul déplacement sera décompté</t>
  </si>
  <si>
    <t>Le prix comprend :
- l’expertise (avec démontage / remontage si besoin),
- la main d'oeuvre,
- la fiche d'expertise,
- le devis, le cas échéant.</t>
  </si>
  <si>
    <t>Le prix pour un dépannage immédiat - panne simple comprend, notamment :
- le démontage/remontage,
- la main d'oeuvre,
- le remplacement de petites pièces dites consommables (&lt; 30 € HT)
- la fiche diagnostic,
- les essais de bon fonctionnement.</t>
  </si>
  <si>
    <t>Le prix de la réparation comprend, notamment :
- la prise en charge du matériel dans les locaux de l'administration, 
- le démontage,
- la qualification du personnel,
- la réparation,
- le remontage,
- les essais de bon fonctionnement,
- le rapport d'intervention.
NB : le montant des pièces détachées n'est pas inclus.</t>
  </si>
  <si>
    <t>Lot n°3 - Maintenance des matériels et équipements "de laverie (vaisselle et plonge-batterie) et leurs environnements"</t>
  </si>
  <si>
    <t>BPU - 4.1</t>
  </si>
  <si>
    <t>BPU - 4.2</t>
  </si>
  <si>
    <t>BPU - 4.3</t>
  </si>
  <si>
    <t>BPU - 4.4</t>
  </si>
  <si>
    <t>BPU - 4.5</t>
  </si>
  <si>
    <t>BPU - 4.6</t>
  </si>
  <si>
    <t>BPU - 5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</si>
</sst>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25" x14ac:knownFonts="1"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8"/>
      <name val="Calibri"/>
      <family val="2"/>
    </font>
    <font>
      <b/>
      <sz val="18"/>
      <color indexed="8"/>
      <name val="Arial Narrow"/>
      <family val="2"/>
    </font>
    <font>
      <sz val="11"/>
      <color indexed="8"/>
      <name val="Arial Narrow"/>
      <family val="2"/>
    </font>
    <font>
      <sz val="11"/>
      <color theme="1"/>
      <name val="Arial Narrow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sz val="10"/>
      <name val="Arial Narrow"/>
      <family val="2"/>
    </font>
    <font>
      <b/>
      <sz val="12"/>
      <color theme="1"/>
      <name val="Arial Narrow"/>
      <family val="2"/>
    </font>
    <font>
      <b/>
      <sz val="10"/>
      <color indexed="9"/>
      <name val="Arial Narrow"/>
      <family val="2"/>
    </font>
    <font>
      <sz val="10"/>
      <color theme="1"/>
      <name val="Arial Narrow"/>
      <family val="2"/>
    </font>
    <font>
      <sz val="10"/>
      <color rgb="FF0000FF"/>
      <name val="Arial Narrow"/>
      <family val="2"/>
    </font>
    <font>
      <b/>
      <sz val="18"/>
      <name val="Arial Narrow"/>
      <family val="2"/>
    </font>
    <font>
      <b/>
      <sz val="10"/>
      <name val="Arial Narrow"/>
      <family val="2"/>
    </font>
    <font>
      <b/>
      <sz val="11"/>
      <color indexed="8"/>
      <name val="Arial Narrow"/>
      <family val="2"/>
    </font>
    <font>
      <sz val="11"/>
      <name val="Arial Narrow"/>
      <family val="2"/>
    </font>
    <font>
      <b/>
      <sz val="11"/>
      <color indexed="9"/>
      <name val="Arial Narrow"/>
      <family val="2"/>
    </font>
    <font>
      <sz val="11"/>
      <color rgb="FF0000FF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color rgb="FF0000FF"/>
      <name val="Arial Narrow"/>
      <family val="2"/>
    </font>
    <font>
      <b/>
      <sz val="18"/>
      <color rgb="FF00000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2">
    <xf numFmtId="0" fontId="0" fillId="0" borderId="0" xfId="0"/>
    <xf numFmtId="0" fontId="6" fillId="0" borderId="0" xfId="0" applyFont="1"/>
    <xf numFmtId="0" fontId="7" fillId="0" borderId="0" xfId="0" applyFont="1"/>
    <xf numFmtId="0" fontId="8" fillId="2" borderId="0" xfId="0" applyFont="1" applyFill="1"/>
    <xf numFmtId="0" fontId="8" fillId="2" borderId="0" xfId="0" applyFont="1" applyFill="1" applyAlignment="1">
      <alignment wrapText="1"/>
    </xf>
    <xf numFmtId="0" fontId="9" fillId="2" borderId="1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right" vertical="center"/>
    </xf>
    <xf numFmtId="0" fontId="9" fillId="2" borderId="2" xfId="0" applyFont="1" applyFill="1" applyBorder="1" applyAlignment="1">
      <alignment vertical="center"/>
    </xf>
    <xf numFmtId="1" fontId="8" fillId="2" borderId="7" xfId="0" applyNumberFormat="1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center"/>
    </xf>
    <xf numFmtId="0" fontId="8" fillId="2" borderId="8" xfId="0" applyFont="1" applyFill="1" applyBorder="1" applyAlignment="1">
      <alignment horizontal="left" vertical="center" wrapText="1"/>
    </xf>
    <xf numFmtId="0" fontId="10" fillId="2" borderId="0" xfId="0" applyFont="1" applyFill="1"/>
    <xf numFmtId="0" fontId="10" fillId="2" borderId="0" xfId="0" applyFont="1" applyFill="1" applyAlignment="1">
      <alignment wrapText="1"/>
    </xf>
    <xf numFmtId="0" fontId="12" fillId="3" borderId="9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 wrapText="1"/>
    </xf>
    <xf numFmtId="0" fontId="8" fillId="0" borderId="0" xfId="0" applyFont="1"/>
    <xf numFmtId="0" fontId="13" fillId="0" borderId="0" xfId="0" applyFont="1"/>
    <xf numFmtId="0" fontId="13" fillId="0" borderId="9" xfId="0" applyFont="1" applyBorder="1" applyAlignment="1">
      <alignment horizontal="center" vertical="center"/>
    </xf>
    <xf numFmtId="165" fontId="14" fillId="4" borderId="9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right" vertical="center"/>
    </xf>
    <xf numFmtId="165" fontId="10" fillId="0" borderId="9" xfId="0" applyNumberFormat="1" applyFont="1" applyBorder="1" applyAlignment="1">
      <alignment vertical="center" wrapText="1"/>
    </xf>
    <xf numFmtId="0" fontId="10" fillId="0" borderId="9" xfId="0" applyFont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 wrapText="1"/>
    </xf>
    <xf numFmtId="1" fontId="8" fillId="2" borderId="0" xfId="0" applyNumberFormat="1" applyFont="1" applyFill="1" applyAlignment="1">
      <alignment horizontal="left" vertical="center" wrapText="1"/>
    </xf>
    <xf numFmtId="0" fontId="6" fillId="2" borderId="0" xfId="0" applyFont="1" applyFill="1"/>
    <xf numFmtId="0" fontId="6" fillId="2" borderId="0" xfId="0" applyFont="1" applyFill="1" applyAlignment="1">
      <alignment wrapText="1"/>
    </xf>
    <xf numFmtId="0" fontId="17" fillId="2" borderId="1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right" vertical="center"/>
    </xf>
    <xf numFmtId="0" fontId="17" fillId="2" borderId="2" xfId="0" applyFont="1" applyFill="1" applyBorder="1" applyAlignment="1">
      <alignment vertical="center"/>
    </xf>
    <xf numFmtId="1" fontId="6" fillId="2" borderId="7" xfId="0" applyNumberFormat="1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left" vertical="center" wrapText="1"/>
    </xf>
    <xf numFmtId="0" fontId="18" fillId="2" borderId="0" xfId="0" applyFont="1" applyFill="1"/>
    <xf numFmtId="0" fontId="18" fillId="2" borderId="0" xfId="0" applyFont="1" applyFill="1" applyAlignment="1">
      <alignment wrapText="1"/>
    </xf>
    <xf numFmtId="0" fontId="19" fillId="3" borderId="9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wrapText="1"/>
    </xf>
    <xf numFmtId="0" fontId="7" fillId="0" borderId="9" xfId="0" applyFont="1" applyBorder="1" applyAlignment="1">
      <alignment horizontal="center" vertical="center"/>
    </xf>
    <xf numFmtId="165" fontId="20" fillId="4" borderId="9" xfId="0" applyNumberFormat="1" applyFont="1" applyFill="1" applyBorder="1"/>
    <xf numFmtId="0" fontId="21" fillId="0" borderId="0" xfId="0" applyFont="1"/>
    <xf numFmtId="0" fontId="10" fillId="0" borderId="9" xfId="0" applyFont="1" applyBorder="1" applyAlignment="1">
      <alignment vertical="center"/>
    </xf>
    <xf numFmtId="2" fontId="10" fillId="0" borderId="9" xfId="0" applyNumberFormat="1" applyFont="1" applyBorder="1" applyAlignment="1">
      <alignment horizontal="right" vertical="center"/>
    </xf>
    <xf numFmtId="0" fontId="10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22" fillId="7" borderId="16" xfId="0" applyFont="1" applyFill="1" applyBorder="1" applyAlignment="1">
      <alignment horizontal="left"/>
    </xf>
    <xf numFmtId="0" fontId="22" fillId="7" borderId="12" xfId="0" applyFont="1" applyFill="1" applyBorder="1" applyAlignment="1">
      <alignment horizontal="left"/>
    </xf>
    <xf numFmtId="0" fontId="7" fillId="0" borderId="9" xfId="0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2" fontId="10" fillId="0" borderId="9" xfId="0" applyNumberFormat="1" applyFont="1" applyBorder="1" applyAlignment="1">
      <alignment horizontal="right" vertical="center" wrapText="1"/>
    </xf>
    <xf numFmtId="0" fontId="22" fillId="7" borderId="16" xfId="0" applyFont="1" applyFill="1" applyBorder="1"/>
    <xf numFmtId="165" fontId="10" fillId="0" borderId="0" xfId="0" applyNumberFormat="1" applyFont="1" applyAlignment="1">
      <alignment vertical="center" wrapText="1"/>
    </xf>
    <xf numFmtId="44" fontId="10" fillId="0" borderId="9" xfId="0" applyNumberFormat="1" applyFont="1" applyBorder="1" applyAlignment="1">
      <alignment horizontal="right" vertical="center" wrapText="1"/>
    </xf>
    <xf numFmtId="3" fontId="16" fillId="0" borderId="9" xfId="0" applyNumberFormat="1" applyFont="1" applyBorder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44" fontId="10" fillId="0" borderId="0" xfId="0" applyNumberFormat="1" applyFont="1" applyAlignment="1">
      <alignment horizontal="right" vertical="center" wrapText="1"/>
    </xf>
    <xf numFmtId="3" fontId="16" fillId="0" borderId="0" xfId="0" applyNumberFormat="1" applyFont="1" applyAlignment="1">
      <alignment vertical="center" wrapText="1"/>
    </xf>
    <xf numFmtId="0" fontId="22" fillId="7" borderId="12" xfId="0" applyFont="1" applyFill="1" applyBorder="1"/>
    <xf numFmtId="165" fontId="22" fillId="7" borderId="16" xfId="0" applyNumberFormat="1" applyFont="1" applyFill="1" applyBorder="1"/>
    <xf numFmtId="165" fontId="22" fillId="7" borderId="16" xfId="0" applyNumberFormat="1" applyFont="1" applyFill="1" applyBorder="1" applyAlignment="1">
      <alignment horizontal="left"/>
    </xf>
    <xf numFmtId="3" fontId="22" fillId="9" borderId="16" xfId="0" applyNumberFormat="1" applyFont="1" applyFill="1" applyBorder="1" applyAlignment="1">
      <alignment horizontal="center"/>
    </xf>
    <xf numFmtId="0" fontId="22" fillId="9" borderId="16" xfId="0" applyFont="1" applyFill="1" applyBorder="1" applyAlignment="1">
      <alignment horizontal="left"/>
    </xf>
    <xf numFmtId="165" fontId="22" fillId="9" borderId="16" xfId="0" applyNumberFormat="1" applyFont="1" applyFill="1" applyBorder="1"/>
    <xf numFmtId="0" fontId="22" fillId="9" borderId="12" xfId="0" applyFont="1" applyFill="1" applyBorder="1" applyAlignment="1">
      <alignment horizontal="left"/>
    </xf>
    <xf numFmtId="165" fontId="20" fillId="4" borderId="9" xfId="0" applyNumberFormat="1" applyFont="1" applyFill="1" applyBorder="1" applyProtection="1">
      <protection locked="0"/>
    </xf>
    <xf numFmtId="0" fontId="20" fillId="4" borderId="9" xfId="0" applyFont="1" applyFill="1" applyBorder="1" applyProtection="1">
      <protection locked="0"/>
    </xf>
    <xf numFmtId="165" fontId="14" fillId="4" borderId="9" xfId="0" applyNumberFormat="1" applyFont="1" applyFill="1" applyBorder="1" applyAlignment="1" applyProtection="1">
      <alignment vertical="center"/>
      <protection locked="0"/>
    </xf>
    <xf numFmtId="4" fontId="14" fillId="4" borderId="9" xfId="0" applyNumberFormat="1" applyFont="1" applyFill="1" applyBorder="1" applyAlignment="1" applyProtection="1">
      <alignment vertical="center"/>
      <protection locked="0"/>
    </xf>
    <xf numFmtId="0" fontId="14" fillId="4" borderId="9" xfId="0" applyFont="1" applyFill="1" applyBorder="1" applyAlignment="1" applyProtection="1">
      <alignment vertical="center" wrapText="1"/>
      <protection locked="0"/>
    </xf>
    <xf numFmtId="0" fontId="23" fillId="4" borderId="14" xfId="0" applyFont="1" applyFill="1" applyBorder="1" applyAlignment="1" applyProtection="1">
      <alignment horizontal="center" vertical="center"/>
      <protection locked="0"/>
    </xf>
    <xf numFmtId="0" fontId="23" fillId="4" borderId="15" xfId="0" applyFont="1" applyFill="1" applyBorder="1" applyAlignment="1" applyProtection="1">
      <alignment horizontal="center" vertical="center"/>
      <protection locked="0"/>
    </xf>
    <xf numFmtId="164" fontId="17" fillId="2" borderId="4" xfId="1" applyNumberFormat="1" applyFont="1" applyFill="1" applyBorder="1" applyAlignment="1">
      <alignment horizontal="right" vertical="center"/>
    </xf>
    <xf numFmtId="164" fontId="17" fillId="2" borderId="5" xfId="1" applyNumberFormat="1" applyFont="1" applyFill="1" applyBorder="1" applyAlignment="1">
      <alignment horizontal="right" vertical="center"/>
    </xf>
    <xf numFmtId="0" fontId="5" fillId="6" borderId="0" xfId="0" applyFont="1" applyFill="1" applyAlignment="1">
      <alignment horizontal="center" vertical="center" wrapText="1"/>
    </xf>
    <xf numFmtId="4" fontId="14" fillId="4" borderId="11" xfId="0" applyNumberFormat="1" applyFont="1" applyFill="1" applyBorder="1" applyAlignment="1" applyProtection="1">
      <alignment horizontal="center" vertical="center"/>
      <protection locked="0"/>
    </xf>
    <xf numFmtId="4" fontId="14" fillId="4" borderId="12" xfId="0" applyNumberFormat="1" applyFont="1" applyFill="1" applyBorder="1" applyAlignment="1" applyProtection="1">
      <alignment horizontal="center" vertical="center"/>
      <protection locked="0"/>
    </xf>
    <xf numFmtId="0" fontId="15" fillId="6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22" fillId="9" borderId="16" xfId="0" applyFont="1" applyFill="1" applyBorder="1" applyAlignment="1">
      <alignment horizontal="right"/>
    </xf>
    <xf numFmtId="164" fontId="3" fillId="0" borderId="0" xfId="1" applyNumberFormat="1" applyFont="1" applyFill="1" applyBorder="1" applyAlignment="1">
      <alignment horizontal="right" vertical="center"/>
    </xf>
    <xf numFmtId="164" fontId="3" fillId="8" borderId="14" xfId="1" applyNumberFormat="1" applyFont="1" applyFill="1" applyBorder="1" applyAlignment="1">
      <alignment horizontal="right" vertical="center"/>
    </xf>
    <xf numFmtId="164" fontId="3" fillId="8" borderId="15" xfId="1" applyNumberFormat="1" applyFont="1" applyFill="1" applyBorder="1" applyAlignment="1">
      <alignment horizontal="right" vertical="center"/>
    </xf>
    <xf numFmtId="0" fontId="24" fillId="6" borderId="0" xfId="0" applyFont="1" applyFill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/>
    </xf>
    <xf numFmtId="0" fontId="22" fillId="7" borderId="16" xfId="0" applyFont="1" applyFill="1" applyBorder="1" applyAlignment="1">
      <alignment horizontal="left"/>
    </xf>
    <xf numFmtId="0" fontId="22" fillId="7" borderId="12" xfId="0" applyFont="1" applyFill="1" applyBorder="1" applyAlignment="1">
      <alignment horizontal="left"/>
    </xf>
  </cellXfs>
  <cellStyles count="3">
    <cellStyle name="Monétaire" xfId="1" builtinId="4"/>
    <cellStyle name="Monétaire 2" xfId="2" xr:uid="{00000000-0005-0000-0000-000001000000}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J18"/>
  <sheetViews>
    <sheetView tabSelected="1" workbookViewId="0">
      <selection activeCell="C19" sqref="C19"/>
    </sheetView>
  </sheetViews>
  <sheetFormatPr baseColWidth="10" defaultColWidth="10.85546875" defaultRowHeight="16.5" x14ac:dyDescent="0.3"/>
  <cols>
    <col min="1" max="1" width="23" style="2" customWidth="1"/>
    <col min="2" max="2" width="69.85546875" style="2" customWidth="1"/>
    <col min="3" max="3" width="17.85546875" style="2" customWidth="1"/>
    <col min="4" max="6" width="15.140625" style="2" customWidth="1"/>
    <col min="7" max="7" width="22" style="2" customWidth="1"/>
    <col min="8" max="16384" width="10.85546875" style="2"/>
  </cols>
  <sheetData>
    <row r="1" spans="1:244" ht="53.1" customHeight="1" x14ac:dyDescent="0.3">
      <c r="A1" s="85" t="s">
        <v>19</v>
      </c>
      <c r="B1" s="85"/>
      <c r="C1" s="85"/>
      <c r="D1" s="85"/>
      <c r="E1" s="85"/>
      <c r="F1" s="85"/>
      <c r="G1" s="8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</row>
    <row r="2" spans="1:244" ht="12.95" customHeight="1" thickBot="1" x14ac:dyDescent="0.35">
      <c r="A2" s="31"/>
      <c r="B2" s="31"/>
      <c r="C2" s="31"/>
      <c r="D2" s="31"/>
      <c r="E2" s="32"/>
      <c r="F2" s="32"/>
      <c r="G2" s="3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</row>
    <row r="3" spans="1:244" ht="17.25" thickBot="1" x14ac:dyDescent="0.35">
      <c r="A3" s="33" t="s">
        <v>0</v>
      </c>
      <c r="B3" s="34" t="s">
        <v>1</v>
      </c>
      <c r="C3" s="35" t="s">
        <v>2</v>
      </c>
      <c r="D3" s="81"/>
      <c r="E3" s="82"/>
      <c r="F3" s="32"/>
      <c r="G3" s="3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</row>
    <row r="4" spans="1:244" ht="17.25" thickBot="1" x14ac:dyDescent="0.35">
      <c r="A4" s="36" t="s">
        <v>3</v>
      </c>
      <c r="B4" s="37" t="s">
        <v>4</v>
      </c>
      <c r="C4" s="31"/>
      <c r="D4" s="31"/>
      <c r="E4" s="32"/>
      <c r="F4" s="32"/>
      <c r="G4" s="3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</row>
    <row r="5" spans="1:244" ht="33.75" thickBot="1" x14ac:dyDescent="0.35">
      <c r="A5" s="36" t="s">
        <v>5</v>
      </c>
      <c r="B5" s="38" t="s">
        <v>6</v>
      </c>
      <c r="C5" s="35" t="s">
        <v>7</v>
      </c>
      <c r="D5" s="83">
        <f>SUM(D9:D10)</f>
        <v>0</v>
      </c>
      <c r="E5" s="84"/>
      <c r="F5" s="32"/>
      <c r="G5" s="3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</row>
    <row r="6" spans="1:244" ht="33.75" thickBot="1" x14ac:dyDescent="0.35">
      <c r="A6" s="39" t="s">
        <v>8</v>
      </c>
      <c r="B6" s="40" t="s">
        <v>76</v>
      </c>
      <c r="C6" s="35" t="s">
        <v>15</v>
      </c>
      <c r="D6" s="83">
        <f>SUM(F9:F10)</f>
        <v>0</v>
      </c>
      <c r="E6" s="84"/>
      <c r="F6" s="32"/>
      <c r="G6" s="3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</row>
    <row r="7" spans="1:244" ht="12.6" customHeight="1" x14ac:dyDescent="0.3">
      <c r="A7" s="41"/>
      <c r="B7" s="41"/>
      <c r="C7" s="41"/>
      <c r="D7" s="41"/>
      <c r="E7" s="42"/>
      <c r="F7" s="42"/>
      <c r="G7" s="4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</row>
    <row r="8" spans="1:244" ht="66" x14ac:dyDescent="0.3">
      <c r="A8" s="43" t="s">
        <v>9</v>
      </c>
      <c r="B8" s="43" t="s">
        <v>10</v>
      </c>
      <c r="C8" s="43" t="s">
        <v>11</v>
      </c>
      <c r="D8" s="43" t="s">
        <v>12</v>
      </c>
      <c r="E8" s="44" t="s">
        <v>13</v>
      </c>
      <c r="F8" s="44" t="s">
        <v>14</v>
      </c>
      <c r="G8" s="44" t="s">
        <v>16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</row>
    <row r="9" spans="1:244" x14ac:dyDescent="0.3">
      <c r="A9" s="56" t="s">
        <v>53</v>
      </c>
      <c r="B9" s="45" t="s">
        <v>17</v>
      </c>
      <c r="C9" s="46" t="s">
        <v>21</v>
      </c>
      <c r="D9" s="76"/>
      <c r="E9" s="47">
        <f>D9*0.2</f>
        <v>0</v>
      </c>
      <c r="F9" s="47">
        <f>D9+E9</f>
        <v>0</v>
      </c>
      <c r="G9" s="77"/>
    </row>
    <row r="10" spans="1:244" x14ac:dyDescent="0.3">
      <c r="A10" s="56" t="s">
        <v>54</v>
      </c>
      <c r="B10" s="45" t="s">
        <v>18</v>
      </c>
      <c r="C10" s="46" t="s">
        <v>21</v>
      </c>
      <c r="D10" s="76"/>
      <c r="E10" s="47">
        <f>D10*0.2</f>
        <v>0</v>
      </c>
      <c r="F10" s="47">
        <f>D10+E10</f>
        <v>0</v>
      </c>
      <c r="G10" s="77"/>
    </row>
    <row r="12" spans="1:244" x14ac:dyDescent="0.3">
      <c r="A12" s="48" t="s">
        <v>65</v>
      </c>
    </row>
    <row r="13" spans="1:244" x14ac:dyDescent="0.3">
      <c r="A13" s="2" t="s">
        <v>66</v>
      </c>
    </row>
    <row r="14" spans="1:244" x14ac:dyDescent="0.3">
      <c r="A14" s="2" t="s">
        <v>67</v>
      </c>
    </row>
    <row r="15" spans="1:244" x14ac:dyDescent="0.3">
      <c r="A15" s="2" t="s">
        <v>68</v>
      </c>
    </row>
    <row r="16" spans="1:244" x14ac:dyDescent="0.3">
      <c r="A16" s="2" t="s">
        <v>69</v>
      </c>
    </row>
    <row r="17" spans="1:1" x14ac:dyDescent="0.3">
      <c r="A17" s="2" t="s">
        <v>70</v>
      </c>
    </row>
    <row r="18" spans="1:1" x14ac:dyDescent="0.3">
      <c r="A18" s="2" t="s">
        <v>71</v>
      </c>
    </row>
  </sheetData>
  <sheetProtection algorithmName="SHA-512" hashValue="lHjSIefcppsed3TwWWuWGUjEN7GdhUKVIysB3q/cE421rm1inf04JGGohKOovPRjpuvY1gYCCOPTkL2BTXKhEw==" saltValue="EImavNbbkzUMvN+evrS82w==" spinCount="100000" sheet="1" objects="1" scenarios="1"/>
  <mergeCells count="4">
    <mergeCell ref="D3:E3"/>
    <mergeCell ref="D5:E5"/>
    <mergeCell ref="D6:E6"/>
    <mergeCell ref="A1:G1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K23"/>
  <sheetViews>
    <sheetView workbookViewId="0">
      <selection activeCell="E19" sqref="E10:E19"/>
    </sheetView>
  </sheetViews>
  <sheetFormatPr baseColWidth="10" defaultColWidth="10.85546875" defaultRowHeight="16.5" x14ac:dyDescent="0.3"/>
  <cols>
    <col min="1" max="1" width="22" style="2" customWidth="1"/>
    <col min="2" max="2" width="51.7109375" style="2" customWidth="1"/>
    <col min="3" max="3" width="49.5703125" style="2" customWidth="1"/>
    <col min="4" max="4" width="22" style="2" customWidth="1"/>
    <col min="5" max="7" width="21.7109375" style="2" customWidth="1"/>
    <col min="8" max="8" width="32.5703125" style="2" customWidth="1"/>
    <col min="9" max="16384" width="10.85546875" style="2"/>
  </cols>
  <sheetData>
    <row r="1" spans="1:245" ht="53.1" customHeight="1" x14ac:dyDescent="0.3">
      <c r="A1" s="88" t="s">
        <v>30</v>
      </c>
      <c r="B1" s="88"/>
      <c r="C1" s="88"/>
      <c r="D1" s="88"/>
      <c r="E1" s="88"/>
      <c r="F1" s="88"/>
      <c r="G1" s="88"/>
      <c r="H1" s="8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</row>
    <row r="2" spans="1:245" ht="12.95" customHeight="1" thickBot="1" x14ac:dyDescent="0.35">
      <c r="A2" s="3"/>
      <c r="B2" s="3"/>
      <c r="C2" s="3"/>
      <c r="D2" s="3"/>
      <c r="E2" s="3"/>
      <c r="F2" s="4"/>
      <c r="G2" s="4"/>
      <c r="H2" s="4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</row>
    <row r="3" spans="1:245" ht="17.25" thickBot="1" x14ac:dyDescent="0.35">
      <c r="A3" s="5" t="s">
        <v>0</v>
      </c>
      <c r="B3" s="6" t="s">
        <v>1</v>
      </c>
      <c r="C3" s="29"/>
      <c r="D3" s="7" t="s">
        <v>2</v>
      </c>
      <c r="E3" s="89">
        <f>'MAINTENANCE PREVENTIVE - DPGF'!D3</f>
        <v>0</v>
      </c>
      <c r="F3" s="90"/>
      <c r="G3" s="4"/>
      <c r="H3" s="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</row>
    <row r="4" spans="1:245" x14ac:dyDescent="0.3">
      <c r="A4" s="8" t="s">
        <v>3</v>
      </c>
      <c r="B4" s="9" t="s">
        <v>4</v>
      </c>
      <c r="C4" s="30"/>
      <c r="D4" s="3"/>
      <c r="E4" s="3"/>
      <c r="F4" s="4"/>
      <c r="G4" s="4"/>
      <c r="H4" s="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</row>
    <row r="5" spans="1:245" ht="25.5" x14ac:dyDescent="0.3">
      <c r="A5" s="8" t="s">
        <v>5</v>
      </c>
      <c r="B5" s="10" t="s">
        <v>6</v>
      </c>
      <c r="C5" s="29"/>
      <c r="D5" s="7"/>
      <c r="E5" s="4"/>
      <c r="F5" s="4"/>
      <c r="G5" s="4"/>
      <c r="H5" s="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</row>
    <row r="6" spans="1:245" ht="26.45" customHeight="1" thickBot="1" x14ac:dyDescent="0.35">
      <c r="A6" s="11" t="s">
        <v>8</v>
      </c>
      <c r="B6" s="12" t="s">
        <v>76</v>
      </c>
      <c r="C6" s="29"/>
      <c r="D6" s="7"/>
      <c r="E6" s="4"/>
      <c r="F6" s="4"/>
      <c r="G6" s="4"/>
      <c r="H6" s="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</row>
    <row r="7" spans="1:245" ht="12.6" customHeight="1" x14ac:dyDescent="0.3">
      <c r="A7" s="13"/>
      <c r="B7" s="13"/>
      <c r="C7" s="13"/>
      <c r="D7" s="13"/>
      <c r="E7" s="13"/>
      <c r="F7" s="14"/>
      <c r="G7" s="14"/>
      <c r="H7" s="1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</row>
    <row r="8" spans="1:245" ht="30.6" customHeight="1" x14ac:dyDescent="0.3">
      <c r="A8" s="91" t="s">
        <v>23</v>
      </c>
      <c r="B8" s="91"/>
      <c r="C8" s="91"/>
      <c r="D8" s="91"/>
      <c r="E8" s="91"/>
      <c r="F8" s="91"/>
      <c r="G8" s="91"/>
      <c r="H8" s="91"/>
    </row>
    <row r="9" spans="1:245" s="18" customFormat="1" ht="12.75" x14ac:dyDescent="0.2">
      <c r="A9" s="15" t="s">
        <v>9</v>
      </c>
      <c r="B9" s="15" t="s">
        <v>10</v>
      </c>
      <c r="C9" s="15" t="s">
        <v>32</v>
      </c>
      <c r="D9" s="15" t="s">
        <v>11</v>
      </c>
      <c r="E9" s="15" t="s">
        <v>28</v>
      </c>
      <c r="F9" s="16" t="s">
        <v>13</v>
      </c>
      <c r="G9" s="16" t="s">
        <v>14</v>
      </c>
      <c r="H9" s="16" t="s">
        <v>20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7"/>
      <c r="IC9" s="17"/>
      <c r="ID9" s="17"/>
      <c r="IE9" s="17"/>
      <c r="IF9" s="17"/>
      <c r="IG9" s="17"/>
      <c r="IH9" s="17"/>
      <c r="II9" s="17"/>
      <c r="IJ9" s="17"/>
      <c r="IK9" s="17"/>
    </row>
    <row r="10" spans="1:245" s="21" customFormat="1" ht="127.5" x14ac:dyDescent="0.25">
      <c r="A10" s="26" t="s">
        <v>55</v>
      </c>
      <c r="B10" s="25" t="s">
        <v>33</v>
      </c>
      <c r="C10" s="25" t="s">
        <v>72</v>
      </c>
      <c r="D10" s="24" t="s">
        <v>34</v>
      </c>
      <c r="E10" s="78"/>
      <c r="F10" s="20">
        <f t="shared" ref="F10:F11" si="0">E10*0.2</f>
        <v>0</v>
      </c>
      <c r="G10" s="20">
        <f t="shared" ref="G10:G11" si="1">E10+F10</f>
        <v>0</v>
      </c>
      <c r="H10" s="25" t="s">
        <v>37</v>
      </c>
    </row>
    <row r="11" spans="1:245" s="21" customFormat="1" ht="63.75" x14ac:dyDescent="0.25">
      <c r="A11" s="26" t="s">
        <v>56</v>
      </c>
      <c r="B11" s="25" t="s">
        <v>36</v>
      </c>
      <c r="C11" s="25" t="s">
        <v>73</v>
      </c>
      <c r="D11" s="19" t="s">
        <v>22</v>
      </c>
      <c r="E11" s="78"/>
      <c r="F11" s="20">
        <f t="shared" si="0"/>
        <v>0</v>
      </c>
      <c r="G11" s="20">
        <f t="shared" si="1"/>
        <v>0</v>
      </c>
      <c r="H11" s="25" t="s">
        <v>35</v>
      </c>
    </row>
    <row r="12" spans="1:245" s="21" customFormat="1" ht="89.25" x14ac:dyDescent="0.25">
      <c r="A12" s="26" t="s">
        <v>57</v>
      </c>
      <c r="B12" s="25" t="s">
        <v>38</v>
      </c>
      <c r="C12" s="25" t="s">
        <v>74</v>
      </c>
      <c r="D12" s="19" t="s">
        <v>22</v>
      </c>
      <c r="E12" s="78"/>
      <c r="F12" s="20">
        <f t="shared" ref="F12:F19" si="2">E12*0.2</f>
        <v>0</v>
      </c>
      <c r="G12" s="20">
        <f t="shared" ref="G12:G19" si="3">E12+F12</f>
        <v>0</v>
      </c>
      <c r="H12" s="25" t="s">
        <v>39</v>
      </c>
    </row>
    <row r="13" spans="1:245" s="21" customFormat="1" ht="127.5" x14ac:dyDescent="0.25">
      <c r="A13" s="50" t="s">
        <v>77</v>
      </c>
      <c r="B13" s="25" t="s">
        <v>42</v>
      </c>
      <c r="C13" s="25" t="s">
        <v>75</v>
      </c>
      <c r="D13" s="19" t="s">
        <v>40</v>
      </c>
      <c r="E13" s="78"/>
      <c r="F13" s="20">
        <f t="shared" si="2"/>
        <v>0</v>
      </c>
      <c r="G13" s="20">
        <f t="shared" si="3"/>
        <v>0</v>
      </c>
      <c r="H13" s="25" t="s">
        <v>43</v>
      </c>
    </row>
    <row r="14" spans="1:245" s="21" customFormat="1" ht="127.5" x14ac:dyDescent="0.25">
      <c r="A14" s="50" t="s">
        <v>78</v>
      </c>
      <c r="B14" s="25" t="s">
        <v>42</v>
      </c>
      <c r="C14" s="25" t="s">
        <v>75</v>
      </c>
      <c r="D14" s="19" t="s">
        <v>41</v>
      </c>
      <c r="E14" s="78"/>
      <c r="F14" s="20">
        <f t="shared" si="2"/>
        <v>0</v>
      </c>
      <c r="G14" s="20">
        <f t="shared" si="3"/>
        <v>0</v>
      </c>
      <c r="H14" s="25" t="s">
        <v>43</v>
      </c>
    </row>
    <row r="15" spans="1:245" s="21" customFormat="1" ht="127.5" x14ac:dyDescent="0.25">
      <c r="A15" s="50" t="s">
        <v>79</v>
      </c>
      <c r="B15" s="25" t="s">
        <v>44</v>
      </c>
      <c r="C15" s="25" t="s">
        <v>75</v>
      </c>
      <c r="D15" s="19" t="s">
        <v>40</v>
      </c>
      <c r="E15" s="78"/>
      <c r="F15" s="20">
        <f t="shared" si="2"/>
        <v>0</v>
      </c>
      <c r="G15" s="20">
        <f t="shared" si="3"/>
        <v>0</v>
      </c>
      <c r="H15" s="25" t="s">
        <v>43</v>
      </c>
    </row>
    <row r="16" spans="1:245" s="21" customFormat="1" ht="127.5" x14ac:dyDescent="0.25">
      <c r="A16" s="50" t="s">
        <v>80</v>
      </c>
      <c r="B16" s="25" t="s">
        <v>44</v>
      </c>
      <c r="C16" s="25" t="s">
        <v>75</v>
      </c>
      <c r="D16" s="19" t="s">
        <v>41</v>
      </c>
      <c r="E16" s="78"/>
      <c r="F16" s="20">
        <f t="shared" si="2"/>
        <v>0</v>
      </c>
      <c r="G16" s="20">
        <f t="shared" si="3"/>
        <v>0</v>
      </c>
      <c r="H16" s="25" t="s">
        <v>43</v>
      </c>
    </row>
    <row r="17" spans="1:8" s="21" customFormat="1" ht="127.5" x14ac:dyDescent="0.25">
      <c r="A17" s="50" t="s">
        <v>81</v>
      </c>
      <c r="B17" s="25" t="s">
        <v>45</v>
      </c>
      <c r="C17" s="25" t="s">
        <v>75</v>
      </c>
      <c r="D17" s="19" t="s">
        <v>40</v>
      </c>
      <c r="E17" s="78"/>
      <c r="F17" s="20">
        <f t="shared" si="2"/>
        <v>0</v>
      </c>
      <c r="G17" s="20">
        <f t="shared" si="3"/>
        <v>0</v>
      </c>
      <c r="H17" s="25" t="s">
        <v>43</v>
      </c>
    </row>
    <row r="18" spans="1:8" s="21" customFormat="1" ht="127.5" x14ac:dyDescent="0.25">
      <c r="A18" s="50" t="s">
        <v>82</v>
      </c>
      <c r="B18" s="25" t="s">
        <v>45</v>
      </c>
      <c r="C18" s="25" t="s">
        <v>75</v>
      </c>
      <c r="D18" s="19" t="s">
        <v>41</v>
      </c>
      <c r="E18" s="78"/>
      <c r="F18" s="20">
        <f t="shared" si="2"/>
        <v>0</v>
      </c>
      <c r="G18" s="20">
        <f t="shared" si="3"/>
        <v>0</v>
      </c>
      <c r="H18" s="25" t="s">
        <v>43</v>
      </c>
    </row>
    <row r="19" spans="1:8" s="21" customFormat="1" ht="38.25" x14ac:dyDescent="0.25">
      <c r="A19" s="26" t="s">
        <v>83</v>
      </c>
      <c r="B19" s="25" t="s">
        <v>31</v>
      </c>
      <c r="C19" s="25"/>
      <c r="D19" s="19" t="s">
        <v>41</v>
      </c>
      <c r="E19" s="78"/>
      <c r="F19" s="20">
        <f t="shared" si="2"/>
        <v>0</v>
      </c>
      <c r="G19" s="20">
        <f t="shared" si="3"/>
        <v>0</v>
      </c>
      <c r="H19" s="49"/>
    </row>
    <row r="20" spans="1:8" s="18" customFormat="1" ht="32.1" customHeight="1" x14ac:dyDescent="0.2">
      <c r="A20" s="22" t="s">
        <v>9</v>
      </c>
      <c r="B20" s="22" t="s">
        <v>10</v>
      </c>
      <c r="C20" s="22"/>
      <c r="D20" s="22" t="s">
        <v>11</v>
      </c>
      <c r="E20" s="22" t="s">
        <v>26</v>
      </c>
      <c r="F20" s="92" t="s">
        <v>27</v>
      </c>
      <c r="G20" s="93"/>
      <c r="H20" s="23" t="s">
        <v>20</v>
      </c>
    </row>
    <row r="21" spans="1:8" s="18" customFormat="1" ht="25.5" x14ac:dyDescent="0.2">
      <c r="A21" s="26" t="s">
        <v>58</v>
      </c>
      <c r="B21" s="25" t="s">
        <v>46</v>
      </c>
      <c r="C21" s="25"/>
      <c r="D21" s="24" t="s">
        <v>47</v>
      </c>
      <c r="E21" s="79"/>
      <c r="F21" s="86"/>
      <c r="G21" s="87"/>
      <c r="H21" s="49"/>
    </row>
    <row r="22" spans="1:8" s="18" customFormat="1" ht="25.5" x14ac:dyDescent="0.2">
      <c r="A22" s="26" t="s">
        <v>59</v>
      </c>
      <c r="B22" s="25" t="s">
        <v>24</v>
      </c>
      <c r="C22" s="25"/>
      <c r="D22" s="24" t="s">
        <v>47</v>
      </c>
      <c r="E22" s="79"/>
      <c r="F22" s="86"/>
      <c r="G22" s="87"/>
      <c r="H22" s="49"/>
    </row>
    <row r="23" spans="1:8" s="18" customFormat="1" ht="25.5" x14ac:dyDescent="0.2">
      <c r="A23" s="26" t="s">
        <v>60</v>
      </c>
      <c r="B23" s="25" t="s">
        <v>25</v>
      </c>
      <c r="C23" s="25"/>
      <c r="D23" s="24" t="s">
        <v>47</v>
      </c>
      <c r="E23" s="79"/>
      <c r="F23" s="86"/>
      <c r="G23" s="87"/>
      <c r="H23" s="49"/>
    </row>
  </sheetData>
  <sheetProtection algorithmName="SHA-512" hashValue="1bW+fU+//1DvF/iKR3tzHxqKuT7lxUz9BZIQwLNNS+kuKgEOB9MoZ69F1piH8Bot/eG/xdCHLzg+NTtDCQ0ESg==" saltValue="XWUfIQKkLBLP/I1oJgzFRQ==" spinCount="100000" sheet="1" objects="1" scenarios="1"/>
  <mergeCells count="7">
    <mergeCell ref="F22:G22"/>
    <mergeCell ref="F23:G23"/>
    <mergeCell ref="A1:H1"/>
    <mergeCell ref="E3:F3"/>
    <mergeCell ref="A8:H8"/>
    <mergeCell ref="F20:G20"/>
    <mergeCell ref="F21:G21"/>
  </mergeCells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36"/>
  <sheetViews>
    <sheetView workbookViewId="0">
      <selection activeCell="I33" activeCellId="5" sqref="I11:I12 I15:I16 I19:I20 I23:I25 I28:I30 I33:I35"/>
    </sheetView>
  </sheetViews>
  <sheetFormatPr baseColWidth="10" defaultColWidth="10.85546875" defaultRowHeight="16.5" x14ac:dyDescent="0.3"/>
  <cols>
    <col min="1" max="1" width="22" style="2" customWidth="1"/>
    <col min="2" max="2" width="49.5703125" style="2" customWidth="1"/>
    <col min="3" max="3" width="22" style="53" customWidth="1"/>
    <col min="4" max="4" width="21.5703125" style="2" customWidth="1"/>
    <col min="5" max="5" width="10.85546875" style="2" customWidth="1"/>
    <col min="6" max="6" width="21.5703125" style="2" customWidth="1"/>
    <col min="7" max="7" width="13.5703125" style="2" customWidth="1"/>
    <col min="8" max="9" width="32.5703125" style="2" customWidth="1"/>
    <col min="10" max="16384" width="10.85546875" style="2"/>
  </cols>
  <sheetData>
    <row r="1" spans="1:246" ht="90.6" customHeight="1" x14ac:dyDescent="0.3">
      <c r="A1" s="98" t="s">
        <v>64</v>
      </c>
      <c r="B1" s="85"/>
      <c r="C1" s="85"/>
      <c r="D1" s="85"/>
      <c r="E1" s="85"/>
      <c r="F1" s="85"/>
      <c r="G1" s="85"/>
      <c r="H1" s="85"/>
      <c r="I1" s="85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</row>
    <row r="2" spans="1:246" ht="12.95" customHeight="1" thickBot="1" x14ac:dyDescent="0.35">
      <c r="A2" s="3"/>
      <c r="B2" s="3"/>
      <c r="C2" s="57"/>
      <c r="D2" s="3"/>
      <c r="E2" s="3"/>
      <c r="F2" s="3"/>
      <c r="G2" s="4"/>
      <c r="H2" s="4"/>
      <c r="I2" s="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</row>
    <row r="3" spans="1:246" ht="17.25" thickBot="1" x14ac:dyDescent="0.35">
      <c r="A3" s="5" t="s">
        <v>0</v>
      </c>
      <c r="B3" s="6" t="s">
        <v>1</v>
      </c>
      <c r="C3" s="58" t="s">
        <v>2</v>
      </c>
      <c r="D3" s="89">
        <f>'MAINTENANCE PREVENTIVE - DPGF'!D3</f>
        <v>0</v>
      </c>
      <c r="E3" s="99"/>
      <c r="F3" s="99"/>
      <c r="G3" s="90"/>
      <c r="H3" s="4"/>
      <c r="I3" s="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</row>
    <row r="4" spans="1:246" x14ac:dyDescent="0.3">
      <c r="A4" s="8" t="s">
        <v>3</v>
      </c>
      <c r="B4" s="9" t="s">
        <v>4</v>
      </c>
      <c r="C4" s="57"/>
      <c r="D4" s="3"/>
      <c r="E4" s="3"/>
      <c r="F4" s="3"/>
      <c r="G4" s="4"/>
      <c r="H4" s="4"/>
      <c r="I4" s="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</row>
    <row r="5" spans="1:246" ht="26.25" thickBot="1" x14ac:dyDescent="0.35">
      <c r="A5" s="8" t="s">
        <v>5</v>
      </c>
      <c r="B5" s="10" t="s">
        <v>6</v>
      </c>
      <c r="C5" s="59"/>
      <c r="D5" s="95"/>
      <c r="E5" s="95"/>
      <c r="F5" s="4"/>
      <c r="G5" s="4"/>
      <c r="H5" s="4"/>
      <c r="I5" s="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</row>
    <row r="6" spans="1:246" ht="26.45" customHeight="1" thickBot="1" x14ac:dyDescent="0.35">
      <c r="A6" s="11" t="s">
        <v>8</v>
      </c>
      <c r="B6" s="12" t="s">
        <v>76</v>
      </c>
      <c r="C6" s="59" t="s">
        <v>15</v>
      </c>
      <c r="D6" s="96">
        <f>H10+H14+H18+H22+H27+H32</f>
        <v>13500</v>
      </c>
      <c r="E6" s="97"/>
      <c r="F6" s="4"/>
      <c r="G6" s="4"/>
      <c r="H6" s="4"/>
      <c r="I6" s="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</row>
    <row r="7" spans="1:246" ht="12.6" customHeight="1" x14ac:dyDescent="0.3">
      <c r="A7" s="13"/>
      <c r="B7" s="13"/>
      <c r="C7" s="60"/>
      <c r="D7" s="13"/>
      <c r="E7" s="13"/>
      <c r="F7" s="13"/>
      <c r="G7" s="14"/>
      <c r="H7" s="14"/>
      <c r="I7" s="1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</row>
    <row r="8" spans="1:246" s="18" customFormat="1" ht="25.5" x14ac:dyDescent="0.2">
      <c r="A8" s="15" t="s">
        <v>9</v>
      </c>
      <c r="B8" s="15" t="s">
        <v>10</v>
      </c>
      <c r="C8" s="15" t="s">
        <v>11</v>
      </c>
      <c r="D8" s="15" t="s">
        <v>28</v>
      </c>
      <c r="E8" s="15" t="s">
        <v>29</v>
      </c>
      <c r="F8" s="15" t="s">
        <v>12</v>
      </c>
      <c r="G8" s="16" t="s">
        <v>13</v>
      </c>
      <c r="H8" s="16" t="s">
        <v>14</v>
      </c>
      <c r="I8" s="16" t="s">
        <v>20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</row>
    <row r="9" spans="1:246" s="52" customFormat="1" x14ac:dyDescent="0.3">
      <c r="A9" s="62" t="s">
        <v>52</v>
      </c>
      <c r="B9" s="62"/>
      <c r="C9" s="62"/>
      <c r="D9" s="62"/>
      <c r="E9" s="62"/>
      <c r="F9" s="62"/>
      <c r="G9" s="62"/>
      <c r="H9" s="70"/>
      <c r="I9" s="69"/>
    </row>
    <row r="10" spans="1:246" s="52" customFormat="1" x14ac:dyDescent="0.3">
      <c r="A10" s="94"/>
      <c r="B10" s="94"/>
      <c r="C10" s="94"/>
      <c r="D10" s="94"/>
      <c r="E10" s="72"/>
      <c r="F10" s="73"/>
      <c r="G10" s="73"/>
      <c r="H10" s="74">
        <f>H11+H12</f>
        <v>0</v>
      </c>
      <c r="I10" s="75"/>
    </row>
    <row r="11" spans="1:246" s="52" customFormat="1" ht="12.75" x14ac:dyDescent="0.2">
      <c r="A11" s="28" t="str">
        <f>'MAINTENANCE PREVENTIVE - DPGF'!A9</f>
        <v>DPGF - 1</v>
      </c>
      <c r="B11" s="28" t="str">
        <f>'MAINTENANCE PREVENTIVE - DPGF'!B9</f>
        <v>Restaurant de l’ENS-PSL au 45 rue d'Ulm 75005 PARIS</v>
      </c>
      <c r="C11" s="51" t="str">
        <f>'MAINTENANCE PREVENTIVE - DPGF'!C9</f>
        <v>Forfait annuel</v>
      </c>
      <c r="D11" s="64">
        <f>'MAINTENANCE PREVENTIVE - DPGF'!D9</f>
        <v>0</v>
      </c>
      <c r="E11" s="65">
        <v>1</v>
      </c>
      <c r="F11" s="27">
        <f>D11*E11</f>
        <v>0</v>
      </c>
      <c r="G11" s="27">
        <f>F11*0.2</f>
        <v>0</v>
      </c>
      <c r="H11" s="27">
        <f>F11+G11</f>
        <v>0</v>
      </c>
      <c r="I11" s="80"/>
    </row>
    <row r="12" spans="1:246" s="52" customFormat="1" ht="12.75" x14ac:dyDescent="0.2">
      <c r="A12" s="28" t="str">
        <f>'MAINTENANCE PREVENTIVE - DPGF'!A10</f>
        <v>DPGF - 2</v>
      </c>
      <c r="B12" s="28" t="str">
        <f>'MAINTENANCE PREVENTIVE - DPGF'!B10</f>
        <v>Cafétéria de l’ENS-PSL au 45 rue d'Ulm 75005 PARIS</v>
      </c>
      <c r="C12" s="51" t="str">
        <f>'MAINTENANCE PREVENTIVE - DPGF'!C10</f>
        <v>Forfait annuel</v>
      </c>
      <c r="D12" s="64">
        <f>'MAINTENANCE PREVENTIVE - DPGF'!D10</f>
        <v>0</v>
      </c>
      <c r="E12" s="65">
        <v>1</v>
      </c>
      <c r="F12" s="27">
        <f t="shared" ref="F12" si="0">D12*E12</f>
        <v>0</v>
      </c>
      <c r="G12" s="27">
        <f t="shared" ref="G12" si="1">F12*0.2</f>
        <v>0</v>
      </c>
      <c r="H12" s="27">
        <f t="shared" ref="H12" si="2">F12+G12</f>
        <v>0</v>
      </c>
      <c r="I12" s="80"/>
    </row>
    <row r="13" spans="1:246" s="52" customFormat="1" x14ac:dyDescent="0.3">
      <c r="A13" s="100" t="s">
        <v>48</v>
      </c>
      <c r="B13" s="100"/>
      <c r="C13" s="100"/>
      <c r="D13" s="100"/>
      <c r="E13" s="100"/>
      <c r="F13" s="100"/>
      <c r="G13" s="100"/>
      <c r="H13" s="100"/>
      <c r="I13" s="101"/>
    </row>
    <row r="14" spans="1:246" s="52" customFormat="1" x14ac:dyDescent="0.3">
      <c r="A14" s="94" t="s">
        <v>63</v>
      </c>
      <c r="B14" s="94"/>
      <c r="C14" s="94"/>
      <c r="D14" s="94"/>
      <c r="E14" s="72">
        <f>E19+E23+E27+E32</f>
        <v>11</v>
      </c>
      <c r="F14" s="73"/>
      <c r="G14" s="73"/>
      <c r="H14" s="74">
        <f>H15+H16</f>
        <v>0</v>
      </c>
      <c r="I14" s="75"/>
    </row>
    <row r="15" spans="1:246" s="52" customFormat="1" ht="25.5" x14ac:dyDescent="0.2">
      <c r="A15" s="28" t="str">
        <f>'MAINTENANCE CORRECTIVE - BPU'!A10</f>
        <v>BPU - 1</v>
      </c>
      <c r="B15" s="28" t="str">
        <f>'MAINTENANCE CORRECTIVE - BPU'!B10</f>
        <v>Déplacement (aller / retour) pour intervention sur site</v>
      </c>
      <c r="C15" s="51" t="str">
        <f>'MAINTENANCE CORRECTIVE - BPU'!D10</f>
        <v>Forfait pour un déplacement (aller/retour)</v>
      </c>
      <c r="D15" s="64">
        <f>'MAINTENANCE CORRECTIVE - BPU'!E10</f>
        <v>0</v>
      </c>
      <c r="E15" s="65">
        <f>E14</f>
        <v>11</v>
      </c>
      <c r="F15" s="27">
        <f t="shared" ref="F15:F16" si="3">D15*E15</f>
        <v>0</v>
      </c>
      <c r="G15" s="27">
        <f t="shared" ref="G15:G16" si="4">F15*0.2</f>
        <v>0</v>
      </c>
      <c r="H15" s="27">
        <f t="shared" ref="H15:H16" si="5">F15+G15</f>
        <v>0</v>
      </c>
      <c r="I15" s="80"/>
    </row>
    <row r="16" spans="1:246" s="52" customFormat="1" ht="12.75" x14ac:dyDescent="0.2">
      <c r="A16" s="28" t="str">
        <f>'MAINTENANCE CORRECTIVE - BPU'!A11</f>
        <v>BPU - 2</v>
      </c>
      <c r="B16" s="28" t="str">
        <f>'MAINTENANCE CORRECTIVE - BPU'!B11</f>
        <v>"Expertise" / "Diagnostic"</v>
      </c>
      <c r="C16" s="51" t="str">
        <f>'MAINTENANCE CORRECTIVE - BPU'!D11</f>
        <v>Forfait par intervention</v>
      </c>
      <c r="D16" s="64">
        <f>'MAINTENANCE CORRECTIVE - BPU'!E11</f>
        <v>0</v>
      </c>
      <c r="E16" s="65">
        <f>E14</f>
        <v>11</v>
      </c>
      <c r="F16" s="27">
        <f t="shared" si="3"/>
        <v>0</v>
      </c>
      <c r="G16" s="27">
        <f t="shared" si="4"/>
        <v>0</v>
      </c>
      <c r="H16" s="27">
        <f t="shared" si="5"/>
        <v>0</v>
      </c>
      <c r="I16" s="80"/>
    </row>
    <row r="17" spans="1:9" s="52" customFormat="1" x14ac:dyDescent="0.3">
      <c r="A17" s="100" t="s">
        <v>61</v>
      </c>
      <c r="B17" s="100"/>
      <c r="C17" s="100"/>
      <c r="D17" s="100"/>
      <c r="E17" s="100"/>
      <c r="F17" s="100"/>
      <c r="G17" s="100"/>
      <c r="H17" s="100"/>
      <c r="I17" s="101"/>
    </row>
    <row r="18" spans="1:9" s="52" customFormat="1" x14ac:dyDescent="0.3">
      <c r="A18" s="94" t="s">
        <v>63</v>
      </c>
      <c r="B18" s="94"/>
      <c r="C18" s="94"/>
      <c r="D18" s="94"/>
      <c r="E18" s="72">
        <f>E19</f>
        <v>2</v>
      </c>
      <c r="F18" s="73"/>
      <c r="G18" s="73"/>
      <c r="H18" s="74">
        <f>H19+H20</f>
        <v>0</v>
      </c>
      <c r="I18" s="75"/>
    </row>
    <row r="19" spans="1:9" s="52" customFormat="1" ht="25.5" x14ac:dyDescent="0.2">
      <c r="A19" s="28" t="str">
        <f>'MAINTENANCE CORRECTIVE - BPU'!A10</f>
        <v>BPU - 1</v>
      </c>
      <c r="B19" s="28" t="str">
        <f>'MAINTENANCE CORRECTIVE - BPU'!B10</f>
        <v>Déplacement (aller / retour) pour intervention sur site</v>
      </c>
      <c r="C19" s="51" t="str">
        <f>'MAINTENANCE CORRECTIVE - BPU'!D10</f>
        <v>Forfait pour un déplacement (aller/retour)</v>
      </c>
      <c r="D19" s="64">
        <f>'MAINTENANCE CORRECTIVE - BPU'!E10</f>
        <v>0</v>
      </c>
      <c r="E19" s="65">
        <v>2</v>
      </c>
      <c r="F19" s="27">
        <f t="shared" ref="F19:F20" si="6">D19*E19</f>
        <v>0</v>
      </c>
      <c r="G19" s="27">
        <f t="shared" ref="G19:G20" si="7">F19*0.2</f>
        <v>0</v>
      </c>
      <c r="H19" s="27">
        <f t="shared" ref="H19:H20" si="8">F19+G19</f>
        <v>0</v>
      </c>
      <c r="I19" s="80"/>
    </row>
    <row r="20" spans="1:9" s="52" customFormat="1" ht="12.75" x14ac:dyDescent="0.2">
      <c r="A20" s="28" t="str">
        <f>'MAINTENANCE CORRECTIVE - BPU'!A12</f>
        <v>BPU - 3</v>
      </c>
      <c r="B20" s="28" t="str">
        <f>'MAINTENANCE CORRECTIVE - BPU'!B12</f>
        <v>Dépannage immédiat - "Panne simple"</v>
      </c>
      <c r="C20" s="51" t="str">
        <f>'MAINTENANCE CORRECTIVE - BPU'!D12</f>
        <v>Forfait par intervention</v>
      </c>
      <c r="D20" s="64">
        <f>'MAINTENANCE CORRECTIVE - BPU'!E12</f>
        <v>0</v>
      </c>
      <c r="E20" s="65">
        <v>2</v>
      </c>
      <c r="F20" s="27">
        <f t="shared" si="6"/>
        <v>0</v>
      </c>
      <c r="G20" s="27">
        <f t="shared" si="7"/>
        <v>0</v>
      </c>
      <c r="H20" s="27">
        <f t="shared" si="8"/>
        <v>0</v>
      </c>
      <c r="I20" s="80"/>
    </row>
    <row r="21" spans="1:9" s="52" customFormat="1" x14ac:dyDescent="0.3">
      <c r="A21" s="71" t="s">
        <v>49</v>
      </c>
      <c r="B21" s="70"/>
      <c r="C21" s="70"/>
      <c r="D21" s="70"/>
      <c r="E21" s="70"/>
      <c r="F21" s="70"/>
      <c r="G21" s="70"/>
      <c r="H21" s="70"/>
      <c r="I21" s="70"/>
    </row>
    <row r="22" spans="1:9" s="52" customFormat="1" x14ac:dyDescent="0.3">
      <c r="A22" s="94" t="s">
        <v>63</v>
      </c>
      <c r="B22" s="94"/>
      <c r="C22" s="94"/>
      <c r="D22" s="94"/>
      <c r="E22" s="72">
        <f>E23</f>
        <v>1</v>
      </c>
      <c r="F22" s="73"/>
      <c r="G22" s="73"/>
      <c r="H22" s="74">
        <f>H23+H24+H25</f>
        <v>100</v>
      </c>
      <c r="I22" s="75"/>
    </row>
    <row r="23" spans="1:9" s="52" customFormat="1" ht="25.5" x14ac:dyDescent="0.2">
      <c r="A23" s="28" t="str">
        <f>'MAINTENANCE CORRECTIVE - BPU'!A10</f>
        <v>BPU - 1</v>
      </c>
      <c r="B23" s="28" t="str">
        <f>'MAINTENANCE CORRECTIVE - BPU'!B10</f>
        <v>Déplacement (aller / retour) pour intervention sur site</v>
      </c>
      <c r="C23" s="51" t="str">
        <f>'MAINTENANCE CORRECTIVE - BPU'!D10</f>
        <v>Forfait pour un déplacement (aller/retour)</v>
      </c>
      <c r="D23" s="64">
        <f>'MAINTENANCE CORRECTIVE - BPU'!E10</f>
        <v>0</v>
      </c>
      <c r="E23" s="65">
        <v>1</v>
      </c>
      <c r="F23" s="27">
        <f t="shared" ref="F23:F24" si="9">D23*E23</f>
        <v>0</v>
      </c>
      <c r="G23" s="27">
        <f t="shared" ref="G23:G24" si="10">F23*0.2</f>
        <v>0</v>
      </c>
      <c r="H23" s="27">
        <f t="shared" ref="H23:H24" si="11">F23+G23</f>
        <v>0</v>
      </c>
      <c r="I23" s="80"/>
    </row>
    <row r="24" spans="1:9" s="52" customFormat="1" ht="51" x14ac:dyDescent="0.2">
      <c r="A24" s="61" t="str">
        <f>'MAINTENANCE CORRECTIVE - BPU'!A14</f>
        <v>BPU - 4.2</v>
      </c>
      <c r="B24" s="61" t="str">
        <f>'MAINTENANCE CORRECTIVE - BPU'!B14</f>
        <v>Dépannage - "Panne complexe"
avec un montant total de pièces détachées inférieur à 500 € TTC
(le prix des pièces détachées est entendu "marge bénéficiaire incluse")</v>
      </c>
      <c r="C24" s="61" t="str">
        <f>'MAINTENANCE CORRECTIVE - BPU'!D14</f>
        <v>forfait heure</v>
      </c>
      <c r="D24" s="64">
        <f>'MAINTENANCE CORRECTIVE - BPU'!E14</f>
        <v>0</v>
      </c>
      <c r="E24" s="65">
        <v>2</v>
      </c>
      <c r="F24" s="27">
        <f t="shared" si="9"/>
        <v>0</v>
      </c>
      <c r="G24" s="27">
        <f t="shared" si="10"/>
        <v>0</v>
      </c>
      <c r="H24" s="27">
        <f t="shared" si="11"/>
        <v>0</v>
      </c>
      <c r="I24" s="80"/>
    </row>
    <row r="25" spans="1:9" s="52" customFormat="1" ht="12.75" x14ac:dyDescent="0.2">
      <c r="A25" s="61"/>
      <c r="B25" s="61" t="s">
        <v>62</v>
      </c>
      <c r="C25" s="61">
        <v>100</v>
      </c>
      <c r="D25" s="64"/>
      <c r="E25" s="65">
        <v>1</v>
      </c>
      <c r="F25" s="27"/>
      <c r="G25" s="27"/>
      <c r="H25" s="27">
        <f>C25*E25</f>
        <v>100</v>
      </c>
      <c r="I25" s="80"/>
    </row>
    <row r="26" spans="1:9" s="52" customFormat="1" x14ac:dyDescent="0.3">
      <c r="A26" s="54" t="s">
        <v>50</v>
      </c>
      <c r="B26" s="54"/>
      <c r="C26" s="54"/>
      <c r="D26" s="54"/>
      <c r="E26" s="54"/>
      <c r="F26" s="54"/>
      <c r="G26" s="54"/>
      <c r="H26" s="54"/>
      <c r="I26" s="55"/>
    </row>
    <row r="27" spans="1:9" s="52" customFormat="1" x14ac:dyDescent="0.3">
      <c r="A27" s="94" t="s">
        <v>63</v>
      </c>
      <c r="B27" s="94"/>
      <c r="C27" s="94"/>
      <c r="D27" s="94"/>
      <c r="E27" s="72">
        <v>2</v>
      </c>
      <c r="F27" s="73"/>
      <c r="G27" s="73"/>
      <c r="H27" s="74">
        <f>H28+H29+H30</f>
        <v>1400</v>
      </c>
      <c r="I27" s="75"/>
    </row>
    <row r="28" spans="1:9" s="52" customFormat="1" ht="25.5" x14ac:dyDescent="0.2">
      <c r="A28" s="61" t="str">
        <f>'MAINTENANCE CORRECTIVE - BPU'!A10</f>
        <v>BPU - 1</v>
      </c>
      <c r="B28" s="61" t="str">
        <f>'MAINTENANCE CORRECTIVE - BPU'!B10</f>
        <v>Déplacement (aller / retour) pour intervention sur site</v>
      </c>
      <c r="C28" s="61" t="str">
        <f>'MAINTENANCE CORRECTIVE - BPU'!D10</f>
        <v>Forfait pour un déplacement (aller/retour)</v>
      </c>
      <c r="D28" s="64">
        <f>'MAINTENANCE CORRECTIVE - BPU'!E10</f>
        <v>0</v>
      </c>
      <c r="E28" s="65">
        <v>2</v>
      </c>
      <c r="F28" s="27">
        <f t="shared" ref="F28:F29" si="12">D28*E28</f>
        <v>0</v>
      </c>
      <c r="G28" s="27">
        <f t="shared" ref="G28:G29" si="13">F28*0.2</f>
        <v>0</v>
      </c>
      <c r="H28" s="27">
        <f t="shared" ref="H28:H29" si="14">F28+G28</f>
        <v>0</v>
      </c>
      <c r="I28" s="80"/>
    </row>
    <row r="29" spans="1:9" s="52" customFormat="1" ht="63.75" x14ac:dyDescent="0.2">
      <c r="A29" s="61" t="str">
        <f>'MAINTENANCE CORRECTIVE - BPU'!A16</f>
        <v>BPU - 4.4</v>
      </c>
      <c r="B29" s="61" t="str">
        <f>'MAINTENANCE CORRECTIVE - BPU'!B16</f>
        <v>Dépannage - "Panne complexe"
avec un montant total de pièces détachées compris entre 500 € TTC et 1500 € TTC
(le prix des pièces détachées est entendu "marge bénéficiaire incluse")</v>
      </c>
      <c r="C29" s="61" t="str">
        <f>'MAINTENANCE CORRECTIVE - BPU'!D16</f>
        <v>forfait heure</v>
      </c>
      <c r="D29" s="64">
        <f>'MAINTENANCE CORRECTIVE - BPU'!E16</f>
        <v>0</v>
      </c>
      <c r="E29" s="65">
        <v>4</v>
      </c>
      <c r="F29" s="27">
        <f t="shared" si="12"/>
        <v>0</v>
      </c>
      <c r="G29" s="27">
        <f t="shared" si="13"/>
        <v>0</v>
      </c>
      <c r="H29" s="27">
        <f t="shared" si="14"/>
        <v>0</v>
      </c>
      <c r="I29" s="80"/>
    </row>
    <row r="30" spans="1:9" s="52" customFormat="1" ht="12.75" x14ac:dyDescent="0.2">
      <c r="A30" s="61"/>
      <c r="B30" s="61" t="s">
        <v>62</v>
      </c>
      <c r="C30" s="61">
        <v>700</v>
      </c>
      <c r="D30" s="64"/>
      <c r="E30" s="65">
        <v>2</v>
      </c>
      <c r="F30" s="27"/>
      <c r="G30" s="27"/>
      <c r="H30" s="27">
        <f>C30*E30</f>
        <v>1400</v>
      </c>
      <c r="I30" s="80"/>
    </row>
    <row r="31" spans="1:9" s="52" customFormat="1" x14ac:dyDescent="0.3">
      <c r="A31" s="54" t="s">
        <v>51</v>
      </c>
      <c r="B31" s="54"/>
      <c r="C31" s="54"/>
      <c r="D31" s="54"/>
      <c r="E31" s="54"/>
      <c r="F31" s="54"/>
      <c r="G31" s="54"/>
      <c r="H31" s="54"/>
      <c r="I31" s="55"/>
    </row>
    <row r="32" spans="1:9" s="52" customFormat="1" x14ac:dyDescent="0.3">
      <c r="A32" s="94" t="s">
        <v>63</v>
      </c>
      <c r="B32" s="94"/>
      <c r="C32" s="94"/>
      <c r="D32" s="94"/>
      <c r="E32" s="72">
        <v>6</v>
      </c>
      <c r="F32" s="73"/>
      <c r="G32" s="73"/>
      <c r="H32" s="74">
        <f>H33+H34+H35</f>
        <v>12000</v>
      </c>
      <c r="I32" s="75"/>
    </row>
    <row r="33" spans="1:9" s="52" customFormat="1" ht="25.5" x14ac:dyDescent="0.2">
      <c r="A33" s="61" t="str">
        <f>'MAINTENANCE CORRECTIVE - BPU'!A10</f>
        <v>BPU - 1</v>
      </c>
      <c r="B33" s="61" t="str">
        <f>'MAINTENANCE CORRECTIVE - BPU'!B10</f>
        <v>Déplacement (aller / retour) pour intervention sur site</v>
      </c>
      <c r="C33" s="61" t="str">
        <f>'MAINTENANCE CORRECTIVE - BPU'!D10</f>
        <v>Forfait pour un déplacement (aller/retour)</v>
      </c>
      <c r="D33" s="64">
        <f>'MAINTENANCE CORRECTIVE - BPU'!E10</f>
        <v>0</v>
      </c>
      <c r="E33" s="65">
        <v>6</v>
      </c>
      <c r="F33" s="27">
        <f t="shared" ref="F33:F34" si="15">D33*E33</f>
        <v>0</v>
      </c>
      <c r="G33" s="27">
        <f t="shared" ref="G33:G34" si="16">F33*0.2</f>
        <v>0</v>
      </c>
      <c r="H33" s="27">
        <f t="shared" ref="H33:H34" si="17">F33+G33</f>
        <v>0</v>
      </c>
      <c r="I33" s="80"/>
    </row>
    <row r="34" spans="1:9" s="52" customFormat="1" ht="51" x14ac:dyDescent="0.2">
      <c r="A34" s="61" t="str">
        <f>'MAINTENANCE CORRECTIVE - BPU'!A18</f>
        <v>BPU - 4.6</v>
      </c>
      <c r="B34" s="61" t="str">
        <f>'MAINTENANCE CORRECTIVE - BPU'!B18</f>
        <v>Dépannage - "Panne complexe"
avec un montant total de pièces détachées supérieur à 1500 € TTC
(le prix des pièces détachées est entendu "marge bénéficiaire incluse")</v>
      </c>
      <c r="C34" s="61" t="str">
        <f>'MAINTENANCE CORRECTIVE - BPU'!D18</f>
        <v>forfait heure</v>
      </c>
      <c r="D34" s="64">
        <f>'MAINTENANCE CORRECTIVE - BPU'!E18</f>
        <v>0</v>
      </c>
      <c r="E34" s="65">
        <v>12</v>
      </c>
      <c r="F34" s="27">
        <f t="shared" si="15"/>
        <v>0</v>
      </c>
      <c r="G34" s="27">
        <f t="shared" si="16"/>
        <v>0</v>
      </c>
      <c r="H34" s="27">
        <f t="shared" si="17"/>
        <v>0</v>
      </c>
      <c r="I34" s="80"/>
    </row>
    <row r="35" spans="1:9" s="52" customFormat="1" ht="12.75" x14ac:dyDescent="0.2">
      <c r="A35" s="61"/>
      <c r="B35" s="61" t="s">
        <v>62</v>
      </c>
      <c r="C35" s="61">
        <v>2000</v>
      </c>
      <c r="D35" s="64"/>
      <c r="E35" s="65">
        <v>6</v>
      </c>
      <c r="F35" s="27"/>
      <c r="G35" s="27"/>
      <c r="H35" s="27">
        <f>C35*E35</f>
        <v>12000</v>
      </c>
      <c r="I35" s="80"/>
    </row>
    <row r="36" spans="1:9" s="52" customFormat="1" ht="12.75" x14ac:dyDescent="0.2">
      <c r="A36" s="66"/>
      <c r="B36" s="66"/>
      <c r="C36" s="66"/>
      <c r="D36" s="67"/>
      <c r="E36" s="68"/>
      <c r="F36" s="63"/>
      <c r="G36" s="63"/>
      <c r="H36" s="63"/>
      <c r="I36" s="63"/>
    </row>
  </sheetData>
  <sheetProtection algorithmName="SHA-512" hashValue="1X2INVpqXhVccvhTuxo8QvFhDsluHvVnrRolPQzI8orP/gfrRXO2mwuCqLaklyqp4kL1hKdw9ayfQkcI3OrlbA==" saltValue="vgGGPEud4lm2ZKMWE14yug==" spinCount="100000" sheet="1" objects="1" scenarios="1"/>
  <mergeCells count="12">
    <mergeCell ref="A27:D27"/>
    <mergeCell ref="A32:D32"/>
    <mergeCell ref="D5:E5"/>
    <mergeCell ref="D6:E6"/>
    <mergeCell ref="A1:I1"/>
    <mergeCell ref="D3:G3"/>
    <mergeCell ref="A10:D10"/>
    <mergeCell ref="A13:I13"/>
    <mergeCell ref="A17:I17"/>
    <mergeCell ref="A14:D14"/>
    <mergeCell ref="A18:D18"/>
    <mergeCell ref="A22:D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MAINTENANCE PREVENTIVE - DPGF</vt:lpstr>
      <vt:lpstr>MAINTENANCE CORRECTIVE - BPU</vt:lpstr>
      <vt:lpstr>OFFRE FINANCIERE POUR ANALYSE</vt:lpstr>
    </vt:vector>
  </TitlesOfParts>
  <Company>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Raphaël Raux</dc:creator>
  <cp:lastModifiedBy>Stephanie JOLY</cp:lastModifiedBy>
  <cp:lastPrinted>2012-10-29T11:25:56Z</cp:lastPrinted>
  <dcterms:created xsi:type="dcterms:W3CDTF">2012-10-29T10:34:11Z</dcterms:created>
  <dcterms:modified xsi:type="dcterms:W3CDTF">2025-05-27T17:10:42Z</dcterms:modified>
</cp:coreProperties>
</file>