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_Prod\23230 - IUT Le Puy\ECO\"/>
    </mc:Choice>
  </mc:AlternateContent>
  <xr:revisionPtr revIDLastSave="0" documentId="13_ncr:1_{A3DFF94A-603B-4F4C-AEFE-A419A89A50F2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418" i="2"/>
  <c r="F421" i="2" s="1"/>
  <c r="F393" i="2"/>
  <c r="J380" i="2"/>
  <c r="J372" i="2"/>
  <c r="J364" i="2"/>
  <c r="J356" i="2"/>
  <c r="J348" i="2"/>
  <c r="J339" i="2"/>
  <c r="J330" i="2"/>
  <c r="J321" i="2"/>
  <c r="F425" i="2" s="1"/>
  <c r="J311" i="2"/>
  <c r="J308" i="2"/>
  <c r="F318" i="2" s="1"/>
  <c r="J298" i="2"/>
  <c r="J294" i="2"/>
  <c r="F398" i="2" s="1"/>
  <c r="J278" i="2"/>
  <c r="J269" i="2"/>
  <c r="J260" i="2"/>
  <c r="F291" i="2" s="1"/>
  <c r="J256" i="2"/>
  <c r="J244" i="2"/>
  <c r="J232" i="2"/>
  <c r="F397" i="2" s="1"/>
  <c r="J216" i="2"/>
  <c r="J195" i="2"/>
  <c r="F396" i="2" s="1"/>
  <c r="J167" i="2"/>
  <c r="J153" i="2"/>
  <c r="J135" i="2"/>
  <c r="J124" i="2"/>
  <c r="J113" i="2"/>
  <c r="F150" i="2" s="1"/>
  <c r="J96" i="2"/>
  <c r="J79" i="2"/>
  <c r="J66" i="2"/>
  <c r="J50" i="2"/>
  <c r="J36" i="2"/>
  <c r="F63" i="2" s="1"/>
  <c r="J25" i="2"/>
  <c r="F32" i="2" s="1"/>
  <c r="J15" i="2"/>
  <c r="J12" i="2"/>
  <c r="J9" i="2"/>
  <c r="J6" i="2"/>
  <c r="F401" i="2" s="1"/>
  <c r="G84" i="1"/>
  <c r="G82" i="1"/>
  <c r="G80" i="1"/>
  <c r="G78" i="1"/>
  <c r="E70" i="1"/>
  <c r="E63" i="1"/>
  <c r="E60" i="1"/>
  <c r="E20" i="1"/>
  <c r="E11" i="1"/>
  <c r="F450" i="2" l="1"/>
  <c r="C412" i="2"/>
  <c r="M426" i="2"/>
  <c r="F429" i="2" s="1"/>
  <c r="F428" i="2"/>
  <c r="F392" i="2"/>
  <c r="C419" i="2"/>
  <c r="M419" i="2"/>
  <c r="M412" i="2"/>
  <c r="F433" i="2"/>
  <c r="F435" i="2" s="1"/>
  <c r="F21" i="2"/>
  <c r="F22" i="2"/>
  <c r="F62" i="2"/>
  <c r="F64" i="2" s="1"/>
  <c r="F228" i="2"/>
  <c r="F317" i="2"/>
  <c r="F319" i="2" s="1"/>
  <c r="F394" i="2"/>
  <c r="F149" i="2"/>
  <c r="F151" i="2" s="1"/>
  <c r="F229" i="2"/>
  <c r="F290" i="2"/>
  <c r="F292" i="2" s="1"/>
  <c r="F395" i="2"/>
  <c r="F411" i="2"/>
  <c r="F386" i="2"/>
  <c r="F33" i="2"/>
  <c r="F34" i="2" s="1"/>
  <c r="F387" i="2"/>
  <c r="F434" i="2"/>
  <c r="F402" i="2"/>
  <c r="F403" i="2" s="1"/>
  <c r="AA1" i="3" s="1"/>
  <c r="C426" i="2"/>
  <c r="F441" i="2" l="1"/>
  <c r="F446" i="2"/>
  <c r="AA3" i="3"/>
  <c r="AA33" i="3"/>
  <c r="AA37" i="3"/>
  <c r="F23" i="2"/>
  <c r="F422" i="2"/>
  <c r="F423" i="2" s="1"/>
  <c r="F442" i="2"/>
  <c r="F443" i="2" s="1"/>
  <c r="F455" i="2"/>
  <c r="F438" i="2"/>
  <c r="F415" i="2"/>
  <c r="F451" i="2"/>
  <c r="F388" i="2"/>
  <c r="F230" i="2"/>
  <c r="F437" i="2"/>
  <c r="F439" i="2" s="1"/>
  <c r="F414" i="2"/>
  <c r="F416" i="2" s="1"/>
  <c r="F430" i="2"/>
  <c r="F445" i="2"/>
  <c r="F447" i="2" s="1"/>
  <c r="F456" i="2" l="1"/>
  <c r="F457" i="2" s="1"/>
  <c r="F452" i="2"/>
  <c r="AA4" i="3"/>
  <c r="AA5" i="3" s="1"/>
  <c r="AA27" i="3"/>
  <c r="AA42" i="3"/>
  <c r="AA12" i="3"/>
  <c r="AA18" i="3" l="1"/>
  <c r="AA10" i="3" s="1"/>
  <c r="AA24" i="3"/>
  <c r="AA23" i="3"/>
  <c r="AA13" i="3"/>
  <c r="AA32" i="3"/>
  <c r="AA15" i="3"/>
  <c r="AA16" i="3" s="1"/>
  <c r="AA7" i="3"/>
  <c r="AA6" i="3"/>
  <c r="AA17" i="3" l="1"/>
  <c r="AA75" i="3" s="1"/>
  <c r="AA51" i="3"/>
  <c r="AA43" i="3"/>
  <c r="AA11" i="3"/>
  <c r="AA41" i="3"/>
  <c r="AA38" i="3"/>
  <c r="AA21" i="3"/>
  <c r="AA22" i="3" s="1"/>
  <c r="AA93" i="3"/>
  <c r="AA89" i="3" s="1"/>
  <c r="AA46" i="3"/>
  <c r="AA29" i="3"/>
  <c r="AA28" i="3"/>
  <c r="AA50" i="3"/>
  <c r="AA34" i="3"/>
  <c r="AA14" i="3"/>
  <c r="AA73" i="3" s="1"/>
  <c r="AA9" i="3"/>
  <c r="AA94" i="3" s="1"/>
  <c r="AA90" i="3" s="1"/>
  <c r="AA30" i="3" s="1"/>
  <c r="AA19" i="3"/>
  <c r="AA25" i="3" l="1"/>
  <c r="AA85" i="3"/>
  <c r="AA80" i="3" s="1"/>
  <c r="AA72" i="3" s="1"/>
  <c r="AA64" i="3" s="1"/>
  <c r="AA56" i="3" s="1"/>
  <c r="AA44" i="3" s="1"/>
  <c r="AA65" i="3"/>
  <c r="AA57" i="3" s="1"/>
  <c r="AA45" i="3" s="1"/>
  <c r="AA26" i="3" s="1"/>
  <c r="AA82" i="3"/>
  <c r="AA96" i="3"/>
  <c r="AA92" i="3" s="1"/>
  <c r="AA79" i="3"/>
  <c r="AA71" i="3"/>
  <c r="AA63" i="3" s="1"/>
  <c r="AA55" i="3" s="1"/>
  <c r="AA40" i="3" s="1"/>
  <c r="AA95" i="3"/>
  <c r="AA91" i="3" s="1"/>
  <c r="AA20" i="3"/>
  <c r="AA77" i="3" s="1"/>
  <c r="AA67" i="3"/>
  <c r="AA59" i="3" s="1"/>
  <c r="AA49" i="3" s="1"/>
  <c r="AA31" i="3" s="1"/>
  <c r="AA47" i="3"/>
  <c r="AA86" i="3"/>
  <c r="AA81" i="3" s="1"/>
  <c r="AA74" i="3" s="1"/>
  <c r="AA66" i="3" s="1"/>
  <c r="AA58" i="3" s="1"/>
  <c r="AA48" i="3" s="1"/>
  <c r="AA87" i="3" l="1"/>
  <c r="AA83" i="3" s="1"/>
  <c r="AA76" i="3" s="1"/>
  <c r="AA68" i="3" s="1"/>
  <c r="AA60" i="3" s="1"/>
  <c r="AA52" i="3" s="1"/>
  <c r="AA35" i="3"/>
  <c r="AA88" i="3"/>
  <c r="AA84" i="3" s="1"/>
  <c r="AA78" i="3" s="1"/>
  <c r="AA70" i="3" s="1"/>
  <c r="AA62" i="3" s="1"/>
  <c r="AA54" i="3" s="1"/>
  <c r="AA39" i="3"/>
  <c r="AA69" i="3"/>
  <c r="AA61" i="3" s="1"/>
  <c r="AA53" i="3" s="1"/>
  <c r="AA36" i="3" s="1"/>
  <c r="AA98" i="3" s="1"/>
  <c r="AA2" i="3" s="1"/>
  <c r="C40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269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278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321" authorId="0" shapeId="0" xr:uid="{00000000-0006-0000-0100-000003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330" authorId="0" shapeId="0" xr:uid="{00000000-0006-0000-0100-000004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339" authorId="0" shapeId="0" xr:uid="{00000000-0006-0000-0100-000005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348" authorId="0" shapeId="0" xr:uid="{00000000-0006-0000-0100-000006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356" authorId="0" shapeId="0" xr:uid="{00000000-0006-0000-0100-000007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364" authorId="0" shapeId="0" xr:uid="{00000000-0006-0000-0100-000008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372" authorId="0" shapeId="0" xr:uid="{00000000-0006-0000-0100-000009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J380" authorId="0" shapeId="0" xr:uid="{00000000-0006-0000-0100-00000A000000}">
      <text>
        <r>
          <rPr>
            <sz val="8"/>
            <color indexed="81"/>
            <rFont val="Tahoma"/>
            <family val="2"/>
          </rPr>
          <t>Non totalisé [ Option ]</t>
        </r>
      </text>
    </comment>
  </commentList>
</comments>
</file>

<file path=xl/sharedStrings.xml><?xml version="1.0" encoding="utf-8"?>
<sst xmlns="http://schemas.openxmlformats.org/spreadsheetml/2006/main" count="643" uniqueCount="243">
  <si>
    <t>Dossier</t>
  </si>
  <si>
    <t>Date</t>
  </si>
  <si>
    <t>Phase</t>
  </si>
  <si>
    <t>Indice</t>
  </si>
  <si>
    <t>BE STRUCTURE : 
    BE ITC
    9 RUE LOUIS ROSIER - PAT LA PARDIEU - CS 30021
    63000 CLERMONT-FERRAND
    Tél : 0473265858
    Mél : info@itc-be.fr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</si>
  <si>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</si>
  <si>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</si>
  <si>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</si>
  <si>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</si>
  <si>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</si>
  <si>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</si>
  <si>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</si>
  <si>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</si>
  <si>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</si>
  <si>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</si>
  <si>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</si>
  <si>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</si>
  <si>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</si>
  <si>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</si>
  <si>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</si>
  <si>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</si>
  <si>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</si>
  <si>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</si>
  <si>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</si>
  <si>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</si>
  <si>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</si>
  <si>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</si>
  <si>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</si>
  <si>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</si>
  <si>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</si>
  <si>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</si>
  <si>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</si>
  <si>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</si>
  <si>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</si>
  <si>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</si>
  <si>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 xml:space="preserve">Mur en béton armé - parement pierre
</t>
  </si>
  <si>
    <t>1.1</t>
  </si>
  <si>
    <t>PRIX GENERAUX</t>
  </si>
  <si>
    <t>1.1.1</t>
  </si>
  <si>
    <t>Installation de chantier</t>
  </si>
  <si>
    <t>FT</t>
  </si>
  <si>
    <t>9.T</t>
  </si>
  <si>
    <t>9.&amp;</t>
  </si>
  <si>
    <t>1.1.2</t>
  </si>
  <si>
    <t>Etudes des ouvrages définitifs</t>
  </si>
  <si>
    <t>1.1.3</t>
  </si>
  <si>
    <t>Dossier de récolement</t>
  </si>
  <si>
    <t>1.1.4</t>
  </si>
  <si>
    <t>Constat d'huissier</t>
  </si>
  <si>
    <t>4.&amp;</t>
  </si>
  <si>
    <t>Total H.T. :</t>
  </si>
  <si>
    <t>Total T.V.A. (20%) :</t>
  </si>
  <si>
    <t>Total T.T.C. :</t>
  </si>
  <si>
    <t>1.2</t>
  </si>
  <si>
    <t xml:space="preserve">REPARATIONS MUR EN BETON ARME </t>
  </si>
  <si>
    <t>1.2.1</t>
  </si>
  <si>
    <t>reprise du mur au niveau du joint entre le mur et le bâtiment de l'IUT</t>
  </si>
  <si>
    <t>ML</t>
  </si>
  <si>
    <t>9.M.</t>
  </si>
  <si>
    <t>1.3</t>
  </si>
  <si>
    <t>TRAVAUX PREPARATOIRES</t>
  </si>
  <si>
    <t>1.3.1</t>
  </si>
  <si>
    <t xml:space="preserve">Butonnage des murs existants </t>
  </si>
  <si>
    <t>9.M.B</t>
  </si>
  <si>
    <t>9.M.E</t>
  </si>
  <si>
    <t>9.M.F</t>
  </si>
  <si>
    <t>9.M.Z</t>
  </si>
  <si>
    <t>1.3.2</t>
  </si>
  <si>
    <t>Échafaudages et dispositifs de protection</t>
  </si>
  <si>
    <t>1.4</t>
  </si>
  <si>
    <t>TERRASSEMENTS-DEMOLITIONS</t>
  </si>
  <si>
    <t>1.4.1</t>
  </si>
  <si>
    <t>Fouilles, déblais de toute nature</t>
  </si>
  <si>
    <t>M3</t>
  </si>
  <si>
    <t>9.M.A</t>
  </si>
  <si>
    <t>1.4.2</t>
  </si>
  <si>
    <t>Démolition d'ouvrage en béton armé</t>
  </si>
  <si>
    <t>1.4.3</t>
  </si>
  <si>
    <t>Démolition d'ouvrage en maçonnerie</t>
  </si>
  <si>
    <t>1.4.4</t>
  </si>
  <si>
    <t>Fourniture, transport et mise en œuvre de remblais drainants contigus</t>
  </si>
  <si>
    <t>1.4.5</t>
  </si>
  <si>
    <t>Fourniture, transport et mise en œuvre de matériaux de qualité</t>
  </si>
  <si>
    <t>1.4.6</t>
  </si>
  <si>
    <t>Fourniture et mise en œuvre de terre végétale</t>
  </si>
  <si>
    <t>1.5</t>
  </si>
  <si>
    <t>OUVRAGES EN BETON</t>
  </si>
  <si>
    <t>1.5.1</t>
  </si>
  <si>
    <t>Béton de propreté</t>
  </si>
  <si>
    <t>1.5.2</t>
  </si>
  <si>
    <t>Coffrages</t>
  </si>
  <si>
    <t>1.5.3</t>
  </si>
  <si>
    <t>Béton C35/45</t>
  </si>
  <si>
    <t>1.5.4</t>
  </si>
  <si>
    <t>Aciers HA - Ronds lisses - Treillis soudés</t>
  </si>
  <si>
    <t>KG</t>
  </si>
  <si>
    <t>1.6</t>
  </si>
  <si>
    <t>TRAVAUX DE MACONNERIE</t>
  </si>
  <si>
    <t>1.6.1</t>
  </si>
  <si>
    <t>Construction ou reconstruction de maçonnerie de pierres jointoyées</t>
  </si>
  <si>
    <t>1.6.2</t>
  </si>
  <si>
    <t>finition des joints de maçonnerie</t>
  </si>
  <si>
    <t>1.6.3</t>
  </si>
  <si>
    <t>Réalisation planche d'essai sur placage pierre jointoyé</t>
  </si>
  <si>
    <t>1.6.4</t>
  </si>
  <si>
    <t>Réalisation placage pierre 10cm contre mur béton sur parcelle 16 (LAVAUD)</t>
  </si>
  <si>
    <t>1.6.5</t>
  </si>
  <si>
    <t>Réalisation placage pierre 10cm contre mur béton sur parcelle 17 (DUPUIS) (Option 1)</t>
  </si>
  <si>
    <t xml:space="preserve"> Option</t>
  </si>
  <si>
    <t>1.6.6</t>
  </si>
  <si>
    <t>Réalisation placage pierre 10cm contre mur béton sur parcelle 18 (BRUN) (Option 2)</t>
  </si>
  <si>
    <t>1.7</t>
  </si>
  <si>
    <t>SUPERSTRUCUTRES-EQUIPEMENTS</t>
  </si>
  <si>
    <t>1.7.1</t>
  </si>
  <si>
    <t>Dépose et repose portail d'accès escalier</t>
  </si>
  <si>
    <t>1.7.2</t>
  </si>
  <si>
    <t>Enduit bitumineux sur parements béton en contact avec les remblais</t>
  </si>
  <si>
    <t>1.7.3</t>
  </si>
  <si>
    <t>Remise en état des lieux devant escalier suite réalisation terrassement</t>
  </si>
  <si>
    <t>1.7.4</t>
  </si>
  <si>
    <t>Remise en état des lieux parcelles voisines</t>
  </si>
  <si>
    <t>1.8</t>
  </si>
  <si>
    <t>SENTIER ET GESTION DES EAUX DE PLUIE (Option 3)</t>
  </si>
  <si>
    <t>1.8.1</t>
  </si>
  <si>
    <t xml:space="preserve">Décaissement terrain IUT sur 40cm pour reprofilage </t>
  </si>
  <si>
    <t>1.8.2</t>
  </si>
  <si>
    <t>Mise en oeuvre des matériaux pour le remblaiement (20cm)</t>
  </si>
  <si>
    <t>1.8.3</t>
  </si>
  <si>
    <t>Tranchée drainante</t>
  </si>
  <si>
    <t>1.8.4</t>
  </si>
  <si>
    <t>Reprise terre végétale sur 20cm</t>
  </si>
  <si>
    <t>9.M.C</t>
  </si>
  <si>
    <t>1.8.5</t>
  </si>
  <si>
    <t>GNT0/20 ou 0/31.5 épaisseur 20cm  pour sentier</t>
  </si>
  <si>
    <t>1.8.6</t>
  </si>
  <si>
    <t>Structure alvéolaire nid d'abeille + géotextile pour sentier</t>
  </si>
  <si>
    <t>1.8.7</t>
  </si>
  <si>
    <t>Bordure bois pour délimitation sentier</t>
  </si>
  <si>
    <t>1.8.8</t>
  </si>
  <si>
    <t>Regard avaloir y compris raccordement à l'existant</t>
  </si>
  <si>
    <t>SENTIER ET GESTION DES EAUX DE PLUIE</t>
  </si>
  <si>
    <t>Non totalisé</t>
  </si>
  <si>
    <t xml:space="preserve">RECAPITULATIF
Mur en béton armé - parement pierre
</t>
  </si>
  <si>
    <t>RECAPITULATIF DES CHAPITRES</t>
  </si>
  <si>
    <t>1.1 - PRIX GENERAUX</t>
  </si>
  <si>
    <t>1.2 - REPARATIONS MUR EN BETON ARME</t>
  </si>
  <si>
    <t>1.3 - TRAVAUX PREPARATOIRES</t>
  </si>
  <si>
    <t>1.4 - TERRASSEMENTS-DEMOLITIONS</t>
  </si>
  <si>
    <t>1.5 - OUVRAGES EN BETON</t>
  </si>
  <si>
    <t>1.6 - TRAVAUX DE MACONNERIE</t>
  </si>
  <si>
    <t>1.7 - SUPERSTRUCUTRES-EQUIPEMENTS</t>
  </si>
  <si>
    <t xml:space="preserve">Total du lot Mur en béton armé - parement pierre
</t>
  </si>
  <si>
    <t xml:space="preserve">Soit en toutes lettres TTC : </t>
  </si>
  <si>
    <t>RECAPITULATIF OPTION</t>
  </si>
  <si>
    <t xml:space="preserve"> Option 1</t>
  </si>
  <si>
    <t xml:space="preserve"> 	 Réalisation placage pierre 10cm contre mur béton sur parcelle 17 (DUPUIS)</t>
  </si>
  <si>
    <t>Sous-total Option 1</t>
  </si>
  <si>
    <t>H.T.</t>
  </si>
  <si>
    <t>T.V.A.</t>
  </si>
  <si>
    <t>T.T.C.</t>
  </si>
  <si>
    <t xml:space="preserve"> Option 2</t>
  </si>
  <si>
    <t xml:space="preserve"> 	 Réalisation placage pierre 10cm contre mur béton sur parcelle 18 (BRUN)</t>
  </si>
  <si>
    <t>Sous-total Option 2</t>
  </si>
  <si>
    <t xml:space="preserve"> Option 3</t>
  </si>
  <si>
    <t xml:space="preserve"> 	 SENTIER ET GESTION DES EAUX DE PLUIE</t>
  </si>
  <si>
    <t>Sous-total Option 3</t>
  </si>
  <si>
    <t>Total Base</t>
  </si>
  <si>
    <t>H.T. :</t>
  </si>
  <si>
    <t>T.V.A. :</t>
  </si>
  <si>
    <t>T.T.C. :</t>
  </si>
  <si>
    <t>Total Base + Option 1</t>
  </si>
  <si>
    <t>Total Base + Option 2</t>
  </si>
  <si>
    <t>Total Base + Option 3</t>
  </si>
  <si>
    <t>Total  Option</t>
  </si>
  <si>
    <t>Total Base +  Option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</si>
  <si>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</si>
  <si>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</si>
  <si>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</si>
  <si>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</si>
  <si>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</si>
  <si>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</si>
  <si>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</si>
  <si>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</si>
  <si>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</si>
  <si>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</si>
  <si>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</si>
  <si>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</si>
  <si>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</si>
  <si>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</si>
  <si>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</si>
  <si>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</si>
  <si>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</si>
  <si>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</si>
  <si>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</si>
  <si>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</si>
  <si>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</si>
  <si>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</si>
  <si>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</si>
  <si>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</si>
  <si>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</si>
  <si>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</si>
  <si>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</si>
  <si>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</si>
  <si>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DIAGNOSTIC DES MURS DE L'IUT DU PUY</t>
  </si>
  <si>
    <t>17/03/2025</t>
  </si>
  <si>
    <t>DCE</t>
  </si>
  <si>
    <t>A</t>
  </si>
  <si>
    <t>adresse du projet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</si>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</sst>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165" fontId="9" fillId="0" borderId="9" xfId="0" applyNumberFormat="1" applyFont="1" applyBorder="1" applyAlignment="1">
      <alignment horizontal="righ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3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5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164" fontId="10" fillId="0" borderId="0" xfId="0" applyNumberFormat="1" applyFont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0" fillId="0" borderId="0" xfId="0"/>
    <xf numFmtId="164" fontId="1" fillId="0" borderId="0" xfId="0" applyNumberFormat="1" applyFont="1" applyAlignment="1">
      <alignment vertical="top" wrapText="1"/>
    </xf>
    <xf numFmtId="0" fontId="5" fillId="0" borderId="0" xfId="0" applyFont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2" fillId="0" borderId="13" xfId="0" applyFont="1" applyBorder="1" applyAlignment="1">
      <alignment vertical="top" wrapText="1"/>
    </xf>
    <xf numFmtId="0" fontId="12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0" fillId="0" borderId="20" xfId="0" applyFont="1" applyBorder="1" applyAlignment="1">
      <alignment vertical="top" wrapText="1"/>
    </xf>
    <xf numFmtId="164" fontId="10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164" fontId="10" fillId="0" borderId="5" xfId="0" applyNumberFormat="1" applyFont="1" applyBorder="1" applyAlignment="1">
      <alignment horizontal="right" vertical="top" wrapText="1"/>
    </xf>
    <xf numFmtId="0" fontId="10" fillId="0" borderId="4" xfId="0" applyFont="1" applyBorder="1" applyAlignment="1">
      <alignment vertical="top" wrapText="1"/>
    </xf>
    <xf numFmtId="164" fontId="10" fillId="0" borderId="7" xfId="0" applyNumberFormat="1" applyFont="1" applyBorder="1" applyAlignment="1">
      <alignment horizontal="right" vertical="top" wrapText="1"/>
    </xf>
    <xf numFmtId="164" fontId="10" fillId="0" borderId="8" xfId="0" applyNumberFormat="1" applyFont="1" applyBorder="1" applyAlignment="1">
      <alignment horizontal="right"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2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67" fontId="5" fillId="0" borderId="12" xfId="0" applyNumberFormat="1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vertical="top" wrapText="1"/>
      <protection locked="0"/>
    </xf>
    <xf numFmtId="0" fontId="10" fillId="0" borderId="0" xfId="0" applyFont="1" applyAlignment="1">
      <alignment horizontal="center" vertical="top" wrapText="1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1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eb5736a1-8c08-4e4e-9437-5ff6308a7a1d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252413</xdr:colOff>
      <xdr:row>27</xdr:row>
      <xdr:rowOff>0</xdr:rowOff>
    </xdr:from>
    <xdr:to>
      <xdr:col>7</xdr:col>
      <xdr:colOff>713136</xdr:colOff>
      <xdr:row>44</xdr:row>
      <xdr:rowOff>114043</xdr:rowOff>
    </xdr:to>
    <xdr:pic>
      <xdr:nvPicPr>
        <xdr:cNvPr id="3" name="Picture 2" descr="{31afb794-d361-4e4c-813d-bb809e400ceb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76588" y="3086100"/>
          <a:ext cx="3108673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55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60"/>
      <c r="F2" s="60"/>
      <c r="G2" s="60"/>
      <c r="H2" s="60"/>
      <c r="I2" s="8"/>
    </row>
    <row r="3" spans="2:9" ht="9" customHeight="1" x14ac:dyDescent="0.25">
      <c r="B3" s="5"/>
      <c r="C3" s="6"/>
      <c r="D3" s="7"/>
      <c r="E3" s="60"/>
      <c r="F3" s="60"/>
      <c r="G3" s="60"/>
      <c r="H3" s="60"/>
      <c r="I3" s="8"/>
    </row>
    <row r="4" spans="2:9" ht="9" customHeight="1" x14ac:dyDescent="0.25">
      <c r="B4" s="5"/>
      <c r="C4" s="6"/>
      <c r="D4" s="7"/>
      <c r="E4" s="60"/>
      <c r="F4" s="60"/>
      <c r="G4" s="60"/>
      <c r="H4" s="60"/>
      <c r="I4" s="8"/>
    </row>
    <row r="5" spans="2:9" ht="9" customHeight="1" x14ac:dyDescent="0.25">
      <c r="B5" s="5"/>
      <c r="C5" s="6"/>
      <c r="D5" s="7"/>
      <c r="E5" s="60"/>
      <c r="F5" s="60"/>
      <c r="G5" s="60"/>
      <c r="H5" s="60"/>
      <c r="I5" s="8"/>
    </row>
    <row r="6" spans="2:9" ht="9" customHeight="1" x14ac:dyDescent="0.25">
      <c r="B6" s="5"/>
      <c r="C6" s="6"/>
      <c r="D6" s="7"/>
      <c r="E6" s="60"/>
      <c r="F6" s="60"/>
      <c r="G6" s="60"/>
      <c r="H6" s="60"/>
      <c r="I6" s="8"/>
    </row>
    <row r="7" spans="2:9" ht="9" customHeight="1" x14ac:dyDescent="0.25">
      <c r="B7" s="5"/>
      <c r="C7" s="6"/>
      <c r="D7" s="7"/>
      <c r="E7" s="60"/>
      <c r="F7" s="60"/>
      <c r="G7" s="60"/>
      <c r="H7" s="60"/>
      <c r="I7" s="8"/>
    </row>
    <row r="8" spans="2:9" ht="9" customHeight="1" x14ac:dyDescent="0.25">
      <c r="B8" s="5"/>
      <c r="C8" s="6"/>
      <c r="D8" s="7"/>
      <c r="E8" s="60"/>
      <c r="F8" s="60"/>
      <c r="G8" s="60"/>
      <c r="H8" s="60"/>
      <c r="I8" s="8"/>
    </row>
    <row r="9" spans="2:9" ht="9" customHeight="1" x14ac:dyDescent="0.25">
      <c r="B9" s="5"/>
      <c r="C9" s="6"/>
      <c r="D9" s="7"/>
      <c r="E9" s="60"/>
      <c r="F9" s="60"/>
      <c r="G9" s="60"/>
      <c r="H9" s="60"/>
      <c r="I9" s="8"/>
    </row>
    <row r="10" spans="2:9" ht="9" customHeight="1" x14ac:dyDescent="0.25">
      <c r="B10" s="5"/>
      <c r="C10" s="6"/>
      <c r="D10" s="7"/>
      <c r="E10" s="60"/>
      <c r="F10" s="60"/>
      <c r="G10" s="60"/>
      <c r="H10" s="60"/>
      <c r="I10" s="8"/>
    </row>
    <row r="11" spans="2:9" ht="9" customHeight="1" x14ac:dyDescent="0.25">
      <c r="B11" s="5"/>
      <c r="C11" s="6"/>
      <c r="D11" s="7"/>
      <c r="E11" s="55" t="str">
        <f>IF(Paramètres!C5&lt;&gt;"",Paramètres!C5,"")</f>
        <v>DIAGNOSTIC DES MURS DE L'IUT DU PUY</v>
      </c>
      <c r="F11" s="55"/>
      <c r="G11" s="55"/>
      <c r="H11" s="55"/>
      <c r="I11" s="8"/>
    </row>
    <row r="12" spans="2:9" ht="9" customHeight="1" x14ac:dyDescent="0.25">
      <c r="B12" s="5"/>
      <c r="C12" s="6"/>
      <c r="D12" s="7"/>
      <c r="E12" s="55"/>
      <c r="F12" s="55"/>
      <c r="G12" s="55"/>
      <c r="H12" s="55"/>
      <c r="I12" s="8"/>
    </row>
    <row r="13" spans="2:9" ht="9" customHeight="1" x14ac:dyDescent="0.25">
      <c r="B13" s="5"/>
      <c r="C13" s="6"/>
      <c r="D13" s="7"/>
      <c r="E13" s="55"/>
      <c r="F13" s="55"/>
      <c r="G13" s="55"/>
      <c r="H13" s="55"/>
      <c r="I13" s="8"/>
    </row>
    <row r="14" spans="2:9" ht="9" customHeight="1" x14ac:dyDescent="0.25">
      <c r="B14" s="5"/>
      <c r="C14" s="6"/>
      <c r="D14" s="7"/>
      <c r="E14" s="55"/>
      <c r="F14" s="55"/>
      <c r="G14" s="55"/>
      <c r="H14" s="55"/>
      <c r="I14" s="8"/>
    </row>
    <row r="15" spans="2:9" ht="9" customHeight="1" x14ac:dyDescent="0.25">
      <c r="B15" s="5"/>
      <c r="C15" s="6"/>
      <c r="D15" s="7"/>
      <c r="E15" s="55"/>
      <c r="F15" s="55"/>
      <c r="G15" s="55"/>
      <c r="H15" s="55"/>
      <c r="I15" s="8"/>
    </row>
    <row r="16" spans="2:9" ht="9" customHeight="1" x14ac:dyDescent="0.25">
      <c r="B16" s="5"/>
      <c r="C16" s="6"/>
      <c r="D16" s="7"/>
      <c r="E16" s="55"/>
      <c r="F16" s="55"/>
      <c r="G16" s="55"/>
      <c r="H16" s="55"/>
      <c r="I16" s="8"/>
    </row>
    <row r="17" spans="2:9" ht="9" customHeight="1" x14ac:dyDescent="0.25">
      <c r="B17" s="5"/>
      <c r="C17" s="6"/>
      <c r="D17" s="7"/>
      <c r="E17" s="55"/>
      <c r="F17" s="55"/>
      <c r="G17" s="55"/>
      <c r="H17" s="55"/>
      <c r="I17" s="8"/>
    </row>
    <row r="18" spans="2:9" ht="9" customHeight="1" x14ac:dyDescent="0.25">
      <c r="B18" s="5"/>
      <c r="C18" s="6"/>
      <c r="D18" s="7"/>
      <c r="E18" s="55"/>
      <c r="F18" s="55"/>
      <c r="G18" s="55"/>
      <c r="H18" s="55"/>
      <c r="I18" s="8"/>
    </row>
    <row r="19" spans="2:9" ht="9" customHeight="1" x14ac:dyDescent="0.25">
      <c r="B19" s="5"/>
      <c r="C19" s="6"/>
      <c r="D19" s="7"/>
      <c r="E19" s="55"/>
      <c r="F19" s="55"/>
      <c r="G19" s="55"/>
      <c r="H19" s="55"/>
      <c r="I19" s="8"/>
    </row>
    <row r="20" spans="2:9" ht="9" customHeight="1" x14ac:dyDescent="0.25">
      <c r="B20" s="5"/>
      <c r="C20" s="6"/>
      <c r="D20" s="7"/>
      <c r="E20" s="55" t="str">
        <f>IF(Paramètres!C24&lt;&gt;"",Paramètres!C24,"") &amp; CHAR(10) &amp; IF(Paramètres!C26&lt;&gt;"",Paramètres!C26,"") &amp; CHAR(10) &amp; IF(Paramètres!C28&lt;&gt;"",Paramètres!C28,"")</f>
        <v xml:space="preserve">adresse du projet
</v>
      </c>
      <c r="F20" s="55"/>
      <c r="G20" s="55"/>
      <c r="H20" s="55"/>
      <c r="I20" s="8"/>
    </row>
    <row r="21" spans="2:9" ht="9" customHeight="1" x14ac:dyDescent="0.25">
      <c r="B21" s="5"/>
      <c r="C21" s="6"/>
      <c r="D21" s="7"/>
      <c r="E21" s="55"/>
      <c r="F21" s="55"/>
      <c r="G21" s="55"/>
      <c r="H21" s="55"/>
      <c r="I21" s="8"/>
    </row>
    <row r="22" spans="2:9" ht="9" customHeight="1" x14ac:dyDescent="0.25">
      <c r="B22" s="5"/>
      <c r="C22" s="6"/>
      <c r="D22" s="7"/>
      <c r="E22" s="55"/>
      <c r="F22" s="55"/>
      <c r="G22" s="55"/>
      <c r="H22" s="55"/>
      <c r="I22" s="8"/>
    </row>
    <row r="23" spans="2:9" ht="9" customHeight="1" x14ac:dyDescent="0.25">
      <c r="B23" s="5"/>
      <c r="C23" s="6"/>
      <c r="D23" s="7"/>
      <c r="E23" s="55"/>
      <c r="F23" s="55"/>
      <c r="G23" s="55"/>
      <c r="H23" s="55"/>
      <c r="I23" s="8"/>
    </row>
    <row r="24" spans="2:9" ht="9" customHeight="1" x14ac:dyDescent="0.25">
      <c r="B24" s="5"/>
      <c r="C24" s="6"/>
      <c r="D24" s="7"/>
      <c r="E24" s="55"/>
      <c r="F24" s="55"/>
      <c r="G24" s="55"/>
      <c r="H24" s="55"/>
      <c r="I24" s="8"/>
    </row>
    <row r="25" spans="2:9" ht="9" customHeight="1" x14ac:dyDescent="0.25">
      <c r="B25" s="5"/>
      <c r="C25" s="6"/>
      <c r="D25" s="7"/>
      <c r="E25" s="55"/>
      <c r="F25" s="55"/>
      <c r="G25" s="55"/>
      <c r="H25" s="55"/>
      <c r="I25" s="8"/>
    </row>
    <row r="26" spans="2:9" ht="9" customHeight="1" x14ac:dyDescent="0.25">
      <c r="B26" s="5"/>
      <c r="C26" s="6"/>
      <c r="D26" s="7"/>
      <c r="E26" s="55"/>
      <c r="F26" s="55"/>
      <c r="G26" s="55"/>
      <c r="H26" s="55"/>
      <c r="I26" s="8"/>
    </row>
    <row r="27" spans="2:9" ht="9" customHeight="1" x14ac:dyDescent="0.25">
      <c r="B27" s="5"/>
      <c r="C27" s="6"/>
      <c r="D27" s="7"/>
      <c r="E27" s="55"/>
      <c r="F27" s="55"/>
      <c r="G27" s="55"/>
      <c r="H27" s="55"/>
      <c r="I27" s="8"/>
    </row>
    <row r="28" spans="2:9" ht="9" customHeight="1" x14ac:dyDescent="0.25">
      <c r="B28" s="5"/>
      <c r="C28" s="6"/>
      <c r="D28" s="7"/>
      <c r="E28" s="60"/>
      <c r="F28" s="60"/>
      <c r="G28" s="60"/>
      <c r="H28" s="60"/>
      <c r="I28" s="8"/>
    </row>
    <row r="29" spans="2:9" ht="9" customHeight="1" x14ac:dyDescent="0.25">
      <c r="B29" s="5"/>
      <c r="C29" s="6"/>
      <c r="D29" s="7"/>
      <c r="E29" s="60"/>
      <c r="F29" s="60"/>
      <c r="G29" s="60"/>
      <c r="H29" s="60"/>
      <c r="I29" s="8"/>
    </row>
    <row r="30" spans="2:9" ht="9" customHeight="1" x14ac:dyDescent="0.25">
      <c r="B30" s="5"/>
      <c r="C30" s="6"/>
      <c r="D30" s="7"/>
      <c r="E30" s="60"/>
      <c r="F30" s="60"/>
      <c r="G30" s="60"/>
      <c r="H30" s="60"/>
      <c r="I30" s="8"/>
    </row>
    <row r="31" spans="2:9" ht="9" customHeight="1" x14ac:dyDescent="0.25">
      <c r="B31" s="5"/>
      <c r="C31" s="6"/>
      <c r="D31" s="7"/>
      <c r="E31" s="60"/>
      <c r="F31" s="60"/>
      <c r="G31" s="60"/>
      <c r="H31" s="60"/>
      <c r="I31" s="8"/>
    </row>
    <row r="32" spans="2:9" ht="9" customHeight="1" x14ac:dyDescent="0.25">
      <c r="B32" s="5"/>
      <c r="C32" s="6"/>
      <c r="D32" s="7"/>
      <c r="E32" s="60"/>
      <c r="F32" s="60"/>
      <c r="G32" s="60"/>
      <c r="H32" s="60"/>
      <c r="I32" s="8"/>
    </row>
    <row r="33" spans="2:9" ht="9" customHeight="1" x14ac:dyDescent="0.25">
      <c r="B33" s="5"/>
      <c r="C33" s="6"/>
      <c r="D33" s="7"/>
      <c r="E33" s="60"/>
      <c r="F33" s="60"/>
      <c r="G33" s="60"/>
      <c r="H33" s="60"/>
      <c r="I33" s="8"/>
    </row>
    <row r="34" spans="2:9" ht="9" customHeight="1" x14ac:dyDescent="0.25">
      <c r="B34" s="5"/>
      <c r="C34" s="6"/>
      <c r="D34" s="7"/>
      <c r="E34" s="60"/>
      <c r="F34" s="60"/>
      <c r="G34" s="60"/>
      <c r="H34" s="60"/>
      <c r="I34" s="8"/>
    </row>
    <row r="35" spans="2:9" ht="9" customHeight="1" x14ac:dyDescent="0.25">
      <c r="B35" s="5"/>
      <c r="C35" s="6"/>
      <c r="D35" s="7"/>
      <c r="E35" s="60"/>
      <c r="F35" s="60"/>
      <c r="G35" s="60"/>
      <c r="H35" s="60"/>
      <c r="I35" s="8"/>
    </row>
    <row r="36" spans="2:9" ht="9" customHeight="1" x14ac:dyDescent="0.25">
      <c r="B36" s="5"/>
      <c r="C36" s="6"/>
      <c r="D36" s="7"/>
      <c r="E36" s="60"/>
      <c r="F36" s="60"/>
      <c r="G36" s="60"/>
      <c r="H36" s="60"/>
      <c r="I36" s="8"/>
    </row>
    <row r="37" spans="2:9" ht="9" customHeight="1" x14ac:dyDescent="0.25">
      <c r="B37" s="5"/>
      <c r="C37" s="6"/>
      <c r="D37" s="7"/>
      <c r="E37" s="60"/>
      <c r="F37" s="60"/>
      <c r="G37" s="60"/>
      <c r="H37" s="60"/>
      <c r="I37" s="8"/>
    </row>
    <row r="38" spans="2:9" ht="9" customHeight="1" x14ac:dyDescent="0.25">
      <c r="B38" s="5"/>
      <c r="C38" s="6"/>
      <c r="D38" s="7"/>
      <c r="E38" s="60"/>
      <c r="F38" s="60"/>
      <c r="G38" s="60"/>
      <c r="H38" s="60"/>
      <c r="I38" s="8"/>
    </row>
    <row r="39" spans="2:9" ht="9" customHeight="1" x14ac:dyDescent="0.25">
      <c r="B39" s="5"/>
      <c r="C39" s="6"/>
      <c r="D39" s="7"/>
      <c r="E39" s="60"/>
      <c r="F39" s="60"/>
      <c r="G39" s="60"/>
      <c r="H39" s="60"/>
      <c r="I39" s="8"/>
    </row>
    <row r="40" spans="2:9" ht="9" customHeight="1" x14ac:dyDescent="0.25">
      <c r="B40" s="5"/>
      <c r="C40" s="6"/>
      <c r="D40" s="7"/>
      <c r="E40" s="60"/>
      <c r="F40" s="60"/>
      <c r="G40" s="60"/>
      <c r="H40" s="60"/>
      <c r="I40" s="8"/>
    </row>
    <row r="41" spans="2:9" ht="9" customHeight="1" x14ac:dyDescent="0.25">
      <c r="B41" s="5"/>
      <c r="C41" s="6"/>
      <c r="D41" s="7"/>
      <c r="E41" s="60"/>
      <c r="F41" s="60"/>
      <c r="G41" s="60"/>
      <c r="H41" s="60"/>
      <c r="I41" s="8"/>
    </row>
    <row r="42" spans="2:9" ht="9" customHeight="1" x14ac:dyDescent="0.25">
      <c r="B42" s="5"/>
      <c r="C42" s="6"/>
      <c r="D42" s="7"/>
      <c r="E42" s="60"/>
      <c r="F42" s="60"/>
      <c r="G42" s="60"/>
      <c r="H42" s="60"/>
      <c r="I42" s="8"/>
    </row>
    <row r="43" spans="2:9" ht="9" customHeight="1" x14ac:dyDescent="0.25">
      <c r="B43" s="5"/>
      <c r="C43" s="6"/>
      <c r="D43" s="7"/>
      <c r="E43" s="60"/>
      <c r="F43" s="60"/>
      <c r="G43" s="60"/>
      <c r="H43" s="60"/>
      <c r="I43" s="8"/>
    </row>
    <row r="44" spans="2:9" ht="9" customHeight="1" x14ac:dyDescent="0.25">
      <c r="B44" s="5"/>
      <c r="C44" s="6"/>
      <c r="D44" s="7"/>
      <c r="E44" s="60"/>
      <c r="F44" s="60"/>
      <c r="G44" s="60"/>
      <c r="H44" s="60"/>
      <c r="I44" s="8"/>
    </row>
    <row r="45" spans="2:9" ht="9" customHeight="1" x14ac:dyDescent="0.25">
      <c r="B45" s="5"/>
      <c r="C45" s="6"/>
      <c r="D45" s="7"/>
      <c r="E45" s="60"/>
      <c r="F45" s="60"/>
      <c r="G45" s="60"/>
      <c r="H45" s="60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60"/>
      <c r="F47" s="60"/>
      <c r="G47" s="60"/>
      <c r="H47" s="60"/>
      <c r="I47" s="8"/>
    </row>
    <row r="48" spans="2:9" ht="9" customHeight="1" x14ac:dyDescent="0.25">
      <c r="B48" s="5"/>
      <c r="C48" s="6"/>
      <c r="D48" s="7"/>
      <c r="E48" s="60"/>
      <c r="F48" s="60"/>
      <c r="G48" s="60"/>
      <c r="H48" s="60"/>
      <c r="I48" s="8"/>
    </row>
    <row r="49" spans="2:9" ht="9" customHeight="1" x14ac:dyDescent="0.25">
      <c r="B49" s="5"/>
      <c r="C49" s="6"/>
      <c r="D49" s="7"/>
      <c r="E49" s="60"/>
      <c r="F49" s="60"/>
      <c r="G49" s="60"/>
      <c r="H49" s="60"/>
      <c r="I49" s="8"/>
    </row>
    <row r="50" spans="2:9" ht="9" customHeight="1" x14ac:dyDescent="0.25">
      <c r="B50" s="5"/>
      <c r="C50" s="6"/>
      <c r="D50" s="7"/>
      <c r="E50" s="60"/>
      <c r="F50" s="60"/>
      <c r="G50" s="60"/>
      <c r="H50" s="60"/>
      <c r="I50" s="8"/>
    </row>
    <row r="51" spans="2:9" ht="9" customHeight="1" x14ac:dyDescent="0.25">
      <c r="B51" s="5"/>
      <c r="C51" s="6"/>
      <c r="D51" s="7"/>
      <c r="E51" s="60"/>
      <c r="F51" s="60"/>
      <c r="G51" s="60"/>
      <c r="H51" s="60"/>
      <c r="I51" s="8"/>
    </row>
    <row r="52" spans="2:9" ht="9" customHeight="1" x14ac:dyDescent="0.25">
      <c r="B52" s="5"/>
      <c r="C52" s="6"/>
      <c r="D52" s="7"/>
      <c r="E52" s="60"/>
      <c r="F52" s="60"/>
      <c r="G52" s="60"/>
      <c r="H52" s="60"/>
      <c r="I52" s="8"/>
    </row>
    <row r="53" spans="2:9" ht="9" customHeight="1" x14ac:dyDescent="0.25">
      <c r="B53" s="5"/>
      <c r="C53" s="6"/>
      <c r="D53" s="7"/>
      <c r="E53" s="60"/>
      <c r="F53" s="60"/>
      <c r="G53" s="60"/>
      <c r="H53" s="60"/>
      <c r="I53" s="8"/>
    </row>
    <row r="54" spans="2:9" ht="9" customHeight="1" x14ac:dyDescent="0.25">
      <c r="B54" s="5"/>
      <c r="C54" s="6"/>
      <c r="D54" s="7"/>
      <c r="E54" s="60"/>
      <c r="F54" s="60"/>
      <c r="G54" s="60"/>
      <c r="H54" s="60"/>
      <c r="I54" s="8"/>
    </row>
    <row r="55" spans="2:9" ht="9" customHeight="1" x14ac:dyDescent="0.25">
      <c r="B55" s="5"/>
      <c r="C55" s="6"/>
      <c r="D55" s="7"/>
      <c r="E55" s="60"/>
      <c r="F55" s="60"/>
      <c r="G55" s="60"/>
      <c r="H55" s="60"/>
      <c r="I55" s="8"/>
    </row>
    <row r="56" spans="2:9" ht="9" customHeight="1" x14ac:dyDescent="0.25">
      <c r="B56" s="5"/>
      <c r="C56" s="6"/>
      <c r="D56" s="7"/>
      <c r="E56" s="60"/>
      <c r="F56" s="60"/>
      <c r="G56" s="60"/>
      <c r="H56" s="60"/>
      <c r="I56" s="8"/>
    </row>
    <row r="57" spans="2:9" ht="9" customHeight="1" x14ac:dyDescent="0.25">
      <c r="B57" s="5"/>
      <c r="C57" s="6"/>
      <c r="D57" s="7"/>
      <c r="E57" s="60"/>
      <c r="F57" s="60"/>
      <c r="G57" s="60"/>
      <c r="H57" s="60"/>
      <c r="I57" s="8"/>
    </row>
    <row r="58" spans="2:9" ht="9" customHeight="1" x14ac:dyDescent="0.25">
      <c r="B58" s="5"/>
      <c r="C58" s="6"/>
      <c r="D58" s="7"/>
      <c r="E58" s="60"/>
      <c r="F58" s="60"/>
      <c r="G58" s="60"/>
      <c r="H58" s="60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50" t="str">
        <f>IF(Paramètres!C9&lt;&gt;"",Paramètres!C9,"")</f>
        <v/>
      </c>
      <c r="F60" s="50"/>
      <c r="G60" s="50"/>
      <c r="H60" s="50"/>
      <c r="I60" s="8"/>
    </row>
    <row r="61" spans="2:9" ht="9" customHeight="1" x14ac:dyDescent="0.25">
      <c r="B61" s="5"/>
      <c r="C61" s="6"/>
      <c r="D61" s="7"/>
      <c r="E61" s="50"/>
      <c r="F61" s="50"/>
      <c r="G61" s="50"/>
      <c r="H61" s="50"/>
      <c r="I61" s="8"/>
    </row>
    <row r="62" spans="2:9" ht="9" customHeight="1" x14ac:dyDescent="0.25">
      <c r="B62" s="5"/>
      <c r="C62" s="6"/>
      <c r="D62" s="7"/>
      <c r="E62" s="50"/>
      <c r="F62" s="50"/>
      <c r="G62" s="50"/>
      <c r="H62" s="50"/>
      <c r="I62" s="8"/>
    </row>
    <row r="63" spans="2:9" ht="9" customHeight="1" x14ac:dyDescent="0.25">
      <c r="B63" s="5"/>
      <c r="C63" s="6"/>
      <c r="D63" s="7"/>
      <c r="E63" s="50" t="str">
        <f>IF(Paramètres!C11&lt;&gt;"",Paramètres!C11,"")</f>
        <v xml:space="preserve">Mur en béton armé - parement pierre
</v>
      </c>
      <c r="F63" s="50"/>
      <c r="G63" s="50"/>
      <c r="H63" s="50"/>
      <c r="I63" s="8"/>
    </row>
    <row r="64" spans="2:9" ht="9" customHeight="1" x14ac:dyDescent="0.25">
      <c r="B64" s="5"/>
      <c r="C64" s="6"/>
      <c r="D64" s="7"/>
      <c r="E64" s="50"/>
      <c r="F64" s="50"/>
      <c r="G64" s="50"/>
      <c r="H64" s="50"/>
      <c r="I64" s="8"/>
    </row>
    <row r="65" spans="2:9" ht="9" customHeight="1" x14ac:dyDescent="0.25">
      <c r="B65" s="5"/>
      <c r="C65" s="6"/>
      <c r="D65" s="7"/>
      <c r="E65" s="50"/>
      <c r="F65" s="50"/>
      <c r="G65" s="50"/>
      <c r="H65" s="50"/>
      <c r="I65" s="8"/>
    </row>
    <row r="66" spans="2:9" ht="9" customHeight="1" x14ac:dyDescent="0.25">
      <c r="B66" s="5"/>
      <c r="C66" s="6"/>
      <c r="D66" s="7"/>
      <c r="E66" s="50"/>
      <c r="F66" s="50"/>
      <c r="G66" s="50"/>
      <c r="H66" s="50"/>
      <c r="I66" s="8"/>
    </row>
    <row r="67" spans="2:9" ht="9" customHeight="1" x14ac:dyDescent="0.25">
      <c r="B67" s="5"/>
      <c r="C67" s="6"/>
      <c r="D67" s="7"/>
      <c r="E67" s="50"/>
      <c r="F67" s="50"/>
      <c r="G67" s="50"/>
      <c r="H67" s="50"/>
      <c r="I67" s="8"/>
    </row>
    <row r="68" spans="2:9" ht="9" customHeight="1" x14ac:dyDescent="0.25">
      <c r="B68" s="5"/>
      <c r="C68" s="6"/>
      <c r="D68" s="7"/>
      <c r="E68" s="50"/>
      <c r="F68" s="50"/>
      <c r="G68" s="50"/>
      <c r="H68" s="50"/>
      <c r="I68" s="8"/>
    </row>
    <row r="69" spans="2:9" ht="9" customHeight="1" x14ac:dyDescent="0.25">
      <c r="B69" s="5"/>
      <c r="C69" s="6"/>
      <c r="D69" s="7"/>
      <c r="E69" s="50"/>
      <c r="F69" s="50"/>
      <c r="G69" s="50"/>
      <c r="H69" s="50"/>
      <c r="I69" s="8"/>
    </row>
    <row r="70" spans="2:9" ht="9" customHeight="1" x14ac:dyDescent="0.25">
      <c r="B70" s="5"/>
      <c r="C70" s="6"/>
      <c r="D70" s="7"/>
      <c r="E70" s="51" t="str">
        <f>IF(Paramètres!C3&lt;&gt;"",Paramètres!C3,"")</f>
        <v>DPGF</v>
      </c>
      <c r="F70" s="52"/>
      <c r="G70" s="52"/>
      <c r="H70" s="53"/>
      <c r="I70" s="8"/>
    </row>
    <row r="71" spans="2:9" ht="9" customHeight="1" x14ac:dyDescent="0.25">
      <c r="B71" s="5"/>
      <c r="C71" s="6"/>
      <c r="D71" s="7"/>
      <c r="E71" s="54"/>
      <c r="F71" s="55"/>
      <c r="G71" s="55"/>
      <c r="H71" s="56"/>
      <c r="I71" s="8"/>
    </row>
    <row r="72" spans="2:9" ht="9" customHeight="1" x14ac:dyDescent="0.25">
      <c r="B72" s="5"/>
      <c r="C72" s="6"/>
      <c r="D72" s="7"/>
      <c r="E72" s="54"/>
      <c r="F72" s="55"/>
      <c r="G72" s="55"/>
      <c r="H72" s="56"/>
      <c r="I72" s="8"/>
    </row>
    <row r="73" spans="2:9" ht="9" customHeight="1" x14ac:dyDescent="0.25">
      <c r="B73" s="5"/>
      <c r="C73" s="6"/>
      <c r="D73" s="7"/>
      <c r="E73" s="54"/>
      <c r="F73" s="55"/>
      <c r="G73" s="55"/>
      <c r="H73" s="56"/>
      <c r="I73" s="8"/>
    </row>
    <row r="74" spans="2:9" ht="9" customHeight="1" x14ac:dyDescent="0.25">
      <c r="B74" s="5"/>
      <c r="C74" s="6"/>
      <c r="D74" s="7"/>
      <c r="E74" s="54"/>
      <c r="F74" s="55"/>
      <c r="G74" s="55"/>
      <c r="H74" s="56"/>
      <c r="I74" s="8"/>
    </row>
    <row r="75" spans="2:9" ht="9" customHeight="1" x14ac:dyDescent="0.25">
      <c r="B75" s="5"/>
      <c r="C75" s="6"/>
      <c r="D75" s="7"/>
      <c r="E75" s="54"/>
      <c r="F75" s="55"/>
      <c r="G75" s="55"/>
      <c r="H75" s="56"/>
      <c r="I75" s="8"/>
    </row>
    <row r="76" spans="2:9" ht="9" customHeight="1" x14ac:dyDescent="0.25">
      <c r="B76" s="5"/>
      <c r="C76" s="6"/>
      <c r="D76" s="7"/>
      <c r="E76" s="57"/>
      <c r="F76" s="58"/>
      <c r="G76" s="58"/>
      <c r="H76" s="59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48"/>
      <c r="C78" s="46" t="s">
        <v>4</v>
      </c>
      <c r="D78" s="7"/>
      <c r="E78" s="7"/>
      <c r="F78" s="49" t="s">
        <v>0</v>
      </c>
      <c r="G78" s="49">
        <f>IF(Paramètres!C7&lt;&gt;"",Paramètres!C7,"")</f>
        <v>23230</v>
      </c>
      <c r="H78" s="7"/>
      <c r="I78" s="8"/>
    </row>
    <row r="79" spans="2:9" ht="9" customHeight="1" x14ac:dyDescent="0.25">
      <c r="B79" s="48"/>
      <c r="C79" s="47"/>
      <c r="D79" s="7"/>
      <c r="E79" s="7"/>
      <c r="F79" s="49"/>
      <c r="G79" s="49"/>
      <c r="H79" s="7"/>
      <c r="I79" s="8"/>
    </row>
    <row r="80" spans="2:9" ht="9" customHeight="1" x14ac:dyDescent="0.25">
      <c r="B80" s="48"/>
      <c r="C80" s="47"/>
      <c r="D80" s="7"/>
      <c r="E80" s="7"/>
      <c r="F80" s="49" t="s">
        <v>1</v>
      </c>
      <c r="G80" s="49" t="str">
        <f>IF(Paramètres!C13&lt;&gt;"",Paramètres!C13,"")</f>
        <v>17/03/2025</v>
      </c>
      <c r="H80" s="7"/>
      <c r="I80" s="8"/>
    </row>
    <row r="81" spans="2:9" ht="9" customHeight="1" x14ac:dyDescent="0.25">
      <c r="B81" s="48"/>
      <c r="C81" s="47"/>
      <c r="D81" s="7"/>
      <c r="E81" s="7"/>
      <c r="F81" s="49"/>
      <c r="G81" s="49"/>
      <c r="H81" s="7"/>
      <c r="I81" s="8"/>
    </row>
    <row r="82" spans="2:9" ht="9" customHeight="1" x14ac:dyDescent="0.25">
      <c r="B82" s="48"/>
      <c r="C82" s="47"/>
      <c r="D82" s="7"/>
      <c r="E82" s="7"/>
      <c r="F82" s="49" t="s">
        <v>2</v>
      </c>
      <c r="G82" s="49" t="str">
        <f>IF(Paramètres!C15&lt;&gt;"",Paramètres!C15,"")</f>
        <v>DCE</v>
      </c>
      <c r="H82" s="7"/>
      <c r="I82" s="8"/>
    </row>
    <row r="83" spans="2:9" ht="9" customHeight="1" x14ac:dyDescent="0.25">
      <c r="B83" s="48"/>
      <c r="C83" s="47"/>
      <c r="D83" s="7"/>
      <c r="E83" s="7"/>
      <c r="F83" s="49"/>
      <c r="G83" s="49"/>
      <c r="H83" s="7"/>
      <c r="I83" s="8"/>
    </row>
    <row r="84" spans="2:9" ht="9" customHeight="1" x14ac:dyDescent="0.25">
      <c r="B84" s="48"/>
      <c r="C84" s="47"/>
      <c r="D84" s="7"/>
      <c r="E84" s="7"/>
      <c r="F84" s="49" t="s">
        <v>3</v>
      </c>
      <c r="G84" s="49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49"/>
      <c r="G85" s="49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9">
    <mergeCell ref="E2:H10"/>
    <mergeCell ref="E11:H19"/>
    <mergeCell ref="E20:H27"/>
    <mergeCell ref="E28:H45"/>
    <mergeCell ref="E47:E58"/>
    <mergeCell ref="F47:H58"/>
    <mergeCell ref="E60:H62"/>
    <mergeCell ref="E63:H69"/>
    <mergeCell ref="E70:H76"/>
    <mergeCell ref="F78:F79"/>
    <mergeCell ref="G78:G79"/>
    <mergeCell ref="C78:C84"/>
    <mergeCell ref="B78:B84"/>
    <mergeCell ref="F80:F81"/>
    <mergeCell ref="G80:G81"/>
    <mergeCell ref="F82:F83"/>
    <mergeCell ref="G82:G83"/>
    <mergeCell ref="F84:F85"/>
    <mergeCell ref="G84:G85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457"/>
  <sheetViews>
    <sheetView showGridLines="0" tabSelected="1" workbookViewId="0">
      <pane ySplit="3" topLeftCell="A4" activePane="bottomLeft" state="frozen"/>
      <selection pane="bottomLeft" activeCell="I364" sqref="I364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0" hidden="1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5</v>
      </c>
      <c r="B1" s="7" t="s">
        <v>6</v>
      </c>
      <c r="C1" s="7" t="s">
        <v>7</v>
      </c>
      <c r="D1" s="7" t="s">
        <v>8</v>
      </c>
      <c r="E1" s="7" t="s">
        <v>9</v>
      </c>
      <c r="F1" s="7" t="s">
        <v>10</v>
      </c>
      <c r="G1" s="7" t="s">
        <v>11</v>
      </c>
      <c r="H1" s="7" t="s">
        <v>12</v>
      </c>
      <c r="I1" s="7" t="s">
        <v>13</v>
      </c>
      <c r="J1" s="7" t="s">
        <v>14</v>
      </c>
      <c r="K1" s="7" t="s">
        <v>15</v>
      </c>
      <c r="M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</row>
    <row r="3" spans="1:17" ht="22.5" x14ac:dyDescent="0.25">
      <c r="A3" s="7" t="s">
        <v>21</v>
      </c>
      <c r="B3" s="13" t="s">
        <v>22</v>
      </c>
      <c r="C3" s="104" t="s">
        <v>23</v>
      </c>
      <c r="D3" s="104"/>
      <c r="E3" s="104"/>
      <c r="F3" s="13" t="s">
        <v>10</v>
      </c>
      <c r="G3" s="13" t="s">
        <v>24</v>
      </c>
      <c r="H3" s="13" t="s">
        <v>25</v>
      </c>
      <c r="I3" s="13" t="s">
        <v>26</v>
      </c>
      <c r="J3" s="13" t="s">
        <v>27</v>
      </c>
      <c r="K3" s="13" t="s">
        <v>28</v>
      </c>
      <c r="L3" s="13" t="s">
        <v>29</v>
      </c>
      <c r="M3" s="13" t="s">
        <v>30</v>
      </c>
      <c r="N3" s="13" t="s">
        <v>31</v>
      </c>
      <c r="O3" s="13" t="s">
        <v>32</v>
      </c>
      <c r="P3" s="13" t="s">
        <v>33</v>
      </c>
      <c r="Q3" s="13" t="s">
        <v>34</v>
      </c>
    </row>
    <row r="4" spans="1:17" ht="40.9" customHeight="1" x14ac:dyDescent="0.25">
      <c r="A4" s="7">
        <v>2</v>
      </c>
      <c r="B4" s="14"/>
      <c r="C4" s="105" t="s">
        <v>35</v>
      </c>
      <c r="D4" s="105"/>
      <c r="E4" s="105"/>
      <c r="F4" s="15"/>
      <c r="G4" s="15"/>
      <c r="H4" s="15"/>
      <c r="I4" s="15"/>
      <c r="J4" s="14"/>
      <c r="K4" s="7"/>
    </row>
    <row r="5" spans="1:17" x14ac:dyDescent="0.25">
      <c r="A5" s="7">
        <v>4</v>
      </c>
      <c r="B5" s="16" t="s">
        <v>36</v>
      </c>
      <c r="C5" s="103" t="s">
        <v>37</v>
      </c>
      <c r="D5" s="103"/>
      <c r="E5" s="103"/>
      <c r="F5" s="17"/>
      <c r="G5" s="17"/>
      <c r="H5" s="17"/>
      <c r="I5" s="17"/>
      <c r="J5" s="18"/>
      <c r="K5" s="7"/>
    </row>
    <row r="6" spans="1:17" x14ac:dyDescent="0.25">
      <c r="A6" s="7">
        <v>9</v>
      </c>
      <c r="B6" s="19" t="s">
        <v>38</v>
      </c>
      <c r="C6" s="96" t="s">
        <v>39</v>
      </c>
      <c r="D6" s="97"/>
      <c r="E6" s="97"/>
      <c r="F6" s="21" t="s">
        <v>40</v>
      </c>
      <c r="G6" s="22">
        <v>1</v>
      </c>
      <c r="H6" s="22"/>
      <c r="I6" s="23"/>
      <c r="J6" s="24">
        <f>IF(AND(G6= "",H6= ""), 0, ROUND(ROUND(I6, 2) * ROUND(IF(H6="",G6,H6),  0), 2))</f>
        <v>0</v>
      </c>
      <c r="K6" s="7"/>
      <c r="M6" s="25">
        <v>0.2</v>
      </c>
      <c r="Q6" s="7">
        <v>1411</v>
      </c>
    </row>
    <row r="7" spans="1:17" hidden="1" x14ac:dyDescent="0.25">
      <c r="A7" s="7" t="s">
        <v>41</v>
      </c>
    </row>
    <row r="8" spans="1:17" hidden="1" x14ac:dyDescent="0.25">
      <c r="A8" s="7" t="s">
        <v>42</v>
      </c>
    </row>
    <row r="9" spans="1:17" x14ac:dyDescent="0.25">
      <c r="A9" s="7">
        <v>9</v>
      </c>
      <c r="B9" s="19" t="s">
        <v>43</v>
      </c>
      <c r="C9" s="96" t="s">
        <v>44</v>
      </c>
      <c r="D9" s="97"/>
      <c r="E9" s="97"/>
      <c r="F9" s="21" t="s">
        <v>40</v>
      </c>
      <c r="G9" s="22">
        <v>1</v>
      </c>
      <c r="H9" s="22"/>
      <c r="I9" s="23"/>
      <c r="J9" s="24">
        <f>IF(AND(G9= "",H9= ""), 0, ROUND(ROUND(I9, 2) * ROUND(IF(H9="",G9,H9),  0), 2))</f>
        <v>0</v>
      </c>
      <c r="K9" s="7"/>
      <c r="M9" s="25">
        <v>0.2</v>
      </c>
      <c r="Q9" s="7">
        <v>1411</v>
      </c>
    </row>
    <row r="10" spans="1:17" hidden="1" x14ac:dyDescent="0.25">
      <c r="A10" s="7" t="s">
        <v>41</v>
      </c>
    </row>
    <row r="11" spans="1:17" hidden="1" x14ac:dyDescent="0.25">
      <c r="A11" s="7" t="s">
        <v>42</v>
      </c>
    </row>
    <row r="12" spans="1:17" x14ac:dyDescent="0.25">
      <c r="A12" s="7">
        <v>9</v>
      </c>
      <c r="B12" s="19" t="s">
        <v>45</v>
      </c>
      <c r="C12" s="96" t="s">
        <v>46</v>
      </c>
      <c r="D12" s="97"/>
      <c r="E12" s="97"/>
      <c r="F12" s="21" t="s">
        <v>40</v>
      </c>
      <c r="G12" s="22">
        <v>1</v>
      </c>
      <c r="H12" s="22"/>
      <c r="I12" s="23"/>
      <c r="J12" s="24">
        <f>IF(AND(G12= "",H12= ""), 0, ROUND(ROUND(I12, 2) * ROUND(IF(H12="",G12,H12),  0), 2))</f>
        <v>0</v>
      </c>
      <c r="K12" s="7"/>
      <c r="M12" s="25">
        <v>0.2</v>
      </c>
      <c r="Q12" s="7">
        <v>1411</v>
      </c>
    </row>
    <row r="13" spans="1:17" hidden="1" x14ac:dyDescent="0.25">
      <c r="A13" s="7" t="s">
        <v>41</v>
      </c>
    </row>
    <row r="14" spans="1:17" hidden="1" x14ac:dyDescent="0.25">
      <c r="A14" s="7" t="s">
        <v>42</v>
      </c>
    </row>
    <row r="15" spans="1:17" x14ac:dyDescent="0.25">
      <c r="A15" s="7">
        <v>9</v>
      </c>
      <c r="B15" s="19" t="s">
        <v>47</v>
      </c>
      <c r="C15" s="96" t="s">
        <v>48</v>
      </c>
      <c r="D15" s="97"/>
      <c r="E15" s="97"/>
      <c r="F15" s="21" t="s">
        <v>40</v>
      </c>
      <c r="G15" s="22">
        <v>1</v>
      </c>
      <c r="H15" s="22"/>
      <c r="I15" s="23"/>
      <c r="J15" s="24">
        <f>IF(AND(G15= "",H15= ""), 0, ROUND(ROUND(I15, 2) * ROUND(IF(H15="",G15,H15),  0), 2))</f>
        <v>0</v>
      </c>
      <c r="K15" s="7"/>
      <c r="M15" s="25">
        <v>0.2</v>
      </c>
      <c r="Q15" s="7">
        <v>1411</v>
      </c>
    </row>
    <row r="16" spans="1:17" hidden="1" x14ac:dyDescent="0.25">
      <c r="A16" s="7" t="s">
        <v>41</v>
      </c>
    </row>
    <row r="17" spans="1:17" hidden="1" x14ac:dyDescent="0.25">
      <c r="A17" s="7" t="s">
        <v>42</v>
      </c>
    </row>
    <row r="18" spans="1:17" x14ac:dyDescent="0.25">
      <c r="A18" s="7" t="s">
        <v>49</v>
      </c>
      <c r="B18" s="20"/>
      <c r="C18" s="64"/>
      <c r="D18" s="64"/>
      <c r="E18" s="64"/>
      <c r="J18" s="20"/>
    </row>
    <row r="19" spans="1:17" x14ac:dyDescent="0.25">
      <c r="B19" s="20"/>
      <c r="C19" s="100" t="s">
        <v>37</v>
      </c>
      <c r="D19" s="63"/>
      <c r="E19" s="63"/>
      <c r="F19" s="98"/>
      <c r="G19" s="98"/>
      <c r="H19" s="98"/>
      <c r="I19" s="98"/>
      <c r="J19" s="99"/>
    </row>
    <row r="20" spans="1:17" x14ac:dyDescent="0.25">
      <c r="B20" s="20"/>
      <c r="C20" s="102"/>
      <c r="D20" s="60"/>
      <c r="E20" s="60"/>
      <c r="F20" s="60"/>
      <c r="G20" s="60"/>
      <c r="H20" s="60"/>
      <c r="I20" s="60"/>
      <c r="J20" s="101"/>
    </row>
    <row r="21" spans="1:17" x14ac:dyDescent="0.25">
      <c r="B21" s="20"/>
      <c r="C21" s="93" t="s">
        <v>50</v>
      </c>
      <c r="D21" s="94"/>
      <c r="E21" s="94"/>
      <c r="F21" s="91">
        <f>SUMIF(K6:K18, IF(K5="","",K5), J6:J18)</f>
        <v>0</v>
      </c>
      <c r="G21" s="91"/>
      <c r="H21" s="91"/>
      <c r="I21" s="91"/>
      <c r="J21" s="92"/>
    </row>
    <row r="22" spans="1:17" hidden="1" x14ac:dyDescent="0.25">
      <c r="B22" s="20"/>
      <c r="C22" s="90" t="s">
        <v>51</v>
      </c>
      <c r="D22" s="61"/>
      <c r="E22" s="61"/>
      <c r="F22" s="88">
        <f>ROUND(SUMIF(K6:K18, IF(K5="","",K5), J6:J18) * 0.2, 2)</f>
        <v>0</v>
      </c>
      <c r="G22" s="88"/>
      <c r="H22" s="88"/>
      <c r="I22" s="88"/>
      <c r="J22" s="89"/>
    </row>
    <row r="23" spans="1:17" hidden="1" x14ac:dyDescent="0.25">
      <c r="B23" s="20"/>
      <c r="C23" s="93" t="s">
        <v>52</v>
      </c>
      <c r="D23" s="94"/>
      <c r="E23" s="94"/>
      <c r="F23" s="91">
        <f>SUM(F21:F22)</f>
        <v>0</v>
      </c>
      <c r="G23" s="91"/>
      <c r="H23" s="91"/>
      <c r="I23" s="91"/>
      <c r="J23" s="92"/>
    </row>
    <row r="24" spans="1:17" x14ac:dyDescent="0.25">
      <c r="A24" s="7">
        <v>4</v>
      </c>
      <c r="B24" s="16" t="s">
        <v>53</v>
      </c>
      <c r="C24" s="103" t="s">
        <v>54</v>
      </c>
      <c r="D24" s="103"/>
      <c r="E24" s="103"/>
      <c r="F24" s="17"/>
      <c r="G24" s="17"/>
      <c r="H24" s="17"/>
      <c r="I24" s="17"/>
      <c r="J24" s="18"/>
      <c r="K24" s="7"/>
    </row>
    <row r="25" spans="1:17" ht="27.2" customHeight="1" x14ac:dyDescent="0.25">
      <c r="A25" s="7">
        <v>9</v>
      </c>
      <c r="B25" s="19" t="s">
        <v>55</v>
      </c>
      <c r="C25" s="96" t="s">
        <v>56</v>
      </c>
      <c r="D25" s="97"/>
      <c r="E25" s="97"/>
      <c r="F25" s="21" t="s">
        <v>57</v>
      </c>
      <c r="G25" s="27">
        <v>3</v>
      </c>
      <c r="H25" s="27"/>
      <c r="I25" s="23"/>
      <c r="J25" s="24">
        <f>IF(AND(G25= "",H25= ""), 0, ROUND(ROUND(I25, 2) * ROUND(IF(H25="",G25,H25),  2), 2))</f>
        <v>0</v>
      </c>
      <c r="K25" s="7"/>
      <c r="M25" s="25">
        <v>0.2</v>
      </c>
      <c r="Q25" s="7">
        <v>1411</v>
      </c>
    </row>
    <row r="26" spans="1:17" hidden="1" x14ac:dyDescent="0.25">
      <c r="A26" s="7" t="s">
        <v>41</v>
      </c>
    </row>
    <row r="27" spans="1:17" hidden="1" x14ac:dyDescent="0.25">
      <c r="A27" s="7" t="s">
        <v>58</v>
      </c>
    </row>
    <row r="28" spans="1:17" hidden="1" x14ac:dyDescent="0.25">
      <c r="A28" s="7" t="s">
        <v>42</v>
      </c>
    </row>
    <row r="29" spans="1:17" x14ac:dyDescent="0.25">
      <c r="A29" s="7" t="s">
        <v>49</v>
      </c>
      <c r="B29" s="20"/>
      <c r="C29" s="64"/>
      <c r="D29" s="64"/>
      <c r="E29" s="64"/>
      <c r="J29" s="20"/>
    </row>
    <row r="30" spans="1:17" x14ac:dyDescent="0.25">
      <c r="B30" s="20"/>
      <c r="C30" s="100" t="s">
        <v>54</v>
      </c>
      <c r="D30" s="63"/>
      <c r="E30" s="63"/>
      <c r="F30" s="98"/>
      <c r="G30" s="98"/>
      <c r="H30" s="98"/>
      <c r="I30" s="98"/>
      <c r="J30" s="99"/>
    </row>
    <row r="31" spans="1:17" x14ac:dyDescent="0.25">
      <c r="B31" s="20"/>
      <c r="C31" s="102"/>
      <c r="D31" s="60"/>
      <c r="E31" s="60"/>
      <c r="F31" s="60"/>
      <c r="G31" s="60"/>
      <c r="H31" s="60"/>
      <c r="I31" s="60"/>
      <c r="J31" s="101"/>
    </row>
    <row r="32" spans="1:17" x14ac:dyDescent="0.25">
      <c r="B32" s="20"/>
      <c r="C32" s="93" t="s">
        <v>50</v>
      </c>
      <c r="D32" s="94"/>
      <c r="E32" s="94"/>
      <c r="F32" s="91">
        <f>SUMIF(K25:K29, IF(K24="","",K24), J25:J29)</f>
        <v>0</v>
      </c>
      <c r="G32" s="91"/>
      <c r="H32" s="91"/>
      <c r="I32" s="91"/>
      <c r="J32" s="92"/>
    </row>
    <row r="33" spans="1:17" hidden="1" x14ac:dyDescent="0.25">
      <c r="B33" s="20"/>
      <c r="C33" s="90" t="s">
        <v>51</v>
      </c>
      <c r="D33" s="61"/>
      <c r="E33" s="61"/>
      <c r="F33" s="88">
        <f>ROUND(SUMIF(K25:K29, IF(K24="","",K24), J25:J29) * 0.2, 2)</f>
        <v>0</v>
      </c>
      <c r="G33" s="88"/>
      <c r="H33" s="88"/>
      <c r="I33" s="88"/>
      <c r="J33" s="89"/>
    </row>
    <row r="34" spans="1:17" hidden="1" x14ac:dyDescent="0.25">
      <c r="B34" s="20"/>
      <c r="C34" s="93" t="s">
        <v>52</v>
      </c>
      <c r="D34" s="94"/>
      <c r="E34" s="94"/>
      <c r="F34" s="91">
        <f>SUM(F32:F33)</f>
        <v>0</v>
      </c>
      <c r="G34" s="91"/>
      <c r="H34" s="91"/>
      <c r="I34" s="91"/>
      <c r="J34" s="92"/>
    </row>
    <row r="35" spans="1:17" x14ac:dyDescent="0.25">
      <c r="A35" s="7">
        <v>4</v>
      </c>
      <c r="B35" s="16" t="s">
        <v>59</v>
      </c>
      <c r="C35" s="103" t="s">
        <v>60</v>
      </c>
      <c r="D35" s="103"/>
      <c r="E35" s="103"/>
      <c r="F35" s="17"/>
      <c r="G35" s="17"/>
      <c r="H35" s="17"/>
      <c r="I35" s="17"/>
      <c r="J35" s="18"/>
      <c r="K35" s="7"/>
    </row>
    <row r="36" spans="1:17" x14ac:dyDescent="0.25">
      <c r="A36" s="7">
        <v>9</v>
      </c>
      <c r="B36" s="19" t="s">
        <v>61</v>
      </c>
      <c r="C36" s="96" t="s">
        <v>62</v>
      </c>
      <c r="D36" s="97"/>
      <c r="E36" s="97"/>
      <c r="F36" s="21" t="s">
        <v>9</v>
      </c>
      <c r="G36" s="27">
        <v>21</v>
      </c>
      <c r="H36" s="27"/>
      <c r="I36" s="23"/>
      <c r="J36" s="24">
        <f>IF(AND(G36= "",H36= ""), 0, ROUND(ROUND(I36, 2) * ROUND(IF(H36="",G36,H36),  2), 2))</f>
        <v>0</v>
      </c>
      <c r="K36" s="7"/>
      <c r="M36" s="25">
        <v>0.2</v>
      </c>
      <c r="Q36" s="7">
        <v>1411</v>
      </c>
    </row>
    <row r="37" spans="1:17" hidden="1" x14ac:dyDescent="0.25">
      <c r="A37" s="7" t="s">
        <v>58</v>
      </c>
    </row>
    <row r="38" spans="1:17" hidden="1" x14ac:dyDescent="0.25">
      <c r="A38" s="7" t="s">
        <v>63</v>
      </c>
    </row>
    <row r="39" spans="1:17" hidden="1" x14ac:dyDescent="0.25">
      <c r="A39" s="7" t="s">
        <v>58</v>
      </c>
    </row>
    <row r="40" spans="1:17" hidden="1" x14ac:dyDescent="0.25">
      <c r="A40" s="7" t="s">
        <v>63</v>
      </c>
    </row>
    <row r="41" spans="1:17" hidden="1" x14ac:dyDescent="0.25">
      <c r="A41" s="7" t="s">
        <v>58</v>
      </c>
    </row>
    <row r="42" spans="1:17" hidden="1" x14ac:dyDescent="0.25">
      <c r="A42" s="7" t="s">
        <v>63</v>
      </c>
    </row>
    <row r="43" spans="1:17" hidden="1" x14ac:dyDescent="0.25">
      <c r="A43" s="7" t="s">
        <v>64</v>
      </c>
    </row>
    <row r="44" spans="1:17" hidden="1" x14ac:dyDescent="0.25">
      <c r="A44" s="7" t="s">
        <v>58</v>
      </c>
    </row>
    <row r="45" spans="1:17" hidden="1" x14ac:dyDescent="0.25">
      <c r="A45" s="7" t="s">
        <v>65</v>
      </c>
    </row>
    <row r="46" spans="1:17" hidden="1" x14ac:dyDescent="0.25">
      <c r="A46" s="7" t="s">
        <v>66</v>
      </c>
    </row>
    <row r="47" spans="1:17" hidden="1" x14ac:dyDescent="0.25">
      <c r="A47" s="7" t="s">
        <v>41</v>
      </c>
    </row>
    <row r="48" spans="1:17" hidden="1" x14ac:dyDescent="0.25">
      <c r="A48" s="7" t="s">
        <v>58</v>
      </c>
    </row>
    <row r="49" spans="1:17" hidden="1" x14ac:dyDescent="0.25">
      <c r="A49" s="7" t="s">
        <v>42</v>
      </c>
    </row>
    <row r="50" spans="1:17" x14ac:dyDescent="0.25">
      <c r="A50" s="7">
        <v>9</v>
      </c>
      <c r="B50" s="19" t="s">
        <v>67</v>
      </c>
      <c r="C50" s="96" t="s">
        <v>68</v>
      </c>
      <c r="D50" s="97"/>
      <c r="E50" s="97"/>
      <c r="F50" s="21" t="s">
        <v>9</v>
      </c>
      <c r="G50" s="27">
        <v>48</v>
      </c>
      <c r="H50" s="27"/>
      <c r="I50" s="23"/>
      <c r="J50" s="24">
        <f>IF(AND(G50= "",H50= ""), 0, ROUND(ROUND(I50, 2) * ROUND(IF(H50="",G50,H50),  2), 2))</f>
        <v>0</v>
      </c>
      <c r="K50" s="7"/>
      <c r="M50" s="25">
        <v>0.2</v>
      </c>
      <c r="Q50" s="7">
        <v>1411</v>
      </c>
    </row>
    <row r="51" spans="1:17" hidden="1" x14ac:dyDescent="0.25">
      <c r="A51" s="7" t="s">
        <v>63</v>
      </c>
    </row>
    <row r="52" spans="1:17" hidden="1" x14ac:dyDescent="0.25">
      <c r="A52" s="7" t="s">
        <v>64</v>
      </c>
    </row>
    <row r="53" spans="1:17" hidden="1" x14ac:dyDescent="0.25">
      <c r="A53" s="7" t="s">
        <v>58</v>
      </c>
    </row>
    <row r="54" spans="1:17" hidden="1" x14ac:dyDescent="0.25">
      <c r="A54" s="7" t="s">
        <v>65</v>
      </c>
    </row>
    <row r="55" spans="1:17" hidden="1" x14ac:dyDescent="0.25">
      <c r="A55" s="7" t="s">
        <v>66</v>
      </c>
    </row>
    <row r="56" spans="1:17" hidden="1" x14ac:dyDescent="0.25">
      <c r="A56" s="7" t="s">
        <v>41</v>
      </c>
    </row>
    <row r="57" spans="1:17" hidden="1" x14ac:dyDescent="0.25">
      <c r="A57" s="7" t="s">
        <v>58</v>
      </c>
    </row>
    <row r="58" spans="1:17" hidden="1" x14ac:dyDescent="0.25">
      <c r="A58" s="7" t="s">
        <v>42</v>
      </c>
    </row>
    <row r="59" spans="1:17" x14ac:dyDescent="0.25">
      <c r="A59" s="7" t="s">
        <v>49</v>
      </c>
      <c r="B59" s="20"/>
      <c r="C59" s="64"/>
      <c r="D59" s="64"/>
      <c r="E59" s="64"/>
      <c r="J59" s="20"/>
    </row>
    <row r="60" spans="1:17" x14ac:dyDescent="0.25">
      <c r="B60" s="20"/>
      <c r="C60" s="100" t="s">
        <v>60</v>
      </c>
      <c r="D60" s="63"/>
      <c r="E60" s="63"/>
      <c r="F60" s="98"/>
      <c r="G60" s="98"/>
      <c r="H60" s="98"/>
      <c r="I60" s="98"/>
      <c r="J60" s="99"/>
    </row>
    <row r="61" spans="1:17" x14ac:dyDescent="0.25">
      <c r="B61" s="20"/>
      <c r="C61" s="102"/>
      <c r="D61" s="60"/>
      <c r="E61" s="60"/>
      <c r="F61" s="60"/>
      <c r="G61" s="60"/>
      <c r="H61" s="60"/>
      <c r="I61" s="60"/>
      <c r="J61" s="101"/>
    </row>
    <row r="62" spans="1:17" x14ac:dyDescent="0.25">
      <c r="B62" s="20"/>
      <c r="C62" s="93" t="s">
        <v>50</v>
      </c>
      <c r="D62" s="94"/>
      <c r="E62" s="94"/>
      <c r="F62" s="91">
        <f>SUMIF(K36:K59, IF(K35="","",K35), J36:J59)</f>
        <v>0</v>
      </c>
      <c r="G62" s="91"/>
      <c r="H62" s="91"/>
      <c r="I62" s="91"/>
      <c r="J62" s="92"/>
    </row>
    <row r="63" spans="1:17" hidden="1" x14ac:dyDescent="0.25">
      <c r="B63" s="20"/>
      <c r="C63" s="90" t="s">
        <v>51</v>
      </c>
      <c r="D63" s="61"/>
      <c r="E63" s="61"/>
      <c r="F63" s="88">
        <f>ROUND(SUMIF(K36:K59, IF(K35="","",K35), J36:J59) * 0.2, 2)</f>
        <v>0</v>
      </c>
      <c r="G63" s="88"/>
      <c r="H63" s="88"/>
      <c r="I63" s="88"/>
      <c r="J63" s="89"/>
    </row>
    <row r="64" spans="1:17" hidden="1" x14ac:dyDescent="0.25">
      <c r="B64" s="20"/>
      <c r="C64" s="93" t="s">
        <v>52</v>
      </c>
      <c r="D64" s="94"/>
      <c r="E64" s="94"/>
      <c r="F64" s="91">
        <f>SUM(F62:F63)</f>
        <v>0</v>
      </c>
      <c r="G64" s="91"/>
      <c r="H64" s="91"/>
      <c r="I64" s="91"/>
      <c r="J64" s="92"/>
    </row>
    <row r="65" spans="1:17" x14ac:dyDescent="0.25">
      <c r="A65" s="7">
        <v>4</v>
      </c>
      <c r="B65" s="16" t="s">
        <v>69</v>
      </c>
      <c r="C65" s="103" t="s">
        <v>70</v>
      </c>
      <c r="D65" s="103"/>
      <c r="E65" s="103"/>
      <c r="F65" s="17"/>
      <c r="G65" s="17"/>
      <c r="H65" s="17"/>
      <c r="I65" s="17"/>
      <c r="J65" s="18"/>
      <c r="K65" s="7"/>
    </row>
    <row r="66" spans="1:17" x14ac:dyDescent="0.25">
      <c r="A66" s="7">
        <v>9</v>
      </c>
      <c r="B66" s="19" t="s">
        <v>71</v>
      </c>
      <c r="C66" s="96" t="s">
        <v>72</v>
      </c>
      <c r="D66" s="97"/>
      <c r="E66" s="97"/>
      <c r="F66" s="21" t="s">
        <v>73</v>
      </c>
      <c r="G66" s="28">
        <v>175</v>
      </c>
      <c r="H66" s="28"/>
      <c r="I66" s="23"/>
      <c r="J66" s="24">
        <f>IF(AND(G66= "",H66= ""), 0, ROUND(ROUND(I66, 2) * ROUND(IF(H66="",G66,H66),  3), 2))</f>
        <v>0</v>
      </c>
      <c r="K66" s="7"/>
      <c r="M66" s="25">
        <v>0.2</v>
      </c>
      <c r="Q66" s="7">
        <v>1411</v>
      </c>
    </row>
    <row r="67" spans="1:17" hidden="1" x14ac:dyDescent="0.25">
      <c r="A67" s="7" t="s">
        <v>41</v>
      </c>
    </row>
    <row r="68" spans="1:17" hidden="1" x14ac:dyDescent="0.25">
      <c r="A68" s="7" t="s">
        <v>74</v>
      </c>
    </row>
    <row r="69" spans="1:17" hidden="1" x14ac:dyDescent="0.25">
      <c r="A69" s="7" t="s">
        <v>74</v>
      </c>
    </row>
    <row r="70" spans="1:17" hidden="1" x14ac:dyDescent="0.25">
      <c r="A70" s="7" t="s">
        <v>74</v>
      </c>
    </row>
    <row r="71" spans="1:17" hidden="1" x14ac:dyDescent="0.25">
      <c r="A71" s="7" t="s">
        <v>74</v>
      </c>
    </row>
    <row r="72" spans="1:17" hidden="1" x14ac:dyDescent="0.25">
      <c r="A72" s="7" t="s">
        <v>74</v>
      </c>
    </row>
    <row r="73" spans="1:17" hidden="1" x14ac:dyDescent="0.25">
      <c r="A73" s="7" t="s">
        <v>74</v>
      </c>
    </row>
    <row r="74" spans="1:17" hidden="1" x14ac:dyDescent="0.25">
      <c r="A74" s="7" t="s">
        <v>64</v>
      </c>
    </row>
    <row r="75" spans="1:17" hidden="1" x14ac:dyDescent="0.25">
      <c r="A75" s="7" t="s">
        <v>58</v>
      </c>
    </row>
    <row r="76" spans="1:17" hidden="1" x14ac:dyDescent="0.25">
      <c r="A76" s="7" t="s">
        <v>65</v>
      </c>
    </row>
    <row r="77" spans="1:17" hidden="1" x14ac:dyDescent="0.25">
      <c r="A77" s="7" t="s">
        <v>66</v>
      </c>
    </row>
    <row r="78" spans="1:17" hidden="1" x14ac:dyDescent="0.25">
      <c r="A78" s="7" t="s">
        <v>42</v>
      </c>
    </row>
    <row r="79" spans="1:17" x14ac:dyDescent="0.25">
      <c r="A79" s="7">
        <v>9</v>
      </c>
      <c r="B79" s="19" t="s">
        <v>75</v>
      </c>
      <c r="C79" s="96" t="s">
        <v>76</v>
      </c>
      <c r="D79" s="97"/>
      <c r="E79" s="97"/>
      <c r="F79" s="21" t="s">
        <v>73</v>
      </c>
      <c r="G79" s="28">
        <v>14</v>
      </c>
      <c r="H79" s="28"/>
      <c r="I79" s="23"/>
      <c r="J79" s="24">
        <f>IF(AND(G79= "",H79= ""), 0, ROUND(ROUND(I79, 2) * ROUND(IF(H79="",G79,H79),  3), 2))</f>
        <v>0</v>
      </c>
      <c r="K79" s="7"/>
      <c r="M79" s="25">
        <v>0.2</v>
      </c>
      <c r="Q79" s="7">
        <v>1411</v>
      </c>
    </row>
    <row r="80" spans="1:17" hidden="1" x14ac:dyDescent="0.25">
      <c r="A80" s="7" t="s">
        <v>41</v>
      </c>
    </row>
    <row r="81" spans="1:17" hidden="1" x14ac:dyDescent="0.25">
      <c r="A81" s="7" t="s">
        <v>74</v>
      </c>
    </row>
    <row r="82" spans="1:17" hidden="1" x14ac:dyDescent="0.25">
      <c r="A82" s="7" t="s">
        <v>74</v>
      </c>
    </row>
    <row r="83" spans="1:17" hidden="1" x14ac:dyDescent="0.25">
      <c r="A83" s="7" t="s">
        <v>74</v>
      </c>
    </row>
    <row r="84" spans="1:17" hidden="1" x14ac:dyDescent="0.25">
      <c r="A84" s="7" t="s">
        <v>74</v>
      </c>
    </row>
    <row r="85" spans="1:17" hidden="1" x14ac:dyDescent="0.25">
      <c r="A85" s="7" t="s">
        <v>74</v>
      </c>
    </row>
    <row r="86" spans="1:17" hidden="1" x14ac:dyDescent="0.25">
      <c r="A86" s="7" t="s">
        <v>74</v>
      </c>
    </row>
    <row r="87" spans="1:17" hidden="1" x14ac:dyDescent="0.25">
      <c r="A87" s="7" t="s">
        <v>74</v>
      </c>
    </row>
    <row r="88" spans="1:17" hidden="1" x14ac:dyDescent="0.25">
      <c r="A88" s="7" t="s">
        <v>74</v>
      </c>
    </row>
    <row r="89" spans="1:17" hidden="1" x14ac:dyDescent="0.25">
      <c r="A89" s="7" t="s">
        <v>74</v>
      </c>
    </row>
    <row r="90" spans="1:17" hidden="1" x14ac:dyDescent="0.25">
      <c r="A90" s="7" t="s">
        <v>74</v>
      </c>
    </row>
    <row r="91" spans="1:17" hidden="1" x14ac:dyDescent="0.25">
      <c r="A91" s="7" t="s">
        <v>64</v>
      </c>
    </row>
    <row r="92" spans="1:17" hidden="1" x14ac:dyDescent="0.25">
      <c r="A92" s="7" t="s">
        <v>58</v>
      </c>
    </row>
    <row r="93" spans="1:17" hidden="1" x14ac:dyDescent="0.25">
      <c r="A93" s="7" t="s">
        <v>65</v>
      </c>
    </row>
    <row r="94" spans="1:17" hidden="1" x14ac:dyDescent="0.25">
      <c r="A94" s="7" t="s">
        <v>66</v>
      </c>
    </row>
    <row r="95" spans="1:17" hidden="1" x14ac:dyDescent="0.25">
      <c r="A95" s="7" t="s">
        <v>42</v>
      </c>
    </row>
    <row r="96" spans="1:17" x14ac:dyDescent="0.25">
      <c r="A96" s="7">
        <v>9</v>
      </c>
      <c r="B96" s="19" t="s">
        <v>77</v>
      </c>
      <c r="C96" s="96" t="s">
        <v>78</v>
      </c>
      <c r="D96" s="97"/>
      <c r="E96" s="97"/>
      <c r="F96" s="21" t="s">
        <v>73</v>
      </c>
      <c r="G96" s="28">
        <v>12</v>
      </c>
      <c r="H96" s="28"/>
      <c r="I96" s="23"/>
      <c r="J96" s="24">
        <f>IF(AND(G96= "",H96= ""), 0, ROUND(ROUND(I96, 2) * ROUND(IF(H96="",G96,H96),  3), 2))</f>
        <v>0</v>
      </c>
      <c r="K96" s="7"/>
      <c r="M96" s="25">
        <v>0.2</v>
      </c>
      <c r="Q96" s="7">
        <v>1411</v>
      </c>
    </row>
    <row r="97" spans="1:1" hidden="1" x14ac:dyDescent="0.25">
      <c r="A97" s="7" t="s">
        <v>41</v>
      </c>
    </row>
    <row r="98" spans="1:1" hidden="1" x14ac:dyDescent="0.25">
      <c r="A98" s="7" t="s">
        <v>74</v>
      </c>
    </row>
    <row r="99" spans="1:1" hidden="1" x14ac:dyDescent="0.25">
      <c r="A99" s="7" t="s">
        <v>74</v>
      </c>
    </row>
    <row r="100" spans="1:1" hidden="1" x14ac:dyDescent="0.25">
      <c r="A100" s="7" t="s">
        <v>74</v>
      </c>
    </row>
    <row r="101" spans="1:1" hidden="1" x14ac:dyDescent="0.25">
      <c r="A101" s="7" t="s">
        <v>74</v>
      </c>
    </row>
    <row r="102" spans="1:1" hidden="1" x14ac:dyDescent="0.25">
      <c r="A102" s="7" t="s">
        <v>74</v>
      </c>
    </row>
    <row r="103" spans="1:1" hidden="1" x14ac:dyDescent="0.25">
      <c r="A103" s="7" t="s">
        <v>74</v>
      </c>
    </row>
    <row r="104" spans="1:1" hidden="1" x14ac:dyDescent="0.25">
      <c r="A104" s="7" t="s">
        <v>74</v>
      </c>
    </row>
    <row r="105" spans="1:1" hidden="1" x14ac:dyDescent="0.25">
      <c r="A105" s="7" t="s">
        <v>74</v>
      </c>
    </row>
    <row r="106" spans="1:1" hidden="1" x14ac:dyDescent="0.25">
      <c r="A106" s="7" t="s">
        <v>74</v>
      </c>
    </row>
    <row r="107" spans="1:1" hidden="1" x14ac:dyDescent="0.25">
      <c r="A107" s="7" t="s">
        <v>74</v>
      </c>
    </row>
    <row r="108" spans="1:1" hidden="1" x14ac:dyDescent="0.25">
      <c r="A108" s="7" t="s">
        <v>64</v>
      </c>
    </row>
    <row r="109" spans="1:1" hidden="1" x14ac:dyDescent="0.25">
      <c r="A109" s="7" t="s">
        <v>58</v>
      </c>
    </row>
    <row r="110" spans="1:1" hidden="1" x14ac:dyDescent="0.25">
      <c r="A110" s="7" t="s">
        <v>65</v>
      </c>
    </row>
    <row r="111" spans="1:1" hidden="1" x14ac:dyDescent="0.25">
      <c r="A111" s="7" t="s">
        <v>66</v>
      </c>
    </row>
    <row r="112" spans="1:1" hidden="1" x14ac:dyDescent="0.25">
      <c r="A112" s="7" t="s">
        <v>42</v>
      </c>
    </row>
    <row r="113" spans="1:17" ht="27.2" customHeight="1" x14ac:dyDescent="0.25">
      <c r="A113" s="7">
        <v>9</v>
      </c>
      <c r="B113" s="19" t="s">
        <v>79</v>
      </c>
      <c r="C113" s="96" t="s">
        <v>80</v>
      </c>
      <c r="D113" s="97"/>
      <c r="E113" s="97"/>
      <c r="F113" s="21" t="s">
        <v>73</v>
      </c>
      <c r="G113" s="28">
        <v>36</v>
      </c>
      <c r="H113" s="28"/>
      <c r="I113" s="23"/>
      <c r="J113" s="24">
        <f>IF(AND(G113= "",H113= ""), 0, ROUND(ROUND(I113, 2) * ROUND(IF(H113="",G113,H113),  3), 2))</f>
        <v>0</v>
      </c>
      <c r="K113" s="7"/>
      <c r="M113" s="25">
        <v>0.2</v>
      </c>
      <c r="Q113" s="7">
        <v>1411</v>
      </c>
    </row>
    <row r="114" spans="1:17" hidden="1" x14ac:dyDescent="0.25">
      <c r="A114" s="7" t="s">
        <v>41</v>
      </c>
    </row>
    <row r="115" spans="1:17" hidden="1" x14ac:dyDescent="0.25">
      <c r="A115" s="7" t="s">
        <v>74</v>
      </c>
    </row>
    <row r="116" spans="1:17" hidden="1" x14ac:dyDescent="0.25">
      <c r="A116" s="7" t="s">
        <v>74</v>
      </c>
    </row>
    <row r="117" spans="1:17" hidden="1" x14ac:dyDescent="0.25">
      <c r="A117" s="7" t="s">
        <v>74</v>
      </c>
    </row>
    <row r="118" spans="1:17" hidden="1" x14ac:dyDescent="0.25">
      <c r="A118" s="7" t="s">
        <v>74</v>
      </c>
    </row>
    <row r="119" spans="1:17" hidden="1" x14ac:dyDescent="0.25">
      <c r="A119" s="7" t="s">
        <v>64</v>
      </c>
    </row>
    <row r="120" spans="1:17" hidden="1" x14ac:dyDescent="0.25">
      <c r="A120" s="7" t="s">
        <v>58</v>
      </c>
    </row>
    <row r="121" spans="1:17" hidden="1" x14ac:dyDescent="0.25">
      <c r="A121" s="7" t="s">
        <v>65</v>
      </c>
    </row>
    <row r="122" spans="1:17" hidden="1" x14ac:dyDescent="0.25">
      <c r="A122" s="7" t="s">
        <v>66</v>
      </c>
    </row>
    <row r="123" spans="1:17" hidden="1" x14ac:dyDescent="0.25">
      <c r="A123" s="7" t="s">
        <v>42</v>
      </c>
    </row>
    <row r="124" spans="1:17" x14ac:dyDescent="0.25">
      <c r="A124" s="7">
        <v>9</v>
      </c>
      <c r="B124" s="19" t="s">
        <v>81</v>
      </c>
      <c r="C124" s="96" t="s">
        <v>82</v>
      </c>
      <c r="D124" s="97"/>
      <c r="E124" s="97"/>
      <c r="F124" s="21" t="s">
        <v>73</v>
      </c>
      <c r="G124" s="28">
        <v>44</v>
      </c>
      <c r="H124" s="28"/>
      <c r="I124" s="23"/>
      <c r="J124" s="24">
        <f>IF(AND(G124= "",H124= ""), 0, ROUND(ROUND(I124, 2) * ROUND(IF(H124="",G124,H124),  3), 2))</f>
        <v>0</v>
      </c>
      <c r="K124" s="7"/>
      <c r="M124" s="25">
        <v>0.2</v>
      </c>
      <c r="Q124" s="7">
        <v>1411</v>
      </c>
    </row>
    <row r="125" spans="1:17" hidden="1" x14ac:dyDescent="0.25">
      <c r="A125" s="7" t="s">
        <v>41</v>
      </c>
    </row>
    <row r="126" spans="1:17" hidden="1" x14ac:dyDescent="0.25">
      <c r="A126" s="7" t="s">
        <v>74</v>
      </c>
    </row>
    <row r="127" spans="1:17" hidden="1" x14ac:dyDescent="0.25">
      <c r="A127" s="7" t="s">
        <v>74</v>
      </c>
    </row>
    <row r="128" spans="1:17" hidden="1" x14ac:dyDescent="0.25">
      <c r="A128" s="7" t="s">
        <v>74</v>
      </c>
    </row>
    <row r="129" spans="1:17" hidden="1" x14ac:dyDescent="0.25">
      <c r="A129" s="7" t="s">
        <v>74</v>
      </c>
    </row>
    <row r="130" spans="1:17" hidden="1" x14ac:dyDescent="0.25">
      <c r="A130" s="7" t="s">
        <v>64</v>
      </c>
    </row>
    <row r="131" spans="1:17" hidden="1" x14ac:dyDescent="0.25">
      <c r="A131" s="7" t="s">
        <v>58</v>
      </c>
    </row>
    <row r="132" spans="1:17" hidden="1" x14ac:dyDescent="0.25">
      <c r="A132" s="7" t="s">
        <v>65</v>
      </c>
    </row>
    <row r="133" spans="1:17" hidden="1" x14ac:dyDescent="0.25">
      <c r="A133" s="7" t="s">
        <v>66</v>
      </c>
    </row>
    <row r="134" spans="1:17" hidden="1" x14ac:dyDescent="0.25">
      <c r="A134" s="7" t="s">
        <v>42</v>
      </c>
    </row>
    <row r="135" spans="1:17" x14ac:dyDescent="0.25">
      <c r="A135" s="7">
        <v>9</v>
      </c>
      <c r="B135" s="19" t="s">
        <v>83</v>
      </c>
      <c r="C135" s="96" t="s">
        <v>84</v>
      </c>
      <c r="D135" s="97"/>
      <c r="E135" s="97"/>
      <c r="F135" s="21" t="s">
        <v>73</v>
      </c>
      <c r="G135" s="28">
        <v>75</v>
      </c>
      <c r="H135" s="28"/>
      <c r="I135" s="23"/>
      <c r="J135" s="24">
        <f>IF(AND(G135= "",H135= ""), 0, ROUND(ROUND(I135, 2) * ROUND(IF(H135="",G135,H135),  3), 2))</f>
        <v>0</v>
      </c>
      <c r="K135" s="7"/>
      <c r="M135" s="25">
        <v>0.2</v>
      </c>
      <c r="Q135" s="7">
        <v>1411</v>
      </c>
    </row>
    <row r="136" spans="1:17" hidden="1" x14ac:dyDescent="0.25">
      <c r="A136" s="7" t="s">
        <v>41</v>
      </c>
    </row>
    <row r="137" spans="1:17" hidden="1" x14ac:dyDescent="0.25">
      <c r="A137" s="7" t="s">
        <v>74</v>
      </c>
    </row>
    <row r="138" spans="1:17" hidden="1" x14ac:dyDescent="0.25">
      <c r="A138" s="7" t="s">
        <v>74</v>
      </c>
    </row>
    <row r="139" spans="1:17" hidden="1" x14ac:dyDescent="0.25">
      <c r="A139" s="7" t="s">
        <v>74</v>
      </c>
    </row>
    <row r="140" spans="1:17" hidden="1" x14ac:dyDescent="0.25">
      <c r="A140" s="7" t="s">
        <v>74</v>
      </c>
    </row>
    <row r="141" spans="1:17" hidden="1" x14ac:dyDescent="0.25">
      <c r="A141" s="7" t="s">
        <v>64</v>
      </c>
    </row>
    <row r="142" spans="1:17" hidden="1" x14ac:dyDescent="0.25">
      <c r="A142" s="7" t="s">
        <v>58</v>
      </c>
    </row>
    <row r="143" spans="1:17" hidden="1" x14ac:dyDescent="0.25">
      <c r="A143" s="7" t="s">
        <v>65</v>
      </c>
    </row>
    <row r="144" spans="1:17" hidden="1" x14ac:dyDescent="0.25">
      <c r="A144" s="7" t="s">
        <v>66</v>
      </c>
    </row>
    <row r="145" spans="1:17" hidden="1" x14ac:dyDescent="0.25">
      <c r="A145" s="7" t="s">
        <v>42</v>
      </c>
    </row>
    <row r="146" spans="1:17" x14ac:dyDescent="0.25">
      <c r="A146" s="7" t="s">
        <v>49</v>
      </c>
      <c r="B146" s="20"/>
      <c r="C146" s="64"/>
      <c r="D146" s="64"/>
      <c r="E146" s="64"/>
      <c r="J146" s="20"/>
    </row>
    <row r="147" spans="1:17" x14ac:dyDescent="0.25">
      <c r="B147" s="20"/>
      <c r="C147" s="100" t="s">
        <v>70</v>
      </c>
      <c r="D147" s="63"/>
      <c r="E147" s="63"/>
      <c r="F147" s="98"/>
      <c r="G147" s="98"/>
      <c r="H147" s="98"/>
      <c r="I147" s="98"/>
      <c r="J147" s="99"/>
    </row>
    <row r="148" spans="1:17" x14ac:dyDescent="0.25">
      <c r="B148" s="20"/>
      <c r="C148" s="102"/>
      <c r="D148" s="60"/>
      <c r="E148" s="60"/>
      <c r="F148" s="60"/>
      <c r="G148" s="60"/>
      <c r="H148" s="60"/>
      <c r="I148" s="60"/>
      <c r="J148" s="101"/>
    </row>
    <row r="149" spans="1:17" x14ac:dyDescent="0.25">
      <c r="B149" s="20"/>
      <c r="C149" s="93" t="s">
        <v>50</v>
      </c>
      <c r="D149" s="94"/>
      <c r="E149" s="94"/>
      <c r="F149" s="91">
        <f>SUMIF(K66:K146, IF(K65="","",K65), J66:J146)</f>
        <v>0</v>
      </c>
      <c r="G149" s="91"/>
      <c r="H149" s="91"/>
      <c r="I149" s="91"/>
      <c r="J149" s="92"/>
    </row>
    <row r="150" spans="1:17" hidden="1" x14ac:dyDescent="0.25">
      <c r="B150" s="20"/>
      <c r="C150" s="90" t="s">
        <v>51</v>
      </c>
      <c r="D150" s="61"/>
      <c r="E150" s="61"/>
      <c r="F150" s="88">
        <f>ROUND(SUMIF(K66:K146, IF(K65="","",K65), J66:J146) * 0.2, 2)</f>
        <v>0</v>
      </c>
      <c r="G150" s="88"/>
      <c r="H150" s="88"/>
      <c r="I150" s="88"/>
      <c r="J150" s="89"/>
    </row>
    <row r="151" spans="1:17" hidden="1" x14ac:dyDescent="0.25">
      <c r="B151" s="20"/>
      <c r="C151" s="93" t="s">
        <v>52</v>
      </c>
      <c r="D151" s="94"/>
      <c r="E151" s="94"/>
      <c r="F151" s="91">
        <f>SUM(F149:F150)</f>
        <v>0</v>
      </c>
      <c r="G151" s="91"/>
      <c r="H151" s="91"/>
      <c r="I151" s="91"/>
      <c r="J151" s="92"/>
    </row>
    <row r="152" spans="1:17" x14ac:dyDescent="0.25">
      <c r="A152" s="7">
        <v>4</v>
      </c>
      <c r="B152" s="16" t="s">
        <v>85</v>
      </c>
      <c r="C152" s="103" t="s">
        <v>86</v>
      </c>
      <c r="D152" s="103"/>
      <c r="E152" s="103"/>
      <c r="F152" s="17"/>
      <c r="G152" s="17"/>
      <c r="H152" s="17"/>
      <c r="I152" s="17"/>
      <c r="J152" s="18"/>
      <c r="K152" s="7"/>
    </row>
    <row r="153" spans="1:17" x14ac:dyDescent="0.25">
      <c r="A153" s="7">
        <v>9</v>
      </c>
      <c r="B153" s="19" t="s">
        <v>87</v>
      </c>
      <c r="C153" s="96" t="s">
        <v>88</v>
      </c>
      <c r="D153" s="97"/>
      <c r="E153" s="97"/>
      <c r="F153" s="21" t="s">
        <v>73</v>
      </c>
      <c r="G153" s="28">
        <v>7</v>
      </c>
      <c r="H153" s="28"/>
      <c r="I153" s="23"/>
      <c r="J153" s="24">
        <f>IF(AND(G153= "",H153= ""), 0, ROUND(ROUND(I153, 2) * ROUND(IF(H153="",G153,H153),  3), 2))</f>
        <v>0</v>
      </c>
      <c r="K153" s="7"/>
      <c r="M153" s="25">
        <v>0.2</v>
      </c>
      <c r="Q153" s="7">
        <v>1411</v>
      </c>
    </row>
    <row r="154" spans="1:17" hidden="1" x14ac:dyDescent="0.25">
      <c r="A154" s="7" t="s">
        <v>41</v>
      </c>
    </row>
    <row r="155" spans="1:17" hidden="1" x14ac:dyDescent="0.25">
      <c r="A155" s="7" t="s">
        <v>74</v>
      </c>
    </row>
    <row r="156" spans="1:17" hidden="1" x14ac:dyDescent="0.25">
      <c r="A156" s="7" t="s">
        <v>74</v>
      </c>
    </row>
    <row r="157" spans="1:17" hidden="1" x14ac:dyDescent="0.25">
      <c r="A157" s="7" t="s">
        <v>74</v>
      </c>
    </row>
    <row r="158" spans="1:17" hidden="1" x14ac:dyDescent="0.25">
      <c r="A158" s="7" t="s">
        <v>74</v>
      </c>
    </row>
    <row r="159" spans="1:17" hidden="1" x14ac:dyDescent="0.25">
      <c r="A159" s="7" t="s">
        <v>74</v>
      </c>
    </row>
    <row r="160" spans="1:17" hidden="1" x14ac:dyDescent="0.25">
      <c r="A160" s="7" t="s">
        <v>74</v>
      </c>
    </row>
    <row r="161" spans="1:17" hidden="1" x14ac:dyDescent="0.25">
      <c r="A161" s="7" t="s">
        <v>64</v>
      </c>
    </row>
    <row r="162" spans="1:17" hidden="1" x14ac:dyDescent="0.25">
      <c r="A162" s="7" t="s">
        <v>58</v>
      </c>
    </row>
    <row r="163" spans="1:17" hidden="1" x14ac:dyDescent="0.25">
      <c r="A163" s="7" t="s">
        <v>65</v>
      </c>
    </row>
    <row r="164" spans="1:17" hidden="1" x14ac:dyDescent="0.25">
      <c r="A164" s="7" t="s">
        <v>66</v>
      </c>
    </row>
    <row r="165" spans="1:17" hidden="1" x14ac:dyDescent="0.25">
      <c r="A165" s="7" t="s">
        <v>58</v>
      </c>
    </row>
    <row r="166" spans="1:17" hidden="1" x14ac:dyDescent="0.25">
      <c r="A166" s="7" t="s">
        <v>42</v>
      </c>
    </row>
    <row r="167" spans="1:17" x14ac:dyDescent="0.25">
      <c r="A167" s="7">
        <v>9</v>
      </c>
      <c r="B167" s="19" t="s">
        <v>89</v>
      </c>
      <c r="C167" s="96" t="s">
        <v>90</v>
      </c>
      <c r="D167" s="97"/>
      <c r="E167" s="97"/>
      <c r="F167" s="21" t="s">
        <v>9</v>
      </c>
      <c r="G167" s="27">
        <v>188</v>
      </c>
      <c r="H167" s="27"/>
      <c r="I167" s="23"/>
      <c r="J167" s="24">
        <f>IF(AND(G167= "",H167= ""), 0, ROUND(ROUND(I167, 2) * ROUND(IF(H167="",G167,H167),  2), 2))</f>
        <v>0</v>
      </c>
      <c r="K167" s="7"/>
      <c r="M167" s="25">
        <v>0.2</v>
      </c>
      <c r="Q167" s="7">
        <v>1411</v>
      </c>
    </row>
    <row r="168" spans="1:17" hidden="1" x14ac:dyDescent="0.25">
      <c r="A168" s="7" t="s">
        <v>74</v>
      </c>
    </row>
    <row r="169" spans="1:17" hidden="1" x14ac:dyDescent="0.25">
      <c r="A169" s="7" t="s">
        <v>74</v>
      </c>
    </row>
    <row r="170" spans="1:17" hidden="1" x14ac:dyDescent="0.25">
      <c r="A170" s="7" t="s">
        <v>74</v>
      </c>
    </row>
    <row r="171" spans="1:17" hidden="1" x14ac:dyDescent="0.25">
      <c r="A171" s="7" t="s">
        <v>74</v>
      </c>
    </row>
    <row r="172" spans="1:17" hidden="1" x14ac:dyDescent="0.25">
      <c r="A172" s="7" t="s">
        <v>74</v>
      </c>
    </row>
    <row r="173" spans="1:17" hidden="1" x14ac:dyDescent="0.25">
      <c r="A173" s="7" t="s">
        <v>74</v>
      </c>
    </row>
    <row r="174" spans="1:17" hidden="1" x14ac:dyDescent="0.25">
      <c r="A174" s="7" t="s">
        <v>74</v>
      </c>
    </row>
    <row r="175" spans="1:17" hidden="1" x14ac:dyDescent="0.25">
      <c r="A175" s="7" t="s">
        <v>74</v>
      </c>
    </row>
    <row r="176" spans="1:17" hidden="1" x14ac:dyDescent="0.25">
      <c r="A176" s="7" t="s">
        <v>74</v>
      </c>
    </row>
    <row r="177" spans="1:1" hidden="1" x14ac:dyDescent="0.25">
      <c r="A177" s="7" t="s">
        <v>74</v>
      </c>
    </row>
    <row r="178" spans="1:1" hidden="1" x14ac:dyDescent="0.25">
      <c r="A178" s="7" t="s">
        <v>74</v>
      </c>
    </row>
    <row r="179" spans="1:1" hidden="1" x14ac:dyDescent="0.25">
      <c r="A179" s="7" t="s">
        <v>74</v>
      </c>
    </row>
    <row r="180" spans="1:1" hidden="1" x14ac:dyDescent="0.25">
      <c r="A180" s="7" t="s">
        <v>74</v>
      </c>
    </row>
    <row r="181" spans="1:1" hidden="1" x14ac:dyDescent="0.25">
      <c r="A181" s="7" t="s">
        <v>74</v>
      </c>
    </row>
    <row r="182" spans="1:1" hidden="1" x14ac:dyDescent="0.25">
      <c r="A182" s="7" t="s">
        <v>74</v>
      </c>
    </row>
    <row r="183" spans="1:1" hidden="1" x14ac:dyDescent="0.25">
      <c r="A183" s="7" t="s">
        <v>74</v>
      </c>
    </row>
    <row r="184" spans="1:1" hidden="1" x14ac:dyDescent="0.25">
      <c r="A184" s="7" t="s">
        <v>74</v>
      </c>
    </row>
    <row r="185" spans="1:1" hidden="1" x14ac:dyDescent="0.25">
      <c r="A185" s="7" t="s">
        <v>74</v>
      </c>
    </row>
    <row r="186" spans="1:1" hidden="1" x14ac:dyDescent="0.25">
      <c r="A186" s="7" t="s">
        <v>74</v>
      </c>
    </row>
    <row r="187" spans="1:1" hidden="1" x14ac:dyDescent="0.25">
      <c r="A187" s="7" t="s">
        <v>74</v>
      </c>
    </row>
    <row r="188" spans="1:1" hidden="1" x14ac:dyDescent="0.25">
      <c r="A188" s="7" t="s">
        <v>64</v>
      </c>
    </row>
    <row r="189" spans="1:1" hidden="1" x14ac:dyDescent="0.25">
      <c r="A189" s="7" t="s">
        <v>58</v>
      </c>
    </row>
    <row r="190" spans="1:1" hidden="1" x14ac:dyDescent="0.25">
      <c r="A190" s="7" t="s">
        <v>65</v>
      </c>
    </row>
    <row r="191" spans="1:1" hidden="1" x14ac:dyDescent="0.25">
      <c r="A191" s="7" t="s">
        <v>66</v>
      </c>
    </row>
    <row r="192" spans="1:1" hidden="1" x14ac:dyDescent="0.25">
      <c r="A192" s="7" t="s">
        <v>41</v>
      </c>
    </row>
    <row r="193" spans="1:17" hidden="1" x14ac:dyDescent="0.25">
      <c r="A193" s="7" t="s">
        <v>58</v>
      </c>
    </row>
    <row r="194" spans="1:17" hidden="1" x14ac:dyDescent="0.25">
      <c r="A194" s="7" t="s">
        <v>42</v>
      </c>
    </row>
    <row r="195" spans="1:17" x14ac:dyDescent="0.25">
      <c r="A195" s="7">
        <v>9</v>
      </c>
      <c r="B195" s="19" t="s">
        <v>91</v>
      </c>
      <c r="C195" s="96" t="s">
        <v>92</v>
      </c>
      <c r="D195" s="97"/>
      <c r="E195" s="97"/>
      <c r="F195" s="21" t="s">
        <v>73</v>
      </c>
      <c r="G195" s="28">
        <v>32</v>
      </c>
      <c r="H195" s="28"/>
      <c r="I195" s="23"/>
      <c r="J195" s="24">
        <f>IF(AND(G195= "",H195= ""), 0, ROUND(ROUND(I195, 2) * ROUND(IF(H195="",G195,H195),  3), 2))</f>
        <v>0</v>
      </c>
      <c r="K195" s="7"/>
      <c r="M195" s="25">
        <v>0.2</v>
      </c>
      <c r="Q195" s="7">
        <v>1411</v>
      </c>
    </row>
    <row r="196" spans="1:17" hidden="1" x14ac:dyDescent="0.25">
      <c r="A196" s="7" t="s">
        <v>74</v>
      </c>
    </row>
    <row r="197" spans="1:17" hidden="1" x14ac:dyDescent="0.25">
      <c r="A197" s="7" t="s">
        <v>74</v>
      </c>
    </row>
    <row r="198" spans="1:17" hidden="1" x14ac:dyDescent="0.25">
      <c r="A198" s="7" t="s">
        <v>74</v>
      </c>
    </row>
    <row r="199" spans="1:17" hidden="1" x14ac:dyDescent="0.25">
      <c r="A199" s="7" t="s">
        <v>74</v>
      </c>
    </row>
    <row r="200" spans="1:17" hidden="1" x14ac:dyDescent="0.25">
      <c r="A200" s="7" t="s">
        <v>74</v>
      </c>
    </row>
    <row r="201" spans="1:17" hidden="1" x14ac:dyDescent="0.25">
      <c r="A201" s="7" t="s">
        <v>74</v>
      </c>
    </row>
    <row r="202" spans="1:17" hidden="1" x14ac:dyDescent="0.25">
      <c r="A202" s="7" t="s">
        <v>74</v>
      </c>
    </row>
    <row r="203" spans="1:17" hidden="1" x14ac:dyDescent="0.25">
      <c r="A203" s="7" t="s">
        <v>74</v>
      </c>
    </row>
    <row r="204" spans="1:17" hidden="1" x14ac:dyDescent="0.25">
      <c r="A204" s="7" t="s">
        <v>74</v>
      </c>
    </row>
    <row r="205" spans="1:17" hidden="1" x14ac:dyDescent="0.25">
      <c r="A205" s="7" t="s">
        <v>74</v>
      </c>
    </row>
    <row r="206" spans="1:17" hidden="1" x14ac:dyDescent="0.25">
      <c r="A206" s="7" t="s">
        <v>74</v>
      </c>
    </row>
    <row r="207" spans="1:17" hidden="1" x14ac:dyDescent="0.25">
      <c r="A207" s="7" t="s">
        <v>74</v>
      </c>
    </row>
    <row r="208" spans="1:17" hidden="1" x14ac:dyDescent="0.25">
      <c r="A208" s="7" t="s">
        <v>64</v>
      </c>
    </row>
    <row r="209" spans="1:17" hidden="1" x14ac:dyDescent="0.25">
      <c r="A209" s="7" t="s">
        <v>58</v>
      </c>
    </row>
    <row r="210" spans="1:17" hidden="1" x14ac:dyDescent="0.25">
      <c r="A210" s="7" t="s">
        <v>65</v>
      </c>
    </row>
    <row r="211" spans="1:17" hidden="1" x14ac:dyDescent="0.25">
      <c r="A211" s="7" t="s">
        <v>66</v>
      </c>
    </row>
    <row r="212" spans="1:17" hidden="1" x14ac:dyDescent="0.25">
      <c r="A212" s="7" t="s">
        <v>58</v>
      </c>
    </row>
    <row r="213" spans="1:17" hidden="1" x14ac:dyDescent="0.25">
      <c r="A213" s="7" t="s">
        <v>41</v>
      </c>
    </row>
    <row r="214" spans="1:17" hidden="1" x14ac:dyDescent="0.25">
      <c r="A214" s="7" t="s">
        <v>58</v>
      </c>
    </row>
    <row r="215" spans="1:17" hidden="1" x14ac:dyDescent="0.25">
      <c r="A215" s="7" t="s">
        <v>42</v>
      </c>
    </row>
    <row r="216" spans="1:17" x14ac:dyDescent="0.25">
      <c r="A216" s="7">
        <v>9</v>
      </c>
      <c r="B216" s="19" t="s">
        <v>93</v>
      </c>
      <c r="C216" s="96" t="s">
        <v>94</v>
      </c>
      <c r="D216" s="97"/>
      <c r="E216" s="97"/>
      <c r="F216" s="21" t="s">
        <v>95</v>
      </c>
      <c r="G216" s="28">
        <v>2548</v>
      </c>
      <c r="H216" s="28"/>
      <c r="I216" s="23"/>
      <c r="J216" s="24">
        <f>IF(AND(G216= "",H216= ""), 0, ROUND(ROUND(I216, 2) * ROUND(IF(H216="",G216,H216),  3), 2))</f>
        <v>0</v>
      </c>
      <c r="K216" s="7"/>
      <c r="M216" s="25">
        <v>0.2</v>
      </c>
      <c r="Q216" s="7">
        <v>1411</v>
      </c>
    </row>
    <row r="217" spans="1:17" hidden="1" x14ac:dyDescent="0.25">
      <c r="A217" s="7" t="s">
        <v>74</v>
      </c>
    </row>
    <row r="218" spans="1:17" hidden="1" x14ac:dyDescent="0.25">
      <c r="A218" s="7" t="s">
        <v>64</v>
      </c>
    </row>
    <row r="219" spans="1:17" hidden="1" x14ac:dyDescent="0.25">
      <c r="A219" s="7" t="s">
        <v>58</v>
      </c>
    </row>
    <row r="220" spans="1:17" hidden="1" x14ac:dyDescent="0.25">
      <c r="A220" s="7" t="s">
        <v>65</v>
      </c>
    </row>
    <row r="221" spans="1:17" hidden="1" x14ac:dyDescent="0.25">
      <c r="A221" s="7" t="s">
        <v>66</v>
      </c>
    </row>
    <row r="222" spans="1:17" hidden="1" x14ac:dyDescent="0.25">
      <c r="A222" s="7" t="s">
        <v>41</v>
      </c>
    </row>
    <row r="223" spans="1:17" hidden="1" x14ac:dyDescent="0.25">
      <c r="A223" s="7" t="s">
        <v>58</v>
      </c>
    </row>
    <row r="224" spans="1:17" hidden="1" x14ac:dyDescent="0.25">
      <c r="A224" s="7" t="s">
        <v>42</v>
      </c>
    </row>
    <row r="225" spans="1:17" x14ac:dyDescent="0.25">
      <c r="A225" s="7" t="s">
        <v>49</v>
      </c>
      <c r="B225" s="20"/>
      <c r="C225" s="64"/>
      <c r="D225" s="64"/>
      <c r="E225" s="64"/>
      <c r="J225" s="20"/>
    </row>
    <row r="226" spans="1:17" x14ac:dyDescent="0.25">
      <c r="B226" s="20"/>
      <c r="C226" s="100" t="s">
        <v>86</v>
      </c>
      <c r="D226" s="63"/>
      <c r="E226" s="63"/>
      <c r="F226" s="98"/>
      <c r="G226" s="98"/>
      <c r="H226" s="98"/>
      <c r="I226" s="98"/>
      <c r="J226" s="99"/>
    </row>
    <row r="227" spans="1:17" x14ac:dyDescent="0.25">
      <c r="B227" s="20"/>
      <c r="C227" s="102"/>
      <c r="D227" s="60"/>
      <c r="E227" s="60"/>
      <c r="F227" s="60"/>
      <c r="G227" s="60"/>
      <c r="H227" s="60"/>
      <c r="I227" s="60"/>
      <c r="J227" s="101"/>
    </row>
    <row r="228" spans="1:17" x14ac:dyDescent="0.25">
      <c r="B228" s="20"/>
      <c r="C228" s="93" t="s">
        <v>50</v>
      </c>
      <c r="D228" s="94"/>
      <c r="E228" s="94"/>
      <c r="F228" s="91">
        <f>SUMIF(K153:K225, IF(K152="","",K152), J153:J225)</f>
        <v>0</v>
      </c>
      <c r="G228" s="91"/>
      <c r="H228" s="91"/>
      <c r="I228" s="91"/>
      <c r="J228" s="92"/>
    </row>
    <row r="229" spans="1:17" hidden="1" x14ac:dyDescent="0.25">
      <c r="B229" s="20"/>
      <c r="C229" s="90" t="s">
        <v>51</v>
      </c>
      <c r="D229" s="61"/>
      <c r="E229" s="61"/>
      <c r="F229" s="88">
        <f>ROUND(SUMIF(K153:K225, IF(K152="","",K152), J153:J225) * 0.2, 2)</f>
        <v>0</v>
      </c>
      <c r="G229" s="88"/>
      <c r="H229" s="88"/>
      <c r="I229" s="88"/>
      <c r="J229" s="89"/>
    </row>
    <row r="230" spans="1:17" hidden="1" x14ac:dyDescent="0.25">
      <c r="B230" s="20"/>
      <c r="C230" s="93" t="s">
        <v>52</v>
      </c>
      <c r="D230" s="94"/>
      <c r="E230" s="94"/>
      <c r="F230" s="91">
        <f>SUM(F228:F229)</f>
        <v>0</v>
      </c>
      <c r="G230" s="91"/>
      <c r="H230" s="91"/>
      <c r="I230" s="91"/>
      <c r="J230" s="92"/>
    </row>
    <row r="231" spans="1:17" x14ac:dyDescent="0.25">
      <c r="A231" s="7">
        <v>4</v>
      </c>
      <c r="B231" s="16" t="s">
        <v>96</v>
      </c>
      <c r="C231" s="103" t="s">
        <v>97</v>
      </c>
      <c r="D231" s="103"/>
      <c r="E231" s="103"/>
      <c r="F231" s="17"/>
      <c r="G231" s="17"/>
      <c r="H231" s="17"/>
      <c r="I231" s="17"/>
      <c r="J231" s="18"/>
      <c r="K231" s="7"/>
    </row>
    <row r="232" spans="1:17" ht="27.2" customHeight="1" x14ac:dyDescent="0.25">
      <c r="A232" s="7">
        <v>9</v>
      </c>
      <c r="B232" s="19" t="s">
        <v>98</v>
      </c>
      <c r="C232" s="96" t="s">
        <v>99</v>
      </c>
      <c r="D232" s="97"/>
      <c r="E232" s="97"/>
      <c r="F232" s="21" t="s">
        <v>73</v>
      </c>
      <c r="G232" s="28">
        <v>6</v>
      </c>
      <c r="H232" s="28"/>
      <c r="I232" s="23"/>
      <c r="J232" s="24">
        <f>IF(AND(G232= "",H232= ""), 0, ROUND(ROUND(I232, 2) * ROUND(IF(H232="",G232,H232),  3), 2))</f>
        <v>0</v>
      </c>
      <c r="K232" s="7"/>
      <c r="M232" s="25">
        <v>0.2</v>
      </c>
      <c r="Q232" s="7">
        <v>1411</v>
      </c>
    </row>
    <row r="233" spans="1:17" hidden="1" x14ac:dyDescent="0.25">
      <c r="A233" s="7" t="s">
        <v>41</v>
      </c>
    </row>
    <row r="234" spans="1:17" hidden="1" x14ac:dyDescent="0.25">
      <c r="A234" s="7" t="s">
        <v>74</v>
      </c>
    </row>
    <row r="235" spans="1:17" hidden="1" x14ac:dyDescent="0.25">
      <c r="A235" s="7" t="s">
        <v>74</v>
      </c>
    </row>
    <row r="236" spans="1:17" hidden="1" x14ac:dyDescent="0.25">
      <c r="A236" s="7" t="s">
        <v>74</v>
      </c>
    </row>
    <row r="237" spans="1:17" hidden="1" x14ac:dyDescent="0.25">
      <c r="A237" s="7" t="s">
        <v>74</v>
      </c>
    </row>
    <row r="238" spans="1:17" hidden="1" x14ac:dyDescent="0.25">
      <c r="A238" s="7" t="s">
        <v>64</v>
      </c>
    </row>
    <row r="239" spans="1:17" hidden="1" x14ac:dyDescent="0.25">
      <c r="A239" s="7" t="s">
        <v>58</v>
      </c>
    </row>
    <row r="240" spans="1:17" hidden="1" x14ac:dyDescent="0.25">
      <c r="A240" s="7" t="s">
        <v>65</v>
      </c>
    </row>
    <row r="241" spans="1:17" hidden="1" x14ac:dyDescent="0.25">
      <c r="A241" s="7" t="s">
        <v>66</v>
      </c>
    </row>
    <row r="242" spans="1:17" hidden="1" x14ac:dyDescent="0.25">
      <c r="A242" s="7" t="s">
        <v>58</v>
      </c>
    </row>
    <row r="243" spans="1:17" hidden="1" x14ac:dyDescent="0.25">
      <c r="A243" s="7" t="s">
        <v>42</v>
      </c>
    </row>
    <row r="244" spans="1:17" x14ac:dyDescent="0.25">
      <c r="A244" s="7">
        <v>9</v>
      </c>
      <c r="B244" s="19" t="s">
        <v>100</v>
      </c>
      <c r="C244" s="96" t="s">
        <v>101</v>
      </c>
      <c r="D244" s="97"/>
      <c r="E244" s="97"/>
      <c r="F244" s="21" t="s">
        <v>9</v>
      </c>
      <c r="G244" s="27">
        <v>20</v>
      </c>
      <c r="H244" s="27"/>
      <c r="I244" s="23"/>
      <c r="J244" s="24">
        <f>IF(AND(G244= "",H244= ""), 0, ROUND(ROUND(I244, 2) * ROUND(IF(H244="",G244,H244),  2), 2))</f>
        <v>0</v>
      </c>
      <c r="K244" s="7"/>
      <c r="M244" s="25">
        <v>0.2</v>
      </c>
      <c r="Q244" s="7">
        <v>1411</v>
      </c>
    </row>
    <row r="245" spans="1:17" hidden="1" x14ac:dyDescent="0.25">
      <c r="A245" s="7" t="s">
        <v>41</v>
      </c>
    </row>
    <row r="246" spans="1:17" hidden="1" x14ac:dyDescent="0.25">
      <c r="A246" s="7" t="s">
        <v>74</v>
      </c>
    </row>
    <row r="247" spans="1:17" hidden="1" x14ac:dyDescent="0.25">
      <c r="A247" s="7" t="s">
        <v>74</v>
      </c>
    </row>
    <row r="248" spans="1:17" hidden="1" x14ac:dyDescent="0.25">
      <c r="A248" s="7" t="s">
        <v>74</v>
      </c>
    </row>
    <row r="249" spans="1:17" hidden="1" x14ac:dyDescent="0.25">
      <c r="A249" s="7" t="s">
        <v>74</v>
      </c>
    </row>
    <row r="250" spans="1:17" hidden="1" x14ac:dyDescent="0.25">
      <c r="A250" s="7" t="s">
        <v>64</v>
      </c>
    </row>
    <row r="251" spans="1:17" hidden="1" x14ac:dyDescent="0.25">
      <c r="A251" s="7" t="s">
        <v>58</v>
      </c>
    </row>
    <row r="252" spans="1:17" hidden="1" x14ac:dyDescent="0.25">
      <c r="A252" s="7" t="s">
        <v>65</v>
      </c>
    </row>
    <row r="253" spans="1:17" hidden="1" x14ac:dyDescent="0.25">
      <c r="A253" s="7" t="s">
        <v>66</v>
      </c>
    </row>
    <row r="254" spans="1:17" hidden="1" x14ac:dyDescent="0.25">
      <c r="A254" s="7" t="s">
        <v>58</v>
      </c>
    </row>
    <row r="255" spans="1:17" hidden="1" x14ac:dyDescent="0.25">
      <c r="A255" s="7" t="s">
        <v>42</v>
      </c>
    </row>
    <row r="256" spans="1:17" x14ac:dyDescent="0.25">
      <c r="A256" s="7">
        <v>9</v>
      </c>
      <c r="B256" s="19" t="s">
        <v>102</v>
      </c>
      <c r="C256" s="96" t="s">
        <v>103</v>
      </c>
      <c r="D256" s="97"/>
      <c r="E256" s="97"/>
      <c r="F256" s="21" t="s">
        <v>40</v>
      </c>
      <c r="G256" s="22">
        <v>1</v>
      </c>
      <c r="H256" s="22"/>
      <c r="I256" s="23"/>
      <c r="J256" s="24">
        <f>IF(AND(G256= "",H256= ""), 0, ROUND(ROUND(I256, 2) * ROUND(IF(H256="",G256,H256),  0), 2))</f>
        <v>0</v>
      </c>
      <c r="K256" s="7"/>
      <c r="M256" s="25">
        <v>0.2</v>
      </c>
      <c r="Q256" s="7">
        <v>1411</v>
      </c>
    </row>
    <row r="257" spans="1:17" hidden="1" x14ac:dyDescent="0.25">
      <c r="A257" s="7" t="s">
        <v>41</v>
      </c>
    </row>
    <row r="258" spans="1:17" hidden="1" x14ac:dyDescent="0.25">
      <c r="A258" s="7" t="s">
        <v>58</v>
      </c>
    </row>
    <row r="259" spans="1:17" hidden="1" x14ac:dyDescent="0.25">
      <c r="A259" s="7" t="s">
        <v>42</v>
      </c>
    </row>
    <row r="260" spans="1:17" ht="27.2" customHeight="1" x14ac:dyDescent="0.25">
      <c r="A260" s="7">
        <v>9</v>
      </c>
      <c r="B260" s="19" t="s">
        <v>104</v>
      </c>
      <c r="C260" s="96" t="s">
        <v>105</v>
      </c>
      <c r="D260" s="97"/>
      <c r="E260" s="97"/>
      <c r="F260" s="21" t="s">
        <v>9</v>
      </c>
      <c r="G260" s="27">
        <v>16</v>
      </c>
      <c r="H260" s="27"/>
      <c r="I260" s="23"/>
      <c r="J260" s="24">
        <f>IF(AND(G260= "",H260= ""), 0, ROUND(ROUND(I260, 2) * ROUND(IF(H260="",G260,H260),  2), 2))</f>
        <v>0</v>
      </c>
      <c r="K260" s="7"/>
      <c r="M260" s="25">
        <v>0.2</v>
      </c>
      <c r="Q260" s="7">
        <v>1411</v>
      </c>
    </row>
    <row r="261" spans="1:17" hidden="1" x14ac:dyDescent="0.25">
      <c r="A261" s="7" t="s">
        <v>74</v>
      </c>
    </row>
    <row r="262" spans="1:17" hidden="1" x14ac:dyDescent="0.25">
      <c r="A262" s="7" t="s">
        <v>64</v>
      </c>
    </row>
    <row r="263" spans="1:17" hidden="1" x14ac:dyDescent="0.25">
      <c r="A263" s="7" t="s">
        <v>58</v>
      </c>
    </row>
    <row r="264" spans="1:17" hidden="1" x14ac:dyDescent="0.25">
      <c r="A264" s="7" t="s">
        <v>65</v>
      </c>
    </row>
    <row r="265" spans="1:17" hidden="1" x14ac:dyDescent="0.25">
      <c r="A265" s="7" t="s">
        <v>66</v>
      </c>
    </row>
    <row r="266" spans="1:17" hidden="1" x14ac:dyDescent="0.25">
      <c r="A266" s="7" t="s">
        <v>41</v>
      </c>
    </row>
    <row r="267" spans="1:17" hidden="1" x14ac:dyDescent="0.25">
      <c r="A267" s="7" t="s">
        <v>58</v>
      </c>
    </row>
    <row r="268" spans="1:17" hidden="1" x14ac:dyDescent="0.25">
      <c r="A268" s="7" t="s">
        <v>42</v>
      </c>
    </row>
    <row r="269" spans="1:17" ht="27.2" customHeight="1" x14ac:dyDescent="0.25">
      <c r="A269" s="7">
        <v>9</v>
      </c>
      <c r="B269" s="19" t="s">
        <v>106</v>
      </c>
      <c r="C269" s="96" t="s">
        <v>107</v>
      </c>
      <c r="D269" s="97"/>
      <c r="E269" s="97"/>
      <c r="F269" s="21" t="s">
        <v>9</v>
      </c>
      <c r="G269" s="27">
        <v>32</v>
      </c>
      <c r="H269" s="27"/>
      <c r="I269" s="23"/>
      <c r="J269" s="24">
        <f>IF(AND(G269= "",H269= ""), 0, ROUND(ROUND(I269, 2) * ROUND(IF(H269="",G269,H269),  2), 2))</f>
        <v>0</v>
      </c>
      <c r="K269" s="7" t="s">
        <v>108</v>
      </c>
      <c r="L269" s="7">
        <v>133364</v>
      </c>
      <c r="M269" s="25">
        <v>0.2</v>
      </c>
      <c r="Q269" s="7">
        <v>1411</v>
      </c>
    </row>
    <row r="270" spans="1:17" hidden="1" x14ac:dyDescent="0.25">
      <c r="A270" s="7" t="s">
        <v>74</v>
      </c>
    </row>
    <row r="271" spans="1:17" hidden="1" x14ac:dyDescent="0.25">
      <c r="A271" s="7" t="s">
        <v>64</v>
      </c>
    </row>
    <row r="272" spans="1:17" hidden="1" x14ac:dyDescent="0.25">
      <c r="A272" s="7" t="s">
        <v>58</v>
      </c>
    </row>
    <row r="273" spans="1:17" hidden="1" x14ac:dyDescent="0.25">
      <c r="A273" s="7" t="s">
        <v>65</v>
      </c>
    </row>
    <row r="274" spans="1:17" hidden="1" x14ac:dyDescent="0.25">
      <c r="A274" s="7" t="s">
        <v>66</v>
      </c>
    </row>
    <row r="275" spans="1:17" hidden="1" x14ac:dyDescent="0.25">
      <c r="A275" s="7" t="s">
        <v>41</v>
      </c>
    </row>
    <row r="276" spans="1:17" hidden="1" x14ac:dyDescent="0.25">
      <c r="A276" s="7" t="s">
        <v>58</v>
      </c>
    </row>
    <row r="277" spans="1:17" hidden="1" x14ac:dyDescent="0.25">
      <c r="A277" s="7" t="s">
        <v>42</v>
      </c>
    </row>
    <row r="278" spans="1:17" ht="27.2" customHeight="1" x14ac:dyDescent="0.25">
      <c r="A278" s="7">
        <v>9</v>
      </c>
      <c r="B278" s="19" t="s">
        <v>109</v>
      </c>
      <c r="C278" s="96" t="s">
        <v>110</v>
      </c>
      <c r="D278" s="97"/>
      <c r="E278" s="97"/>
      <c r="F278" s="21" t="s">
        <v>9</v>
      </c>
      <c r="G278" s="27">
        <v>28</v>
      </c>
      <c r="H278" s="27"/>
      <c r="I278" s="23"/>
      <c r="J278" s="24">
        <f>IF(AND(G278= "",H278= ""), 0, ROUND(ROUND(I278, 2) * ROUND(IF(H278="",G278,H278),  2), 2))</f>
        <v>0</v>
      </c>
      <c r="K278" s="7" t="s">
        <v>108</v>
      </c>
      <c r="L278" s="7">
        <v>215892</v>
      </c>
      <c r="M278" s="25">
        <v>0.2</v>
      </c>
      <c r="Q278" s="7">
        <v>1411</v>
      </c>
    </row>
    <row r="279" spans="1:17" hidden="1" x14ac:dyDescent="0.25">
      <c r="A279" s="7" t="s">
        <v>74</v>
      </c>
    </row>
    <row r="280" spans="1:17" hidden="1" x14ac:dyDescent="0.25">
      <c r="A280" s="7" t="s">
        <v>64</v>
      </c>
    </row>
    <row r="281" spans="1:17" hidden="1" x14ac:dyDescent="0.25">
      <c r="A281" s="7" t="s">
        <v>58</v>
      </c>
    </row>
    <row r="282" spans="1:17" hidden="1" x14ac:dyDescent="0.25">
      <c r="A282" s="7" t="s">
        <v>65</v>
      </c>
    </row>
    <row r="283" spans="1:17" hidden="1" x14ac:dyDescent="0.25">
      <c r="A283" s="7" t="s">
        <v>66</v>
      </c>
    </row>
    <row r="284" spans="1:17" hidden="1" x14ac:dyDescent="0.25">
      <c r="A284" s="7" t="s">
        <v>41</v>
      </c>
    </row>
    <row r="285" spans="1:17" hidden="1" x14ac:dyDescent="0.25">
      <c r="A285" s="7" t="s">
        <v>58</v>
      </c>
    </row>
    <row r="286" spans="1:17" hidden="1" x14ac:dyDescent="0.25">
      <c r="A286" s="7" t="s">
        <v>42</v>
      </c>
    </row>
    <row r="287" spans="1:17" x14ac:dyDescent="0.25">
      <c r="A287" s="7" t="s">
        <v>49</v>
      </c>
      <c r="B287" s="20"/>
      <c r="C287" s="64"/>
      <c r="D287" s="64"/>
      <c r="E287" s="64"/>
      <c r="J287" s="20"/>
    </row>
    <row r="288" spans="1:17" x14ac:dyDescent="0.25">
      <c r="B288" s="20"/>
      <c r="C288" s="100" t="s">
        <v>97</v>
      </c>
      <c r="D288" s="63"/>
      <c r="E288" s="63"/>
      <c r="F288" s="98"/>
      <c r="G288" s="98"/>
      <c r="H288" s="98"/>
      <c r="I288" s="98"/>
      <c r="J288" s="99"/>
    </row>
    <row r="289" spans="1:17" x14ac:dyDescent="0.25">
      <c r="B289" s="20"/>
      <c r="C289" s="102"/>
      <c r="D289" s="60"/>
      <c r="E289" s="60"/>
      <c r="F289" s="60"/>
      <c r="G289" s="60"/>
      <c r="H289" s="60"/>
      <c r="I289" s="60"/>
      <c r="J289" s="101"/>
    </row>
    <row r="290" spans="1:17" x14ac:dyDescent="0.25">
      <c r="B290" s="20"/>
      <c r="C290" s="93" t="s">
        <v>50</v>
      </c>
      <c r="D290" s="94"/>
      <c r="E290" s="94"/>
      <c r="F290" s="91">
        <f>SUMIF(K232:K287, IF(K231="","",K231), J232:J287)</f>
        <v>0</v>
      </c>
      <c r="G290" s="91"/>
      <c r="H290" s="91"/>
      <c r="I290" s="91"/>
      <c r="J290" s="92"/>
    </row>
    <row r="291" spans="1:17" hidden="1" x14ac:dyDescent="0.25">
      <c r="B291" s="20"/>
      <c r="C291" s="90" t="s">
        <v>51</v>
      </c>
      <c r="D291" s="61"/>
      <c r="E291" s="61"/>
      <c r="F291" s="88">
        <f>ROUND(SUMIF(K232:K287, IF(K231="","",K231), J232:J287) * 0.2, 2)</f>
        <v>0</v>
      </c>
      <c r="G291" s="88"/>
      <c r="H291" s="88"/>
      <c r="I291" s="88"/>
      <c r="J291" s="89"/>
    </row>
    <row r="292" spans="1:17" hidden="1" x14ac:dyDescent="0.25">
      <c r="B292" s="20"/>
      <c r="C292" s="93" t="s">
        <v>52</v>
      </c>
      <c r="D292" s="94"/>
      <c r="E292" s="94"/>
      <c r="F292" s="91">
        <f>SUM(F290:F291)</f>
        <v>0</v>
      </c>
      <c r="G292" s="91"/>
      <c r="H292" s="91"/>
      <c r="I292" s="91"/>
      <c r="J292" s="92"/>
    </row>
    <row r="293" spans="1:17" ht="15.75" customHeight="1" x14ac:dyDescent="0.25">
      <c r="A293" s="7">
        <v>4</v>
      </c>
      <c r="B293" s="16" t="s">
        <v>111</v>
      </c>
      <c r="C293" s="103" t="s">
        <v>112</v>
      </c>
      <c r="D293" s="103"/>
      <c r="E293" s="103"/>
      <c r="F293" s="17"/>
      <c r="G293" s="17"/>
      <c r="H293" s="17"/>
      <c r="I293" s="17"/>
      <c r="J293" s="18"/>
      <c r="K293" s="7"/>
    </row>
    <row r="294" spans="1:17" x14ac:dyDescent="0.25">
      <c r="A294" s="7">
        <v>9</v>
      </c>
      <c r="B294" s="19" t="s">
        <v>113</v>
      </c>
      <c r="C294" s="96" t="s">
        <v>114</v>
      </c>
      <c r="D294" s="97"/>
      <c r="E294" s="97"/>
      <c r="F294" s="21" t="s">
        <v>40</v>
      </c>
      <c r="G294" s="22">
        <v>1</v>
      </c>
      <c r="H294" s="22"/>
      <c r="I294" s="23"/>
      <c r="J294" s="24">
        <f>IF(AND(G294= "",H294= ""), 0, ROUND(ROUND(I294, 2) * ROUND(IF(H294="",G294,H294),  0), 2))</f>
        <v>0</v>
      </c>
      <c r="K294" s="7"/>
      <c r="M294" s="25">
        <v>0.2</v>
      </c>
      <c r="Q294" s="7">
        <v>1411</v>
      </c>
    </row>
    <row r="295" spans="1:17" hidden="1" x14ac:dyDescent="0.25">
      <c r="A295" s="7" t="s">
        <v>41</v>
      </c>
    </row>
    <row r="296" spans="1:17" hidden="1" x14ac:dyDescent="0.25">
      <c r="A296" s="7" t="s">
        <v>58</v>
      </c>
    </row>
    <row r="297" spans="1:17" hidden="1" x14ac:dyDescent="0.25">
      <c r="A297" s="7" t="s">
        <v>42</v>
      </c>
    </row>
    <row r="298" spans="1:17" ht="27.2" customHeight="1" x14ac:dyDescent="0.25">
      <c r="A298" s="7">
        <v>9</v>
      </c>
      <c r="B298" s="19" t="s">
        <v>115</v>
      </c>
      <c r="C298" s="96" t="s">
        <v>116</v>
      </c>
      <c r="D298" s="97"/>
      <c r="E298" s="97"/>
      <c r="F298" s="21" t="s">
        <v>9</v>
      </c>
      <c r="G298" s="27">
        <v>47</v>
      </c>
      <c r="H298" s="27"/>
      <c r="I298" s="23"/>
      <c r="J298" s="24">
        <f>IF(AND(G298= "",H298= ""), 0, ROUND(ROUND(I298, 2) * ROUND(IF(H298="",G298,H298),  2), 2))</f>
        <v>0</v>
      </c>
      <c r="K298" s="7"/>
      <c r="M298" s="25">
        <v>0.2</v>
      </c>
      <c r="Q298" s="7">
        <v>1411</v>
      </c>
    </row>
    <row r="299" spans="1:17" hidden="1" x14ac:dyDescent="0.25">
      <c r="A299" s="7" t="s">
        <v>74</v>
      </c>
    </row>
    <row r="300" spans="1:17" hidden="1" x14ac:dyDescent="0.25">
      <c r="A300" s="7" t="s">
        <v>74</v>
      </c>
    </row>
    <row r="301" spans="1:17" hidden="1" x14ac:dyDescent="0.25">
      <c r="A301" s="7" t="s">
        <v>64</v>
      </c>
    </row>
    <row r="302" spans="1:17" hidden="1" x14ac:dyDescent="0.25">
      <c r="A302" s="7" t="s">
        <v>58</v>
      </c>
    </row>
    <row r="303" spans="1:17" hidden="1" x14ac:dyDescent="0.25">
      <c r="A303" s="7" t="s">
        <v>65</v>
      </c>
    </row>
    <row r="304" spans="1:17" hidden="1" x14ac:dyDescent="0.25">
      <c r="A304" s="7" t="s">
        <v>66</v>
      </c>
    </row>
    <row r="305" spans="1:17" hidden="1" x14ac:dyDescent="0.25">
      <c r="A305" s="7" t="s">
        <v>41</v>
      </c>
    </row>
    <row r="306" spans="1:17" hidden="1" x14ac:dyDescent="0.25">
      <c r="A306" s="7" t="s">
        <v>58</v>
      </c>
    </row>
    <row r="307" spans="1:17" hidden="1" x14ac:dyDescent="0.25">
      <c r="A307" s="7" t="s">
        <v>42</v>
      </c>
    </row>
    <row r="308" spans="1:17" ht="22.9" customHeight="1" x14ac:dyDescent="0.25">
      <c r="A308" s="7">
        <v>9</v>
      </c>
      <c r="B308" s="19" t="s">
        <v>117</v>
      </c>
      <c r="C308" s="96" t="s">
        <v>118</v>
      </c>
      <c r="D308" s="97"/>
      <c r="E308" s="97"/>
      <c r="F308" s="21" t="s">
        <v>40</v>
      </c>
      <c r="G308" s="22">
        <v>1</v>
      </c>
      <c r="H308" s="22"/>
      <c r="I308" s="23"/>
      <c r="J308" s="24">
        <f>IF(AND(G308= "",H308= ""), 0, ROUND(ROUND(I308, 2) * ROUND(IF(H308="",G308,H308),  0), 2))</f>
        <v>0</v>
      </c>
      <c r="K308" s="7"/>
      <c r="M308" s="25">
        <v>0.2</v>
      </c>
      <c r="Q308" s="7">
        <v>1411</v>
      </c>
    </row>
    <row r="309" spans="1:17" hidden="1" x14ac:dyDescent="0.25">
      <c r="A309" s="7" t="s">
        <v>41</v>
      </c>
    </row>
    <row r="310" spans="1:17" hidden="1" x14ac:dyDescent="0.25">
      <c r="A310" s="7" t="s">
        <v>42</v>
      </c>
    </row>
    <row r="311" spans="1:17" x14ac:dyDescent="0.25">
      <c r="A311" s="7">
        <v>9</v>
      </c>
      <c r="B311" s="19" t="s">
        <v>119</v>
      </c>
      <c r="C311" s="96" t="s">
        <v>120</v>
      </c>
      <c r="D311" s="97"/>
      <c r="E311" s="97"/>
      <c r="F311" s="21" t="s">
        <v>40</v>
      </c>
      <c r="G311" s="22">
        <v>1</v>
      </c>
      <c r="H311" s="22"/>
      <c r="I311" s="23"/>
      <c r="J311" s="24">
        <f>IF(AND(G311= "",H311= ""), 0, ROUND(ROUND(I311, 2) * ROUND(IF(H311="",G311,H311),  0), 2))</f>
        <v>0</v>
      </c>
      <c r="K311" s="7"/>
      <c r="M311" s="25">
        <v>0.2</v>
      </c>
      <c r="Q311" s="7">
        <v>1411</v>
      </c>
    </row>
    <row r="312" spans="1:17" hidden="1" x14ac:dyDescent="0.25">
      <c r="A312" s="7" t="s">
        <v>41</v>
      </c>
    </row>
    <row r="313" spans="1:17" hidden="1" x14ac:dyDescent="0.25">
      <c r="A313" s="7" t="s">
        <v>42</v>
      </c>
    </row>
    <row r="314" spans="1:17" x14ac:dyDescent="0.25">
      <c r="A314" s="7" t="s">
        <v>49</v>
      </c>
      <c r="B314" s="20"/>
      <c r="C314" s="64"/>
      <c r="D314" s="64"/>
      <c r="E314" s="64"/>
      <c r="J314" s="20"/>
    </row>
    <row r="315" spans="1:17" x14ac:dyDescent="0.25">
      <c r="B315" s="20"/>
      <c r="C315" s="100" t="s">
        <v>112</v>
      </c>
      <c r="D315" s="63"/>
      <c r="E315" s="63"/>
      <c r="F315" s="98"/>
      <c r="G315" s="98"/>
      <c r="H315" s="98"/>
      <c r="I315" s="98"/>
      <c r="J315" s="99"/>
    </row>
    <row r="316" spans="1:17" x14ac:dyDescent="0.25">
      <c r="B316" s="20"/>
      <c r="C316" s="102"/>
      <c r="D316" s="60"/>
      <c r="E316" s="60"/>
      <c r="F316" s="60"/>
      <c r="G316" s="60"/>
      <c r="H316" s="60"/>
      <c r="I316" s="60"/>
      <c r="J316" s="101"/>
    </row>
    <row r="317" spans="1:17" x14ac:dyDescent="0.25">
      <c r="B317" s="20"/>
      <c r="C317" s="93" t="s">
        <v>50</v>
      </c>
      <c r="D317" s="94"/>
      <c r="E317" s="94"/>
      <c r="F317" s="91">
        <f>SUMIF(K294:K314, IF(K293="","",K293), J294:J314)</f>
        <v>0</v>
      </c>
      <c r="G317" s="91"/>
      <c r="H317" s="91"/>
      <c r="I317" s="91"/>
      <c r="J317" s="92"/>
    </row>
    <row r="318" spans="1:17" hidden="1" x14ac:dyDescent="0.25">
      <c r="B318" s="20"/>
      <c r="C318" s="90" t="s">
        <v>51</v>
      </c>
      <c r="D318" s="61"/>
      <c r="E318" s="61"/>
      <c r="F318" s="88">
        <f>ROUND(SUMIF(K294:K314, IF(K293="","",K293), J294:J314) * 0.2, 2)</f>
        <v>0</v>
      </c>
      <c r="G318" s="88"/>
      <c r="H318" s="88"/>
      <c r="I318" s="88"/>
      <c r="J318" s="89"/>
    </row>
    <row r="319" spans="1:17" hidden="1" x14ac:dyDescent="0.25">
      <c r="B319" s="20"/>
      <c r="C319" s="93" t="s">
        <v>52</v>
      </c>
      <c r="D319" s="94"/>
      <c r="E319" s="94"/>
      <c r="F319" s="91">
        <f>SUM(F317:F318)</f>
        <v>0</v>
      </c>
      <c r="G319" s="91"/>
      <c r="H319" s="91"/>
      <c r="I319" s="91"/>
      <c r="J319" s="92"/>
    </row>
    <row r="320" spans="1:17" ht="36" customHeight="1" x14ac:dyDescent="0.25">
      <c r="A320" s="7">
        <v>4</v>
      </c>
      <c r="B320" s="16" t="s">
        <v>121</v>
      </c>
      <c r="C320" s="103" t="s">
        <v>122</v>
      </c>
      <c r="D320" s="103"/>
      <c r="E320" s="103"/>
      <c r="F320" s="17"/>
      <c r="G320" s="17"/>
      <c r="H320" s="17"/>
      <c r="I320" s="17"/>
      <c r="J320" s="18"/>
      <c r="K320" s="7" t="s">
        <v>108</v>
      </c>
    </row>
    <row r="321" spans="1:17" x14ac:dyDescent="0.25">
      <c r="A321" s="7">
        <v>9</v>
      </c>
      <c r="B321" s="19" t="s">
        <v>123</v>
      </c>
      <c r="C321" s="96" t="s">
        <v>124</v>
      </c>
      <c r="D321" s="97"/>
      <c r="E321" s="97"/>
      <c r="F321" s="21" t="s">
        <v>73</v>
      </c>
      <c r="G321" s="28">
        <v>106</v>
      </c>
      <c r="H321" s="28"/>
      <c r="I321" s="23"/>
      <c r="J321" s="24">
        <f>IF(AND(G321= "",H321= ""), 0, ROUND(ROUND(I321, 2) * ROUND(IF(H321="",G321,H321),  3), 2))</f>
        <v>0</v>
      </c>
      <c r="K321" s="7" t="s">
        <v>108</v>
      </c>
      <c r="L321" s="7">
        <v>315746</v>
      </c>
      <c r="M321" s="25">
        <v>0.2</v>
      </c>
      <c r="Q321" s="7">
        <v>1411</v>
      </c>
    </row>
    <row r="322" spans="1:17" hidden="1" x14ac:dyDescent="0.25">
      <c r="A322" s="7" t="s">
        <v>74</v>
      </c>
    </row>
    <row r="323" spans="1:17" hidden="1" x14ac:dyDescent="0.25">
      <c r="A323" s="7" t="s">
        <v>64</v>
      </c>
    </row>
    <row r="324" spans="1:17" hidden="1" x14ac:dyDescent="0.25">
      <c r="A324" s="7" t="s">
        <v>58</v>
      </c>
    </row>
    <row r="325" spans="1:17" hidden="1" x14ac:dyDescent="0.25">
      <c r="A325" s="7" t="s">
        <v>65</v>
      </c>
    </row>
    <row r="326" spans="1:17" hidden="1" x14ac:dyDescent="0.25">
      <c r="A326" s="7" t="s">
        <v>66</v>
      </c>
    </row>
    <row r="327" spans="1:17" hidden="1" x14ac:dyDescent="0.25">
      <c r="A327" s="7" t="s">
        <v>41</v>
      </c>
    </row>
    <row r="328" spans="1:17" hidden="1" x14ac:dyDescent="0.25">
      <c r="A328" s="7" t="s">
        <v>58</v>
      </c>
    </row>
    <row r="329" spans="1:17" hidden="1" x14ac:dyDescent="0.25">
      <c r="A329" s="7" t="s">
        <v>42</v>
      </c>
    </row>
    <row r="330" spans="1:17" x14ac:dyDescent="0.25">
      <c r="A330" s="7">
        <v>9</v>
      </c>
      <c r="B330" s="19" t="s">
        <v>125</v>
      </c>
      <c r="C330" s="96" t="s">
        <v>126</v>
      </c>
      <c r="D330" s="97"/>
      <c r="E330" s="97"/>
      <c r="F330" s="21" t="s">
        <v>73</v>
      </c>
      <c r="G330" s="28">
        <v>53</v>
      </c>
      <c r="H330" s="28"/>
      <c r="I330" s="23"/>
      <c r="J330" s="24">
        <f>IF(AND(G330= "",H330= ""), 0, ROUND(ROUND(I330, 2) * ROUND(IF(H330="",G330,H330),  3), 2))</f>
        <v>0</v>
      </c>
      <c r="K330" s="7" t="s">
        <v>108</v>
      </c>
      <c r="L330" s="7">
        <v>315746</v>
      </c>
      <c r="M330" s="25">
        <v>0.2</v>
      </c>
      <c r="Q330" s="7">
        <v>1411</v>
      </c>
    </row>
    <row r="331" spans="1:17" hidden="1" x14ac:dyDescent="0.25">
      <c r="A331" s="7" t="s">
        <v>74</v>
      </c>
    </row>
    <row r="332" spans="1:17" hidden="1" x14ac:dyDescent="0.25">
      <c r="A332" s="7" t="s">
        <v>64</v>
      </c>
    </row>
    <row r="333" spans="1:17" hidden="1" x14ac:dyDescent="0.25">
      <c r="A333" s="7" t="s">
        <v>58</v>
      </c>
    </row>
    <row r="334" spans="1:17" hidden="1" x14ac:dyDescent="0.25">
      <c r="A334" s="7" t="s">
        <v>65</v>
      </c>
    </row>
    <row r="335" spans="1:17" hidden="1" x14ac:dyDescent="0.25">
      <c r="A335" s="7" t="s">
        <v>66</v>
      </c>
    </row>
    <row r="336" spans="1:17" hidden="1" x14ac:dyDescent="0.25">
      <c r="A336" s="7" t="s">
        <v>41</v>
      </c>
    </row>
    <row r="337" spans="1:17" hidden="1" x14ac:dyDescent="0.25">
      <c r="A337" s="7" t="s">
        <v>58</v>
      </c>
    </row>
    <row r="338" spans="1:17" hidden="1" x14ac:dyDescent="0.25">
      <c r="A338" s="7" t="s">
        <v>42</v>
      </c>
    </row>
    <row r="339" spans="1:17" x14ac:dyDescent="0.25">
      <c r="A339" s="7">
        <v>9</v>
      </c>
      <c r="B339" s="19" t="s">
        <v>127</v>
      </c>
      <c r="C339" s="96" t="s">
        <v>128</v>
      </c>
      <c r="D339" s="97"/>
      <c r="E339" s="97"/>
      <c r="F339" s="21" t="s">
        <v>57</v>
      </c>
      <c r="G339" s="27">
        <v>9</v>
      </c>
      <c r="H339" s="27"/>
      <c r="I339" s="23"/>
      <c r="J339" s="24">
        <f>IF(AND(G339= "",H339= ""), 0, ROUND(ROUND(I339, 2) * ROUND(IF(H339="",G339,H339),  2), 2))</f>
        <v>0</v>
      </c>
      <c r="K339" s="7" t="s">
        <v>108</v>
      </c>
      <c r="L339" s="7">
        <v>315746</v>
      </c>
      <c r="M339" s="25">
        <v>0.2</v>
      </c>
      <c r="Q339" s="7">
        <v>1411</v>
      </c>
    </row>
    <row r="340" spans="1:17" hidden="1" x14ac:dyDescent="0.25">
      <c r="A340" s="7" t="s">
        <v>74</v>
      </c>
    </row>
    <row r="341" spans="1:17" hidden="1" x14ac:dyDescent="0.25">
      <c r="A341" s="7" t="s">
        <v>64</v>
      </c>
    </row>
    <row r="342" spans="1:17" hidden="1" x14ac:dyDescent="0.25">
      <c r="A342" s="7" t="s">
        <v>58</v>
      </c>
    </row>
    <row r="343" spans="1:17" hidden="1" x14ac:dyDescent="0.25">
      <c r="A343" s="7" t="s">
        <v>65</v>
      </c>
    </row>
    <row r="344" spans="1:17" hidden="1" x14ac:dyDescent="0.25">
      <c r="A344" s="7" t="s">
        <v>66</v>
      </c>
    </row>
    <row r="345" spans="1:17" hidden="1" x14ac:dyDescent="0.25">
      <c r="A345" s="7" t="s">
        <v>41</v>
      </c>
    </row>
    <row r="346" spans="1:17" hidden="1" x14ac:dyDescent="0.25">
      <c r="A346" s="7" t="s">
        <v>58</v>
      </c>
    </row>
    <row r="347" spans="1:17" hidden="1" x14ac:dyDescent="0.25">
      <c r="A347" s="7" t="s">
        <v>42</v>
      </c>
    </row>
    <row r="348" spans="1:17" x14ac:dyDescent="0.25">
      <c r="A348" s="7">
        <v>9</v>
      </c>
      <c r="B348" s="19" t="s">
        <v>129</v>
      </c>
      <c r="C348" s="96" t="s">
        <v>130</v>
      </c>
      <c r="D348" s="97"/>
      <c r="E348" s="97"/>
      <c r="F348" s="21" t="s">
        <v>73</v>
      </c>
      <c r="G348" s="28">
        <v>47</v>
      </c>
      <c r="H348" s="28"/>
      <c r="I348" s="23"/>
      <c r="J348" s="24">
        <f>IF(AND(G348= "",H348= ""), 0, ROUND(ROUND(I348, 2) * ROUND(IF(H348="",G348,H348),  3), 2))</f>
        <v>0</v>
      </c>
      <c r="K348" s="7" t="s">
        <v>108</v>
      </c>
      <c r="L348" s="7">
        <v>315746</v>
      </c>
      <c r="M348" s="25">
        <v>0.2</v>
      </c>
      <c r="Q348" s="7">
        <v>1411</v>
      </c>
    </row>
    <row r="349" spans="1:17" hidden="1" x14ac:dyDescent="0.25">
      <c r="A349" s="7" t="s">
        <v>131</v>
      </c>
    </row>
    <row r="350" spans="1:17" hidden="1" x14ac:dyDescent="0.25">
      <c r="A350" s="7" t="s">
        <v>64</v>
      </c>
    </row>
    <row r="351" spans="1:17" hidden="1" x14ac:dyDescent="0.25">
      <c r="A351" s="7" t="s">
        <v>58</v>
      </c>
    </row>
    <row r="352" spans="1:17" hidden="1" x14ac:dyDescent="0.25">
      <c r="A352" s="7" t="s">
        <v>65</v>
      </c>
    </row>
    <row r="353" spans="1:17" hidden="1" x14ac:dyDescent="0.25">
      <c r="A353" s="7" t="s">
        <v>66</v>
      </c>
    </row>
    <row r="354" spans="1:17" hidden="1" x14ac:dyDescent="0.25">
      <c r="A354" s="7" t="s">
        <v>41</v>
      </c>
    </row>
    <row r="355" spans="1:17" hidden="1" x14ac:dyDescent="0.25">
      <c r="A355" s="7" t="s">
        <v>42</v>
      </c>
    </row>
    <row r="356" spans="1:17" x14ac:dyDescent="0.25">
      <c r="A356" s="7">
        <v>9</v>
      </c>
      <c r="B356" s="19" t="s">
        <v>132</v>
      </c>
      <c r="C356" s="96" t="s">
        <v>133</v>
      </c>
      <c r="D356" s="97"/>
      <c r="E356" s="97"/>
      <c r="F356" s="21" t="s">
        <v>73</v>
      </c>
      <c r="G356" s="28">
        <v>13</v>
      </c>
      <c r="H356" s="28"/>
      <c r="I356" s="23"/>
      <c r="J356" s="24">
        <f>IF(AND(G356= "",H356= ""), 0, ROUND(ROUND(I356, 2) * ROUND(IF(H356="",G356,H356),  3), 2))</f>
        <v>0</v>
      </c>
      <c r="K356" s="7" t="s">
        <v>108</v>
      </c>
      <c r="L356" s="7">
        <v>315746</v>
      </c>
      <c r="M356" s="25">
        <v>0.2</v>
      </c>
      <c r="Q356" s="7">
        <v>1411</v>
      </c>
    </row>
    <row r="357" spans="1:17" hidden="1" x14ac:dyDescent="0.25">
      <c r="A357" s="7" t="s">
        <v>74</v>
      </c>
    </row>
    <row r="358" spans="1:17" hidden="1" x14ac:dyDescent="0.25">
      <c r="A358" s="7" t="s">
        <v>64</v>
      </c>
    </row>
    <row r="359" spans="1:17" hidden="1" x14ac:dyDescent="0.25">
      <c r="A359" s="7" t="s">
        <v>58</v>
      </c>
    </row>
    <row r="360" spans="1:17" hidden="1" x14ac:dyDescent="0.25">
      <c r="A360" s="7" t="s">
        <v>65</v>
      </c>
    </row>
    <row r="361" spans="1:17" hidden="1" x14ac:dyDescent="0.25">
      <c r="A361" s="7" t="s">
        <v>66</v>
      </c>
    </row>
    <row r="362" spans="1:17" hidden="1" x14ac:dyDescent="0.25">
      <c r="A362" s="7" t="s">
        <v>41</v>
      </c>
    </row>
    <row r="363" spans="1:17" hidden="1" x14ac:dyDescent="0.25">
      <c r="A363" s="7" t="s">
        <v>42</v>
      </c>
    </row>
    <row r="364" spans="1:17" x14ac:dyDescent="0.25">
      <c r="A364" s="7">
        <v>9</v>
      </c>
      <c r="B364" s="19" t="s">
        <v>134</v>
      </c>
      <c r="C364" s="96" t="s">
        <v>135</v>
      </c>
      <c r="D364" s="97"/>
      <c r="E364" s="97"/>
      <c r="F364" s="21" t="s">
        <v>9</v>
      </c>
      <c r="G364" s="27">
        <v>62</v>
      </c>
      <c r="H364" s="27"/>
      <c r="I364" s="23"/>
      <c r="J364" s="24">
        <f>IF(AND(G364= "",H364= ""), 0, ROUND(ROUND(I364, 2) * ROUND(IF(H364="",G364,H364),  2), 2))</f>
        <v>0</v>
      </c>
      <c r="K364" s="7" t="s">
        <v>108</v>
      </c>
      <c r="L364" s="7">
        <v>315746</v>
      </c>
      <c r="M364" s="25">
        <v>0.2</v>
      </c>
      <c r="Q364" s="7">
        <v>1411</v>
      </c>
    </row>
    <row r="365" spans="1:17" hidden="1" x14ac:dyDescent="0.25">
      <c r="A365" s="7" t="s">
        <v>74</v>
      </c>
    </row>
    <row r="366" spans="1:17" hidden="1" x14ac:dyDescent="0.25">
      <c r="A366" s="7" t="s">
        <v>64</v>
      </c>
    </row>
    <row r="367" spans="1:17" hidden="1" x14ac:dyDescent="0.25">
      <c r="A367" s="7" t="s">
        <v>58</v>
      </c>
    </row>
    <row r="368" spans="1:17" hidden="1" x14ac:dyDescent="0.25">
      <c r="A368" s="7" t="s">
        <v>65</v>
      </c>
    </row>
    <row r="369" spans="1:17" hidden="1" x14ac:dyDescent="0.25">
      <c r="A369" s="7" t="s">
        <v>66</v>
      </c>
    </row>
    <row r="370" spans="1:17" hidden="1" x14ac:dyDescent="0.25">
      <c r="A370" s="7" t="s">
        <v>41</v>
      </c>
    </row>
    <row r="371" spans="1:17" hidden="1" x14ac:dyDescent="0.25">
      <c r="A371" s="7" t="s">
        <v>42</v>
      </c>
    </row>
    <row r="372" spans="1:17" x14ac:dyDescent="0.25">
      <c r="A372" s="7">
        <v>9</v>
      </c>
      <c r="B372" s="19" t="s">
        <v>136</v>
      </c>
      <c r="C372" s="96" t="s">
        <v>137</v>
      </c>
      <c r="D372" s="97"/>
      <c r="E372" s="97"/>
      <c r="F372" s="21" t="s">
        <v>57</v>
      </c>
      <c r="G372" s="27">
        <v>67</v>
      </c>
      <c r="H372" s="27"/>
      <c r="I372" s="23"/>
      <c r="J372" s="24">
        <f>IF(AND(G372= "",H372= ""), 0, ROUND(ROUND(I372, 2) * ROUND(IF(H372="",G372,H372),  2), 2))</f>
        <v>0</v>
      </c>
      <c r="K372" s="7" t="s">
        <v>108</v>
      </c>
      <c r="L372" s="7">
        <v>315746</v>
      </c>
      <c r="M372" s="25">
        <v>0.2</v>
      </c>
      <c r="Q372" s="7">
        <v>1411</v>
      </c>
    </row>
    <row r="373" spans="1:17" hidden="1" x14ac:dyDescent="0.25">
      <c r="A373" s="7" t="s">
        <v>74</v>
      </c>
    </row>
    <row r="374" spans="1:17" hidden="1" x14ac:dyDescent="0.25">
      <c r="A374" s="7" t="s">
        <v>64</v>
      </c>
    </row>
    <row r="375" spans="1:17" hidden="1" x14ac:dyDescent="0.25">
      <c r="A375" s="7" t="s">
        <v>58</v>
      </c>
    </row>
    <row r="376" spans="1:17" hidden="1" x14ac:dyDescent="0.25">
      <c r="A376" s="7" t="s">
        <v>65</v>
      </c>
    </row>
    <row r="377" spans="1:17" hidden="1" x14ac:dyDescent="0.25">
      <c r="A377" s="7" t="s">
        <v>66</v>
      </c>
    </row>
    <row r="378" spans="1:17" hidden="1" x14ac:dyDescent="0.25">
      <c r="A378" s="7" t="s">
        <v>41</v>
      </c>
    </row>
    <row r="379" spans="1:17" hidden="1" x14ac:dyDescent="0.25">
      <c r="A379" s="7" t="s">
        <v>42</v>
      </c>
    </row>
    <row r="380" spans="1:17" x14ac:dyDescent="0.25">
      <c r="A380" s="7">
        <v>9</v>
      </c>
      <c r="B380" s="19" t="s">
        <v>138</v>
      </c>
      <c r="C380" s="96" t="s">
        <v>139</v>
      </c>
      <c r="D380" s="97"/>
      <c r="E380" s="97"/>
      <c r="F380" s="21" t="s">
        <v>10</v>
      </c>
      <c r="G380" s="22">
        <v>1</v>
      </c>
      <c r="H380" s="22"/>
      <c r="I380" s="23"/>
      <c r="J380" s="24">
        <f>IF(AND(G380= "",H380= ""), 0, ROUND(ROUND(I380, 2) * ROUND(IF(H380="",G380,H380),  0), 2))</f>
        <v>0</v>
      </c>
      <c r="K380" s="7" t="s">
        <v>108</v>
      </c>
      <c r="L380" s="7">
        <v>315746</v>
      </c>
      <c r="M380" s="25">
        <v>0.2</v>
      </c>
      <c r="Q380" s="7">
        <v>1411</v>
      </c>
    </row>
    <row r="381" spans="1:17" hidden="1" x14ac:dyDescent="0.25">
      <c r="A381" s="7" t="s">
        <v>41</v>
      </c>
    </row>
    <row r="382" spans="1:17" hidden="1" x14ac:dyDescent="0.25">
      <c r="A382" s="7" t="s">
        <v>42</v>
      </c>
    </row>
    <row r="383" spans="1:17" x14ac:dyDescent="0.25">
      <c r="A383" s="7" t="s">
        <v>49</v>
      </c>
      <c r="B383" s="20"/>
      <c r="C383" s="64"/>
      <c r="D383" s="64"/>
      <c r="E383" s="64"/>
      <c r="J383" s="20"/>
    </row>
    <row r="384" spans="1:17" x14ac:dyDescent="0.25">
      <c r="B384" s="20"/>
      <c r="C384" s="100" t="s">
        <v>140</v>
      </c>
      <c r="D384" s="63"/>
      <c r="E384" s="63"/>
      <c r="F384" s="98" t="s">
        <v>141</v>
      </c>
      <c r="G384" s="98"/>
      <c r="H384" s="98"/>
      <c r="I384" s="98"/>
      <c r="J384" s="99"/>
    </row>
    <row r="385" spans="2:10" x14ac:dyDescent="0.25">
      <c r="B385" s="20"/>
      <c r="C385" s="102"/>
      <c r="D385" s="60"/>
      <c r="E385" s="60"/>
      <c r="F385" s="60"/>
      <c r="G385" s="60"/>
      <c r="H385" s="60"/>
      <c r="I385" s="60"/>
      <c r="J385" s="101"/>
    </row>
    <row r="386" spans="2:10" x14ac:dyDescent="0.25">
      <c r="B386" s="20"/>
      <c r="C386" s="93" t="s">
        <v>50</v>
      </c>
      <c r="D386" s="94"/>
      <c r="E386" s="94"/>
      <c r="F386" s="91">
        <f>SUMIF(K321:K383, IF(K320="","",K320), J321:J383)</f>
        <v>0</v>
      </c>
      <c r="G386" s="91"/>
      <c r="H386" s="91"/>
      <c r="I386" s="91"/>
      <c r="J386" s="92"/>
    </row>
    <row r="387" spans="2:10" hidden="1" x14ac:dyDescent="0.25">
      <c r="B387" s="20"/>
      <c r="C387" s="90" t="s">
        <v>51</v>
      </c>
      <c r="D387" s="61"/>
      <c r="E387" s="61"/>
      <c r="F387" s="88">
        <f>ROUND(SUMIF(K321:K383, IF(K320="","",K320), J321:J383) * 0.2, 2)</f>
        <v>0</v>
      </c>
      <c r="G387" s="88"/>
      <c r="H387" s="88"/>
      <c r="I387" s="88"/>
      <c r="J387" s="89"/>
    </row>
    <row r="388" spans="2:10" hidden="1" x14ac:dyDescent="0.25">
      <c r="B388" s="20"/>
      <c r="C388" s="93" t="s">
        <v>52</v>
      </c>
      <c r="D388" s="94"/>
      <c r="E388" s="94"/>
      <c r="F388" s="91">
        <f>SUM(F386:F387)</f>
        <v>0</v>
      </c>
      <c r="G388" s="91"/>
      <c r="H388" s="91"/>
      <c r="I388" s="91"/>
      <c r="J388" s="92"/>
    </row>
    <row r="389" spans="2:10" ht="57.2" customHeight="1" x14ac:dyDescent="0.25">
      <c r="B389" s="3"/>
      <c r="C389" s="95" t="s">
        <v>142</v>
      </c>
      <c r="D389" s="95"/>
      <c r="E389" s="95"/>
      <c r="F389" s="95"/>
      <c r="G389" s="95"/>
      <c r="H389" s="95"/>
      <c r="I389" s="95"/>
      <c r="J389" s="95"/>
    </row>
    <row r="391" spans="2:10" ht="15.75" x14ac:dyDescent="0.25">
      <c r="C391" s="72" t="s">
        <v>143</v>
      </c>
      <c r="D391" s="72"/>
      <c r="E391" s="72"/>
      <c r="F391" s="72"/>
      <c r="G391" s="72"/>
      <c r="H391" s="72"/>
      <c r="I391" s="72"/>
      <c r="J391" s="72"/>
    </row>
    <row r="392" spans="2:10" ht="16.899999999999999" customHeight="1" x14ac:dyDescent="0.25">
      <c r="C392" s="86" t="s">
        <v>144</v>
      </c>
      <c r="D392" s="87"/>
      <c r="E392" s="87"/>
      <c r="F392" s="85">
        <f>SUMIF(K6:K15, "", J6:J15)</f>
        <v>0</v>
      </c>
      <c r="G392" s="85"/>
      <c r="H392" s="85"/>
      <c r="I392" s="85"/>
      <c r="J392" s="85"/>
    </row>
    <row r="393" spans="2:10" ht="33.75" customHeight="1" x14ac:dyDescent="0.25">
      <c r="C393" s="86" t="s">
        <v>145</v>
      </c>
      <c r="D393" s="87"/>
      <c r="E393" s="87"/>
      <c r="F393" s="85">
        <f>SUMIF(K25:K25, "", J25:J25)</f>
        <v>0</v>
      </c>
      <c r="G393" s="85"/>
      <c r="H393" s="85"/>
      <c r="I393" s="85"/>
      <c r="J393" s="85"/>
    </row>
    <row r="394" spans="2:10" ht="16.899999999999999" customHeight="1" x14ac:dyDescent="0.25">
      <c r="C394" s="86" t="s">
        <v>146</v>
      </c>
      <c r="D394" s="87"/>
      <c r="E394" s="87"/>
      <c r="F394" s="85">
        <f>SUMIF(K36:K50, "", J36:J50)</f>
        <v>0</v>
      </c>
      <c r="G394" s="85"/>
      <c r="H394" s="85"/>
      <c r="I394" s="85"/>
      <c r="J394" s="85"/>
    </row>
    <row r="395" spans="2:10" ht="16.899999999999999" customHeight="1" x14ac:dyDescent="0.25">
      <c r="C395" s="86" t="s">
        <v>147</v>
      </c>
      <c r="D395" s="87"/>
      <c r="E395" s="87"/>
      <c r="F395" s="85">
        <f>SUMIF(K66:K135, "", J66:J135)</f>
        <v>0</v>
      </c>
      <c r="G395" s="85"/>
      <c r="H395" s="85"/>
      <c r="I395" s="85"/>
      <c r="J395" s="85"/>
    </row>
    <row r="396" spans="2:10" ht="16.899999999999999" customHeight="1" x14ac:dyDescent="0.25">
      <c r="C396" s="86" t="s">
        <v>148</v>
      </c>
      <c r="D396" s="87"/>
      <c r="E396" s="87"/>
      <c r="F396" s="85">
        <f>SUMIF(K153:K216, "", J153:J216)</f>
        <v>0</v>
      </c>
      <c r="G396" s="85"/>
      <c r="H396" s="85"/>
      <c r="I396" s="85"/>
      <c r="J396" s="85"/>
    </row>
    <row r="397" spans="2:10" ht="16.899999999999999" customHeight="1" x14ac:dyDescent="0.25">
      <c r="C397" s="86" t="s">
        <v>149</v>
      </c>
      <c r="D397" s="87"/>
      <c r="E397" s="87"/>
      <c r="F397" s="85">
        <f>SUMIF(K232:K278, "", J232:J278)</f>
        <v>0</v>
      </c>
      <c r="G397" s="85"/>
      <c r="H397" s="85"/>
      <c r="I397" s="85"/>
      <c r="J397" s="85"/>
    </row>
    <row r="398" spans="2:10" ht="36" customHeight="1" x14ac:dyDescent="0.25">
      <c r="C398" s="86" t="s">
        <v>150</v>
      </c>
      <c r="D398" s="87"/>
      <c r="E398" s="87"/>
      <c r="F398" s="85">
        <f>SUMIF(K294:K311, "", J294:J311)</f>
        <v>0</v>
      </c>
      <c r="G398" s="85"/>
      <c r="H398" s="85"/>
      <c r="I398" s="85"/>
      <c r="J398" s="85"/>
    </row>
    <row r="399" spans="2:10" ht="27.2" customHeight="1" x14ac:dyDescent="0.25">
      <c r="C399" s="73" t="s">
        <v>151</v>
      </c>
      <c r="D399" s="74"/>
      <c r="E399" s="74"/>
      <c r="F399" s="29"/>
      <c r="G399" s="29"/>
      <c r="H399" s="29"/>
      <c r="I399" s="29"/>
      <c r="J399" s="30"/>
    </row>
    <row r="400" spans="2:10" x14ac:dyDescent="0.25">
      <c r="C400" s="75"/>
      <c r="D400" s="76"/>
      <c r="E400" s="76"/>
      <c r="F400" s="76"/>
      <c r="G400" s="76"/>
      <c r="H400" s="76"/>
      <c r="I400" s="76"/>
      <c r="J400" s="77"/>
    </row>
    <row r="401" spans="1:13" x14ac:dyDescent="0.25">
      <c r="A401" s="31"/>
      <c r="C401" s="78" t="s">
        <v>50</v>
      </c>
      <c r="D401" s="60"/>
      <c r="E401" s="60"/>
      <c r="F401" s="62">
        <f>SUMIF(K5:K389, IF(K4="","",K4), J5:J389)</f>
        <v>0</v>
      </c>
      <c r="G401" s="65"/>
      <c r="H401" s="65"/>
      <c r="I401" s="65"/>
      <c r="J401" s="79"/>
    </row>
    <row r="402" spans="1:13" x14ac:dyDescent="0.25">
      <c r="A402" s="31"/>
      <c r="C402" s="78" t="s">
        <v>51</v>
      </c>
      <c r="D402" s="60"/>
      <c r="E402" s="60"/>
      <c r="F402" s="62">
        <f>ROUND(SUMIF(K5:K389, IF(K4="","",K4), J5:J389) * 0.2, 2)</f>
        <v>0</v>
      </c>
      <c r="G402" s="65"/>
      <c r="H402" s="65"/>
      <c r="I402" s="65"/>
      <c r="J402" s="79"/>
    </row>
    <row r="403" spans="1:13" x14ac:dyDescent="0.25">
      <c r="C403" s="80" t="s">
        <v>52</v>
      </c>
      <c r="D403" s="71"/>
      <c r="E403" s="71"/>
      <c r="F403" s="81">
        <f>SUM(F401:F402)</f>
        <v>0</v>
      </c>
      <c r="G403" s="82"/>
      <c r="H403" s="82"/>
      <c r="I403" s="82"/>
      <c r="J403" s="83"/>
    </row>
    <row r="404" spans="1:13" x14ac:dyDescent="0.25">
      <c r="C404" s="84"/>
      <c r="D404" s="64"/>
      <c r="E404" s="64"/>
      <c r="F404" s="64"/>
      <c r="G404" s="64"/>
      <c r="H404" s="64"/>
      <c r="I404" s="64"/>
      <c r="J404" s="64"/>
    </row>
    <row r="405" spans="1:13" x14ac:dyDescent="0.25">
      <c r="C405" s="70" t="s">
        <v>152</v>
      </c>
      <c r="D405" s="64"/>
      <c r="E405" s="64"/>
      <c r="F405" s="64"/>
      <c r="G405" s="64"/>
      <c r="H405" s="64"/>
      <c r="I405" s="64"/>
      <c r="J405" s="64"/>
    </row>
    <row r="406" spans="1:13" x14ac:dyDescent="0.25">
      <c r="C406" s="71" t="str">
        <f>IF(Paramètres!AA2&lt;&gt;"",Paramètres!AA2,"")</f>
        <v xml:space="preserve">Zéro euro </v>
      </c>
      <c r="D406" s="71"/>
      <c r="E406" s="71"/>
      <c r="F406" s="71"/>
      <c r="G406" s="71"/>
      <c r="H406" s="71"/>
      <c r="I406" s="71"/>
      <c r="J406" s="71"/>
    </row>
    <row r="407" spans="1:13" x14ac:dyDescent="0.25">
      <c r="C407" s="71"/>
      <c r="D407" s="71"/>
      <c r="E407" s="71"/>
      <c r="F407" s="71"/>
      <c r="G407" s="71"/>
      <c r="H407" s="71"/>
      <c r="I407" s="71"/>
      <c r="J407" s="71"/>
    </row>
    <row r="409" spans="1:13" ht="15.75" x14ac:dyDescent="0.25">
      <c r="C409" s="72" t="s">
        <v>153</v>
      </c>
      <c r="D409" s="72"/>
      <c r="E409" s="72"/>
      <c r="F409" s="72"/>
      <c r="G409" s="72"/>
      <c r="H409" s="72"/>
      <c r="I409" s="72"/>
      <c r="J409" s="72"/>
    </row>
    <row r="410" spans="1:13" x14ac:dyDescent="0.25">
      <c r="C410" s="61" t="s">
        <v>154</v>
      </c>
      <c r="D410" s="61"/>
      <c r="E410" s="61"/>
      <c r="L410" s="7">
        <v>1</v>
      </c>
    </row>
    <row r="411" spans="1:13" x14ac:dyDescent="0.25">
      <c r="C411" s="66" t="s">
        <v>155</v>
      </c>
      <c r="D411" s="66"/>
      <c r="E411" s="66"/>
      <c r="F411" s="67">
        <f>SUMIF(L5:L389,L411, J5:J389)</f>
        <v>0</v>
      </c>
      <c r="G411" s="67"/>
      <c r="H411" s="67"/>
      <c r="I411" s="67"/>
      <c r="J411" s="67"/>
      <c r="K411" s="7">
        <v>1</v>
      </c>
      <c r="L411" s="7">
        <v>133364</v>
      </c>
    </row>
    <row r="412" spans="1:13" hidden="1" x14ac:dyDescent="0.25">
      <c r="A412" s="7">
        <v>0.2</v>
      </c>
      <c r="C412" s="33" t="str">
        <f>"	- dont T.V.A. à 20% sur " &amp;ROUND((SUMPRODUCT((L5:L389=L411)*1, J5:J389,(M5:M389=A412)*1)), 2)&amp; "€ :"</f>
        <v xml:space="preserve">	- dont T.V.A. à 20% sur 0€ :</v>
      </c>
      <c r="D412" s="33"/>
      <c r="E412" s="33"/>
      <c r="F412" s="68"/>
      <c r="G412" s="68"/>
      <c r="H412" s="68"/>
      <c r="I412" s="68"/>
      <c r="J412" s="68"/>
      <c r="K412" s="7">
        <v>1</v>
      </c>
      <c r="M412" s="7">
        <f>ROUND((SUMPRODUCT((L5:L389=L411)*1, J5:J389,(M5:M389=A412)*1))*A412, 2)</f>
        <v>0</v>
      </c>
    </row>
    <row r="413" spans="1:13" x14ac:dyDescent="0.25">
      <c r="C413" s="66" t="s">
        <v>156</v>
      </c>
      <c r="D413" s="66"/>
      <c r="E413" s="66"/>
      <c r="F413" s="32"/>
      <c r="G413" s="32"/>
      <c r="H413" s="32"/>
      <c r="I413" s="32"/>
      <c r="J413" s="32"/>
    </row>
    <row r="414" spans="1:13" x14ac:dyDescent="0.25">
      <c r="C414" s="69" t="s">
        <v>157</v>
      </c>
      <c r="D414" s="69"/>
      <c r="E414" s="69"/>
      <c r="F414" s="67">
        <f>SUM(F411:F412)</f>
        <v>0</v>
      </c>
      <c r="G414" s="67"/>
      <c r="H414" s="67"/>
      <c r="I414" s="67"/>
      <c r="J414" s="67"/>
    </row>
    <row r="415" spans="1:13" x14ac:dyDescent="0.25">
      <c r="C415" s="69" t="s">
        <v>158</v>
      </c>
      <c r="D415" s="69"/>
      <c r="E415" s="69"/>
      <c r="F415" s="67">
        <f>SUM(M411:M412)</f>
        <v>0</v>
      </c>
      <c r="G415" s="67"/>
      <c r="H415" s="67"/>
      <c r="I415" s="67"/>
      <c r="J415" s="67"/>
    </row>
    <row r="416" spans="1:13" x14ac:dyDescent="0.25">
      <c r="C416" s="69" t="s">
        <v>159</v>
      </c>
      <c r="D416" s="69"/>
      <c r="E416" s="69"/>
      <c r="F416" s="67">
        <f>SUM(F414:F415)</f>
        <v>0</v>
      </c>
      <c r="G416" s="67"/>
      <c r="H416" s="67"/>
      <c r="I416" s="67"/>
      <c r="J416" s="67"/>
    </row>
    <row r="417" spans="1:13" x14ac:dyDescent="0.25">
      <c r="C417" s="61" t="s">
        <v>160</v>
      </c>
      <c r="D417" s="61"/>
      <c r="E417" s="61"/>
      <c r="L417" s="7">
        <v>2</v>
      </c>
    </row>
    <row r="418" spans="1:13" x14ac:dyDescent="0.25">
      <c r="C418" s="66" t="s">
        <v>161</v>
      </c>
      <c r="D418" s="66"/>
      <c r="E418" s="66"/>
      <c r="F418" s="67">
        <f>SUMIF(L5:L389,L418, J5:J389)</f>
        <v>0</v>
      </c>
      <c r="G418" s="67"/>
      <c r="H418" s="67"/>
      <c r="I418" s="67"/>
      <c r="J418" s="67"/>
      <c r="K418" s="7">
        <v>2</v>
      </c>
      <c r="L418" s="7">
        <v>215892</v>
      </c>
    </row>
    <row r="419" spans="1:13" hidden="1" x14ac:dyDescent="0.25">
      <c r="A419" s="7">
        <v>0.2</v>
      </c>
      <c r="C419" s="33" t="str">
        <f>"	- dont T.V.A. à 20% sur " &amp;ROUND((SUMPRODUCT((L5:L389=L418)*1, J5:J389,(M5:M389=A419)*1)), 2)&amp; "€ :"</f>
        <v xml:space="preserve">	- dont T.V.A. à 20% sur 0€ :</v>
      </c>
      <c r="D419" s="33"/>
      <c r="E419" s="33"/>
      <c r="F419" s="68"/>
      <c r="G419" s="68"/>
      <c r="H419" s="68"/>
      <c r="I419" s="68"/>
      <c r="J419" s="68"/>
      <c r="K419" s="7">
        <v>2</v>
      </c>
      <c r="M419" s="7">
        <f>ROUND((SUMPRODUCT((L5:L389=L418)*1, J5:J389,(M5:M389=A419)*1))*A419, 2)</f>
        <v>0</v>
      </c>
    </row>
    <row r="420" spans="1:13" x14ac:dyDescent="0.25">
      <c r="C420" s="66" t="s">
        <v>162</v>
      </c>
      <c r="D420" s="66"/>
      <c r="E420" s="66"/>
      <c r="F420" s="32"/>
      <c r="G420" s="32"/>
      <c r="H420" s="32"/>
      <c r="I420" s="32"/>
      <c r="J420" s="32"/>
    </row>
    <row r="421" spans="1:13" x14ac:dyDescent="0.25">
      <c r="C421" s="69" t="s">
        <v>157</v>
      </c>
      <c r="D421" s="69"/>
      <c r="E421" s="69"/>
      <c r="F421" s="67">
        <f>SUM(F418:F419)</f>
        <v>0</v>
      </c>
      <c r="G421" s="67"/>
      <c r="H421" s="67"/>
      <c r="I421" s="67"/>
      <c r="J421" s="67"/>
    </row>
    <row r="422" spans="1:13" x14ac:dyDescent="0.25">
      <c r="C422" s="69" t="s">
        <v>158</v>
      </c>
      <c r="D422" s="69"/>
      <c r="E422" s="69"/>
      <c r="F422" s="67">
        <f>SUM(M418:M419)</f>
        <v>0</v>
      </c>
      <c r="G422" s="67"/>
      <c r="H422" s="67"/>
      <c r="I422" s="67"/>
      <c r="J422" s="67"/>
    </row>
    <row r="423" spans="1:13" x14ac:dyDescent="0.25">
      <c r="C423" s="69" t="s">
        <v>159</v>
      </c>
      <c r="D423" s="69"/>
      <c r="E423" s="69"/>
      <c r="F423" s="67">
        <f>SUM(F421:F422)</f>
        <v>0</v>
      </c>
      <c r="G423" s="67"/>
      <c r="H423" s="67"/>
      <c r="I423" s="67"/>
      <c r="J423" s="67"/>
    </row>
    <row r="424" spans="1:13" x14ac:dyDescent="0.25">
      <c r="C424" s="61" t="s">
        <v>163</v>
      </c>
      <c r="D424" s="61"/>
      <c r="E424" s="61"/>
      <c r="L424" s="7">
        <v>3</v>
      </c>
    </row>
    <row r="425" spans="1:13" x14ac:dyDescent="0.25">
      <c r="C425" s="66" t="s">
        <v>164</v>
      </c>
      <c r="D425" s="66"/>
      <c r="E425" s="66"/>
      <c r="F425" s="67">
        <f>SUMIF(L5:L389,L425, J5:J389)</f>
        <v>0</v>
      </c>
      <c r="G425" s="67"/>
      <c r="H425" s="67"/>
      <c r="I425" s="67"/>
      <c r="J425" s="67"/>
      <c r="K425" s="7">
        <v>3</v>
      </c>
      <c r="L425" s="7">
        <v>315746</v>
      </c>
    </row>
    <row r="426" spans="1:13" hidden="1" x14ac:dyDescent="0.25">
      <c r="A426" s="7">
        <v>0.2</v>
      </c>
      <c r="C426" s="33" t="str">
        <f>"	- dont T.V.A. à 20% sur " &amp;ROUND((SUMPRODUCT((L5:L389=L425)*1, J5:J389,(M5:M389=A426)*1)), 2)&amp; "€ :"</f>
        <v xml:space="preserve">	- dont T.V.A. à 20% sur 0€ :</v>
      </c>
      <c r="D426" s="33"/>
      <c r="E426" s="33"/>
      <c r="F426" s="68"/>
      <c r="G426" s="68"/>
      <c r="H426" s="68"/>
      <c r="I426" s="68"/>
      <c r="J426" s="68"/>
      <c r="K426" s="7">
        <v>3</v>
      </c>
      <c r="M426" s="7">
        <f>ROUND((SUMPRODUCT((L5:L389=L425)*1, J5:J389,(M5:M389=A426)*1))*A426, 2)</f>
        <v>0</v>
      </c>
    </row>
    <row r="427" spans="1:13" x14ac:dyDescent="0.25">
      <c r="C427" s="66" t="s">
        <v>165</v>
      </c>
      <c r="D427" s="66"/>
      <c r="E427" s="66"/>
      <c r="F427" s="32"/>
      <c r="G427" s="32"/>
      <c r="H427" s="32"/>
      <c r="I427" s="32"/>
      <c r="J427" s="32"/>
    </row>
    <row r="428" spans="1:13" x14ac:dyDescent="0.25">
      <c r="C428" s="69" t="s">
        <v>157</v>
      </c>
      <c r="D428" s="69"/>
      <c r="E428" s="69"/>
      <c r="F428" s="67">
        <f>SUM(F425:F426)</f>
        <v>0</v>
      </c>
      <c r="G428" s="67"/>
      <c r="H428" s="67"/>
      <c r="I428" s="67"/>
      <c r="J428" s="67"/>
    </row>
    <row r="429" spans="1:13" x14ac:dyDescent="0.25">
      <c r="C429" s="69" t="s">
        <v>158</v>
      </c>
      <c r="D429" s="69"/>
      <c r="E429" s="69"/>
      <c r="F429" s="67">
        <f>SUM(M425:M426)</f>
        <v>0</v>
      </c>
      <c r="G429" s="67"/>
      <c r="H429" s="67"/>
      <c r="I429" s="67"/>
      <c r="J429" s="67"/>
    </row>
    <row r="430" spans="1:13" x14ac:dyDescent="0.25">
      <c r="C430" s="69" t="s">
        <v>159</v>
      </c>
      <c r="D430" s="69"/>
      <c r="E430" s="69"/>
      <c r="F430" s="67">
        <f>SUM(F428:F429)</f>
        <v>0</v>
      </c>
      <c r="G430" s="67"/>
      <c r="H430" s="67"/>
      <c r="I430" s="67"/>
      <c r="J430" s="67"/>
    </row>
    <row r="432" spans="1:13" hidden="1" x14ac:dyDescent="0.25">
      <c r="C432" s="63" t="s">
        <v>166</v>
      </c>
      <c r="D432" s="63"/>
      <c r="E432" s="63"/>
      <c r="F432" s="63"/>
      <c r="G432" s="63"/>
      <c r="H432" s="63"/>
      <c r="I432" s="63"/>
      <c r="J432" s="63"/>
    </row>
    <row r="433" spans="1:11" hidden="1" x14ac:dyDescent="0.25">
      <c r="C433" s="61" t="s">
        <v>167</v>
      </c>
      <c r="D433" s="61"/>
      <c r="E433" s="61"/>
      <c r="F433" s="62">
        <f>SUMIF(K5:K389, IF(K4="","",K4), J5:J389)</f>
        <v>0</v>
      </c>
      <c r="G433" s="62"/>
      <c r="H433" s="62"/>
      <c r="I433" s="62"/>
      <c r="J433" s="62"/>
    </row>
    <row r="434" spans="1:11" hidden="1" x14ac:dyDescent="0.25">
      <c r="A434" s="31"/>
      <c r="C434" s="61" t="s">
        <v>168</v>
      </c>
      <c r="D434" s="64"/>
      <c r="E434" s="64"/>
      <c r="F434" s="62">
        <f>ROUND(SUMIF(K5:K389, IF(K4="","",K4), J5:J389) * 0.2, 2)</f>
        <v>0</v>
      </c>
      <c r="G434" s="65"/>
      <c r="H434" s="65"/>
      <c r="I434" s="65"/>
      <c r="J434" s="65"/>
    </row>
    <row r="435" spans="1:11" hidden="1" x14ac:dyDescent="0.25">
      <c r="C435" s="61" t="s">
        <v>169</v>
      </c>
      <c r="D435" s="64"/>
      <c r="E435" s="64"/>
      <c r="F435" s="62">
        <f>SUM(F433:F434)</f>
        <v>0</v>
      </c>
      <c r="G435" s="65"/>
      <c r="H435" s="65"/>
      <c r="I435" s="65"/>
      <c r="J435" s="65"/>
    </row>
    <row r="436" spans="1:11" x14ac:dyDescent="0.25">
      <c r="C436" s="63" t="s">
        <v>170</v>
      </c>
      <c r="D436" s="63"/>
      <c r="E436" s="63"/>
      <c r="F436" s="63"/>
      <c r="G436" s="63"/>
      <c r="H436" s="63"/>
      <c r="I436" s="63"/>
      <c r="J436" s="63"/>
      <c r="K436" s="7">
        <v>1</v>
      </c>
    </row>
    <row r="437" spans="1:11" x14ac:dyDescent="0.25">
      <c r="C437" s="61" t="s">
        <v>167</v>
      </c>
      <c r="D437" s="61"/>
      <c r="E437" s="61"/>
      <c r="F437" s="62">
        <f>SUM(SUMIF(K410:K430,K436, F410:F430),F433)</f>
        <v>0</v>
      </c>
      <c r="G437" s="62"/>
      <c r="H437" s="62"/>
      <c r="I437" s="62"/>
      <c r="J437" s="62"/>
    </row>
    <row r="438" spans="1:11" x14ac:dyDescent="0.25">
      <c r="C438" s="61" t="s">
        <v>168</v>
      </c>
      <c r="D438" s="61"/>
      <c r="E438" s="61"/>
      <c r="F438" s="62">
        <f>SUM(SUMIF(K410:K430,K436, M410:M430),F434)</f>
        <v>0</v>
      </c>
      <c r="G438" s="62"/>
      <c r="H438" s="62"/>
      <c r="I438" s="62"/>
      <c r="J438" s="62"/>
    </row>
    <row r="439" spans="1:11" x14ac:dyDescent="0.25">
      <c r="C439" s="61" t="s">
        <v>169</v>
      </c>
      <c r="D439" s="61"/>
      <c r="E439" s="61"/>
      <c r="F439" s="62">
        <f>SUM(F437:F438)</f>
        <v>0</v>
      </c>
      <c r="G439" s="62"/>
      <c r="H439" s="62"/>
      <c r="I439" s="62"/>
      <c r="J439" s="62"/>
    </row>
    <row r="440" spans="1:11" x14ac:dyDescent="0.25">
      <c r="C440" s="63" t="s">
        <v>171</v>
      </c>
      <c r="D440" s="63"/>
      <c r="E440" s="63"/>
      <c r="F440" s="63"/>
      <c r="G440" s="63"/>
      <c r="H440" s="63"/>
      <c r="I440" s="63"/>
      <c r="J440" s="63"/>
      <c r="K440" s="7">
        <v>2</v>
      </c>
    </row>
    <row r="441" spans="1:11" x14ac:dyDescent="0.25">
      <c r="C441" s="61" t="s">
        <v>167</v>
      </c>
      <c r="D441" s="61"/>
      <c r="E441" s="61"/>
      <c r="F441" s="62">
        <f>SUM(SUMIF(K410:K430,K440, F410:F430),F433)</f>
        <v>0</v>
      </c>
      <c r="G441" s="62"/>
      <c r="H441" s="62"/>
      <c r="I441" s="62"/>
      <c r="J441" s="62"/>
    </row>
    <row r="442" spans="1:11" x14ac:dyDescent="0.25">
      <c r="C442" s="61" t="s">
        <v>168</v>
      </c>
      <c r="D442" s="61"/>
      <c r="E442" s="61"/>
      <c r="F442" s="62">
        <f>SUM(SUMIF(K410:K430,K440, M410:M430),F434)</f>
        <v>0</v>
      </c>
      <c r="G442" s="62"/>
      <c r="H442" s="62"/>
      <c r="I442" s="62"/>
      <c r="J442" s="62"/>
    </row>
    <row r="443" spans="1:11" x14ac:dyDescent="0.25">
      <c r="C443" s="61" t="s">
        <v>169</v>
      </c>
      <c r="D443" s="61"/>
      <c r="E443" s="61"/>
      <c r="F443" s="62">
        <f>SUM(F441:F442)</f>
        <v>0</v>
      </c>
      <c r="G443" s="62"/>
      <c r="H443" s="62"/>
      <c r="I443" s="62"/>
      <c r="J443" s="62"/>
    </row>
    <row r="444" spans="1:11" x14ac:dyDescent="0.25">
      <c r="C444" s="63" t="s">
        <v>172</v>
      </c>
      <c r="D444" s="63"/>
      <c r="E444" s="63"/>
      <c r="F444" s="63"/>
      <c r="G444" s="63"/>
      <c r="H444" s="63"/>
      <c r="I444" s="63"/>
      <c r="J444" s="63"/>
      <c r="K444" s="7">
        <v>3</v>
      </c>
    </row>
    <row r="445" spans="1:11" x14ac:dyDescent="0.25">
      <c r="C445" s="61" t="s">
        <v>167</v>
      </c>
      <c r="D445" s="61"/>
      <c r="E445" s="61"/>
      <c r="F445" s="62">
        <f>SUM(SUMIF(K410:K430,K444, F410:F430),F433)</f>
        <v>0</v>
      </c>
      <c r="G445" s="62"/>
      <c r="H445" s="62"/>
      <c r="I445" s="62"/>
      <c r="J445" s="62"/>
    </row>
    <row r="446" spans="1:11" x14ac:dyDescent="0.25">
      <c r="C446" s="61" t="s">
        <v>168</v>
      </c>
      <c r="D446" s="61"/>
      <c r="E446" s="61"/>
      <c r="F446" s="62">
        <f>SUM(SUMIF(K410:K430,K444, M410:M430),F434)</f>
        <v>0</v>
      </c>
      <c r="G446" s="62"/>
      <c r="H446" s="62"/>
      <c r="I446" s="62"/>
      <c r="J446" s="62"/>
    </row>
    <row r="447" spans="1:11" x14ac:dyDescent="0.25">
      <c r="C447" s="61" t="s">
        <v>169</v>
      </c>
      <c r="D447" s="61"/>
      <c r="E447" s="61"/>
      <c r="F447" s="62">
        <f>SUM(F445:F446)</f>
        <v>0</v>
      </c>
      <c r="G447" s="62"/>
      <c r="H447" s="62"/>
      <c r="I447" s="62"/>
      <c r="J447" s="62"/>
    </row>
    <row r="449" spans="3:11" x14ac:dyDescent="0.25">
      <c r="C449" s="63" t="s">
        <v>173</v>
      </c>
      <c r="D449" s="63"/>
      <c r="E449" s="63"/>
      <c r="F449" s="63"/>
      <c r="G449" s="63"/>
      <c r="H449" s="63"/>
      <c r="I449" s="63"/>
      <c r="J449" s="63"/>
      <c r="K449" s="7" t="s">
        <v>108</v>
      </c>
    </row>
    <row r="450" spans="3:11" x14ac:dyDescent="0.25">
      <c r="C450" s="61" t="s">
        <v>167</v>
      </c>
      <c r="D450" s="61"/>
      <c r="E450" s="61"/>
      <c r="F450" s="62">
        <f>SUMIF(K5:K389,K449, J5:J389)</f>
        <v>0</v>
      </c>
      <c r="G450" s="62"/>
      <c r="H450" s="62"/>
      <c r="I450" s="62"/>
      <c r="J450" s="62"/>
    </row>
    <row r="451" spans="3:11" x14ac:dyDescent="0.25">
      <c r="C451" s="61" t="s">
        <v>168</v>
      </c>
      <c r="D451" s="61"/>
      <c r="E451" s="61"/>
      <c r="F451" s="62">
        <f>SUM(M410:M431)</f>
        <v>0</v>
      </c>
      <c r="G451" s="62"/>
      <c r="H451" s="62"/>
      <c r="I451" s="62"/>
      <c r="J451" s="62"/>
    </row>
    <row r="452" spans="3:11" x14ac:dyDescent="0.25">
      <c r="C452" s="61" t="s">
        <v>169</v>
      </c>
      <c r="D452" s="61"/>
      <c r="E452" s="61"/>
      <c r="F452" s="62">
        <f>SUM(F450:F451)</f>
        <v>0</v>
      </c>
      <c r="G452" s="62"/>
      <c r="H452" s="62"/>
      <c r="I452" s="62"/>
      <c r="J452" s="62"/>
    </row>
    <row r="454" spans="3:11" x14ac:dyDescent="0.25">
      <c r="C454" s="63" t="s">
        <v>174</v>
      </c>
      <c r="D454" s="63"/>
      <c r="E454" s="63"/>
      <c r="F454" s="63"/>
      <c r="G454" s="63"/>
      <c r="H454" s="63"/>
      <c r="I454" s="63"/>
      <c r="J454" s="63"/>
      <c r="K454" s="7" t="s">
        <v>108</v>
      </c>
    </row>
    <row r="455" spans="3:11" x14ac:dyDescent="0.25">
      <c r="C455" s="61" t="s">
        <v>167</v>
      </c>
      <c r="D455" s="61"/>
      <c r="E455" s="61"/>
      <c r="F455" s="62">
        <f>F450+F433</f>
        <v>0</v>
      </c>
      <c r="G455" s="62"/>
      <c r="H455" s="62"/>
      <c r="I455" s="62"/>
      <c r="J455" s="62"/>
    </row>
    <row r="456" spans="3:11" x14ac:dyDescent="0.25">
      <c r="C456" s="61" t="s">
        <v>168</v>
      </c>
      <c r="D456" s="61"/>
      <c r="E456" s="61"/>
      <c r="F456" s="62">
        <f>F451+F434</f>
        <v>0</v>
      </c>
      <c r="G456" s="62"/>
      <c r="H456" s="62"/>
      <c r="I456" s="62"/>
      <c r="J456" s="62"/>
    </row>
    <row r="457" spans="3:11" x14ac:dyDescent="0.25">
      <c r="C457" s="61" t="s">
        <v>169</v>
      </c>
      <c r="D457" s="61"/>
      <c r="E457" s="61"/>
      <c r="F457" s="62">
        <f>SUM(F455:F456)</f>
        <v>0</v>
      </c>
      <c r="G457" s="62"/>
      <c r="H457" s="62"/>
      <c r="I457" s="62"/>
      <c r="J457" s="62"/>
    </row>
  </sheetData>
  <sheetProtection password="E95E" sheet="1" objects="1" selectLockedCells="1"/>
  <mergeCells count="237">
    <mergeCell ref="C3:E3"/>
    <mergeCell ref="C4:E4"/>
    <mergeCell ref="C5:E5"/>
    <mergeCell ref="C6:E6"/>
    <mergeCell ref="C9:E9"/>
    <mergeCell ref="C12:E12"/>
    <mergeCell ref="C15:E15"/>
    <mergeCell ref="C18:E18"/>
    <mergeCell ref="F19:J19"/>
    <mergeCell ref="C19:E19"/>
    <mergeCell ref="F20:J20"/>
    <mergeCell ref="C20:E20"/>
    <mergeCell ref="F21:J21"/>
    <mergeCell ref="C21:E21"/>
    <mergeCell ref="F22:J22"/>
    <mergeCell ref="C22:E22"/>
    <mergeCell ref="F23:J23"/>
    <mergeCell ref="C23:E23"/>
    <mergeCell ref="C24:E24"/>
    <mergeCell ref="C25:E25"/>
    <mergeCell ref="C29:E29"/>
    <mergeCell ref="F30:J30"/>
    <mergeCell ref="C30:E30"/>
    <mergeCell ref="F31:J31"/>
    <mergeCell ref="C31:E31"/>
    <mergeCell ref="F32:J32"/>
    <mergeCell ref="C32:E32"/>
    <mergeCell ref="F33:J33"/>
    <mergeCell ref="C33:E33"/>
    <mergeCell ref="F34:J34"/>
    <mergeCell ref="C34:E34"/>
    <mergeCell ref="C35:E35"/>
    <mergeCell ref="C36:E36"/>
    <mergeCell ref="C50:E50"/>
    <mergeCell ref="C59:E59"/>
    <mergeCell ref="F60:J60"/>
    <mergeCell ref="C60:E60"/>
    <mergeCell ref="F61:J61"/>
    <mergeCell ref="C61:E61"/>
    <mergeCell ref="F62:J62"/>
    <mergeCell ref="C62:E62"/>
    <mergeCell ref="F63:J63"/>
    <mergeCell ref="C63:E63"/>
    <mergeCell ref="F64:J64"/>
    <mergeCell ref="C64:E64"/>
    <mergeCell ref="C65:E65"/>
    <mergeCell ref="C66:E66"/>
    <mergeCell ref="C79:E79"/>
    <mergeCell ref="C96:E96"/>
    <mergeCell ref="C113:E113"/>
    <mergeCell ref="C124:E124"/>
    <mergeCell ref="C135:E135"/>
    <mergeCell ref="C146:E146"/>
    <mergeCell ref="F147:J147"/>
    <mergeCell ref="C147:E147"/>
    <mergeCell ref="F148:J148"/>
    <mergeCell ref="C148:E148"/>
    <mergeCell ref="F149:J149"/>
    <mergeCell ref="C149:E149"/>
    <mergeCell ref="F150:J150"/>
    <mergeCell ref="C150:E150"/>
    <mergeCell ref="F151:J151"/>
    <mergeCell ref="C151:E151"/>
    <mergeCell ref="C152:E152"/>
    <mergeCell ref="C153:E153"/>
    <mergeCell ref="C167:E167"/>
    <mergeCell ref="C195:E195"/>
    <mergeCell ref="C216:E216"/>
    <mergeCell ref="C225:E225"/>
    <mergeCell ref="F226:J226"/>
    <mergeCell ref="C226:E226"/>
    <mergeCell ref="F227:J227"/>
    <mergeCell ref="C227:E227"/>
    <mergeCell ref="F228:J228"/>
    <mergeCell ref="C228:E228"/>
    <mergeCell ref="F229:J229"/>
    <mergeCell ref="C229:E229"/>
    <mergeCell ref="F230:J230"/>
    <mergeCell ref="C230:E230"/>
    <mergeCell ref="C231:E231"/>
    <mergeCell ref="C232:E232"/>
    <mergeCell ref="C244:E244"/>
    <mergeCell ref="C256:E256"/>
    <mergeCell ref="C260:E260"/>
    <mergeCell ref="C269:E269"/>
    <mergeCell ref="C278:E278"/>
    <mergeCell ref="C287:E287"/>
    <mergeCell ref="F288:J288"/>
    <mergeCell ref="C288:E288"/>
    <mergeCell ref="F289:J289"/>
    <mergeCell ref="C289:E289"/>
    <mergeCell ref="F290:J290"/>
    <mergeCell ref="C290:E290"/>
    <mergeCell ref="F291:J291"/>
    <mergeCell ref="C291:E291"/>
    <mergeCell ref="F292:J292"/>
    <mergeCell ref="C292:E292"/>
    <mergeCell ref="C293:E293"/>
    <mergeCell ref="C294:E294"/>
    <mergeCell ref="C298:E298"/>
    <mergeCell ref="C308:E308"/>
    <mergeCell ref="C311:E311"/>
    <mergeCell ref="C314:E314"/>
    <mergeCell ref="F315:J315"/>
    <mergeCell ref="C315:E315"/>
    <mergeCell ref="F316:J316"/>
    <mergeCell ref="C316:E316"/>
    <mergeCell ref="F317:J317"/>
    <mergeCell ref="C317:E317"/>
    <mergeCell ref="F318:J318"/>
    <mergeCell ref="C318:E318"/>
    <mergeCell ref="F319:J319"/>
    <mergeCell ref="C319:E319"/>
    <mergeCell ref="C320:E320"/>
    <mergeCell ref="C321:E321"/>
    <mergeCell ref="C330:E330"/>
    <mergeCell ref="C339:E339"/>
    <mergeCell ref="C348:E348"/>
    <mergeCell ref="C356:E356"/>
    <mergeCell ref="C364:E364"/>
    <mergeCell ref="C372:E372"/>
    <mergeCell ref="C380:E380"/>
    <mergeCell ref="C383:E383"/>
    <mergeCell ref="F384:J384"/>
    <mergeCell ref="C384:E384"/>
    <mergeCell ref="F385:J385"/>
    <mergeCell ref="C385:E385"/>
    <mergeCell ref="F386:J386"/>
    <mergeCell ref="C386:E386"/>
    <mergeCell ref="F387:J387"/>
    <mergeCell ref="C387:E387"/>
    <mergeCell ref="F388:J388"/>
    <mergeCell ref="C388:E388"/>
    <mergeCell ref="C389:J389"/>
    <mergeCell ref="C391:J391"/>
    <mergeCell ref="F392:J392"/>
    <mergeCell ref="C392:E392"/>
    <mergeCell ref="F393:J393"/>
    <mergeCell ref="C393:E393"/>
    <mergeCell ref="F394:J394"/>
    <mergeCell ref="C394:E394"/>
    <mergeCell ref="F395:J395"/>
    <mergeCell ref="C395:E395"/>
    <mergeCell ref="F396:J396"/>
    <mergeCell ref="C396:E396"/>
    <mergeCell ref="F397:J397"/>
    <mergeCell ref="C397:E397"/>
    <mergeCell ref="F398:J398"/>
    <mergeCell ref="C398:E398"/>
    <mergeCell ref="C399:E399"/>
    <mergeCell ref="C400:J400"/>
    <mergeCell ref="C401:E401"/>
    <mergeCell ref="F401:J401"/>
    <mergeCell ref="C402:E402"/>
    <mergeCell ref="F402:J402"/>
    <mergeCell ref="C403:E403"/>
    <mergeCell ref="F403:J403"/>
    <mergeCell ref="C404:J404"/>
    <mergeCell ref="C405:J405"/>
    <mergeCell ref="C406:J406"/>
    <mergeCell ref="C407:J407"/>
    <mergeCell ref="C409:J409"/>
    <mergeCell ref="C410:E410"/>
    <mergeCell ref="C411:E411"/>
    <mergeCell ref="F411:J411"/>
    <mergeCell ref="F412:J412"/>
    <mergeCell ref="C413:E413"/>
    <mergeCell ref="C414:E414"/>
    <mergeCell ref="F414:J414"/>
    <mergeCell ref="C415:E415"/>
    <mergeCell ref="F415:J415"/>
    <mergeCell ref="C416:E416"/>
    <mergeCell ref="F416:J416"/>
    <mergeCell ref="C417:E417"/>
    <mergeCell ref="C418:E418"/>
    <mergeCell ref="F418:J418"/>
    <mergeCell ref="F419:J419"/>
    <mergeCell ref="C420:E420"/>
    <mergeCell ref="C421:E421"/>
    <mergeCell ref="F421:J421"/>
    <mergeCell ref="C422:E422"/>
    <mergeCell ref="F422:J422"/>
    <mergeCell ref="C423:E423"/>
    <mergeCell ref="F423:J423"/>
    <mergeCell ref="C424:E424"/>
    <mergeCell ref="C425:E425"/>
    <mergeCell ref="F425:J425"/>
    <mergeCell ref="F426:J426"/>
    <mergeCell ref="C427:E427"/>
    <mergeCell ref="C428:E428"/>
    <mergeCell ref="F428:J428"/>
    <mergeCell ref="C429:E429"/>
    <mergeCell ref="F429:J429"/>
    <mergeCell ref="C430:E430"/>
    <mergeCell ref="F430:J430"/>
    <mergeCell ref="C432:J432"/>
    <mergeCell ref="C433:E433"/>
    <mergeCell ref="F433:J433"/>
    <mergeCell ref="C434:E434"/>
    <mergeCell ref="F434:J434"/>
    <mergeCell ref="C435:E435"/>
    <mergeCell ref="F435:J435"/>
    <mergeCell ref="C436:J436"/>
    <mergeCell ref="C437:E437"/>
    <mergeCell ref="F437:J437"/>
    <mergeCell ref="C438:E438"/>
    <mergeCell ref="F438:J438"/>
    <mergeCell ref="C439:E439"/>
    <mergeCell ref="F439:J439"/>
    <mergeCell ref="C440:J440"/>
    <mergeCell ref="C441:E441"/>
    <mergeCell ref="F441:J441"/>
    <mergeCell ref="C442:E442"/>
    <mergeCell ref="F442:J442"/>
    <mergeCell ref="C443:E443"/>
    <mergeCell ref="F443:J443"/>
    <mergeCell ref="C444:J444"/>
    <mergeCell ref="C445:E445"/>
    <mergeCell ref="F445:J445"/>
    <mergeCell ref="C446:E446"/>
    <mergeCell ref="F446:J446"/>
    <mergeCell ref="C447:E447"/>
    <mergeCell ref="F447:J447"/>
    <mergeCell ref="C456:E456"/>
    <mergeCell ref="F456:J456"/>
    <mergeCell ref="C457:E457"/>
    <mergeCell ref="F457:J457"/>
    <mergeCell ref="C449:J449"/>
    <mergeCell ref="C450:E450"/>
    <mergeCell ref="F450:J450"/>
    <mergeCell ref="C451:E451"/>
    <mergeCell ref="F451:J451"/>
    <mergeCell ref="C452:E452"/>
    <mergeCell ref="F452:J452"/>
    <mergeCell ref="C454:J454"/>
    <mergeCell ref="C455:E455"/>
    <mergeCell ref="F455:J455"/>
  </mergeCells>
  <pageMargins left="0.55118110236219997" right="0.55118110236219997" top="0.55118110236219997" bottom="0.55118110236219997" header="0.23622047244093999" footer="0.23622047244093999"/>
  <pageSetup paperSize="9" scale="90" fitToHeight="0" orientation="portrait" r:id="rId1"/>
  <headerFooter>
    <oddHeader>&amp;LDIAGNOSTIC DES MURS DE L'IUT DU PUY
adresse du projet - &amp;C
PHASE DCE&amp;RDPGF -  Mur en béton armé - parement pierre
Page &amp;P/&amp;N</oddHeader>
    <oddFooter>&amp;L&amp;G&amp;L              BE ITC
              9 RUE LOUIS ROSIER - PAT LA PARDIEU - CS 30021
              63000 CLERMONT-FERRAND&amp;R
Affaire ITC : 23230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6" t="s">
        <v>175</v>
      </c>
      <c r="AA1" s="7">
        <f>IF(DPGF!F403&lt;&gt;"",DPGF!F403,"0")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4" t="s">
        <v>176</v>
      </c>
      <c r="B3" s="32" t="s">
        <v>177</v>
      </c>
      <c r="C3" s="106" t="s">
        <v>202</v>
      </c>
      <c r="D3" s="106"/>
      <c r="E3" s="106"/>
      <c r="F3" s="106"/>
      <c r="G3" s="106"/>
      <c r="H3" s="106"/>
      <c r="I3" s="106"/>
      <c r="J3" s="106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4" t="s">
        <v>178</v>
      </c>
      <c r="B5" s="32" t="s">
        <v>179</v>
      </c>
      <c r="C5" s="106" t="s">
        <v>203</v>
      </c>
      <c r="D5" s="106"/>
      <c r="E5" s="106"/>
      <c r="F5" s="106"/>
      <c r="G5" s="106"/>
      <c r="H5" s="106"/>
      <c r="I5" s="106"/>
      <c r="J5" s="106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4" t="s">
        <v>188</v>
      </c>
      <c r="B7" s="32" t="s">
        <v>189</v>
      </c>
      <c r="C7" s="35">
        <v>23230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4" t="s">
        <v>190</v>
      </c>
      <c r="B9" s="32" t="s">
        <v>191</v>
      </c>
      <c r="C9" s="35"/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4" t="s">
        <v>180</v>
      </c>
      <c r="B11" s="32" t="s">
        <v>181</v>
      </c>
      <c r="C11" s="106" t="s">
        <v>35</v>
      </c>
      <c r="D11" s="106"/>
      <c r="E11" s="106"/>
      <c r="F11" s="106"/>
      <c r="G11" s="106"/>
      <c r="H11" s="106"/>
      <c r="I11" s="106"/>
      <c r="J11" s="106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4" t="s">
        <v>192</v>
      </c>
      <c r="B13" s="32" t="s">
        <v>193</v>
      </c>
      <c r="C13" s="35" t="s">
        <v>204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4" t="s">
        <v>194</v>
      </c>
      <c r="B15" s="32" t="s">
        <v>195</v>
      </c>
      <c r="C15" s="35" t="s">
        <v>205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4" t="s">
        <v>196</v>
      </c>
      <c r="B17" s="32" t="s">
        <v>197</v>
      </c>
      <c r="C17" s="35" t="s">
        <v>206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6">
        <v>0.2</v>
      </c>
      <c r="E19" s="37" t="s">
        <v>198</v>
      </c>
      <c r="AA19" s="7">
        <f>INT((AA5-AA18*100)/10)</f>
        <v>0</v>
      </c>
    </row>
    <row r="20" spans="1:27" ht="12.75" customHeight="1" x14ac:dyDescent="0.25">
      <c r="C20" s="38">
        <v>5.5E-2</v>
      </c>
      <c r="E20" s="37" t="s">
        <v>199</v>
      </c>
      <c r="AA20" s="7">
        <f>AA5-AA18*100-AA19*10</f>
        <v>0</v>
      </c>
    </row>
    <row r="21" spans="1:27" ht="12.75" customHeight="1" x14ac:dyDescent="0.25">
      <c r="C21" s="38">
        <v>0</v>
      </c>
      <c r="E21" s="37" t="s">
        <v>200</v>
      </c>
      <c r="AA21" s="7">
        <f>INT(AA6/10)</f>
        <v>0</v>
      </c>
    </row>
    <row r="22" spans="1:27" ht="12.75" customHeight="1" x14ac:dyDescent="0.25">
      <c r="C22" s="39">
        <v>0</v>
      </c>
      <c r="E22" s="37" t="s">
        <v>201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4" t="s">
        <v>182</v>
      </c>
      <c r="B24" s="32" t="s">
        <v>183</v>
      </c>
      <c r="C24" s="106" t="s">
        <v>207</v>
      </c>
      <c r="D24" s="106"/>
      <c r="E24" s="106"/>
      <c r="F24" s="106"/>
      <c r="G24" s="106"/>
      <c r="H24" s="106"/>
      <c r="I24" s="106"/>
      <c r="J24" s="106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4" t="s">
        <v>184</v>
      </c>
      <c r="B26" s="32" t="s">
        <v>185</v>
      </c>
      <c r="C26" s="106"/>
      <c r="D26" s="106"/>
      <c r="E26" s="106"/>
      <c r="F26" s="106"/>
      <c r="G26" s="106"/>
      <c r="H26" s="106"/>
      <c r="I26" s="106"/>
      <c r="J26" s="106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4" t="s">
        <v>186</v>
      </c>
      <c r="B28" s="32" t="s">
        <v>187</v>
      </c>
      <c r="C28" s="106"/>
      <c r="D28" s="106"/>
      <c r="E28" s="106"/>
      <c r="F28" s="106"/>
      <c r="G28" s="106"/>
      <c r="H28" s="106"/>
      <c r="I28" s="106"/>
      <c r="J28" s="10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208</v>
      </c>
      <c r="B1" s="7" t="s">
        <v>209</v>
      </c>
    </row>
    <row r="2" spans="1:3" x14ac:dyDescent="0.25">
      <c r="A2" s="7" t="s">
        <v>210</v>
      </c>
      <c r="B2" s="7" t="s">
        <v>202</v>
      </c>
    </row>
    <row r="3" spans="1:3" x14ac:dyDescent="0.25">
      <c r="A3" s="7" t="s">
        <v>211</v>
      </c>
      <c r="B3" s="7">
        <v>1</v>
      </c>
    </row>
    <row r="4" spans="1:3" x14ac:dyDescent="0.25">
      <c r="A4" s="7" t="s">
        <v>212</v>
      </c>
      <c r="B4" s="7">
        <v>0</v>
      </c>
    </row>
    <row r="5" spans="1:3" x14ac:dyDescent="0.25">
      <c r="A5" s="7" t="s">
        <v>213</v>
      </c>
      <c r="B5" s="7">
        <v>0</v>
      </c>
    </row>
    <row r="6" spans="1:3" x14ac:dyDescent="0.25">
      <c r="A6" s="7" t="s">
        <v>214</v>
      </c>
      <c r="B6" s="7">
        <v>1</v>
      </c>
    </row>
    <row r="7" spans="1:3" x14ac:dyDescent="0.25">
      <c r="A7" s="7" t="s">
        <v>215</v>
      </c>
      <c r="B7" s="7">
        <v>1</v>
      </c>
    </row>
    <row r="8" spans="1:3" x14ac:dyDescent="0.25">
      <c r="A8" s="7" t="s">
        <v>216</v>
      </c>
      <c r="B8" s="7">
        <v>0</v>
      </c>
    </row>
    <row r="9" spans="1:3" x14ac:dyDescent="0.25">
      <c r="A9" s="7" t="s">
        <v>217</v>
      </c>
      <c r="B9" s="7">
        <v>0</v>
      </c>
    </row>
    <row r="10" spans="1:3" x14ac:dyDescent="0.25">
      <c r="A10" s="7" t="s">
        <v>218</v>
      </c>
      <c r="C10" s="7" t="s">
        <v>219</v>
      </c>
    </row>
    <row r="11" spans="1:3" x14ac:dyDescent="0.25">
      <c r="A11" s="7" t="s">
        <v>220</v>
      </c>
      <c r="B11" s="7">
        <v>0</v>
      </c>
    </row>
    <row r="12" spans="1:3" x14ac:dyDescent="0.25">
      <c r="A12" s="7" t="s">
        <v>221</v>
      </c>
      <c r="B12" s="7" t="s">
        <v>222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09" t="s">
        <v>223</v>
      </c>
      <c r="C2" s="109"/>
      <c r="D2" s="109"/>
      <c r="E2" s="109"/>
      <c r="F2" s="109"/>
      <c r="G2" s="109"/>
      <c r="H2" s="109"/>
      <c r="I2" s="109"/>
      <c r="J2" s="109"/>
    </row>
    <row r="4" spans="1:10" ht="12.75" customHeight="1" x14ac:dyDescent="0.25">
      <c r="A4" s="34" t="s">
        <v>176</v>
      </c>
      <c r="B4" s="32" t="s">
        <v>224</v>
      </c>
      <c r="C4" s="108"/>
      <c r="D4" s="108"/>
      <c r="E4" s="108"/>
      <c r="F4" s="108"/>
      <c r="G4" s="108"/>
      <c r="H4" s="108"/>
      <c r="I4" s="108"/>
      <c r="J4" s="108"/>
    </row>
    <row r="6" spans="1:10" ht="12.75" customHeight="1" x14ac:dyDescent="0.25">
      <c r="A6" s="34" t="s">
        <v>178</v>
      </c>
      <c r="B6" s="32" t="s">
        <v>225</v>
      </c>
      <c r="C6" s="108"/>
      <c r="D6" s="108"/>
      <c r="E6" s="108"/>
      <c r="F6" s="108"/>
      <c r="G6" s="108"/>
      <c r="H6" s="108"/>
      <c r="I6" s="108"/>
      <c r="J6" s="108"/>
    </row>
    <row r="8" spans="1:10" ht="12.75" customHeight="1" x14ac:dyDescent="0.25">
      <c r="A8" s="34" t="s">
        <v>188</v>
      </c>
      <c r="B8" s="32" t="s">
        <v>226</v>
      </c>
      <c r="C8" s="108"/>
      <c r="D8" s="108"/>
      <c r="E8" s="108"/>
      <c r="F8" s="108"/>
      <c r="G8" s="108"/>
      <c r="H8" s="108"/>
      <c r="I8" s="108"/>
      <c r="J8" s="108"/>
    </row>
    <row r="10" spans="1:10" ht="12.75" customHeight="1" x14ac:dyDescent="0.25">
      <c r="A10" s="34" t="s">
        <v>190</v>
      </c>
      <c r="B10" s="32" t="s">
        <v>227</v>
      </c>
      <c r="C10" s="110"/>
      <c r="D10" s="110"/>
      <c r="E10" s="110"/>
      <c r="F10" s="110"/>
      <c r="G10" s="110"/>
      <c r="H10" s="110"/>
      <c r="I10" s="110"/>
      <c r="J10" s="110"/>
    </row>
    <row r="12" spans="1:10" ht="12.75" customHeight="1" x14ac:dyDescent="0.25">
      <c r="A12" s="34" t="s">
        <v>180</v>
      </c>
      <c r="B12" s="32" t="s">
        <v>228</v>
      </c>
      <c r="C12" s="108"/>
      <c r="D12" s="108"/>
      <c r="E12" s="108"/>
      <c r="F12" s="108"/>
      <c r="G12" s="108"/>
      <c r="H12" s="108"/>
      <c r="I12" s="108"/>
      <c r="J12" s="108"/>
    </row>
    <row r="14" spans="1:10" ht="12.75" customHeight="1" x14ac:dyDescent="0.25">
      <c r="A14" s="34" t="s">
        <v>192</v>
      </c>
      <c r="B14" s="32" t="s">
        <v>229</v>
      </c>
      <c r="C14" s="108"/>
      <c r="D14" s="108"/>
      <c r="E14" s="108"/>
      <c r="F14" s="108"/>
      <c r="G14" s="108"/>
      <c r="H14" s="108"/>
      <c r="I14" s="108"/>
      <c r="J14" s="108"/>
    </row>
    <row r="16" spans="1:10" ht="12.75" customHeight="1" x14ac:dyDescent="0.25">
      <c r="A16" s="34" t="s">
        <v>194</v>
      </c>
      <c r="B16" s="32" t="s">
        <v>230</v>
      </c>
      <c r="C16" s="108"/>
      <c r="D16" s="108"/>
      <c r="E16" s="108"/>
      <c r="F16" s="108"/>
      <c r="G16" s="108"/>
      <c r="H16" s="108"/>
      <c r="I16" s="108"/>
      <c r="J16" s="108"/>
    </row>
    <row r="18" spans="1:10" ht="12.75" customHeight="1" x14ac:dyDescent="0.25">
      <c r="A18" s="34" t="s">
        <v>196</v>
      </c>
      <c r="B18" s="32" t="s">
        <v>231</v>
      </c>
      <c r="C18" s="107"/>
      <c r="D18" s="107"/>
      <c r="E18" s="107"/>
      <c r="F18" s="107"/>
      <c r="G18" s="107"/>
      <c r="H18" s="107"/>
      <c r="I18" s="107"/>
      <c r="J18" s="107"/>
    </row>
    <row r="20" spans="1:10" ht="12.75" customHeight="1" x14ac:dyDescent="0.25">
      <c r="A20" s="34" t="s">
        <v>232</v>
      </c>
      <c r="B20" s="32" t="s">
        <v>233</v>
      </c>
      <c r="C20" s="107"/>
      <c r="D20" s="107"/>
      <c r="E20" s="107"/>
      <c r="F20" s="107"/>
      <c r="G20" s="107"/>
      <c r="H20" s="107"/>
      <c r="I20" s="107"/>
      <c r="J20" s="107"/>
    </row>
    <row r="22" spans="1:10" ht="12.75" customHeight="1" x14ac:dyDescent="0.25">
      <c r="A22" s="34" t="s">
        <v>182</v>
      </c>
      <c r="B22" s="32" t="s">
        <v>234</v>
      </c>
      <c r="C22" s="107"/>
      <c r="D22" s="107"/>
      <c r="E22" s="107"/>
      <c r="F22" s="107"/>
      <c r="G22" s="107"/>
      <c r="H22" s="107"/>
      <c r="I22" s="107"/>
      <c r="J22" s="107"/>
    </row>
    <row r="24" spans="1:10" ht="12.75" customHeight="1" x14ac:dyDescent="0.25">
      <c r="A24" s="34" t="s">
        <v>184</v>
      </c>
      <c r="B24" s="32" t="s">
        <v>235</v>
      </c>
      <c r="C24" s="108"/>
      <c r="D24" s="108"/>
      <c r="E24" s="108"/>
      <c r="F24" s="108"/>
      <c r="G24" s="108"/>
      <c r="H24" s="108"/>
      <c r="I24" s="108"/>
      <c r="J24" s="108"/>
    </row>
    <row r="28" spans="1:10" ht="60" customHeight="1" x14ac:dyDescent="0.25">
      <c r="A28" s="34" t="s">
        <v>186</v>
      </c>
      <c r="B28" s="32" t="s">
        <v>236</v>
      </c>
      <c r="C28" s="108"/>
      <c r="D28" s="108"/>
      <c r="E28" s="108"/>
      <c r="F28" s="108"/>
      <c r="G28" s="108"/>
      <c r="H28" s="108"/>
      <c r="I28" s="108"/>
      <c r="J28" s="108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1" t="s">
        <v>237</v>
      </c>
      <c r="C2" s="111"/>
      <c r="D2" s="111"/>
      <c r="E2" s="111"/>
      <c r="F2" s="111"/>
    </row>
    <row r="4" spans="2:6" ht="12.75" customHeight="1" x14ac:dyDescent="0.25">
      <c r="B4" s="40" t="s">
        <v>238</v>
      </c>
      <c r="C4" s="40" t="s">
        <v>239</v>
      </c>
      <c r="D4" s="40" t="s">
        <v>240</v>
      </c>
      <c r="E4" s="40" t="s">
        <v>241</v>
      </c>
      <c r="F4" s="40" t="s">
        <v>242</v>
      </c>
    </row>
    <row r="6" spans="2:6" ht="12.75" customHeight="1" x14ac:dyDescent="0.25">
      <c r="B6" s="41"/>
      <c r="C6" s="42"/>
      <c r="D6" s="43"/>
      <c r="E6" s="44"/>
      <c r="F6" s="45" t="str">
        <f>IF(AND(E6= "",D6= ""), "", ROUND(ROUND(E6, 2) * ROUND(D6, 3), 2))</f>
        <v/>
      </c>
    </row>
    <row r="8" spans="2:6" ht="12.75" customHeight="1" x14ac:dyDescent="0.25">
      <c r="B8" s="41"/>
      <c r="C8" s="42"/>
      <c r="D8" s="43"/>
      <c r="E8" s="44"/>
      <c r="F8" s="45" t="str">
        <f>IF(AND(E8= "",D8= ""), "", ROUND(ROUND(E8, 2) * ROUND(D8, 3), 2))</f>
        <v/>
      </c>
    </row>
    <row r="10" spans="2:6" ht="12.75" customHeight="1" x14ac:dyDescent="0.25">
      <c r="B10" s="41"/>
      <c r="C10" s="42"/>
      <c r="D10" s="43"/>
      <c r="E10" s="44"/>
      <c r="F10" s="45" t="str">
        <f>IF(AND(E10= "",D10= ""), "", ROUND(ROUND(E10, 2) * ROUND(D10, 3), 2))</f>
        <v/>
      </c>
    </row>
    <row r="12" spans="2:6" ht="12.75" customHeight="1" x14ac:dyDescent="0.25">
      <c r="B12" s="41"/>
      <c r="C12" s="42"/>
      <c r="D12" s="43"/>
      <c r="E12" s="44"/>
      <c r="F12" s="45" t="str">
        <f>IF(AND(E12= "",D12= ""), "", ROUND(ROUND(E12, 2) * ROUND(D12, 3), 2))</f>
        <v/>
      </c>
    </row>
    <row r="14" spans="2:6" ht="12.75" customHeight="1" x14ac:dyDescent="0.25">
      <c r="B14" s="41"/>
      <c r="C14" s="42"/>
      <c r="D14" s="43"/>
      <c r="E14" s="44"/>
      <c r="F14" s="45" t="str">
        <f>IF(AND(E14= "",D14= ""), "", ROUND(ROUND(E14, 2) * ROUND(D14, 3), 2))</f>
        <v/>
      </c>
    </row>
    <row r="16" spans="2:6" ht="12.75" customHeight="1" x14ac:dyDescent="0.25">
      <c r="B16" s="41"/>
      <c r="C16" s="42"/>
      <c r="D16" s="43"/>
      <c r="E16" s="44"/>
      <c r="F16" s="45" t="str">
        <f>IF(AND(E16= "",D16= ""), "", ROUND(ROUND(E16, 2) * ROUND(D16, 3), 2))</f>
        <v/>
      </c>
    </row>
    <row r="18" spans="2:6" ht="12.75" customHeight="1" x14ac:dyDescent="0.25">
      <c r="B18" s="41"/>
      <c r="C18" s="42"/>
      <c r="D18" s="43"/>
      <c r="E18" s="44"/>
      <c r="F18" s="45" t="str">
        <f>IF(AND(E18= "",D18= ""), "", ROUND(ROUND(E18, 2) * ROUND(D18, 3), 2))</f>
        <v/>
      </c>
    </row>
    <row r="20" spans="2:6" ht="12.75" customHeight="1" x14ac:dyDescent="0.25">
      <c r="B20" s="41"/>
      <c r="C20" s="42"/>
      <c r="D20" s="43"/>
      <c r="E20" s="44"/>
      <c r="F20" s="45" t="str">
        <f>IF(AND(E20= "",D20= ""), "", ROUND(ROUND(E20, 2) * ROUND(D20, 3), 2))</f>
        <v/>
      </c>
    </row>
    <row r="22" spans="2:6" ht="12.75" customHeight="1" x14ac:dyDescent="0.25">
      <c r="B22" s="41"/>
      <c r="C22" s="42"/>
      <c r="D22" s="43"/>
      <c r="E22" s="44"/>
      <c r="F22" s="45" t="str">
        <f>IF(AND(E22= "",D22= ""), "", ROUND(ROUND(E22, 2) * ROUND(D22, 3), 2))</f>
        <v/>
      </c>
    </row>
    <row r="24" spans="2:6" ht="12.75" customHeight="1" x14ac:dyDescent="0.25">
      <c r="B24" s="41"/>
      <c r="C24" s="42"/>
      <c r="D24" s="43"/>
      <c r="E24" s="44"/>
      <c r="F24" s="45" t="str">
        <f>IF(AND(E24= "",D24= ""), "", ROUND(ROUND(E24, 2) * ROUND(D24, 3), 2))</f>
        <v/>
      </c>
    </row>
    <row r="26" spans="2:6" ht="12.75" customHeight="1" x14ac:dyDescent="0.25">
      <c r="B26" s="41"/>
      <c r="C26" s="42"/>
      <c r="D26" s="43"/>
      <c r="E26" s="44"/>
      <c r="F26" s="45" t="str">
        <f>IF(AND(E26= "",D26= ""), "", ROUND(ROUND(E26, 2) * ROUND(D26, 3), 2))</f>
        <v/>
      </c>
    </row>
    <row r="28" spans="2:6" ht="12.75" customHeight="1" x14ac:dyDescent="0.25">
      <c r="B28" s="41"/>
      <c r="C28" s="42"/>
      <c r="D28" s="43"/>
      <c r="E28" s="44"/>
      <c r="F28" s="45" t="str">
        <f>IF(AND(E28= "",D28= ""), "", ROUND(ROUND(E28, 2) * ROUND(D28, 3), 2))</f>
        <v/>
      </c>
    </row>
    <row r="30" spans="2:6" ht="12.75" customHeight="1" x14ac:dyDescent="0.25">
      <c r="B30" s="41"/>
      <c r="C30" s="42"/>
      <c r="D30" s="43"/>
      <c r="E30" s="44"/>
      <c r="F30" s="45" t="str">
        <f>IF(AND(E30= "",D30= ""), "", ROUND(ROUND(E30, 2) * ROUND(D30, 3), 2))</f>
        <v/>
      </c>
    </row>
    <row r="32" spans="2:6" ht="12.75" customHeight="1" x14ac:dyDescent="0.25">
      <c r="B32" s="41"/>
      <c r="C32" s="42"/>
      <c r="D32" s="43"/>
      <c r="E32" s="44"/>
      <c r="F32" s="45" t="str">
        <f>IF(AND(E32= "",D32= ""), "", ROUND(ROUND(E32, 2) * ROUND(D32, 3), 2))</f>
        <v/>
      </c>
    </row>
    <row r="34" spans="2:6" ht="12.75" customHeight="1" x14ac:dyDescent="0.25">
      <c r="B34" s="41"/>
      <c r="C34" s="42"/>
      <c r="D34" s="43"/>
      <c r="E34" s="44"/>
      <c r="F34" s="45" t="str">
        <f>IF(AND(E34= "",D34= ""), "", ROUND(ROUND(E34, 2) * ROUND(D34, 3), 2))</f>
        <v/>
      </c>
    </row>
    <row r="36" spans="2:6" ht="12.75" customHeight="1" x14ac:dyDescent="0.25">
      <c r="B36" s="41"/>
      <c r="C36" s="42"/>
      <c r="D36" s="43"/>
      <c r="E36" s="44"/>
      <c r="F36" s="45" t="str">
        <f>IF(AND(E36= "",D36= ""), "", ROUND(ROUND(E36, 2) * ROUND(D36, 3), 2))</f>
        <v/>
      </c>
    </row>
    <row r="38" spans="2:6" ht="12.75" customHeight="1" x14ac:dyDescent="0.25">
      <c r="B38" s="41"/>
      <c r="C38" s="42"/>
      <c r="D38" s="43"/>
      <c r="E38" s="44"/>
      <c r="F38" s="45" t="str">
        <f>IF(AND(E38= "",D38= ""), "", ROUND(ROUND(E38, 2) * ROUND(D38, 3), 2))</f>
        <v/>
      </c>
    </row>
    <row r="40" spans="2:6" ht="12.75" customHeight="1" x14ac:dyDescent="0.25">
      <c r="B40" s="41"/>
      <c r="C40" s="42"/>
      <c r="D40" s="43"/>
      <c r="E40" s="44"/>
      <c r="F40" s="45" t="str">
        <f>IF(AND(E40= "",D40= ""), "", ROUND(ROUND(E40, 2) * ROUND(D40, 3), 2))</f>
        <v/>
      </c>
    </row>
    <row r="42" spans="2:6" ht="12.75" customHeight="1" x14ac:dyDescent="0.25">
      <c r="B42" s="41"/>
      <c r="C42" s="42"/>
      <c r="D42" s="43"/>
      <c r="E42" s="44"/>
      <c r="F42" s="45" t="str">
        <f>IF(AND(E42= "",D42= ""), "", ROUND(ROUND(E42, 2) * ROUND(D42, 3), 2))</f>
        <v/>
      </c>
    </row>
    <row r="44" spans="2:6" ht="12.75" customHeight="1" x14ac:dyDescent="0.25">
      <c r="B44" s="41"/>
      <c r="C44" s="42"/>
      <c r="D44" s="43"/>
      <c r="E44" s="44"/>
      <c r="F44" s="45" t="str">
        <f>IF(AND(E44= "",D44= ""), "", ROUND(ROUND(E44, 2) * ROUND(D44, 3), 2))</f>
        <v/>
      </c>
    </row>
    <row r="46" spans="2:6" ht="12.75" customHeight="1" x14ac:dyDescent="0.25">
      <c r="B46" s="41"/>
      <c r="C46" s="42"/>
      <c r="D46" s="43"/>
      <c r="E46" s="44"/>
      <c r="F46" s="45" t="str">
        <f>IF(AND(E46= "",D46= ""), "", ROUND(ROUND(E46, 2) * ROUND(D46, 3), 2))</f>
        <v/>
      </c>
    </row>
    <row r="48" spans="2:6" ht="12.75" customHeight="1" x14ac:dyDescent="0.25">
      <c r="B48" s="41"/>
      <c r="C48" s="42"/>
      <c r="D48" s="43"/>
      <c r="E48" s="44"/>
      <c r="F48" s="45" t="str">
        <f>IF(AND(E48= "",D48= ""), "", ROUND(ROUND(E48, 2) * ROUND(D48, 3), 2))</f>
        <v/>
      </c>
    </row>
    <row r="50" spans="2:6" ht="12.75" customHeight="1" x14ac:dyDescent="0.25">
      <c r="B50" s="41"/>
      <c r="C50" s="42"/>
      <c r="D50" s="43"/>
      <c r="E50" s="44"/>
      <c r="F50" s="45" t="str">
        <f>IF(AND(E50= "",D50= ""), "", ROUND(ROUND(E50, 2) * ROUND(D50, 3), 2))</f>
        <v/>
      </c>
    </row>
    <row r="52" spans="2:6" ht="12.75" customHeight="1" x14ac:dyDescent="0.25">
      <c r="B52" s="41"/>
      <c r="C52" s="42"/>
      <c r="D52" s="43"/>
      <c r="E52" s="44"/>
      <c r="F52" s="45" t="str">
        <f>IF(AND(E52= "",D52= ""), "", ROUND(ROUND(E52, 2) * ROUND(D52, 3), 2))</f>
        <v/>
      </c>
    </row>
    <row r="54" spans="2:6" ht="12.75" customHeight="1" x14ac:dyDescent="0.25">
      <c r="B54" s="41"/>
      <c r="C54" s="42"/>
      <c r="D54" s="43"/>
      <c r="E54" s="44"/>
      <c r="F54" s="45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Maxime BUSSEREAU</cp:lastModifiedBy>
  <cp:lastPrinted>2025-05-26T13:07:56Z</cp:lastPrinted>
  <dcterms:created xsi:type="dcterms:W3CDTF">2025-03-17T11:16:54Z</dcterms:created>
  <dcterms:modified xsi:type="dcterms:W3CDTF">2025-05-26T13:08:56Z</dcterms:modified>
</cp:coreProperties>
</file>