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08"/>
  <workbookPr filterPrivacy="1"/>
  <xr:revisionPtr revIDLastSave="8" documentId="8_{D5758414-96A1-406F-8E07-4A0E3D921DE8}" xr6:coauthVersionLast="47" xr6:coauthVersionMax="47" xr10:uidLastSave="{CF1D1E02-D587-4171-AA15-EB00FC87CA78}"/>
  <bookViews>
    <workbookView xWindow="-110" yWindow="-110" windowWidth="19420" windowHeight="10300" tabRatio="849" firstSheet="2" activeTab="2" xr2:uid="{00000000-000D-0000-FFFF-FFFF00000000}"/>
  </bookViews>
  <sheets>
    <sheet name="Notice" sheetId="25" r:id="rId1"/>
    <sheet name="Prestations" sheetId="20" r:id="rId2"/>
    <sheet name="Listes" sheetId="21" r:id="rId3"/>
    <sheet name="Feuil1" sheetId="2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2" hidden="1">Listes!$C$7:$H$14</definedName>
    <definedName name="_xlnm._FilterDatabase" localSheetId="1" hidden="1">Prestations!$A$1:$Q$118</definedName>
    <definedName name="DateDébut">[1]calculs!$D$28</definedName>
    <definedName name="Début_Projet">[2]Gantt!$F$3</definedName>
    <definedName name="FenêtreDateDébut">[1]calculs!$D$25</definedName>
    <definedName name="FenêtreDécalage">[1]calculs!$D$26</definedName>
    <definedName name="FenêtreJours">[1]calculs!$D$29</definedName>
    <definedName name="GE_Langue">[3]zPARAM!$A$3</definedName>
    <definedName name="_xlnm.Print_Titles" localSheetId="2">Listes!$7:$7</definedName>
    <definedName name="_xlnm.Print_Titles" localSheetId="0">Notice!$3:$9</definedName>
    <definedName name="_xlnm.Print_Titles" localSheetId="1">Prestations!$1:$1</definedName>
    <definedName name="JNT">'[4]Jours non travaillés'!$A$2:$A$48</definedName>
    <definedName name="Liste_criticité">[5]Paramètres!$A$3:$A$6</definedName>
    <definedName name="Liste_probabilité">[5]Paramètres!$A$9:$A$12</definedName>
    <definedName name="Lst_General_Visibilite">[3]zPARAM!$T$4:$T$5</definedName>
    <definedName name="Lst_Rsk_Categorie">[3]zPARAM!$K$4:$K$8</definedName>
    <definedName name="Lst_Rsk_Criticite">[3]zPARAM!$I$4:$I$6</definedName>
    <definedName name="Lst_Rsk_Evolution">[3]zPARAM!$J$4:$J$7</definedName>
    <definedName name="Lst_Rsk_Probabilite">[3]zPARAM!$N$4:$N$7</definedName>
    <definedName name="Lst_Rsk_ProbabilitePourcent">[3]zPARAM!$N$4:$R$7</definedName>
    <definedName name="Lst_Rsk_Statut">[3]zPARAM!$L$4:$L$6</definedName>
    <definedName name="Lst_Rsk_Strategie">[3]zPARAM!$M$4:$M$7</definedName>
    <definedName name="Lst_Trad_RISQUES">[3]zPARAM!$BG$1:$BH$20</definedName>
    <definedName name="NB_ETP_DSIG_SOCLE_EAI_SUPPORT_MCO">'[6]Nb JO param'!$B$6</definedName>
    <definedName name="PAI">'[7]Nb JO param'!$B$4</definedName>
    <definedName name="SITE">'[8]Administration du document'!$C$3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21" l="1"/>
  <c r="E25" i="21"/>
  <c r="D26" i="21"/>
  <c r="E26" i="21"/>
  <c r="D27" i="21"/>
  <c r="E27" i="21"/>
  <c r="D28" i="21"/>
  <c r="E28" i="21"/>
  <c r="D29" i="21"/>
  <c r="E29" i="21"/>
  <c r="D30" i="21"/>
  <c r="E30" i="21"/>
  <c r="D31" i="21"/>
  <c r="E31" i="21"/>
  <c r="N2" i="20"/>
  <c r="N3" i="20"/>
  <c r="N7" i="20"/>
  <c r="N8" i="20"/>
  <c r="N9" i="20"/>
  <c r="N4" i="20"/>
  <c r="N5" i="20"/>
  <c r="N6" i="20"/>
  <c r="N10" i="20"/>
  <c r="N11" i="20"/>
  <c r="N12" i="20"/>
  <c r="N15" i="20"/>
  <c r="N16" i="20"/>
  <c r="N13" i="20"/>
  <c r="N14" i="20"/>
  <c r="N17" i="20"/>
  <c r="N18" i="20"/>
  <c r="N19" i="20"/>
  <c r="N20" i="20"/>
  <c r="N21" i="20"/>
  <c r="N31" i="20"/>
  <c r="N22" i="20"/>
  <c r="N23" i="20"/>
  <c r="N24" i="20"/>
  <c r="N25" i="20"/>
  <c r="N26" i="20"/>
  <c r="N27" i="20"/>
  <c r="N28" i="20"/>
  <c r="N29" i="20"/>
  <c r="N30" i="20"/>
  <c r="N36" i="20"/>
  <c r="N37" i="20"/>
  <c r="N38" i="20"/>
  <c r="N39" i="20"/>
  <c r="N40" i="20"/>
  <c r="N32" i="20"/>
  <c r="N41" i="20"/>
  <c r="N42" i="20"/>
  <c r="N43" i="20"/>
  <c r="N33" i="20"/>
  <c r="N34" i="20"/>
  <c r="N35" i="20"/>
  <c r="N44" i="20"/>
  <c r="N46" i="20"/>
  <c r="N47" i="20"/>
  <c r="N48" i="20"/>
  <c r="N45" i="20"/>
  <c r="N49" i="20"/>
  <c r="N50" i="20"/>
  <c r="N51" i="20"/>
  <c r="N52" i="20"/>
  <c r="N53" i="20"/>
  <c r="N54" i="20"/>
  <c r="N59" i="20"/>
  <c r="N60" i="20"/>
  <c r="N61" i="20"/>
  <c r="N55" i="20"/>
  <c r="N56" i="20"/>
  <c r="N57" i="20"/>
  <c r="N58" i="20"/>
  <c r="N62" i="20"/>
  <c r="N63" i="20"/>
  <c r="N64" i="20"/>
  <c r="N65" i="20"/>
  <c r="N66" i="20"/>
  <c r="N74" i="20"/>
  <c r="N75" i="20"/>
  <c r="N76" i="20"/>
  <c r="N67" i="20"/>
  <c r="N68" i="20"/>
  <c r="N69" i="20"/>
  <c r="N70" i="20"/>
  <c r="N71" i="20"/>
  <c r="N72" i="20"/>
  <c r="N73" i="20"/>
  <c r="N77" i="20"/>
  <c r="N78" i="20"/>
  <c r="N79" i="20"/>
  <c r="N80" i="20"/>
  <c r="N81" i="20"/>
  <c r="N82" i="20"/>
  <c r="N83" i="20"/>
  <c r="N84" i="20"/>
  <c r="N85" i="20"/>
  <c r="N86" i="20"/>
  <c r="N87" i="20"/>
  <c r="N88" i="20"/>
  <c r="N89" i="20"/>
  <c r="N92" i="20"/>
  <c r="N93" i="20"/>
  <c r="N90" i="20"/>
  <c r="N91" i="20"/>
  <c r="N94" i="20"/>
  <c r="N95" i="20"/>
  <c r="N96" i="20"/>
  <c r="N97" i="20"/>
  <c r="N98" i="20"/>
  <c r="N99" i="20"/>
  <c r="N100" i="20"/>
  <c r="N101" i="20"/>
  <c r="N102" i="20"/>
  <c r="N103" i="20"/>
  <c r="N105" i="20"/>
  <c r="N104" i="20"/>
  <c r="N106" i="20"/>
  <c r="N107" i="20"/>
  <c r="N108" i="20"/>
  <c r="N109" i="20"/>
  <c r="N113" i="20"/>
  <c r="N110" i="20"/>
  <c r="N111" i="20"/>
  <c r="N112" i="20"/>
  <c r="N114" i="20"/>
  <c r="N115" i="20"/>
  <c r="N116" i="20"/>
  <c r="N117" i="20"/>
  <c r="N118" i="20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H8" i="21"/>
  <c r="O7" i="20" s="1"/>
  <c r="H9" i="21"/>
  <c r="O66" i="20" s="1"/>
  <c r="H10" i="21"/>
  <c r="H11" i="21"/>
  <c r="H12" i="21"/>
  <c r="H13" i="21"/>
  <c r="H14" i="21"/>
  <c r="F72" i="21"/>
  <c r="R114" i="20" s="1"/>
  <c r="A54" i="20"/>
  <c r="A103" i="20"/>
  <c r="A118" i="20"/>
  <c r="F58" i="21"/>
  <c r="R21" i="20" s="1"/>
  <c r="F59" i="21"/>
  <c r="R98" i="20" s="1"/>
  <c r="F60" i="21"/>
  <c r="R5" i="20" s="1"/>
  <c r="F61" i="21"/>
  <c r="F62" i="21"/>
  <c r="R32" i="20" s="1"/>
  <c r="F63" i="21"/>
  <c r="F64" i="21"/>
  <c r="F65" i="21"/>
  <c r="R112" i="20" s="1"/>
  <c r="F66" i="21"/>
  <c r="R72" i="20" s="1"/>
  <c r="F67" i="21"/>
  <c r="F68" i="21"/>
  <c r="R40" i="20" s="1"/>
  <c r="F69" i="21"/>
  <c r="F70" i="21"/>
  <c r="R10" i="20" s="1"/>
  <c r="F73" i="21"/>
  <c r="R81" i="20" s="1"/>
  <c r="F74" i="21"/>
  <c r="R117" i="20" s="1"/>
  <c r="F71" i="21"/>
  <c r="F75" i="21"/>
  <c r="R75" i="20" s="1"/>
  <c r="F76" i="21"/>
  <c r="F77" i="21"/>
  <c r="R84" i="20" s="1"/>
  <c r="F78" i="21"/>
  <c r="R48" i="20" s="1"/>
  <c r="A110" i="20"/>
  <c r="A112" i="20"/>
  <c r="M87" i="20" l="1"/>
  <c r="M83" i="20"/>
  <c r="M113" i="20"/>
  <c r="O14" i="20"/>
  <c r="O13" i="20"/>
  <c r="O18" i="20"/>
  <c r="L2" i="20"/>
  <c r="L65" i="20"/>
  <c r="L53" i="20"/>
  <c r="O34" i="20"/>
  <c r="M56" i="20"/>
  <c r="L50" i="20"/>
  <c r="M37" i="20"/>
  <c r="M23" i="20"/>
  <c r="M21" i="20"/>
  <c r="M36" i="20"/>
  <c r="L71" i="20"/>
  <c r="L85" i="20"/>
  <c r="L51" i="20"/>
  <c r="M31" i="20"/>
  <c r="O65" i="20"/>
  <c r="L14" i="20"/>
  <c r="O63" i="20"/>
  <c r="L5" i="20"/>
  <c r="O62" i="20"/>
  <c r="M22" i="20"/>
  <c r="L34" i="20"/>
  <c r="O5" i="20"/>
  <c r="L33" i="20"/>
  <c r="O4" i="20"/>
  <c r="O64" i="20"/>
  <c r="L13" i="20"/>
  <c r="M114" i="20"/>
  <c r="L4" i="20"/>
  <c r="O51" i="20"/>
  <c r="L104" i="20"/>
  <c r="M82" i="20"/>
  <c r="L94" i="20"/>
  <c r="M112" i="20"/>
  <c r="O90" i="20"/>
  <c r="M61" i="20"/>
  <c r="M60" i="20"/>
  <c r="L41" i="20"/>
  <c r="M45" i="20"/>
  <c r="O77" i="20"/>
  <c r="O42" i="20"/>
  <c r="O115" i="20"/>
  <c r="O114" i="20"/>
  <c r="O103" i="20"/>
  <c r="L103" i="20"/>
  <c r="M75" i="20"/>
  <c r="M55" i="20"/>
  <c r="L43" i="20"/>
  <c r="M20" i="20"/>
  <c r="O9" i="20"/>
  <c r="L42" i="20"/>
  <c r="M10" i="20"/>
  <c r="O8" i="20"/>
  <c r="M109" i="20"/>
  <c r="L77" i="20"/>
  <c r="L26" i="20"/>
  <c r="M101" i="20"/>
  <c r="M48" i="20"/>
  <c r="O118" i="20"/>
  <c r="O72" i="20"/>
  <c r="O41" i="20"/>
  <c r="O91" i="20"/>
  <c r="M110" i="20"/>
  <c r="O33" i="20"/>
  <c r="L90" i="20"/>
  <c r="L73" i="20"/>
  <c r="L18" i="20"/>
  <c r="M100" i="20"/>
  <c r="M47" i="20"/>
  <c r="O117" i="20"/>
  <c r="O71" i="20"/>
  <c r="O29" i="20"/>
  <c r="O94" i="20"/>
  <c r="L95" i="20"/>
  <c r="L91" i="20"/>
  <c r="O93" i="20"/>
  <c r="O43" i="20"/>
  <c r="L72" i="20"/>
  <c r="L17" i="20"/>
  <c r="M39" i="20"/>
  <c r="O116" i="20"/>
  <c r="O28" i="20"/>
  <c r="O108" i="20"/>
  <c r="L108" i="20"/>
  <c r="O109" i="20"/>
  <c r="L109" i="20"/>
  <c r="O113" i="20"/>
  <c r="L113" i="20"/>
  <c r="O110" i="20"/>
  <c r="L110" i="20"/>
  <c r="O111" i="20"/>
  <c r="L111" i="20"/>
  <c r="O112" i="20"/>
  <c r="L112" i="20"/>
  <c r="M108" i="20"/>
  <c r="M117" i="20"/>
  <c r="L114" i="20"/>
  <c r="M102" i="20"/>
  <c r="M103" i="20"/>
  <c r="M105" i="20"/>
  <c r="M104" i="20"/>
  <c r="M106" i="20"/>
  <c r="M107" i="20"/>
  <c r="L102" i="20"/>
  <c r="O102" i="20"/>
  <c r="M80" i="20"/>
  <c r="L66" i="20"/>
  <c r="O96" i="20"/>
  <c r="M92" i="20"/>
  <c r="L96" i="20"/>
  <c r="O97" i="20"/>
  <c r="M93" i="20"/>
  <c r="L97" i="20"/>
  <c r="O86" i="20"/>
  <c r="O98" i="20"/>
  <c r="M90" i="20"/>
  <c r="L86" i="20"/>
  <c r="L98" i="20"/>
  <c r="O87" i="20"/>
  <c r="O99" i="20"/>
  <c r="L87" i="20"/>
  <c r="M91" i="20"/>
  <c r="L99" i="20"/>
  <c r="O88" i="20"/>
  <c r="O100" i="20"/>
  <c r="M94" i="20"/>
  <c r="L88" i="20"/>
  <c r="L100" i="20"/>
  <c r="O89" i="20"/>
  <c r="O101" i="20"/>
  <c r="M95" i="20"/>
  <c r="L89" i="20"/>
  <c r="O92" i="20"/>
  <c r="L101" i="20"/>
  <c r="M96" i="20"/>
  <c r="L92" i="20"/>
  <c r="L117" i="20"/>
  <c r="L93" i="20"/>
  <c r="M99" i="20"/>
  <c r="L116" i="20"/>
  <c r="L64" i="20"/>
  <c r="M98" i="20"/>
  <c r="M69" i="20"/>
  <c r="O107" i="20"/>
  <c r="R80" i="20"/>
  <c r="O74" i="20"/>
  <c r="M70" i="20"/>
  <c r="L74" i="20"/>
  <c r="O75" i="20"/>
  <c r="M71" i="20"/>
  <c r="L75" i="20"/>
  <c r="O76" i="20"/>
  <c r="M72" i="20"/>
  <c r="L76" i="20"/>
  <c r="O67" i="20"/>
  <c r="M64" i="20"/>
  <c r="L67" i="20"/>
  <c r="M73" i="20"/>
  <c r="O68" i="20"/>
  <c r="M65" i="20"/>
  <c r="M77" i="20"/>
  <c r="L68" i="20"/>
  <c r="O69" i="20"/>
  <c r="M66" i="20"/>
  <c r="M78" i="20"/>
  <c r="L69" i="20"/>
  <c r="O70" i="20"/>
  <c r="M74" i="20"/>
  <c r="L70" i="20"/>
  <c r="L115" i="20"/>
  <c r="L63" i="20"/>
  <c r="L29" i="20"/>
  <c r="L9" i="20"/>
  <c r="M97" i="20"/>
  <c r="M68" i="20"/>
  <c r="M46" i="20"/>
  <c r="M15" i="20"/>
  <c r="O106" i="20"/>
  <c r="O54" i="20"/>
  <c r="O27" i="20"/>
  <c r="L118" i="20"/>
  <c r="M81" i="20"/>
  <c r="O79" i="20"/>
  <c r="M84" i="20"/>
  <c r="L79" i="20"/>
  <c r="O80" i="20"/>
  <c r="M85" i="20"/>
  <c r="L80" i="20"/>
  <c r="O81" i="20"/>
  <c r="L81" i="20"/>
  <c r="O82" i="20"/>
  <c r="L82" i="20"/>
  <c r="O83" i="20"/>
  <c r="L84" i="20"/>
  <c r="L83" i="20"/>
  <c r="O84" i="20"/>
  <c r="M79" i="20"/>
  <c r="O19" i="20"/>
  <c r="O30" i="20"/>
  <c r="O35" i="20"/>
  <c r="O59" i="20"/>
  <c r="M3" i="20"/>
  <c r="M16" i="20"/>
  <c r="M24" i="20"/>
  <c r="M32" i="20"/>
  <c r="M49" i="20"/>
  <c r="M58" i="20"/>
  <c r="L19" i="20"/>
  <c r="L30" i="20"/>
  <c r="L35" i="20"/>
  <c r="L59" i="20"/>
  <c r="O6" i="20"/>
  <c r="O20" i="20"/>
  <c r="O36" i="20"/>
  <c r="O44" i="20"/>
  <c r="O60" i="20"/>
  <c r="M7" i="20"/>
  <c r="M13" i="20"/>
  <c r="M25" i="20"/>
  <c r="M41" i="20"/>
  <c r="M50" i="20"/>
  <c r="M62" i="20"/>
  <c r="L6" i="20"/>
  <c r="L20" i="20"/>
  <c r="L36" i="20"/>
  <c r="L44" i="20"/>
  <c r="L60" i="20"/>
  <c r="O10" i="20"/>
  <c r="O21" i="20"/>
  <c r="O37" i="20"/>
  <c r="O46" i="20"/>
  <c r="O61" i="20"/>
  <c r="M8" i="20"/>
  <c r="M14" i="20"/>
  <c r="M26" i="20"/>
  <c r="M42" i="20"/>
  <c r="M51" i="20"/>
  <c r="M63" i="20"/>
  <c r="L10" i="20"/>
  <c r="L21" i="20"/>
  <c r="L37" i="20"/>
  <c r="L46" i="20"/>
  <c r="L61" i="20"/>
  <c r="O11" i="20"/>
  <c r="O31" i="20"/>
  <c r="O38" i="20"/>
  <c r="O47" i="20"/>
  <c r="O55" i="20"/>
  <c r="M27" i="20"/>
  <c r="M52" i="20"/>
  <c r="L11" i="20"/>
  <c r="L31" i="20"/>
  <c r="L47" i="20"/>
  <c r="M9" i="20"/>
  <c r="M43" i="20"/>
  <c r="L38" i="20"/>
  <c r="L55" i="20"/>
  <c r="O12" i="20"/>
  <c r="O22" i="20"/>
  <c r="O39" i="20"/>
  <c r="O48" i="20"/>
  <c r="O56" i="20"/>
  <c r="M4" i="20"/>
  <c r="M17" i="20"/>
  <c r="M28" i="20"/>
  <c r="M33" i="20"/>
  <c r="M53" i="20"/>
  <c r="L12" i="20"/>
  <c r="L22" i="20"/>
  <c r="L39" i="20"/>
  <c r="L48" i="20"/>
  <c r="L56" i="20"/>
  <c r="O2" i="20"/>
  <c r="O15" i="20"/>
  <c r="O23" i="20"/>
  <c r="O40" i="20"/>
  <c r="O45" i="20"/>
  <c r="O57" i="20"/>
  <c r="M5" i="20"/>
  <c r="M29" i="20"/>
  <c r="M34" i="20"/>
  <c r="M54" i="20"/>
  <c r="M2" i="20"/>
  <c r="L23" i="20"/>
  <c r="L40" i="20"/>
  <c r="L57" i="20"/>
  <c r="O3" i="20"/>
  <c r="O24" i="20"/>
  <c r="O49" i="20"/>
  <c r="M19" i="20"/>
  <c r="M35" i="20"/>
  <c r="L16" i="20"/>
  <c r="L32" i="20"/>
  <c r="L58" i="20"/>
  <c r="M18" i="20"/>
  <c r="L15" i="20"/>
  <c r="L45" i="20"/>
  <c r="O16" i="20"/>
  <c r="O32" i="20"/>
  <c r="O58" i="20"/>
  <c r="M30" i="20"/>
  <c r="M59" i="20"/>
  <c r="L3" i="20"/>
  <c r="L24" i="20"/>
  <c r="L49" i="20"/>
  <c r="L107" i="20"/>
  <c r="L62" i="20"/>
  <c r="L28" i="20"/>
  <c r="L8" i="20"/>
  <c r="M89" i="20"/>
  <c r="M67" i="20"/>
  <c r="M44" i="20"/>
  <c r="M12" i="20"/>
  <c r="O104" i="20"/>
  <c r="O85" i="20"/>
  <c r="O53" i="20"/>
  <c r="O26" i="20"/>
  <c r="L106" i="20"/>
  <c r="L54" i="20"/>
  <c r="L27" i="20"/>
  <c r="L7" i="20"/>
  <c r="M88" i="20"/>
  <c r="M76" i="20"/>
  <c r="M40" i="20"/>
  <c r="M11" i="20"/>
  <c r="O105" i="20"/>
  <c r="O78" i="20"/>
  <c r="O52" i="20"/>
  <c r="O25" i="20"/>
  <c r="L105" i="20"/>
  <c r="L78" i="20"/>
  <c r="L52" i="20"/>
  <c r="L25" i="20"/>
  <c r="M111" i="20"/>
  <c r="M86" i="20"/>
  <c r="M57" i="20"/>
  <c r="M38" i="20"/>
  <c r="M6" i="20"/>
  <c r="O95" i="20"/>
  <c r="O73" i="20"/>
  <c r="O50" i="20"/>
  <c r="O17" i="20"/>
  <c r="M118" i="20"/>
  <c r="M116" i="20"/>
  <c r="M115" i="20"/>
  <c r="R79" i="20"/>
  <c r="R61" i="20"/>
  <c r="R71" i="20"/>
  <c r="R55" i="20"/>
  <c r="R43" i="20"/>
  <c r="R73" i="20"/>
  <c r="R33" i="20"/>
  <c r="R111" i="20"/>
  <c r="R110" i="20"/>
  <c r="R107" i="20"/>
  <c r="R91" i="20"/>
  <c r="R30" i="20"/>
  <c r="R27" i="20"/>
  <c r="R99" i="20"/>
  <c r="R67" i="20"/>
  <c r="R25" i="20"/>
  <c r="R103" i="20"/>
  <c r="R97" i="20"/>
  <c r="R64" i="20"/>
  <c r="R22" i="20"/>
  <c r="R96" i="20"/>
  <c r="R62" i="20"/>
  <c r="R20" i="20"/>
  <c r="R90" i="20"/>
  <c r="R11" i="20"/>
  <c r="R87" i="20"/>
  <c r="R52" i="20"/>
  <c r="R9" i="20"/>
  <c r="R50" i="20"/>
  <c r="R8" i="20"/>
  <c r="R19" i="20"/>
  <c r="R46" i="20"/>
  <c r="R4" i="20"/>
  <c r="R13" i="20"/>
  <c r="R14" i="20"/>
  <c r="R113" i="20"/>
  <c r="R74" i="20"/>
  <c r="R37" i="20"/>
  <c r="R38" i="20"/>
  <c r="R31" i="20"/>
  <c r="R92" i="20"/>
  <c r="R39" i="20"/>
  <c r="R105" i="20"/>
  <c r="R93" i="20"/>
  <c r="R36" i="20"/>
  <c r="R60" i="20"/>
  <c r="R15" i="20"/>
  <c r="R17" i="20"/>
  <c r="R16" i="20"/>
  <c r="R59" i="20"/>
  <c r="R18" i="20"/>
  <c r="R76" i="20"/>
  <c r="R78" i="20"/>
  <c r="R6" i="20"/>
  <c r="R109" i="20"/>
  <c r="R95" i="20"/>
  <c r="R66" i="20"/>
  <c r="R54" i="20"/>
  <c r="R35" i="20"/>
  <c r="R29" i="20"/>
  <c r="R44" i="20"/>
  <c r="R104" i="20"/>
  <c r="R108" i="20"/>
  <c r="R94" i="20"/>
  <c r="R77" i="20"/>
  <c r="R65" i="20"/>
  <c r="R53" i="20"/>
  <c r="R28" i="20"/>
  <c r="R118" i="20"/>
  <c r="R106" i="20"/>
  <c r="R70" i="20"/>
  <c r="R63" i="20"/>
  <c r="R51" i="20"/>
  <c r="R42" i="20"/>
  <c r="R26" i="20"/>
  <c r="R7" i="20"/>
  <c r="R85" i="20"/>
  <c r="R116" i="20"/>
  <c r="R102" i="20"/>
  <c r="R83" i="20"/>
  <c r="R69" i="20"/>
  <c r="R58" i="20"/>
  <c r="R49" i="20"/>
  <c r="R41" i="20"/>
  <c r="R24" i="20"/>
  <c r="R3" i="20"/>
  <c r="R115" i="20"/>
  <c r="R101" i="20"/>
  <c r="R89" i="20"/>
  <c r="R82" i="20"/>
  <c r="R57" i="20"/>
  <c r="R47" i="20"/>
  <c r="R34" i="20"/>
  <c r="R2" i="20"/>
  <c r="R100" i="20"/>
  <c r="R88" i="20"/>
  <c r="R68" i="20"/>
  <c r="R56" i="20"/>
  <c r="R45" i="20"/>
  <c r="R23" i="20"/>
  <c r="R12" i="20"/>
  <c r="R86" i="20"/>
  <c r="A102" i="20"/>
  <c r="A93" i="20"/>
  <c r="A88" i="20"/>
  <c r="A86" i="20"/>
  <c r="A116" i="20"/>
  <c r="A92" i="20"/>
  <c r="A82" i="20"/>
  <c r="A85" i="20"/>
  <c r="A83" i="20"/>
  <c r="A81" i="20"/>
  <c r="A68" i="20"/>
  <c r="A77" i="20"/>
  <c r="A70" i="20"/>
  <c r="A67" i="20"/>
  <c r="A69" i="20"/>
  <c r="A73" i="20"/>
  <c r="A42" i="20"/>
  <c r="A62" i="20"/>
  <c r="A56" i="20"/>
  <c r="A61" i="20"/>
  <c r="A58" i="20"/>
  <c r="A53" i="20"/>
  <c r="A51" i="20"/>
  <c r="A52" i="20"/>
  <c r="A35" i="20"/>
  <c r="A34" i="20" l="1"/>
  <c r="A29" i="20"/>
  <c r="A43" i="20"/>
  <c r="A37" i="20"/>
  <c r="A20" i="20"/>
  <c r="A24" i="20"/>
  <c r="A15" i="20"/>
  <c r="A17" i="20"/>
  <c r="A6" i="20"/>
  <c r="A16" i="20" l="1"/>
  <c r="A18" i="20"/>
  <c r="A10" i="20"/>
  <c r="A74" i="20"/>
  <c r="A78" i="20"/>
  <c r="A80" i="20"/>
  <c r="A71" i="20"/>
  <c r="A72" i="20"/>
  <c r="A66" i="20"/>
  <c r="A50" i="20"/>
  <c r="A60" i="20"/>
  <c r="A57" i="20"/>
  <c r="A59" i="20"/>
  <c r="A12" i="20"/>
  <c r="A33" i="20"/>
  <c r="A63" i="20"/>
  <c r="A39" i="20"/>
  <c r="A14" i="20"/>
  <c r="A9" i="20" l="1"/>
  <c r="A31" i="20"/>
  <c r="A36" i="20"/>
  <c r="A65" i="20"/>
  <c r="A64" i="20"/>
  <c r="A5" i="20"/>
  <c r="A3" i="20"/>
  <c r="A44" i="20"/>
  <c r="A32" i="20"/>
  <c r="A104" i="20"/>
  <c r="A84" i="20"/>
  <c r="A114" i="20"/>
  <c r="A111" i="20"/>
  <c r="A105" i="20"/>
  <c r="A106" i="20"/>
  <c r="A107" i="20"/>
  <c r="A100" i="20"/>
  <c r="A96" i="20"/>
  <c r="A90" i="20"/>
  <c r="P118" i="20" l="1"/>
  <c r="P54" i="20"/>
  <c r="P95" i="20"/>
  <c r="P103" i="20"/>
  <c r="P102" i="20"/>
  <c r="P93" i="20"/>
  <c r="P86" i="20"/>
  <c r="P92" i="20"/>
  <c r="P88" i="20"/>
  <c r="P42" i="20"/>
  <c r="P83" i="20"/>
  <c r="P82" i="20"/>
  <c r="P116" i="20"/>
  <c r="P85" i="20"/>
  <c r="P81" i="20"/>
  <c r="P111" i="20"/>
  <c r="P110" i="20"/>
  <c r="P112" i="20"/>
  <c r="P67" i="20"/>
  <c r="P68" i="20"/>
  <c r="P69" i="20"/>
  <c r="P73" i="20"/>
  <c r="P70" i="20"/>
  <c r="P77" i="20"/>
  <c r="P6" i="20"/>
  <c r="P62" i="20"/>
  <c r="P58" i="20"/>
  <c r="P56" i="20"/>
  <c r="P61" i="20"/>
  <c r="P96" i="20"/>
  <c r="P52" i="20"/>
  <c r="P53" i="20"/>
  <c r="P51" i="20"/>
  <c r="P15" i="20"/>
  <c r="P17" i="20"/>
  <c r="P35" i="20"/>
  <c r="P34" i="20"/>
  <c r="P37" i="20"/>
  <c r="P29" i="20"/>
  <c r="P20" i="20"/>
  <c r="P24" i="20"/>
  <c r="P43" i="20"/>
  <c r="P87" i="20"/>
  <c r="P113" i="20"/>
  <c r="P76" i="20"/>
  <c r="P55" i="20"/>
  <c r="P36" i="20"/>
  <c r="P107" i="20"/>
  <c r="P22" i="20"/>
  <c r="P97" i="20"/>
  <c r="P100" i="20"/>
  <c r="P11" i="20"/>
  <c r="P12" i="20"/>
  <c r="P16" i="20"/>
  <c r="P14" i="20"/>
  <c r="P18" i="20"/>
  <c r="P46" i="20"/>
  <c r="P99" i="20"/>
  <c r="P30" i="20"/>
  <c r="P47" i="20"/>
  <c r="P106" i="20"/>
  <c r="P44" i="20"/>
  <c r="P31" i="20"/>
  <c r="P79" i="20"/>
  <c r="P80" i="20"/>
  <c r="P105" i="20"/>
  <c r="P21" i="20"/>
  <c r="P4" i="20"/>
  <c r="P10" i="20"/>
  <c r="P2" i="20"/>
  <c r="P90" i="20"/>
  <c r="P23" i="20"/>
  <c r="P65" i="20"/>
  <c r="P71" i="20"/>
  <c r="P78" i="20"/>
  <c r="P72" i="20"/>
  <c r="P74" i="20"/>
  <c r="P66" i="20"/>
  <c r="P115" i="20"/>
  <c r="P89" i="20"/>
  <c r="P26" i="20"/>
  <c r="P5" i="20"/>
  <c r="P27" i="20"/>
  <c r="P63" i="20"/>
  <c r="P60" i="20"/>
  <c r="P57" i="20"/>
  <c r="P59" i="20"/>
  <c r="P114" i="20"/>
  <c r="P50" i="20"/>
  <c r="P98" i="20"/>
  <c r="P9" i="20"/>
  <c r="P39" i="20"/>
  <c r="P33" i="20"/>
  <c r="P101" i="20"/>
  <c r="P94" i="20"/>
  <c r="P49" i="20"/>
  <c r="P64" i="20"/>
  <c r="P13" i="20"/>
  <c r="P3" i="20"/>
  <c r="P8" i="20"/>
  <c r="P7" i="20"/>
  <c r="P25" i="20"/>
  <c r="P48" i="20"/>
  <c r="P19" i="20"/>
  <c r="P38" i="20"/>
  <c r="P84" i="20"/>
  <c r="P75" i="20"/>
  <c r="P41" i="20"/>
  <c r="P40" i="20"/>
  <c r="P45" i="20"/>
  <c r="P117" i="20"/>
  <c r="P108" i="20"/>
  <c r="P91" i="20"/>
  <c r="P28" i="20"/>
  <c r="P32" i="20"/>
  <c r="P104" i="20"/>
  <c r="P109" i="20"/>
  <c r="A115" i="20" l="1"/>
  <c r="A109" i="20"/>
  <c r="A99" i="20"/>
  <c r="A95" i="20"/>
  <c r="A89" i="20"/>
  <c r="A101" i="20"/>
  <c r="A108" i="20"/>
  <c r="A98" i="20"/>
  <c r="A91" i="20"/>
  <c r="A94" i="20"/>
  <c r="A87" i="20"/>
  <c r="A97" i="20"/>
  <c r="A113" i="20"/>
  <c r="F13" i="21"/>
  <c r="A30" i="20"/>
  <c r="A45" i="20"/>
  <c r="A21" i="20"/>
  <c r="A19" i="20"/>
  <c r="A27" i="20"/>
  <c r="A25" i="20"/>
  <c r="A23" i="20"/>
  <c r="A38" i="20"/>
  <c r="A48" i="20"/>
  <c r="A2" i="20"/>
  <c r="A8" i="20"/>
  <c r="A7" i="20"/>
  <c r="A4" i="20"/>
  <c r="A11" i="20"/>
  <c r="A13" i="20"/>
  <c r="A28" i="20"/>
  <c r="A22" i="20"/>
  <c r="A55" i="20"/>
  <c r="A40" i="20"/>
  <c r="A26" i="20"/>
  <c r="A46" i="20"/>
  <c r="A47" i="20"/>
  <c r="A75" i="20"/>
  <c r="A76" i="20"/>
  <c r="A41" i="20"/>
  <c r="A79" i="20"/>
  <c r="A117" i="20"/>
  <c r="A49" i="20"/>
  <c r="F14" i="21"/>
  <c r="F12" i="21"/>
  <c r="F11" i="21"/>
  <c r="F10" i="21"/>
  <c r="F9" i="21"/>
  <c r="F8" i="21"/>
  <c r="E35" i="21"/>
  <c r="E36" i="21"/>
  <c r="E37" i="21"/>
  <c r="E38" i="21"/>
  <c r="Q86" i="20" l="1"/>
  <c r="Q118" i="20"/>
  <c r="Q54" i="20"/>
  <c r="Q103" i="20"/>
  <c r="Q62" i="20"/>
  <c r="Q85" i="20"/>
  <c r="Q77" i="20"/>
  <c r="Q110" i="20"/>
  <c r="Q112" i="20"/>
  <c r="Q92" i="20"/>
  <c r="Q82" i="20"/>
  <c r="Q67" i="20"/>
  <c r="Q70" i="20"/>
  <c r="Q116" i="20"/>
  <c r="Q68" i="20"/>
  <c r="Q69" i="20"/>
  <c r="Q93" i="20"/>
  <c r="Q83" i="20"/>
  <c r="Q42" i="20"/>
  <c r="Q73" i="20"/>
  <c r="Q81" i="20"/>
  <c r="Q102" i="20"/>
  <c r="Q88" i="20"/>
  <c r="Q58" i="20"/>
  <c r="Q52" i="20"/>
  <c r="Q53" i="20"/>
  <c r="Q56" i="20"/>
  <c r="Q35" i="20"/>
  <c r="Q51" i="20"/>
  <c r="Q61" i="20"/>
  <c r="Q34" i="20"/>
  <c r="Q37" i="20"/>
  <c r="Q15" i="20"/>
  <c r="Q17" i="20"/>
  <c r="Q6" i="20"/>
  <c r="Q43" i="20"/>
  <c r="Q29" i="20"/>
  <c r="Q24" i="20"/>
  <c r="Q20" i="20"/>
  <c r="Q78" i="20"/>
  <c r="Q18" i="20"/>
  <c r="Q10" i="20"/>
  <c r="Q12" i="20"/>
  <c r="Q50" i="20"/>
  <c r="Q80" i="20"/>
  <c r="Q66" i="20"/>
  <c r="Q63" i="20"/>
  <c r="Q59" i="20"/>
  <c r="Q57" i="20"/>
  <c r="Q14" i="20"/>
  <c r="Q33" i="20"/>
  <c r="Q60" i="20"/>
  <c r="Q39" i="20"/>
  <c r="Q72" i="20"/>
  <c r="Q74" i="20"/>
  <c r="Q16" i="20"/>
  <c r="Q71" i="20"/>
  <c r="Q9" i="20"/>
  <c r="Q32" i="20"/>
  <c r="Q91" i="20"/>
  <c r="Q96" i="20"/>
  <c r="Q7" i="20"/>
  <c r="Q104" i="20"/>
  <c r="Q75" i="20"/>
  <c r="Q76" i="20"/>
  <c r="Q45" i="20"/>
  <c r="Q97" i="20"/>
  <c r="Q117" i="20"/>
  <c r="Q44" i="20"/>
  <c r="Q41" i="20"/>
  <c r="Q113" i="20"/>
  <c r="Q40" i="20"/>
  <c r="Q38" i="20"/>
  <c r="Q101" i="20"/>
  <c r="Q13" i="20"/>
  <c r="Q111" i="20"/>
  <c r="Q36" i="20"/>
  <c r="Q8" i="20"/>
  <c r="Q90" i="20"/>
  <c r="Q4" i="20"/>
  <c r="Q100" i="20"/>
  <c r="Q84" i="20"/>
  <c r="Q107" i="20"/>
  <c r="Q48" i="20"/>
  <c r="Q106" i="20"/>
  <c r="Q46" i="20"/>
  <c r="Q47" i="20"/>
  <c r="Q27" i="20"/>
  <c r="Q26" i="20"/>
  <c r="Q31" i="20"/>
  <c r="Q114" i="20"/>
  <c r="Q64" i="20"/>
  <c r="Q23" i="20"/>
  <c r="Q108" i="20"/>
  <c r="Q79" i="20"/>
  <c r="Q99" i="20"/>
  <c r="Q94" i="20"/>
  <c r="Q105" i="20"/>
  <c r="Q3" i="20"/>
  <c r="Q22" i="20"/>
  <c r="Q95" i="20"/>
  <c r="Q55" i="20"/>
  <c r="Q2" i="20"/>
  <c r="Q115" i="20"/>
  <c r="Q28" i="20"/>
  <c r="Q98" i="20"/>
  <c r="Q109" i="20"/>
  <c r="Q25" i="20"/>
  <c r="Q30" i="20"/>
  <c r="Q65" i="20"/>
  <c r="Q87" i="20"/>
  <c r="Q89" i="20"/>
  <c r="Q11" i="20"/>
  <c r="Q49" i="20"/>
  <c r="Q5" i="20"/>
  <c r="Q19" i="20"/>
  <c r="Q21" i="20"/>
</calcChain>
</file>

<file path=xl/sharedStrings.xml><?xml version="1.0" encoding="utf-8"?>
<sst xmlns="http://schemas.openxmlformats.org/spreadsheetml/2006/main" count="1375" uniqueCount="385">
  <si>
    <t>Onglet "Administration du document"</t>
  </si>
  <si>
    <t>Version 29/04/2025</t>
  </si>
  <si>
    <t>Cet onglet répertorie l'historique de modification du document</t>
  </si>
  <si>
    <t>Onglet "Prestations"</t>
  </si>
  <si>
    <t>Cet onglet reprend les prestations décrites dans le CCTP et les livrables associés, et précise les modalités d'admission définies dans l'onglet "Listes".</t>
  </si>
  <si>
    <t>Onglet " Listes"</t>
  </si>
  <si>
    <t>Cet onglet reprend les lots, sections, chantiers, phases, modalités et jalons d'admission.</t>
  </si>
  <si>
    <t>Définitions</t>
  </si>
  <si>
    <t>Nom de colonne</t>
  </si>
  <si>
    <t>Définition</t>
  </si>
  <si>
    <t>Section</t>
  </si>
  <si>
    <t>Regroupement de chantiers tels que définis dans le CCTP</t>
  </si>
  <si>
    <t>Chantier</t>
  </si>
  <si>
    <t>Cf. CCTP</t>
  </si>
  <si>
    <t>Phase</t>
  </si>
  <si>
    <t>Prestation</t>
  </si>
  <si>
    <t>Livrable</t>
  </si>
  <si>
    <t>Relecture ?</t>
  </si>
  <si>
    <t>Le livrable ou l'ensemble de livrables fait-il l'objet d'une relecture ? Si oui, les délais sont-ils standards ou allongés ? Cf. onglet "Listes"</t>
  </si>
  <si>
    <t>VA ?</t>
  </si>
  <si>
    <t>Le livrable ou l'ensemble de livrables fait-il l'objet d'une VA ? Si oui, les délais sont-ils standards ou allongés ? Cf. onglet "Listes"</t>
  </si>
  <si>
    <t>VSR ?</t>
  </si>
  <si>
    <t>Le livrable ou l'ensemble de livrables fait-il l'objet d'une VSR ? Si oui, les délais sont-ils standards ou allongés ? Cf. onglet "Listes"</t>
  </si>
  <si>
    <t>Jalon de paiement</t>
  </si>
  <si>
    <t>Les jalons de paiement correspondent aux étapes de mise en paiement des livrables précédemment validés.</t>
  </si>
  <si>
    <t>#</t>
  </si>
  <si>
    <t>Code prestation</t>
  </si>
  <si>
    <t>Livrable(s)</t>
  </si>
  <si>
    <t>Jalon paiement</t>
  </si>
  <si>
    <t>Réf prestation intitulé court</t>
  </si>
  <si>
    <t>Réf prestation intitulé long</t>
  </si>
  <si>
    <t>Réf lot</t>
  </si>
  <si>
    <t>Réf section</t>
  </si>
  <si>
    <t>Réf chantier</t>
  </si>
  <si>
    <t>Réf phase</t>
  </si>
  <si>
    <t>Réf jalon</t>
  </si>
  <si>
    <t>Migration technique</t>
  </si>
  <si>
    <t>Montée de version SAP BW</t>
  </si>
  <si>
    <t>Analyse</t>
  </si>
  <si>
    <t>Analyse d'impacts</t>
  </si>
  <si>
    <t>Analyse_impacts</t>
  </si>
  <si>
    <t>Analyse d'impacts BW</t>
  </si>
  <si>
    <t>Oui (délai standard)</t>
  </si>
  <si>
    <t>Non applicable</t>
  </si>
  <si>
    <t>Fin analyse</t>
  </si>
  <si>
    <t>Préparation des tests et de la recette</t>
  </si>
  <si>
    <t>Préparation_tests_recette</t>
  </si>
  <si>
    <t>o Stratégie de test.
o Accès aux outils de test paramétrés (accélérateurs mis en œuvre par le titulaire de ce lot) et modes opératoires associés.
o Plans de test (initialisé).</t>
  </si>
  <si>
    <t>Mise en œuvre</t>
  </si>
  <si>
    <t>Exécution des tests</t>
  </si>
  <si>
    <t>Exécution_tests</t>
  </si>
  <si>
    <t>• Dossiers des résultats des tests, intermédiaires et finaux (dont la montée en charge).
• Tableau de bord des signalements.</t>
  </si>
  <si>
    <t>MOM BW</t>
  </si>
  <si>
    <t>o Plans de test (complété).</t>
  </si>
  <si>
    <t>Support de niveau 4</t>
  </si>
  <si>
    <t>Support_niveau_4</t>
  </si>
  <si>
    <t>o Définition de l’organisation du support N4 (dont liste des comptes à créer dans SMAX).
o Fiches réflexe SMAX.</t>
  </si>
  <si>
    <t>VA BW</t>
  </si>
  <si>
    <t>Mise en place de la base HANA</t>
  </si>
  <si>
    <t>Mise_en_place_base_HANA</t>
  </si>
  <si>
    <t>• Dossier d’architecture technique BW mis à jour.
• Dossiers d’installation et d’exploitation.
• Comptes rendus d’installation de la base HANA dans les environnements cibles.</t>
  </si>
  <si>
    <t>Oui (délai allongé)</t>
  </si>
  <si>
    <t>VSR BW</t>
  </si>
  <si>
    <t>Montée de version NetWeaver 7.5</t>
  </si>
  <si>
    <t>Montée_version_NetWeaver</t>
  </si>
  <si>
    <t>• Dossier d’architecture technique BW mis à jour.
• Procédure de la montée de version.
• Comptes rendus de montée de version NetWeaver 7.5 dans les environnements cibles.</t>
  </si>
  <si>
    <t>Traitement des impacts</t>
  </si>
  <si>
    <t>Traitement_impacts</t>
  </si>
  <si>
    <t>• Programmes modifiés en environnement de développement.
• Bilan de traitement des impacts et documentation technique.
• Ordres de transport en intégration et recette.</t>
  </si>
  <si>
    <t>Déploiement</t>
  </si>
  <si>
    <t xml:space="preserve">o Tableau de bord des demandes et interventions de support N4 et les solutions apportées.
o Base de connaissance SMAX enrichie. </t>
  </si>
  <si>
    <t>Montée de version SAP GRC AC</t>
  </si>
  <si>
    <t>• Analyse d’impacts GRC AC.</t>
  </si>
  <si>
    <t>• Dossiers des résultats des tests, intermédiaires et finaux.
• Tableau de bord des signalements.</t>
  </si>
  <si>
    <t>MOM GRC</t>
  </si>
  <si>
    <t>Montée de version GRC</t>
  </si>
  <si>
    <t>Montée_version_GRC</t>
  </si>
  <si>
    <t>• Dossier d’architecture technique mis à jour.
• Procédure de la montée de version.
• Comptes-rendus de la montée de version dans les environnements cibles hors prod.
• Comptes-rendus de la montée de version dans les environnements cibles de prod.</t>
  </si>
  <si>
    <t>VSR GRC</t>
  </si>
  <si>
    <t>Montée de version SAP S/4HANA</t>
  </si>
  <si>
    <t>Initialisation</t>
  </si>
  <si>
    <t>Cadrage et pilotage du programme</t>
  </si>
  <si>
    <t>Cadrage_pilotage_programme</t>
  </si>
  <si>
    <t>o Liste des participants et planning détaillé des travaux de convergence pour les chantiers relevant du titulaire du lot 1
o Documents à intégrer dans l’outil collaboratif de gestion documentaire.
o Les indicateurs à intégrer dans les outils de suivi et tableau de bord initialisés.
o Plan programme/PQPS</t>
  </si>
  <si>
    <t>Fin initialisation</t>
  </si>
  <si>
    <t>o Production des indicateurs de risques relevant du lot 1, de suivi des prestations en cours de son périmètre, actualisation des indicateurs d’avancement des chantiers du lot 1 et les éventuels éléments à arbitrer. 
o Alimentation du PQPS.</t>
  </si>
  <si>
    <t>Etat des lieux</t>
  </si>
  <si>
    <t>Etat_lieux</t>
  </si>
  <si>
    <t>Etat des lieux (initialisé)</t>
  </si>
  <si>
    <t>• Analyse d’impacts S/4HANA.
• Analyse d’impact sur la sécurité
• Mise à jour du plan de prévention des risques (métiers et IT)
• Liste des points ouverts à traiter</t>
  </si>
  <si>
    <t>Architecture</t>
  </si>
  <si>
    <t>Dossier d'architecture technique</t>
  </si>
  <si>
    <t>o Le planning détaillé pour le lot 1.</t>
  </si>
  <si>
    <t>Conversion des environnements</t>
  </si>
  <si>
    <t>Conversion_environnements</t>
  </si>
  <si>
    <t>CR conversion bac à sable.</t>
  </si>
  <si>
    <t>Etat des lieux (complété)</t>
  </si>
  <si>
    <t>Gestion des environnements</t>
  </si>
  <si>
    <t>Gestion_environnements</t>
  </si>
  <si>
    <t>o Compte rendu de création et configuration de l’environnement bac à sable S/4HANA.
o Compte rendu de création et configuration de l’environnement de développement S/4HANA.</t>
  </si>
  <si>
    <t>Mise à jour des documents de spécifications</t>
  </si>
  <si>
    <t>MAJ_documents_spécif</t>
  </si>
  <si>
    <t>o Inventaire des modifications nécessaires par document</t>
  </si>
  <si>
    <t>Préparation des tests (intégrateur) et bascules à blanc</t>
  </si>
  <si>
    <t>Prépa_tests_bascules_blanc</t>
  </si>
  <si>
    <t>o Stratégie de test.
o Paramétrage des outils de test et modes opératoires associés.
o Plans de test (initialisé).</t>
  </si>
  <si>
    <t>Assistance à la résolution des anomalies BP</t>
  </si>
  <si>
    <t>Assistance_résol_ano_BP</t>
  </si>
  <si>
    <t>• Tickets des demandes enrichis par les réponses apportées ou le compte-rendu d’intervention. 
• Fourniture d’outils de correction et d’enrichissement en masse en vue de résoudre les anomalies rencontrées</t>
  </si>
  <si>
    <t>Fin mise en œuvre</t>
  </si>
  <si>
    <t>CR conversions environnements non productifs.</t>
  </si>
  <si>
    <t>MOM S/4H et des évolutions Finance (P1)</t>
  </si>
  <si>
    <t>Préparation des tests et bascules à blanc</t>
  </si>
  <si>
    <t>o Plans de test (complété).
o Plan de bascule.</t>
  </si>
  <si>
    <t>Exécution des tests et bascules à blanc</t>
  </si>
  <si>
    <t>Exéc_tests_bascules_blanc</t>
  </si>
  <si>
    <t>o Dossiers des résultats des tests, intermédiaires et finaux.
o Tableau de bord des signalements.</t>
  </si>
  <si>
    <t>VA S/4H et des évolutions Finance (P1)</t>
  </si>
  <si>
    <t>Support à la recette</t>
  </si>
  <si>
    <t>Support_recette</t>
  </si>
  <si>
    <t>• Tableau de bord des signalements.
• Alimentation de la base de connaissance.</t>
  </si>
  <si>
    <t>Assistance au respect de l’intégrité des données financières</t>
  </si>
  <si>
    <t>Assistance_intég_don_fin</t>
  </si>
  <si>
    <t>o L’ensemble de la documentation de spécification à jour
o Inventaire actualisé de la documentation</t>
  </si>
  <si>
    <t>Présentation des nouveautés S/4HANA</t>
  </si>
  <si>
    <t>Présentation_nouveautés_S/4</t>
  </si>
  <si>
    <t>• Supports de présentation des nouveautés.
• Sessions de présentation enregistrées.</t>
  </si>
  <si>
    <t>MEP S/4HANA et des évolutions Finance (P1)</t>
  </si>
  <si>
    <t>o Spécifications de la configuration et comptes rendus de création et configuration des environnements cibles d’intégration, recette, préproduction, production et formation.</t>
  </si>
  <si>
    <t>VSR S/4H et des évolutions Finance (P1)</t>
  </si>
  <si>
    <t xml:space="preserve">Mise en place de l’aide en ligne </t>
  </si>
  <si>
    <t>Mise_en_place_aide_en_ligne</t>
  </si>
  <si>
    <t>• Documents de spécification et de paramétrage de l’aide en ligne ainsi que son administration,
• Mise à disposition de l’aide en ligne dans S/4HANA qui donnera lieu à une recette dédiée.</t>
  </si>
  <si>
    <t>• Programmes modifiés en environnement de développement.
• Bilan de traitement des impacts et documentation technique.
• Etudes concernant la double maintenance, de la réduction de la période d’arrêt de service.
• Ordres de transport en intégration et recette.</t>
  </si>
  <si>
    <t>o Comptes rendus des bascules à blanc.</t>
  </si>
  <si>
    <t>CR conversions environnements productifs.</t>
  </si>
  <si>
    <t>Fin déploiement</t>
  </si>
  <si>
    <t>FIORI</t>
  </si>
  <si>
    <t>Conception des Launchpads FIORI</t>
  </si>
  <si>
    <t>Conception_Launchpads_FIORI</t>
  </si>
  <si>
    <t>Document de conception générale du Launchpad, accompagné d’un parcours utilisateur détaillant les étapes d’un processus métier type pour chaque profil « métier ».</t>
  </si>
  <si>
    <t>Conception et mise en œuvre des applications FIORI</t>
  </si>
  <si>
    <t>Concept_mise_en_œuvre_FIORI</t>
  </si>
  <si>
    <t>o	Document de conception générale et détaillée de chaque application FIORI spécifique.
o	Documentation technique permettant aux équipes techniques et applicatives de la DSN d’administrer les applications livrées.</t>
  </si>
  <si>
    <t>Implémentation des catalogues FIORI</t>
  </si>
  <si>
    <t>Implément_catalogues_FIORI</t>
  </si>
  <si>
    <t>Matrice des rôles complétée avec les données « catalogues » et les permissions associées pour chaque profil métier.</t>
  </si>
  <si>
    <t>Implémentation des Launchpads FIORI</t>
  </si>
  <si>
    <t>Implément_Launchpads_FIORI</t>
  </si>
  <si>
    <t>Document de conception générale, parcours utilisateur (document détaillant les étapes d’un processus métier pour l’utilisateur).</t>
  </si>
  <si>
    <t>Intégration de variantes FIORI</t>
  </si>
  <si>
    <t>Intégration_variantes_FIORI</t>
  </si>
  <si>
    <t>Matrice des rôles complétées avec les variantes Fiori et leurs configurations spécifiques.</t>
  </si>
  <si>
    <t>Accès et habilitations</t>
  </si>
  <si>
    <t>Conception des rôles et profils</t>
  </si>
  <si>
    <t>Conception_rôles_profils</t>
  </si>
  <si>
    <t>Compte rendu d’atelier de conception. 
Matrice des rôles.</t>
  </si>
  <si>
    <t>Préparation des rôles avant bascule et démarrage</t>
  </si>
  <si>
    <t>Prépa_rôles_bascule_démarr</t>
  </si>
  <si>
    <t>Mapping utilisateur sur la base des profils métiers des utilisateurs transmis par l’AP-HP.</t>
  </si>
  <si>
    <t>Réalisation des tests unitaires des rôles</t>
  </si>
  <si>
    <t>Réal_tests_unitaires_rôles</t>
  </si>
  <si>
    <t>Fiches de test autorisations.</t>
  </si>
  <si>
    <t>Support des métiers pendant la phase de recette</t>
  </si>
  <si>
    <t>Support_métiers_recette</t>
  </si>
  <si>
    <t xml:space="preserve">Liste des anomalies et corrections réalisées.
</t>
  </si>
  <si>
    <t>Implémentation des rôles</t>
  </si>
  <si>
    <t>Implémentation_rôles</t>
  </si>
  <si>
    <t>Matrice des rôles.</t>
  </si>
  <si>
    <t>Mise à jour des rôles dans GRC Access Control V12</t>
  </si>
  <si>
    <t>MAJ_rôles_GRC_AC</t>
  </si>
  <si>
    <t>Matrice SoD.
Plan d'action de remédiation.
Liste des utilisateurs remédiés.
Matrice des rôles GRC.
Document de configuration de l'outil User Access Review.</t>
  </si>
  <si>
    <t>Paramétrage des nouveaux rôles en environnement de formation</t>
  </si>
  <si>
    <t>Param_rôles_env_formation</t>
  </si>
  <si>
    <t xml:space="preserve">Liste des profils métier implémentés en environnement de formation et liste des identifiants/mots de passe associés.
</t>
  </si>
  <si>
    <t>Phase de bascule et de démarrage</t>
  </si>
  <si>
    <t>Phase_bascule_démarrage</t>
  </si>
  <si>
    <t>Liste des anomalies et les solutions apportées.</t>
  </si>
  <si>
    <t>Transfert de connaissances</t>
  </si>
  <si>
    <t>Transfert_connaissances</t>
  </si>
  <si>
    <t>Support de transfert de connaissances.</t>
  </si>
  <si>
    <t>Evolutions Finance</t>
  </si>
  <si>
    <t>Conception des évolutions Finance (P1)</t>
  </si>
  <si>
    <t>Conception_évol_Finance_P1</t>
  </si>
  <si>
    <t>Spécifications fonctionnelles détaillées des évolutions embarquées (P1)</t>
  </si>
  <si>
    <t>Conception des évolutions Finance (P2)</t>
  </si>
  <si>
    <t>Conception_évol_Finance_P2</t>
  </si>
  <si>
    <t>Spécifications fonctionnelles détaillées des évolutions post-migration (P2)</t>
  </si>
  <si>
    <t>Préparation des tests</t>
  </si>
  <si>
    <t>Préparation_tests</t>
  </si>
  <si>
    <t>o Stratégie de test.
o Accès aux outils de test paramétrés et modes opératoires associés.
o Plans de test (initialisé).</t>
  </si>
  <si>
    <t>Exécution des tests (P1)</t>
  </si>
  <si>
    <t>Exécution_tests_P1</t>
  </si>
  <si>
    <t>Préparation des tests (P1)</t>
  </si>
  <si>
    <t>Préparation_tests_P1</t>
  </si>
  <si>
    <t>Présentation des évolutions Finance (P1)</t>
  </si>
  <si>
    <t>Présent_évol_Finance_P1</t>
  </si>
  <si>
    <t>Support de présentation des évolutions (P1).</t>
  </si>
  <si>
    <t>Support à la recette (P1)</t>
  </si>
  <si>
    <t>Support_recette_P1</t>
  </si>
  <si>
    <t xml:space="preserve">Base de connaissance des problèmes rencontrées et des solutions apportées.
</t>
  </si>
  <si>
    <t>Exécution des tests (P2)</t>
  </si>
  <si>
    <t>Exécution_tests_P2</t>
  </si>
  <si>
    <t>MOM évolutions Finance (P2)</t>
  </si>
  <si>
    <t>Préparation des tests (P2)</t>
  </si>
  <si>
    <t>Préparation_tests_P2</t>
  </si>
  <si>
    <t>Présentation des évolutions Finance (P2)</t>
  </si>
  <si>
    <t>Présent_évol_Finance_P2</t>
  </si>
  <si>
    <t>Support de présentation des évolutions (P2).</t>
  </si>
  <si>
    <t>Support à la recette (P2)</t>
  </si>
  <si>
    <t>Support_recette_P2</t>
  </si>
  <si>
    <t>VA évolutions Finance (P2)</t>
  </si>
  <si>
    <t>Implémentation des évolutions Finance (P1)</t>
  </si>
  <si>
    <t>Implément_évol_Finance_P1</t>
  </si>
  <si>
    <t>Programmes et documentation technique des évolutions embarquées (P1).
Matrice des rôles mise à jour.
Matrice SoD adaptée.
Aide en ligne mise à jour.</t>
  </si>
  <si>
    <t>Implémentation des évolutions Finance (P2)</t>
  </si>
  <si>
    <t>Implément_évol_Finance_P2</t>
  </si>
  <si>
    <t>Programmes et documentation technique des évolutions post-migration (P2).
Matrice des rôles mise à jour.
Matrice SoD adaptée.
Aide en ligne mise à jour.</t>
  </si>
  <si>
    <t>VSR évolutions Finance (P2)</t>
  </si>
  <si>
    <t>Support de niveau 4 (P1)</t>
  </si>
  <si>
    <t>Support_niveau_4_P1</t>
  </si>
  <si>
    <t xml:space="preserve">Tableau de bord des demandes et interventions de support N4.
Base de connaissance SMAX enrichie. </t>
  </si>
  <si>
    <t>Support de niveau 4 (P2)</t>
  </si>
  <si>
    <t>Support_niveau_4_P2</t>
  </si>
  <si>
    <t>Evolutions complémentaires</t>
  </si>
  <si>
    <t xml:space="preserve">Conception des évolutions complémentaires </t>
  </si>
  <si>
    <t>Conception_évol_compl</t>
  </si>
  <si>
    <t xml:space="preserve">Spécifications fonctionnelles détaillées des évolutions complémentaires </t>
  </si>
  <si>
    <t>Fin de conception des évolutions complémentaires</t>
  </si>
  <si>
    <t>o Stratégie de test.
o Accès aux outils de test paramétrés et modes opératoires associés.
o Plans de test.</t>
  </si>
  <si>
    <t>MOM évolutions complémentaires</t>
  </si>
  <si>
    <t xml:space="preserve">Exécution des tests </t>
  </si>
  <si>
    <t xml:space="preserve">Présentation des évolutions complémentaires </t>
  </si>
  <si>
    <t>Présentation_évol_compl</t>
  </si>
  <si>
    <t xml:space="preserve">Support de présentation des évolutions </t>
  </si>
  <si>
    <t xml:space="preserve">Support à la recette </t>
  </si>
  <si>
    <t>VA évolutions complémentaires</t>
  </si>
  <si>
    <t xml:space="preserve">Implémentation des évolutions complémentaires </t>
  </si>
  <si>
    <t>Implémentation_évol_compl</t>
  </si>
  <si>
    <t>Programmes et documentation technique des évolutions complémentaires.
Matrice des rôles mise à jour.
Matrice SoD adaptée.
Aide en ligne mise à jour.</t>
  </si>
  <si>
    <t>VSR évolutions complémentaires</t>
  </si>
  <si>
    <t>Assistance recette section 1 et maj supports formation</t>
  </si>
  <si>
    <t>Pilotage du programme</t>
  </si>
  <si>
    <t>Pilotage_programme</t>
  </si>
  <si>
    <t>o Liste des participants et planning détaillé de la phase de convergence pour les chantiers relevant du titulaire du lot 2
o Documents à intégrer dans l’outil collaboratif de gestion documentaire.
o Liste des indicateurs à intégrer dans les outils de suivi et tableau de bord initialisés.
o Production des indicateurs de risques relevant du lot 2, de suivi des prestations en cours de son périmètre, actualisation des indicateurs d’avancement des chantiers du lot 2 et les éventuels éléments à arbitrer. 
o PQP complété.</t>
  </si>
  <si>
    <t>Définition de la stratégie de recette</t>
  </si>
  <si>
    <t>Définition_strat_recette</t>
  </si>
  <si>
    <t>Stratégie de recette S/4HANA</t>
  </si>
  <si>
    <t>o Planning détaillé pour le lot 2 en lien avec les travaux menés par le titulaire du lot 1.
o Production des indicateurs de risques relevant du lot 2, de suivi des prestations en cours de son périmètre, actualisation des indicateurs d’avancement des chantiers du lot 2 et les éventuels éléments à arbitrer. 
o PQP complété.</t>
  </si>
  <si>
    <t>Rédaction des scénarios de tests</t>
  </si>
  <si>
    <t>Rédaction_scénarios_tests</t>
  </si>
  <si>
    <t>Scénarios de tests S/4HANA</t>
  </si>
  <si>
    <t>Paramétrage de l'environnement de test</t>
  </si>
  <si>
    <t>Param_environnement_test</t>
  </si>
  <si>
    <t>Dossier de paramétrage de l'environnement de test</t>
  </si>
  <si>
    <t>Recette fonctionnelle</t>
  </si>
  <si>
    <t>Recette_fonctionnelle</t>
  </si>
  <si>
    <t>Dossiers des tests et tableau de bord des signalements de recette</t>
  </si>
  <si>
    <t>Mise à jour des supports de formation</t>
  </si>
  <si>
    <t>MAJ_supports_formation</t>
  </si>
  <si>
    <t>Supports de formation mis à jour.
Transfert de connaissances pour la maintenance des supports.</t>
  </si>
  <si>
    <t>o Planning détaillé actualisé pour le lot 2.
o Production des indicateurs de risques relevant du lot 2, de suivi des prestations en cours de son périmètre, actualisation des indicateurs d’avancement des chantiers du lot 2 et les éventuels éléments à arbitrer. 
o PQP complété.</t>
  </si>
  <si>
    <t>Stratégie de recette FIORI</t>
  </si>
  <si>
    <t>Scénarios de tests FIORI</t>
  </si>
  <si>
    <t>Stratégie de recette accès et habilitations</t>
  </si>
  <si>
    <t>Scénarios de tests accès et habilitations</t>
  </si>
  <si>
    <t>Accompagnement déploiement</t>
  </si>
  <si>
    <t>Définition du circuit support</t>
  </si>
  <si>
    <t>Définition_circuit_support</t>
  </si>
  <si>
    <t>Description du circuit du support</t>
  </si>
  <si>
    <t>Conduite du changement</t>
  </si>
  <si>
    <t>Conduite_changement</t>
  </si>
  <si>
    <t>Analyse des besoins en matière de conduite de changement (avec la liste des acteurs, définition des cibles),</t>
  </si>
  <si>
    <t>•	Plan de communication,
•	Support de communication ciblé,
•	Plan de documentation,
•	Documentation (solution logicielle et procédures métier),
•	Plan de formation le cas échéant à transmettre au prestataire en charge de la réalisation des formations sur S/4HANA
•	kit de formation à transmettre au prestataire en charge de la réalisation des formations sur S/4HANA (cf. paragraphe 5.3)
•	Plan d’organisation de l’assistance utilisateurs,</t>
  </si>
  <si>
    <t>Paramétrage des outils du support</t>
  </si>
  <si>
    <t>Paramétrage_outils_support</t>
  </si>
  <si>
    <t>Dossier de paramétrage des outils du support (ex. : SMAX)</t>
  </si>
  <si>
    <t>Assistance aux utilisateurs à la mise en service (cf. CCTP § 5.4)</t>
  </si>
  <si>
    <t>Assistance_utilisateurs_MES</t>
  </si>
  <si>
    <t>Tableau de bord des demandes d'assistance SMAX et base de connaissance enrichie.</t>
  </si>
  <si>
    <t>Assistance recette section 2 et maj supports formation</t>
  </si>
  <si>
    <t>Stratégie de recette des évolutions Finance</t>
  </si>
  <si>
    <t>Scénarios de tests évolutions Finance</t>
  </si>
  <si>
    <t>Recette fonctionnelle des évolutions embarquées (P1)</t>
  </si>
  <si>
    <t>Recette_fonc_évol_P1</t>
  </si>
  <si>
    <t>Dossiers des tests et tableau de bord des signalements de recette des évolutions embarquées (P1)</t>
  </si>
  <si>
    <t>Recette fonctionnelle des évolutions post-migration (P2)</t>
  </si>
  <si>
    <t>Recette_fonc_évol_P2</t>
  </si>
  <si>
    <t>Dossiers des tests et tableau de bord des signalements de recette des évolutions post-migration (P2)</t>
  </si>
  <si>
    <t>Assistance recette section 3 et maj supports formation</t>
  </si>
  <si>
    <t>Stratégie de recette des évolutions complémentaires</t>
  </si>
  <si>
    <t>Scénarios de tests évolutions complémentaires</t>
  </si>
  <si>
    <t xml:space="preserve">Recette fonctionnelle des évolutions complémentaires </t>
  </si>
  <si>
    <t>Recette_fonc_évol_compl</t>
  </si>
  <si>
    <t xml:space="preserve">Dossiers des tests et tableau de bord des signalements de recette des évolutions complémentaires </t>
  </si>
  <si>
    <t>Lots</t>
  </si>
  <si>
    <t>Intitulé</t>
  </si>
  <si>
    <t>Prestations d'intégration</t>
  </si>
  <si>
    <t>Prestations d'assistance à maîtrise d'ouvrage</t>
  </si>
  <si>
    <t>Sections</t>
  </si>
  <si>
    <t>Intitulé long</t>
  </si>
  <si>
    <t>Intitulé court</t>
  </si>
  <si>
    <t>N° lot</t>
  </si>
  <si>
    <t>N° section</t>
  </si>
  <si>
    <t>Migration technique, mise en place des environnements FIORI et évolution des habilitations</t>
  </si>
  <si>
    <t>Evolutions fonctionnelles sur les domaines Dépense, Recette et Compatibilité</t>
  </si>
  <si>
    <t>Evolutions fonctionnelles complémentaires</t>
  </si>
  <si>
    <t>Assistance à la recette pour la section 1 du lot 1 et mise à jour des supports de formation</t>
  </si>
  <si>
    <t>Accompagnement au déploiement S/4HANA</t>
  </si>
  <si>
    <t>Assistance à la recette pour les évolutions fonctionnelles de la section 2 du lot 1 et mise à jour des supports de formation suite aux évolutions</t>
  </si>
  <si>
    <t>Assistance à la recette pour les évolutions fonctionnelles de la section 3 du lot 1 et mise à jour des supports de formation suite aux évolutions</t>
  </si>
  <si>
    <t>Chantiers</t>
  </si>
  <si>
    <t>Lot</t>
  </si>
  <si>
    <t>N° Chantier</t>
  </si>
  <si>
    <t>Montée de version SAP Business Warehouse</t>
  </si>
  <si>
    <t>Montée de version SAP Governance, Risk, and Compliance, Augmented Access Control</t>
  </si>
  <si>
    <t>Montée de version SAP ERP Central Component vers SAP S/4HANA</t>
  </si>
  <si>
    <t>Conception et mise en place des univers FIORI</t>
  </si>
  <si>
    <t>Gestion des accès et habilitations</t>
  </si>
  <si>
    <t>Mise en place des évolutions fonctionnelles sur les domaines Dépense, Recette et Compatibilité</t>
  </si>
  <si>
    <t>Mise en place des évolutions fonctionnelles complémentaires</t>
  </si>
  <si>
    <t>Phases séquentielles</t>
  </si>
  <si>
    <t>INI</t>
  </si>
  <si>
    <t>ANA</t>
  </si>
  <si>
    <t>MEO</t>
  </si>
  <si>
    <t>DEP</t>
  </si>
  <si>
    <t>Modalités d'admission</t>
  </si>
  <si>
    <t>Relecture</t>
  </si>
  <si>
    <t>Description</t>
  </si>
  <si>
    <t>Après livraison, 5 jours ouvrés de relecture par l'AP-HP, 3 jours ouvrés pour prise en compte des retours par le titulaire et 2 jours ouvrés pour validation par l'AP-HP (par exemple le compte rendu de réunion)</t>
  </si>
  <si>
    <t>Après livraison, 10  jours ouvrés de relecture par l'AP-HP, 5 jours ouvrés pour prise en compte des retours par le titulaire et 3 jours pour validation par l'AP-HP (par exemple un document de spécifications détaillées) avec au maximum deux itérations. Au-delà, application de pénalités.</t>
  </si>
  <si>
    <t>VA</t>
  </si>
  <si>
    <t>Délai</t>
  </si>
  <si>
    <t>Conditions d'admissions :
la validation sera prononcée en cas d'absence d'anomalie bloquante ou majeure pendant la période de recette (la qualification de l'anomalie figure dans le PAQ).</t>
  </si>
  <si>
    <t>30 jours</t>
  </si>
  <si>
    <t>120 jours</t>
  </si>
  <si>
    <t>VSR</t>
  </si>
  <si>
    <t>Période de vérification de service régulier pour les demandes d'évolution et BW</t>
  </si>
  <si>
    <t>60 jours</t>
  </si>
  <si>
    <t xml:space="preserve">Période de vérification de service régulier pourles modules SAP </t>
  </si>
  <si>
    <t>Jalons</t>
  </si>
  <si>
    <t>Jalon</t>
  </si>
  <si>
    <t>Réf. Jalon</t>
  </si>
  <si>
    <t>01</t>
  </si>
  <si>
    <t>Fin de la phase d'initialisation</t>
  </si>
  <si>
    <t>02</t>
  </si>
  <si>
    <t>Fin de la phase d'analyse</t>
  </si>
  <si>
    <t>03</t>
  </si>
  <si>
    <t>MOM de BW on HANA</t>
  </si>
  <si>
    <t>04</t>
  </si>
  <si>
    <t>MOM de GRC AC v12</t>
  </si>
  <si>
    <t>05</t>
  </si>
  <si>
    <t>MOM de S/4HANA et des évolutions fonctionnelles sur les domaines Dépense, Recette et Compatibilité embarquées</t>
  </si>
  <si>
    <t>06</t>
  </si>
  <si>
    <t>Fin de VA de BW on HANA</t>
  </si>
  <si>
    <t>07</t>
  </si>
  <si>
    <t>VA GRC</t>
  </si>
  <si>
    <t>Fin de VA de GRC AC v12</t>
  </si>
  <si>
    <t>08</t>
  </si>
  <si>
    <t>Fin de VA de S/4HANA et des évolutions fonctionnelles Finance (P1)</t>
  </si>
  <si>
    <t>09</t>
  </si>
  <si>
    <t>MOM des évolutions fonctionnelles sur les domaines Dépense, Recette et Compatibilité post-migration</t>
  </si>
  <si>
    <t>10</t>
  </si>
  <si>
    <t>Fin de la phase de mise en œuvre</t>
  </si>
  <si>
    <t>11</t>
  </si>
  <si>
    <t>Fin de la mise en service de S/4HANA et des évolutions fonctionnelles Finance (P1)</t>
  </si>
  <si>
    <t>12</t>
  </si>
  <si>
    <t>VA des évolutions fonctionnelles sur les domaines Dépense, Recette et Compatibilité post-migration</t>
  </si>
  <si>
    <t>13</t>
  </si>
  <si>
    <t>Fin de VSR de BW on HANA</t>
  </si>
  <si>
    <t>14</t>
  </si>
  <si>
    <t>Fin de VSR de GRC AC v12</t>
  </si>
  <si>
    <t>15</t>
  </si>
  <si>
    <t>16</t>
  </si>
  <si>
    <t>MOM des évolutions fonctionnelles complémentaires</t>
  </si>
  <si>
    <t>17</t>
  </si>
  <si>
    <t>VA des évolutions fonctionnelles complémentaires</t>
  </si>
  <si>
    <t>18</t>
  </si>
  <si>
    <t>Fin de VSR de S/4HANA et des évolutions fonctionnelles Finance (P1)</t>
  </si>
  <si>
    <t>19</t>
  </si>
  <si>
    <t>VSR des évolutions fonctionnelles sur les domaines Dépense, Recette et Compatibilité post-migration</t>
  </si>
  <si>
    <t>20</t>
  </si>
  <si>
    <t>VSR des évolutions fonctionnelles complémentaires</t>
  </si>
  <si>
    <t>21</t>
  </si>
  <si>
    <t>Fin de la phase de déploiement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</si>
</sst>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1" xfId="0" applyBorder="1"/>
    <xf numFmtId="0" fontId="1" fillId="7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0" xfId="0" applyFont="1" applyAlignment="1">
      <alignment vertical="top"/>
    </xf>
    <xf numFmtId="0" fontId="0" fillId="4" borderId="1" xfId="0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0" fillId="4" borderId="1" xfId="0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8" borderId="1" xfId="0" applyFont="1" applyFill="1" applyBorder="1" applyAlignment="1">
      <alignment vertical="top" wrapText="1"/>
    </xf>
    <xf numFmtId="0" fontId="1" fillId="9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4" borderId="0" xfId="0" applyFill="1" applyAlignment="1">
      <alignment horizontal="center" vertical="top" wrapText="1"/>
    </xf>
    <xf numFmtId="0" fontId="0" fillId="4" borderId="0" xfId="0" applyFill="1" applyAlignment="1">
      <alignment vertical="top" wrapText="1"/>
    </xf>
    <xf numFmtId="0" fontId="4" fillId="4" borderId="0" xfId="0" applyFont="1" applyFill="1" applyAlignment="1">
      <alignment vertical="top" wrapText="1"/>
    </xf>
    <xf numFmtId="0" fontId="5" fillId="4" borderId="0" xfId="0" applyFont="1" applyFill="1" applyAlignment="1">
      <alignment vertical="top" wrapText="1"/>
    </xf>
    <xf numFmtId="0" fontId="0" fillId="6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5" fillId="3" borderId="1" xfId="0" applyFont="1" applyFill="1" applyBorder="1" applyAlignment="1">
      <alignment vertical="top" wrapText="1"/>
    </xf>
    <xf numFmtId="0" fontId="5" fillId="6" borderId="1" xfId="0" applyFont="1" applyFill="1" applyBorder="1" applyAlignment="1">
      <alignment vertical="top" wrapText="1"/>
    </xf>
    <xf numFmtId="0" fontId="0" fillId="0" borderId="1" xfId="0" quotePrefix="1" applyBorder="1" applyAlignment="1">
      <alignment horizontal="right" vertical="top" wrapText="1"/>
    </xf>
    <xf numFmtId="0" fontId="2" fillId="5" borderId="1" xfId="0" applyFont="1" applyFill="1" applyBorder="1"/>
    <xf numFmtId="0" fontId="1" fillId="7" borderId="1" xfId="0" applyFont="1" applyFill="1" applyBorder="1"/>
    <xf numFmtId="0" fontId="1" fillId="8" borderId="1" xfId="0" applyFont="1" applyFill="1" applyBorder="1"/>
    <xf numFmtId="0" fontId="1" fillId="2" borderId="1" xfId="0" applyFont="1" applyFill="1" applyBorder="1"/>
  </cellXfs>
  <cellStyles count="1">
    <cellStyle name="Normal" xfId="0" builtinId="0"/>
  </cellStyles>
  <dxfs count="6"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colors>
    <mruColors>
      <color rgb="FF0000FF"/>
      <color rgb="FF00FFFF"/>
      <color rgb="FFF3F3F3"/>
      <color rgb="FFE7F6FF"/>
      <color rgb="FFFFFFEB"/>
      <color rgb="FFEAEAEA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tf029300432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156501\AppData\Local\Microsoft\Windows\INetCache\Content.Outlook\CREDZNEJ\AGEPS-DMIT-PLANNING_SAP-HANA%20V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p-sf-siege.wprod.ds.aphp.fr\home\Users\natr1704\Documents\01-Viaaduc\01-AP-HP\PLANIFICATION\APHP_Projet%20D&#233;mat&#233;rialisation_Risques_V0.1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156501\OneDrive%20-%20Assistance%20publique%20-%20h&#244;pitaux%20de%20Paris\Documents\A\_DSN\_CSA\_PFIC\PROJ\DEMLOG\10_PILOTAGE\10_PLANNING\PFIC_DEMLOG_Plannin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ap-sf-siege.wprod.ds.aphp.fr\home\Profiles\mNeuville\Documents\APHP\~MNe\GAM_PIL\GAM_DEP_SUI_REX%20d&#233;ploiement_20180419_V0.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files\mNeuville\Documents\APHP\GAM\DEP\Planning\GAM_DEP_SUI_Planning_14_G&#233;n&#233;ralisation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4156501\Documents\DSIG\GAM\DEP\Planning\GAM_DEP_SUI_Planning_14_G&#233;n&#233;ralisation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rch\AppData\Local\Microsoft\Windows\INetCache\Content.Outlook\FT5TZU93\PFIC_RFID_Pr&#233;requis%20d&#233;ploiement%20SITE_202109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ronologie du projet"/>
      <sheetName val="calculs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À propos"/>
      <sheetName val="Gantt"/>
      <sheetName val="Planning consultation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PARAM"/>
      <sheetName val="PARAM"/>
      <sheetName val="zTMP"/>
      <sheetName val="FM"/>
      <sheetName val="zPOINTEURS"/>
      <sheetName val="zORGA"/>
      <sheetName val="xHISTO"/>
      <sheetName val="Temps"/>
      <sheetName val="xPLD"/>
      <sheetName val="RISQUES"/>
      <sheetName val="zCTR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ministration du document"/>
      <sheetName val="Intervenants"/>
      <sheetName val="Planning"/>
      <sheetName val="Macro-planning"/>
      <sheetName val="Risques"/>
      <sheetName val="Règle de calcul risques"/>
      <sheetName val="Actions"/>
      <sheetName val="Synthèse actions"/>
      <sheetName val="Livraisons"/>
      <sheetName val="Listes"/>
      <sheetName val="Jours non travaillé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Administration du document"/>
      <sheetName val="Points vigilance &amp; solutions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ministration du document"/>
      <sheetName val="Simulation"/>
      <sheetName val="RESS ENV Refresh"/>
      <sheetName val="Réduction DRP"/>
      <sheetName val="Mises en service"/>
      <sheetName val="Etablissements"/>
      <sheetName val="Scénarios au 20171108"/>
      <sheetName val="Scénarios au 20190103"/>
      <sheetName val="Parallélisations"/>
      <sheetName val="Scénarios au 20190212"/>
      <sheetName val="HAD-VPD-HUPS RTA BAB MES"/>
      <sheetName val="HUPSSD-HUHM RTA BAB MES"/>
      <sheetName val="Phases"/>
      <sheetName val="Etapes"/>
      <sheetName val="Charges et délais"/>
      <sheetName val="Nb JO"/>
      <sheetName val="JNT"/>
      <sheetName val="Nb JO param"/>
      <sheetName val="HUPNVS LMR"/>
      <sheetName val="HUPNVS BRT"/>
      <sheetName val="HUPNVS BCH"/>
      <sheetName val="HUPNVS BJN"/>
      <sheetName val="HUSLLFW SLS"/>
      <sheetName val="HUSLLFW LRB"/>
      <sheetName val="HG HAD"/>
      <sheetName val="HG VPD"/>
      <sheetName val="UPS PBR"/>
      <sheetName val="UPS BCT"/>
      <sheetName val="UPS ABC"/>
      <sheetName val="RESS DSIG ARO"/>
      <sheetName val="RESS DSIG RTA2"/>
      <sheetName val="RESS DSIG RLE"/>
      <sheetName val="RESS DSIG EXP2"/>
      <sheetName val="RESS DSIG JAN"/>
      <sheetName val="Calendrier remontées PMSI"/>
      <sheetName val="RESS DSIG ENV"/>
      <sheetName val="RESS DSIG BAB1"/>
      <sheetName val="RESS DSIG BAB2"/>
      <sheetName val="RESS DSIG BAB3"/>
      <sheetName val="Simulation charges"/>
      <sheetName val="Charges MOA"/>
      <sheetName val="Charges MOE"/>
      <sheetName val="Charges MOA-MOE"/>
      <sheetName val="Charges DSIG"/>
      <sheetName val="Charges DSIP"/>
      <sheetName val="Charges DIS-G"/>
      <sheetName val="Charges DIS-P"/>
      <sheetName val="Charges GH"/>
      <sheetName val="FIDES"/>
      <sheetName val="Planning GH"/>
      <sheetName val="Planning GH - tableau"/>
      <sheetName val="HUPC planning métier"/>
      <sheetName val="HUPIFO planning métier"/>
      <sheetName val="HUPC-HUPIFO RTA BAB MES"/>
      <sheetName val="HUPC-HUPIFO DSIP RTA"/>
      <sheetName val="HUPC-HUPIFO DSIP BAB"/>
      <sheetName val="HUPC-HUPIFO DSIP RTA BAB"/>
      <sheetName val="HUPC étapes MOA"/>
      <sheetName val="HUPC étapes MOE"/>
      <sheetName val="HUPC BRC"/>
      <sheetName val="HUPC HTD"/>
      <sheetName val="HUPC CCH"/>
      <sheetName val="HUPIFO RPC"/>
      <sheetName val="HUPIFO étapes MOA"/>
      <sheetName val="HUPIFO BRK"/>
      <sheetName val="HUPIFO SPR"/>
      <sheetName val="HUPIFO APR"/>
      <sheetName val="HUPNVS-HAD RTA BAB MES"/>
      <sheetName val="HUPNVS RTA BAB MES"/>
      <sheetName val="HUPNVS-HAD DSIP RTA"/>
      <sheetName val="HUPNVS-HAD DSIP BAB"/>
      <sheetName val="HUPNVS-HAD DSIP RTA BAB"/>
      <sheetName val="HUPS-HUPSSD RTA BAB MES"/>
      <sheetName val="HUPS-HUPSSD DSIP RTA"/>
      <sheetName val="HUPS-HUPSSD DSIP BAB"/>
      <sheetName val="HUPS-HUPSSD DSIP RTA BAB"/>
      <sheetName val="HUHM-HUPSCF RTA BAB MES"/>
      <sheetName val="HUHM-PSCF DSIP RTA BAB"/>
      <sheetName val="RDB-HUPO RTA BAB MES"/>
      <sheetName val="RDB-HUPO DSIP RTA BA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ministration du document"/>
      <sheetName val="Simulation"/>
      <sheetName val="RESS DSIG ARO"/>
      <sheetName val="RESS DSIG RLE"/>
      <sheetName val="RESS DSIG JAN"/>
      <sheetName val="RESS ENV Refresh"/>
      <sheetName val="Réduction DRP"/>
      <sheetName val="Mises en service"/>
      <sheetName val="Etablissements"/>
      <sheetName val="Phases"/>
      <sheetName val="Etapes"/>
      <sheetName val="Charges et délais"/>
      <sheetName val="Nb JO"/>
      <sheetName val="JNT"/>
      <sheetName val="Nb JO param"/>
      <sheetName val="Planning GH"/>
      <sheetName val="Planning GH - tableau"/>
      <sheetName val="HUPNVS BRT"/>
      <sheetName val="HUPNVS BCH"/>
      <sheetName val="HUPNVS BJN"/>
      <sheetName val="HUSLLFW SLS"/>
      <sheetName val="HUSLLFW LRB"/>
      <sheetName val="HG HAD"/>
      <sheetName val="HG VPD"/>
      <sheetName val="UPS PBR"/>
      <sheetName val="UPS BCT"/>
      <sheetName val="UPS ABC"/>
      <sheetName val="HUPSSD RMB"/>
      <sheetName val="HUPSSD-HUHM RTA BAB MES"/>
      <sheetName val="HUPNVS-HAD RTA BAB MES"/>
      <sheetName val="HUPNVS RTA BAB MES"/>
      <sheetName val="HAD-VPD-HUPS RTA BAB MES"/>
      <sheetName val="HUPS-HUPSSD RTA BAB MES"/>
      <sheetName val="HUHM-HUPSCF RTA BAB MES"/>
      <sheetName val="RDB-HUPO RTA BAB MES"/>
      <sheetName val="RTA BAB MES 6e vagu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ministration du document"/>
      <sheetName val="Prérequis de déploiement"/>
      <sheetName val="COP_stockLPFarmoire2226"/>
      <sheetName val="Paramètres"/>
    </sheetNames>
    <sheetDataSet>
      <sheetData sheetId="0"/>
      <sheetData sheetId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A7B95-45FA-4816-B63B-2CB0E0644474}">
  <sheetPr>
    <pageSetUpPr fitToPage="1"/>
  </sheetPr>
  <dimension ref="A1:D18"/>
  <sheetViews>
    <sheetView showGridLines="0" zoomScale="90" zoomScaleNormal="90" workbookViewId="0">
      <selection activeCell="B24" sqref="B24"/>
    </sheetView>
  </sheetViews>
  <sheetFormatPr defaultColWidth="11.42578125" defaultRowHeight="14.45"/>
  <cols>
    <col min="1" max="1" width="19.28515625" bestFit="1" customWidth="1"/>
    <col min="2" max="2" width="134.85546875" bestFit="1" customWidth="1"/>
  </cols>
  <sheetData>
    <row r="1" spans="1:4">
      <c r="A1" s="1" t="s">
        <v>0</v>
      </c>
      <c r="D1" t="s">
        <v>1</v>
      </c>
    </row>
    <row r="2" spans="1:4">
      <c r="A2" s="1"/>
      <c r="B2" t="s">
        <v>2</v>
      </c>
    </row>
    <row r="3" spans="1:4">
      <c r="A3" s="1" t="s">
        <v>3</v>
      </c>
    </row>
    <row r="4" spans="1:4">
      <c r="A4" s="1"/>
      <c r="B4" t="s">
        <v>4</v>
      </c>
    </row>
    <row r="5" spans="1:4">
      <c r="A5" s="1" t="s">
        <v>5</v>
      </c>
    </row>
    <row r="6" spans="1:4">
      <c r="B6" t="s">
        <v>6</v>
      </c>
    </row>
    <row r="7" spans="1:4">
      <c r="A7" s="1" t="s">
        <v>7</v>
      </c>
    </row>
    <row r="8" spans="1:4">
      <c r="A8" s="29" t="s">
        <v>8</v>
      </c>
      <c r="B8" s="29" t="s">
        <v>9</v>
      </c>
    </row>
    <row r="9" spans="1:4">
      <c r="A9" s="30" t="s">
        <v>10</v>
      </c>
      <c r="B9" s="2" t="s">
        <v>11</v>
      </c>
    </row>
    <row r="10" spans="1:4">
      <c r="A10" s="30" t="s">
        <v>12</v>
      </c>
      <c r="B10" s="2" t="s">
        <v>13</v>
      </c>
    </row>
    <row r="11" spans="1:4">
      <c r="A11" s="30" t="s">
        <v>14</v>
      </c>
      <c r="B11" s="2" t="s">
        <v>13</v>
      </c>
    </row>
    <row r="12" spans="1:4">
      <c r="A12" s="30" t="s">
        <v>15</v>
      </c>
      <c r="B12" s="2" t="s">
        <v>13</v>
      </c>
    </row>
    <row r="13" spans="1:4">
      <c r="A13" s="30" t="s">
        <v>16</v>
      </c>
      <c r="B13" s="2" t="s">
        <v>13</v>
      </c>
    </row>
    <row r="14" spans="1:4">
      <c r="A14" s="31" t="s">
        <v>17</v>
      </c>
      <c r="B14" s="2" t="s">
        <v>18</v>
      </c>
    </row>
    <row r="15" spans="1:4">
      <c r="A15" s="31" t="s">
        <v>19</v>
      </c>
      <c r="B15" s="2" t="s">
        <v>20</v>
      </c>
    </row>
    <row r="16" spans="1:4">
      <c r="A16" s="31" t="s">
        <v>21</v>
      </c>
      <c r="B16" s="2" t="s">
        <v>22</v>
      </c>
    </row>
    <row r="17" spans="1:2">
      <c r="A17" s="32" t="s">
        <v>23</v>
      </c>
      <c r="B17" s="2" t="s">
        <v>24</v>
      </c>
    </row>
    <row r="18" spans="1:2">
      <c r="A18" s="2"/>
      <c r="B18" s="2"/>
    </row>
  </sheetData>
  <sheetProtection algorithmName="SHA-512" hashValue="33Fgtw46/PaOc4AxaCbdX60oaH/zfI03PZjrp9BMLuqT70fJxr4mexrr6VZGXcBYpKVK4AIwHFQPxN5TWINhlg==" saltValue="6Cxx+JFNh27n6vXbb4BPJA==" spinCount="100000" sheet="1" objects="1" scenarios="1"/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&amp;LDSN&amp;C&amp;A&amp;R&amp;D</oddHeader>
    <oddFooter>&amp;LCONFIDENTIEL AP-HP&amp;C&amp;F_x000D_&amp;1#&amp;"Calibri"&amp;10&amp;K000000 C1 - Interne&amp;R&amp;P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F2676-BB68-40F6-957B-C4B48844FD14}">
  <sheetPr filterMode="1">
    <tabColor theme="4" tint="-0.249977111117893"/>
    <outlinePr summaryBelow="0" summaryRight="0"/>
    <pageSetUpPr fitToPage="1"/>
  </sheetPr>
  <dimension ref="A1:R124"/>
  <sheetViews>
    <sheetView showGridLines="0" zoomScale="80" zoomScaleNormal="80" workbookViewId="0">
      <pane ySplit="1" topLeftCell="G7" activePane="bottomLeft" state="frozen"/>
      <selection pane="bottomLeft" activeCell="E86" sqref="E86"/>
      <selection activeCell="B24" sqref="B24"/>
    </sheetView>
  </sheetViews>
  <sheetFormatPr defaultColWidth="11.42578125" defaultRowHeight="14.45" outlineLevelCol="1"/>
  <cols>
    <col min="1" max="1" width="5.140625" style="4" bestFit="1" customWidth="1"/>
    <col min="2" max="2" width="28.7109375" style="4" bestFit="1" customWidth="1"/>
    <col min="3" max="3" width="26.7109375" style="4" bestFit="1" customWidth="1"/>
    <col min="4" max="4" width="15.5703125" style="4" bestFit="1" customWidth="1"/>
    <col min="5" max="5" width="40.5703125" style="4" customWidth="1"/>
    <col min="6" max="6" width="30.140625" style="4" bestFit="1" customWidth="1"/>
    <col min="7" max="7" width="40.7109375" style="4" customWidth="1"/>
    <col min="8" max="8" width="12.85546875" style="4" bestFit="1" customWidth="1"/>
    <col min="9" max="9" width="13.140625" style="4" bestFit="1" customWidth="1"/>
    <col min="10" max="10" width="13.85546875" style="4" bestFit="1" customWidth="1"/>
    <col min="11" max="11" width="18.5703125" style="4" customWidth="1"/>
    <col min="12" max="12" width="28.7109375" style="4" customWidth="1" outlineLevel="1"/>
    <col min="13" max="13" width="35.5703125" style="4" customWidth="1" outlineLevel="1"/>
    <col min="14" max="15" width="8.85546875" style="4" customWidth="1" outlineLevel="1"/>
    <col min="16" max="16" width="15.140625" style="4" customWidth="1" outlineLevel="1"/>
    <col min="17" max="17" width="17.140625" style="4" customWidth="1" outlineLevel="1"/>
    <col min="18" max="18" width="24.28515625" style="4" customWidth="1" outlineLevel="1"/>
    <col min="19" max="19" width="25.42578125" style="4" customWidth="1"/>
    <col min="20" max="16384" width="11.42578125" style="4"/>
  </cols>
  <sheetData>
    <row r="1" spans="1:18" ht="29.1">
      <c r="A1" s="3" t="s">
        <v>25</v>
      </c>
      <c r="B1" s="3" t="s">
        <v>10</v>
      </c>
      <c r="C1" s="3" t="s">
        <v>12</v>
      </c>
      <c r="D1" s="3" t="s">
        <v>14</v>
      </c>
      <c r="E1" s="3" t="s">
        <v>15</v>
      </c>
      <c r="F1" s="3" t="s">
        <v>26</v>
      </c>
      <c r="G1" s="3" t="s">
        <v>27</v>
      </c>
      <c r="H1" s="12" t="s">
        <v>17</v>
      </c>
      <c r="I1" s="12" t="s">
        <v>19</v>
      </c>
      <c r="J1" s="12" t="s">
        <v>21</v>
      </c>
      <c r="K1" s="15" t="s">
        <v>28</v>
      </c>
      <c r="L1" s="13" t="s">
        <v>29</v>
      </c>
      <c r="M1" s="13" t="s">
        <v>30</v>
      </c>
      <c r="N1" s="13" t="s">
        <v>31</v>
      </c>
      <c r="O1" s="13" t="s">
        <v>32</v>
      </c>
      <c r="P1" s="13" t="s">
        <v>33</v>
      </c>
      <c r="Q1" s="13" t="s">
        <v>34</v>
      </c>
      <c r="R1" s="13" t="s">
        <v>35</v>
      </c>
    </row>
    <row r="2" spans="1:18" ht="29.1" hidden="1">
      <c r="A2" s="8">
        <f t="shared" ref="A2:A31" si="0">ROW(A2)-1</f>
        <v>1</v>
      </c>
      <c r="B2" s="7" t="s">
        <v>36</v>
      </c>
      <c r="C2" s="7" t="s">
        <v>37</v>
      </c>
      <c r="D2" s="7" t="s">
        <v>38</v>
      </c>
      <c r="E2" s="7" t="s">
        <v>39</v>
      </c>
      <c r="F2" s="7" t="s">
        <v>40</v>
      </c>
      <c r="G2" s="7" t="s">
        <v>41</v>
      </c>
      <c r="H2" s="7" t="s">
        <v>42</v>
      </c>
      <c r="I2" s="7" t="s">
        <v>43</v>
      </c>
      <c r="J2" s="7" t="s">
        <v>43</v>
      </c>
      <c r="K2" s="7" t="s">
        <v>44</v>
      </c>
      <c r="L2" s="8" t="str">
        <f>MID(VLOOKUP($B2,Listes!$E$8:$H$14,4,FALSE)&amp;"_"&amp;VLOOKUP($C2,Listes!$E$17:$F$24,2,FALSE)&amp;"_"&amp;VLOOKUP($D2,Listes!$D$35:$F$38,3,FALSE)&amp;"_"&amp;F2,1,40)</f>
        <v>L1_S1_C1_ANA_Analyse_impacts</v>
      </c>
      <c r="M2" s="8" t="str">
        <f>MID(VLOOKUP($B2,Listes!$E$8:$H$14,4,FALSE)&amp;"_"&amp;VLOOKUP($C2,Listes!$E$17:$F$24,2,FALSE)&amp;"_"&amp;VLOOKUP($D2,Listes!$D$35:$F$38,3,FALSE)&amp;"_"&amp;E2,1,140)</f>
        <v>L1_S1_C1_ANA_Analyse d'impacts</v>
      </c>
      <c r="N2" s="8">
        <f>IF($B2&lt;&gt;"",VLOOKUP($B2,Listes!$E$8:$H$14,3,FALSE),"")</f>
        <v>1</v>
      </c>
      <c r="O2" s="8" t="str">
        <f>IF($B2&lt;&gt;"",VLOOKUP($B2,Listes!$E$8:$H$14,4,FALSE),"")</f>
        <v>L1_S1</v>
      </c>
      <c r="P2" s="8" t="str">
        <f>IF(C2&lt;&gt;"",VLOOKUP(C2,Listes!$E$17:$F$24,2,FALSE),"")</f>
        <v>C1</v>
      </c>
      <c r="Q2" s="8" t="str">
        <f>VLOOKUP(D2,Listes!$D$35:$E$38,2,FALSE)</f>
        <v>2 Analyse</v>
      </c>
      <c r="R2" s="8" t="str">
        <f>IF(K2&lt;&gt;"",VLOOKUP(K2,Listes!$D$57:$F$78,3,FALSE),"")</f>
        <v>02 Fin analyse</v>
      </c>
    </row>
    <row r="3" spans="1:18" ht="72.599999999999994" hidden="1">
      <c r="A3" s="8">
        <f t="shared" si="0"/>
        <v>2</v>
      </c>
      <c r="B3" s="7" t="s">
        <v>36</v>
      </c>
      <c r="C3" s="7" t="s">
        <v>37</v>
      </c>
      <c r="D3" s="7" t="s">
        <v>38</v>
      </c>
      <c r="E3" s="7" t="s">
        <v>45</v>
      </c>
      <c r="F3" s="7" t="s">
        <v>46</v>
      </c>
      <c r="G3" s="7" t="s">
        <v>47</v>
      </c>
      <c r="H3" s="7" t="s">
        <v>42</v>
      </c>
      <c r="I3" s="7" t="s">
        <v>43</v>
      </c>
      <c r="J3" s="7" t="s">
        <v>43</v>
      </c>
      <c r="K3" s="7" t="s">
        <v>44</v>
      </c>
      <c r="L3" s="8" t="str">
        <f>MID(VLOOKUP($B3,Listes!$E$8:$H$14,4,FALSE)&amp;"_"&amp;VLOOKUP($C3,Listes!$E$17:$F$24,2,FALSE)&amp;"_"&amp;VLOOKUP($D3,Listes!$D$35:$F$38,3,FALSE)&amp;"_"&amp;F3,1,40)</f>
        <v>L1_S1_C1_ANA_Préparation_tests_recette</v>
      </c>
      <c r="M3" s="8" t="str">
        <f>MID(VLOOKUP($B3,Listes!$E$8:$H$14,4,FALSE)&amp;"_"&amp;VLOOKUP($C3,Listes!$E$17:$F$24,2,FALSE)&amp;"_"&amp;VLOOKUP($D3,Listes!$D$35:$F$38,3,FALSE)&amp;"_"&amp;E3,1,140)</f>
        <v>L1_S1_C1_ANA_Préparation des tests et de la recette</v>
      </c>
      <c r="N3" s="8">
        <f>IF($B3&lt;&gt;"",VLOOKUP($B3,Listes!$E$8:$H$14,3,FALSE),"")</f>
        <v>1</v>
      </c>
      <c r="O3" s="8" t="str">
        <f>IF($B3&lt;&gt;"",VLOOKUP($B3,Listes!$E$8:$H$14,4,FALSE),"")</f>
        <v>L1_S1</v>
      </c>
      <c r="P3" s="8" t="str">
        <f>IF(C3&lt;&gt;"",VLOOKUP(C3,Listes!$E$17:$F$24,2,FALSE),"")</f>
        <v>C1</v>
      </c>
      <c r="Q3" s="8" t="str">
        <f>VLOOKUP(D3,Listes!$D$35:$E$38,2,FALSE)</f>
        <v>2 Analyse</v>
      </c>
      <c r="R3" s="8" t="str">
        <f>IF(K3&lt;&gt;"",VLOOKUP(K3,Listes!$D$57:$F$78,3,FALSE),"")</f>
        <v>02 Fin analyse</v>
      </c>
    </row>
    <row r="4" spans="1:18" ht="57.95" hidden="1">
      <c r="A4" s="8">
        <f t="shared" si="0"/>
        <v>3</v>
      </c>
      <c r="B4" s="7" t="s">
        <v>36</v>
      </c>
      <c r="C4" s="7" t="s">
        <v>37</v>
      </c>
      <c r="D4" s="7" t="s">
        <v>48</v>
      </c>
      <c r="E4" s="7" t="s">
        <v>49</v>
      </c>
      <c r="F4" s="7" t="s">
        <v>50</v>
      </c>
      <c r="G4" s="7" t="s">
        <v>51</v>
      </c>
      <c r="H4" s="7" t="s">
        <v>42</v>
      </c>
      <c r="I4" s="7" t="s">
        <v>43</v>
      </c>
      <c r="J4" s="7" t="s">
        <v>43</v>
      </c>
      <c r="K4" s="7" t="s">
        <v>52</v>
      </c>
      <c r="L4" s="8" t="str">
        <f>MID(VLOOKUP($B4,Listes!$E$8:$H$14,4,FALSE)&amp;"_"&amp;VLOOKUP($C4,Listes!$E$17:$F$24,2,FALSE)&amp;"_"&amp;VLOOKUP($D4,Listes!$D$35:$F$38,3,FALSE)&amp;"_"&amp;F4,1,40)</f>
        <v>L1_S1_C1_MEO_Exécution_tests</v>
      </c>
      <c r="M4" s="8" t="str">
        <f>MID(VLOOKUP($B4,Listes!$E$8:$H$14,4,FALSE)&amp;"_"&amp;VLOOKUP($C4,Listes!$E$17:$F$24,2,FALSE)&amp;"_"&amp;VLOOKUP($D4,Listes!$D$35:$F$38,3,FALSE)&amp;"_"&amp;E4,1,140)</f>
        <v>L1_S1_C1_MEO_Exécution des tests</v>
      </c>
      <c r="N4" s="8">
        <f>IF($B4&lt;&gt;"",VLOOKUP($B4,Listes!$E$8:$H$14,3,FALSE),"")</f>
        <v>1</v>
      </c>
      <c r="O4" s="8" t="str">
        <f>IF($B4&lt;&gt;"",VLOOKUP($B4,Listes!$E$8:$H$14,4,FALSE),"")</f>
        <v>L1_S1</v>
      </c>
      <c r="P4" s="8" t="str">
        <f>IF(C4&lt;&gt;"",VLOOKUP(C4,Listes!$E$17:$F$24,2,FALSE),"")</f>
        <v>C1</v>
      </c>
      <c r="Q4" s="8" t="str">
        <f>VLOOKUP(D4,Listes!$D$35:$E$38,2,FALSE)</f>
        <v>3 Mise en œuvre</v>
      </c>
      <c r="R4" s="8" t="str">
        <f>IF(K4&lt;&gt;"",VLOOKUP(K4,Listes!$D$57:$F$78,3,FALSE),"")</f>
        <v>03 MOM BW</v>
      </c>
    </row>
    <row r="5" spans="1:18" ht="29.1" hidden="1">
      <c r="A5" s="8">
        <f t="shared" si="0"/>
        <v>4</v>
      </c>
      <c r="B5" s="7" t="s">
        <v>36</v>
      </c>
      <c r="C5" s="7" t="s">
        <v>37</v>
      </c>
      <c r="D5" s="7" t="s">
        <v>48</v>
      </c>
      <c r="E5" s="7" t="s">
        <v>45</v>
      </c>
      <c r="F5" s="7" t="s">
        <v>46</v>
      </c>
      <c r="G5" s="7" t="s">
        <v>53</v>
      </c>
      <c r="H5" s="7" t="s">
        <v>42</v>
      </c>
      <c r="I5" s="7" t="s">
        <v>43</v>
      </c>
      <c r="J5" s="7" t="s">
        <v>43</v>
      </c>
      <c r="K5" s="7" t="s">
        <v>52</v>
      </c>
      <c r="L5" s="8" t="str">
        <f>MID(VLOOKUP($B5,Listes!$E$8:$H$14,4,FALSE)&amp;"_"&amp;VLOOKUP($C5,Listes!$E$17:$F$24,2,FALSE)&amp;"_"&amp;VLOOKUP($D5,Listes!$D$35:$F$38,3,FALSE)&amp;"_"&amp;F5,1,40)</f>
        <v>L1_S1_C1_MEO_Préparation_tests_recette</v>
      </c>
      <c r="M5" s="8" t="str">
        <f>MID(VLOOKUP($B5,Listes!$E$8:$H$14,4,FALSE)&amp;"_"&amp;VLOOKUP($C5,Listes!$E$17:$F$24,2,FALSE)&amp;"_"&amp;VLOOKUP($D5,Listes!$D$35:$F$38,3,FALSE)&amp;"_"&amp;E5,1,140)</f>
        <v>L1_S1_C1_MEO_Préparation des tests et de la recette</v>
      </c>
      <c r="N5" s="8">
        <f>IF($B5&lt;&gt;"",VLOOKUP($B5,Listes!$E$8:$H$14,3,FALSE),"")</f>
        <v>1</v>
      </c>
      <c r="O5" s="8" t="str">
        <f>IF($B5&lt;&gt;"",VLOOKUP($B5,Listes!$E$8:$H$14,4,FALSE),"")</f>
        <v>L1_S1</v>
      </c>
      <c r="P5" s="8" t="str">
        <f>IF(C5&lt;&gt;"",VLOOKUP(C5,Listes!$E$17:$F$24,2,FALSE),"")</f>
        <v>C1</v>
      </c>
      <c r="Q5" s="8" t="str">
        <f>VLOOKUP(D5,Listes!$D$35:$E$38,2,FALSE)</f>
        <v>3 Mise en œuvre</v>
      </c>
      <c r="R5" s="8" t="str">
        <f>IF(K5&lt;&gt;"",VLOOKUP(K5,Listes!$D$57:$F$78,3,FALSE),"")</f>
        <v>03 MOM BW</v>
      </c>
    </row>
    <row r="6" spans="1:18" ht="43.5" hidden="1">
      <c r="A6" s="8">
        <f t="shared" si="0"/>
        <v>5</v>
      </c>
      <c r="B6" s="7" t="s">
        <v>36</v>
      </c>
      <c r="C6" s="7" t="s">
        <v>37</v>
      </c>
      <c r="D6" s="7" t="s">
        <v>48</v>
      </c>
      <c r="E6" s="7" t="s">
        <v>54</v>
      </c>
      <c r="F6" s="7" t="s">
        <v>55</v>
      </c>
      <c r="G6" s="7" t="s">
        <v>56</v>
      </c>
      <c r="H6" s="7" t="s">
        <v>42</v>
      </c>
      <c r="I6" s="7" t="s">
        <v>43</v>
      </c>
      <c r="J6" s="7" t="s">
        <v>43</v>
      </c>
      <c r="K6" s="7" t="s">
        <v>57</v>
      </c>
      <c r="L6" s="8" t="str">
        <f>MID(VLOOKUP($B6,Listes!$E$8:$H$14,4,FALSE)&amp;"_"&amp;VLOOKUP($C6,Listes!$E$17:$F$24,2,FALSE)&amp;"_"&amp;VLOOKUP($D6,Listes!$D$35:$F$38,3,FALSE)&amp;"_"&amp;F6,1,40)</f>
        <v>L1_S1_C1_MEO_Support_niveau_4</v>
      </c>
      <c r="M6" s="8" t="str">
        <f>MID(VLOOKUP($B6,Listes!$E$8:$H$14,4,FALSE)&amp;"_"&amp;VLOOKUP($C6,Listes!$E$17:$F$24,2,FALSE)&amp;"_"&amp;VLOOKUP($D6,Listes!$D$35:$F$38,3,FALSE)&amp;"_"&amp;E6,1,140)</f>
        <v>L1_S1_C1_MEO_Support de niveau 4</v>
      </c>
      <c r="N6" s="8">
        <f>IF($B6&lt;&gt;"",VLOOKUP($B6,Listes!$E$8:$H$14,3,FALSE),"")</f>
        <v>1</v>
      </c>
      <c r="O6" s="8" t="str">
        <f>IF($B6&lt;&gt;"",VLOOKUP($B6,Listes!$E$8:$H$14,4,FALSE),"")</f>
        <v>L1_S1</v>
      </c>
      <c r="P6" s="8" t="str">
        <f>IF(C6&lt;&gt;"",VLOOKUP(C6,Listes!$E$17:$F$24,2,FALSE),"")</f>
        <v>C1</v>
      </c>
      <c r="Q6" s="8" t="str">
        <f>VLOOKUP(D6,Listes!$D$35:$E$38,2,FALSE)</f>
        <v>3 Mise en œuvre</v>
      </c>
      <c r="R6" s="8" t="str">
        <f>IF(K6&lt;&gt;"",VLOOKUP(K6,Listes!$D$57:$F$78,3,FALSE),"")</f>
        <v>06 VA BW</v>
      </c>
    </row>
    <row r="7" spans="1:18" ht="72.599999999999994">
      <c r="A7" s="8">
        <f t="shared" si="0"/>
        <v>6</v>
      </c>
      <c r="B7" s="7" t="s">
        <v>36</v>
      </c>
      <c r="C7" s="7" t="s">
        <v>37</v>
      </c>
      <c r="D7" s="7" t="s">
        <v>48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42</v>
      </c>
      <c r="J7" s="7" t="s">
        <v>42</v>
      </c>
      <c r="K7" s="7" t="s">
        <v>62</v>
      </c>
      <c r="L7" s="8" t="str">
        <f>MID(VLOOKUP($B7,Listes!$E$8:$H$14,4,FALSE)&amp;"_"&amp;VLOOKUP($C7,Listes!$E$17:$F$24,2,FALSE)&amp;"_"&amp;VLOOKUP($D7,Listes!$D$35:$F$38,3,FALSE)&amp;"_"&amp;F7,1,40)</f>
        <v>L1_S1_C1_MEO_Mise_en_place_base_HANA</v>
      </c>
      <c r="M7" s="8" t="str">
        <f>MID(VLOOKUP($B7,Listes!$E$8:$H$14,4,FALSE)&amp;"_"&amp;VLOOKUP($C7,Listes!$E$17:$F$24,2,FALSE)&amp;"_"&amp;VLOOKUP($D7,Listes!$D$35:$F$38,3,FALSE)&amp;"_"&amp;E7,1,140)</f>
        <v>L1_S1_C1_MEO_Mise en place de la base HANA</v>
      </c>
      <c r="N7" s="8">
        <f>IF($B7&lt;&gt;"",VLOOKUP($B7,Listes!$E$8:$H$14,3,FALSE),"")</f>
        <v>1</v>
      </c>
      <c r="O7" s="8" t="str">
        <f>IF($B7&lt;&gt;"",VLOOKUP($B7,Listes!$E$8:$H$14,4,FALSE),"")</f>
        <v>L1_S1</v>
      </c>
      <c r="P7" s="8" t="str">
        <f>IF(C7&lt;&gt;"",VLOOKUP(C7,Listes!$E$17:$F$24,2,FALSE),"")</f>
        <v>C1</v>
      </c>
      <c r="Q7" s="8" t="str">
        <f>VLOOKUP(D7,Listes!$D$35:$E$38,2,FALSE)</f>
        <v>3 Mise en œuvre</v>
      </c>
      <c r="R7" s="8" t="str">
        <f>IF(K7&lt;&gt;"",VLOOKUP(K7,Listes!$D$57:$F$78,3,FALSE),"")</f>
        <v>13 VSR BW</v>
      </c>
    </row>
    <row r="8" spans="1:18" ht="72.599999999999994">
      <c r="A8" s="8">
        <f t="shared" si="0"/>
        <v>7</v>
      </c>
      <c r="B8" s="7" t="s">
        <v>36</v>
      </c>
      <c r="C8" s="7" t="s">
        <v>37</v>
      </c>
      <c r="D8" s="7" t="s">
        <v>48</v>
      </c>
      <c r="E8" s="7" t="s">
        <v>63</v>
      </c>
      <c r="F8" s="7" t="s">
        <v>64</v>
      </c>
      <c r="G8" s="7" t="s">
        <v>65</v>
      </c>
      <c r="H8" s="7" t="s">
        <v>61</v>
      </c>
      <c r="I8" s="7" t="s">
        <v>42</v>
      </c>
      <c r="J8" s="7" t="s">
        <v>42</v>
      </c>
      <c r="K8" s="7" t="s">
        <v>62</v>
      </c>
      <c r="L8" s="8" t="str">
        <f>MID(VLOOKUP($B8,Listes!$E$8:$H$14,4,FALSE)&amp;"_"&amp;VLOOKUP($C8,Listes!$E$17:$F$24,2,FALSE)&amp;"_"&amp;VLOOKUP($D8,Listes!$D$35:$F$38,3,FALSE)&amp;"_"&amp;F8,1,40)</f>
        <v>L1_S1_C1_MEO_Montée_version_NetWeaver</v>
      </c>
      <c r="M8" s="8" t="str">
        <f>MID(VLOOKUP($B8,Listes!$E$8:$H$14,4,FALSE)&amp;"_"&amp;VLOOKUP($C8,Listes!$E$17:$F$24,2,FALSE)&amp;"_"&amp;VLOOKUP($D8,Listes!$D$35:$F$38,3,FALSE)&amp;"_"&amp;E8,1,140)</f>
        <v>L1_S1_C1_MEO_Montée de version NetWeaver 7.5</v>
      </c>
      <c r="N8" s="8">
        <f>IF($B8&lt;&gt;"",VLOOKUP($B8,Listes!$E$8:$H$14,3,FALSE),"")</f>
        <v>1</v>
      </c>
      <c r="O8" s="8" t="str">
        <f>IF($B8&lt;&gt;"",VLOOKUP($B8,Listes!$E$8:$H$14,4,FALSE),"")</f>
        <v>L1_S1</v>
      </c>
      <c r="P8" s="8" t="str">
        <f>IF(C8&lt;&gt;"",VLOOKUP(C8,Listes!$E$17:$F$24,2,FALSE),"")</f>
        <v>C1</v>
      </c>
      <c r="Q8" s="8" t="str">
        <f>VLOOKUP(D8,Listes!$D$35:$E$38,2,FALSE)</f>
        <v>3 Mise en œuvre</v>
      </c>
      <c r="R8" s="8" t="str">
        <f>IF(K8&lt;&gt;"",VLOOKUP(K8,Listes!$D$57:$F$78,3,FALSE),"")</f>
        <v>13 VSR BW</v>
      </c>
    </row>
    <row r="9" spans="1:18" ht="72.599999999999994">
      <c r="A9" s="8">
        <f t="shared" si="0"/>
        <v>8</v>
      </c>
      <c r="B9" s="7" t="s">
        <v>36</v>
      </c>
      <c r="C9" s="7" t="s">
        <v>37</v>
      </c>
      <c r="D9" s="7" t="s">
        <v>48</v>
      </c>
      <c r="E9" s="7" t="s">
        <v>66</v>
      </c>
      <c r="F9" s="7" t="s">
        <v>67</v>
      </c>
      <c r="G9" s="7" t="s">
        <v>68</v>
      </c>
      <c r="H9" s="7" t="s">
        <v>42</v>
      </c>
      <c r="I9" s="7" t="s">
        <v>42</v>
      </c>
      <c r="J9" s="7" t="s">
        <v>42</v>
      </c>
      <c r="K9" s="7" t="s">
        <v>62</v>
      </c>
      <c r="L9" s="8" t="str">
        <f>MID(VLOOKUP($B9,Listes!$E$8:$H$14,4,FALSE)&amp;"_"&amp;VLOOKUP($C9,Listes!$E$17:$F$24,2,FALSE)&amp;"_"&amp;VLOOKUP($D9,Listes!$D$35:$F$38,3,FALSE)&amp;"_"&amp;F9,1,40)</f>
        <v>L1_S1_C1_MEO_Traitement_impacts</v>
      </c>
      <c r="M9" s="8" t="str">
        <f>MID(VLOOKUP($B9,Listes!$E$8:$H$14,4,FALSE)&amp;"_"&amp;VLOOKUP($C9,Listes!$E$17:$F$24,2,FALSE)&amp;"_"&amp;VLOOKUP($D9,Listes!$D$35:$F$38,3,FALSE)&amp;"_"&amp;E9,1,140)</f>
        <v>L1_S1_C1_MEO_Traitement des impacts</v>
      </c>
      <c r="N9" s="8">
        <f>IF($B9&lt;&gt;"",VLOOKUP($B9,Listes!$E$8:$H$14,3,FALSE),"")</f>
        <v>1</v>
      </c>
      <c r="O9" s="8" t="str">
        <f>IF($B9&lt;&gt;"",VLOOKUP($B9,Listes!$E$8:$H$14,4,FALSE),"")</f>
        <v>L1_S1</v>
      </c>
      <c r="P9" s="8" t="str">
        <f>IF(C9&lt;&gt;"",VLOOKUP(C9,Listes!$E$17:$F$24,2,FALSE),"")</f>
        <v>C1</v>
      </c>
      <c r="Q9" s="8" t="str">
        <f>VLOOKUP(D9,Listes!$D$35:$E$38,2,FALSE)</f>
        <v>3 Mise en œuvre</v>
      </c>
      <c r="R9" s="8" t="str">
        <f>IF(K9&lt;&gt;"",VLOOKUP(K9,Listes!$D$57:$F$78,3,FALSE),"")</f>
        <v>13 VSR BW</v>
      </c>
    </row>
    <row r="10" spans="1:18" ht="57.95" hidden="1">
      <c r="A10" s="8">
        <f t="shared" si="0"/>
        <v>9</v>
      </c>
      <c r="B10" s="7" t="s">
        <v>36</v>
      </c>
      <c r="C10" s="7" t="s">
        <v>37</v>
      </c>
      <c r="D10" s="7" t="s">
        <v>69</v>
      </c>
      <c r="E10" s="7" t="s">
        <v>54</v>
      </c>
      <c r="F10" s="7" t="s">
        <v>55</v>
      </c>
      <c r="G10" s="7" t="s">
        <v>70</v>
      </c>
      <c r="H10" s="7" t="s">
        <v>42</v>
      </c>
      <c r="I10" s="7" t="s">
        <v>43</v>
      </c>
      <c r="J10" s="7" t="s">
        <v>43</v>
      </c>
      <c r="K10" s="7" t="s">
        <v>62</v>
      </c>
      <c r="L10" s="8" t="str">
        <f>MID(VLOOKUP($B10,Listes!$E$8:$H$14,4,FALSE)&amp;"_"&amp;VLOOKUP($C10,Listes!$E$17:$F$24,2,FALSE)&amp;"_"&amp;VLOOKUP($D10,Listes!$D$35:$F$38,3,FALSE)&amp;"_"&amp;F10,1,40)</f>
        <v>L1_S1_C1_DEP_Support_niveau_4</v>
      </c>
      <c r="M10" s="8" t="str">
        <f>MID(VLOOKUP($B10,Listes!$E$8:$H$14,4,FALSE)&amp;"_"&amp;VLOOKUP($C10,Listes!$E$17:$F$24,2,FALSE)&amp;"_"&amp;VLOOKUP($D10,Listes!$D$35:$F$38,3,FALSE)&amp;"_"&amp;E10,1,140)</f>
        <v>L1_S1_C1_DEP_Support de niveau 4</v>
      </c>
      <c r="N10" s="8">
        <f>IF($B10&lt;&gt;"",VLOOKUP($B10,Listes!$E$8:$H$14,3,FALSE),"")</f>
        <v>1</v>
      </c>
      <c r="O10" s="8" t="str">
        <f>IF($B10&lt;&gt;"",VLOOKUP($B10,Listes!$E$8:$H$14,4,FALSE),"")</f>
        <v>L1_S1</v>
      </c>
      <c r="P10" s="8" t="str">
        <f>IF(C10&lt;&gt;"",VLOOKUP(C10,Listes!$E$17:$F$24,2,FALSE),"")</f>
        <v>C1</v>
      </c>
      <c r="Q10" s="8" t="str">
        <f>VLOOKUP(D10,Listes!$D$35:$E$38,2,FALSE)</f>
        <v>4 Déploiement</v>
      </c>
      <c r="R10" s="8" t="str">
        <f>IF(K10&lt;&gt;"",VLOOKUP(K10,Listes!$D$57:$F$78,3,FALSE),"")</f>
        <v>13 VSR BW</v>
      </c>
    </row>
    <row r="11" spans="1:18" ht="29.1" hidden="1">
      <c r="A11" s="8">
        <f t="shared" si="0"/>
        <v>10</v>
      </c>
      <c r="B11" s="7" t="s">
        <v>36</v>
      </c>
      <c r="C11" s="7" t="s">
        <v>71</v>
      </c>
      <c r="D11" s="7" t="s">
        <v>38</v>
      </c>
      <c r="E11" s="7" t="s">
        <v>39</v>
      </c>
      <c r="F11" s="7" t="s">
        <v>40</v>
      </c>
      <c r="G11" s="7" t="s">
        <v>72</v>
      </c>
      <c r="H11" s="7" t="s">
        <v>42</v>
      </c>
      <c r="I11" s="7" t="s">
        <v>43</v>
      </c>
      <c r="J11" s="7" t="s">
        <v>43</v>
      </c>
      <c r="K11" s="7" t="s">
        <v>44</v>
      </c>
      <c r="L11" s="8" t="str">
        <f>MID(VLOOKUP($B11,Listes!$E$8:$H$14,4,FALSE)&amp;"_"&amp;VLOOKUP($C11,Listes!$E$17:$F$24,2,FALSE)&amp;"_"&amp;VLOOKUP($D11,Listes!$D$35:$F$38,3,FALSE)&amp;"_"&amp;F11,1,40)</f>
        <v>L1_S1_C2_ANA_Analyse_impacts</v>
      </c>
      <c r="M11" s="8" t="str">
        <f>MID(VLOOKUP($B11,Listes!$E$8:$H$14,4,FALSE)&amp;"_"&amp;VLOOKUP($C11,Listes!$E$17:$F$24,2,FALSE)&amp;"_"&amp;VLOOKUP($D11,Listes!$D$35:$F$38,3,FALSE)&amp;"_"&amp;E11,1,140)</f>
        <v>L1_S1_C2_ANA_Analyse d'impacts</v>
      </c>
      <c r="N11" s="8">
        <f>IF($B11&lt;&gt;"",VLOOKUP($B11,Listes!$E$8:$H$14,3,FALSE),"")</f>
        <v>1</v>
      </c>
      <c r="O11" s="8" t="str">
        <f>IF($B11&lt;&gt;"",VLOOKUP($B11,Listes!$E$8:$H$14,4,FALSE),"")</f>
        <v>L1_S1</v>
      </c>
      <c r="P11" s="8" t="str">
        <f>IF(C11&lt;&gt;"",VLOOKUP(C11,Listes!$E$17:$F$24,2,FALSE),"")</f>
        <v>C2</v>
      </c>
      <c r="Q11" s="8" t="str">
        <f>VLOOKUP(D11,Listes!$D$35:$E$38,2,FALSE)</f>
        <v>2 Analyse</v>
      </c>
      <c r="R11" s="8" t="str">
        <f>IF(K11&lt;&gt;"",VLOOKUP(K11,Listes!$D$57:$F$78,3,FALSE),"")</f>
        <v>02 Fin analyse</v>
      </c>
    </row>
    <row r="12" spans="1:18" ht="72.599999999999994" hidden="1">
      <c r="A12" s="8">
        <f t="shared" si="0"/>
        <v>11</v>
      </c>
      <c r="B12" s="7" t="s">
        <v>36</v>
      </c>
      <c r="C12" s="7" t="s">
        <v>71</v>
      </c>
      <c r="D12" s="7" t="s">
        <v>38</v>
      </c>
      <c r="E12" s="10" t="s">
        <v>45</v>
      </c>
      <c r="F12" s="10" t="s">
        <v>46</v>
      </c>
      <c r="G12" s="7" t="s">
        <v>47</v>
      </c>
      <c r="H12" s="7" t="s">
        <v>42</v>
      </c>
      <c r="I12" s="7" t="s">
        <v>43</v>
      </c>
      <c r="J12" s="7" t="s">
        <v>43</v>
      </c>
      <c r="K12" s="7" t="s">
        <v>44</v>
      </c>
      <c r="L12" s="8" t="str">
        <f>MID(VLOOKUP($B12,Listes!$E$8:$H$14,4,FALSE)&amp;"_"&amp;VLOOKUP($C12,Listes!$E$17:$F$24,2,FALSE)&amp;"_"&amp;VLOOKUP($D12,Listes!$D$35:$F$38,3,FALSE)&amp;"_"&amp;F12,1,40)</f>
        <v>L1_S1_C2_ANA_Préparation_tests_recette</v>
      </c>
      <c r="M12" s="8" t="str">
        <f>MID(VLOOKUP($B12,Listes!$E$8:$H$14,4,FALSE)&amp;"_"&amp;VLOOKUP($C12,Listes!$E$17:$F$24,2,FALSE)&amp;"_"&amp;VLOOKUP($D12,Listes!$D$35:$F$38,3,FALSE)&amp;"_"&amp;E12,1,140)</f>
        <v>L1_S1_C2_ANA_Préparation des tests et de la recette</v>
      </c>
      <c r="N12" s="8">
        <f>IF($B12&lt;&gt;"",VLOOKUP($B12,Listes!$E$8:$H$14,3,FALSE),"")</f>
        <v>1</v>
      </c>
      <c r="O12" s="8" t="str">
        <f>IF($B12&lt;&gt;"",VLOOKUP($B12,Listes!$E$8:$H$14,4,FALSE),"")</f>
        <v>L1_S1</v>
      </c>
      <c r="P12" s="8" t="str">
        <f>IF(C12&lt;&gt;"",VLOOKUP(C12,Listes!$E$17:$F$24,2,FALSE),"")</f>
        <v>C2</v>
      </c>
      <c r="Q12" s="8" t="str">
        <f>VLOOKUP(D12,Listes!$D$35:$E$38,2,FALSE)</f>
        <v>2 Analyse</v>
      </c>
      <c r="R12" s="8" t="str">
        <f>IF(K12&lt;&gt;"",VLOOKUP(K12,Listes!$D$57:$F$78,3,FALSE),"")</f>
        <v>02 Fin analyse</v>
      </c>
    </row>
    <row r="13" spans="1:18" ht="43.5" hidden="1">
      <c r="A13" s="8">
        <f t="shared" si="0"/>
        <v>12</v>
      </c>
      <c r="B13" s="7" t="s">
        <v>36</v>
      </c>
      <c r="C13" s="7" t="s">
        <v>71</v>
      </c>
      <c r="D13" s="7" t="s">
        <v>48</v>
      </c>
      <c r="E13" s="10" t="s">
        <v>49</v>
      </c>
      <c r="F13" s="10" t="s">
        <v>50</v>
      </c>
      <c r="G13" s="7" t="s">
        <v>73</v>
      </c>
      <c r="H13" s="7" t="s">
        <v>42</v>
      </c>
      <c r="I13" s="7" t="s">
        <v>43</v>
      </c>
      <c r="J13" s="7" t="s">
        <v>43</v>
      </c>
      <c r="K13" s="7" t="s">
        <v>74</v>
      </c>
      <c r="L13" s="8" t="str">
        <f>MID(VLOOKUP($B13,Listes!$E$8:$H$14,4,FALSE)&amp;"_"&amp;VLOOKUP($C13,Listes!$E$17:$F$24,2,FALSE)&amp;"_"&amp;VLOOKUP($D13,Listes!$D$35:$F$38,3,FALSE)&amp;"_"&amp;F13,1,40)</f>
        <v>L1_S1_C2_MEO_Exécution_tests</v>
      </c>
      <c r="M13" s="8" t="str">
        <f>MID(VLOOKUP($B13,Listes!$E$8:$H$14,4,FALSE)&amp;"_"&amp;VLOOKUP($C13,Listes!$E$17:$F$24,2,FALSE)&amp;"_"&amp;VLOOKUP($D13,Listes!$D$35:$F$38,3,FALSE)&amp;"_"&amp;E13,1,140)</f>
        <v>L1_S1_C2_MEO_Exécution des tests</v>
      </c>
      <c r="N13" s="8">
        <f>IF($B13&lt;&gt;"",VLOOKUP($B13,Listes!$E$8:$H$14,3,FALSE),"")</f>
        <v>1</v>
      </c>
      <c r="O13" s="8" t="str">
        <f>IF($B13&lt;&gt;"",VLOOKUP($B13,Listes!$E$8:$H$14,4,FALSE),"")</f>
        <v>L1_S1</v>
      </c>
      <c r="P13" s="8" t="str">
        <f>IF(C13&lt;&gt;"",VLOOKUP(C13,Listes!$E$17:$F$24,2,FALSE),"")</f>
        <v>C2</v>
      </c>
      <c r="Q13" s="8" t="str">
        <f>VLOOKUP(D13,Listes!$D$35:$E$38,2,FALSE)</f>
        <v>3 Mise en œuvre</v>
      </c>
      <c r="R13" s="8" t="str">
        <f>IF(K13&lt;&gt;"",VLOOKUP(K13,Listes!$D$57:$F$78,3,FALSE),"")</f>
        <v>04 MOM GRC</v>
      </c>
    </row>
    <row r="14" spans="1:18" ht="29.1" hidden="1">
      <c r="A14" s="8">
        <f t="shared" si="0"/>
        <v>13</v>
      </c>
      <c r="B14" s="7" t="s">
        <v>36</v>
      </c>
      <c r="C14" s="7" t="s">
        <v>71</v>
      </c>
      <c r="D14" s="7" t="s">
        <v>48</v>
      </c>
      <c r="E14" s="10" t="s">
        <v>45</v>
      </c>
      <c r="F14" s="10" t="s">
        <v>46</v>
      </c>
      <c r="G14" s="7" t="s">
        <v>53</v>
      </c>
      <c r="H14" s="7" t="s">
        <v>42</v>
      </c>
      <c r="I14" s="7" t="s">
        <v>43</v>
      </c>
      <c r="J14" s="7" t="s">
        <v>43</v>
      </c>
      <c r="K14" s="7" t="s">
        <v>74</v>
      </c>
      <c r="L14" s="8" t="str">
        <f>MID(VLOOKUP($B14,Listes!$E$8:$H$14,4,FALSE)&amp;"_"&amp;VLOOKUP($C14,Listes!$E$17:$F$24,2,FALSE)&amp;"_"&amp;VLOOKUP($D14,Listes!$D$35:$F$38,3,FALSE)&amp;"_"&amp;F14,1,40)</f>
        <v>L1_S1_C2_MEO_Préparation_tests_recette</v>
      </c>
      <c r="M14" s="8" t="str">
        <f>MID(VLOOKUP($B14,Listes!$E$8:$H$14,4,FALSE)&amp;"_"&amp;VLOOKUP($C14,Listes!$E$17:$F$24,2,FALSE)&amp;"_"&amp;VLOOKUP($D14,Listes!$D$35:$F$38,3,FALSE)&amp;"_"&amp;E14,1,140)</f>
        <v>L1_S1_C2_MEO_Préparation des tests et de la recette</v>
      </c>
      <c r="N14" s="8">
        <f>IF($B14&lt;&gt;"",VLOOKUP($B14,Listes!$E$8:$H$14,3,FALSE),"")</f>
        <v>1</v>
      </c>
      <c r="O14" s="8" t="str">
        <f>IF($B14&lt;&gt;"",VLOOKUP($B14,Listes!$E$8:$H$14,4,FALSE),"")</f>
        <v>L1_S1</v>
      </c>
      <c r="P14" s="8" t="str">
        <f>IF(C14&lt;&gt;"",VLOOKUP(C14,Listes!$E$17:$F$24,2,FALSE),"")</f>
        <v>C2</v>
      </c>
      <c r="Q14" s="8" t="str">
        <f>VLOOKUP(D14,Listes!$D$35:$E$38,2,FALSE)</f>
        <v>3 Mise en œuvre</v>
      </c>
      <c r="R14" s="8" t="str">
        <f>IF(K14&lt;&gt;"",VLOOKUP(K14,Listes!$D$57:$F$78,3,FALSE),"")</f>
        <v>04 MOM GRC</v>
      </c>
    </row>
    <row r="15" spans="1:18" ht="87">
      <c r="A15" s="8">
        <f t="shared" si="0"/>
        <v>14</v>
      </c>
      <c r="B15" s="7" t="s">
        <v>36</v>
      </c>
      <c r="C15" s="7" t="s">
        <v>71</v>
      </c>
      <c r="D15" s="7" t="s">
        <v>48</v>
      </c>
      <c r="E15" s="11" t="s">
        <v>75</v>
      </c>
      <c r="F15" s="11" t="s">
        <v>76</v>
      </c>
      <c r="G15" s="7" t="s">
        <v>77</v>
      </c>
      <c r="H15" s="7" t="s">
        <v>61</v>
      </c>
      <c r="I15" s="7" t="s">
        <v>42</v>
      </c>
      <c r="J15" s="7" t="s">
        <v>42</v>
      </c>
      <c r="K15" s="7" t="s">
        <v>78</v>
      </c>
      <c r="L15" s="8" t="str">
        <f>MID(VLOOKUP($B15,Listes!$E$8:$H$14,4,FALSE)&amp;"_"&amp;VLOOKUP($C15,Listes!$E$17:$F$24,2,FALSE)&amp;"_"&amp;VLOOKUP($D15,Listes!$D$35:$F$38,3,FALSE)&amp;"_"&amp;F15,1,40)</f>
        <v>L1_S1_C2_MEO_Montée_version_GRC</v>
      </c>
      <c r="M15" s="8" t="str">
        <f>MID(VLOOKUP($B15,Listes!$E$8:$H$14,4,FALSE)&amp;"_"&amp;VLOOKUP($C15,Listes!$E$17:$F$24,2,FALSE)&amp;"_"&amp;VLOOKUP($D15,Listes!$D$35:$F$38,3,FALSE)&amp;"_"&amp;E15,1,140)</f>
        <v>L1_S1_C2_MEO_Montée de version GRC</v>
      </c>
      <c r="N15" s="8">
        <f>IF($B15&lt;&gt;"",VLOOKUP($B15,Listes!$E$8:$H$14,3,FALSE),"")</f>
        <v>1</v>
      </c>
      <c r="O15" s="8" t="str">
        <f>IF($B15&lt;&gt;"",VLOOKUP($B15,Listes!$E$8:$H$14,4,FALSE),"")</f>
        <v>L1_S1</v>
      </c>
      <c r="P15" s="8" t="str">
        <f>IF(C15&lt;&gt;"",VLOOKUP(C15,Listes!$E$17:$F$24,2,FALSE),"")</f>
        <v>C2</v>
      </c>
      <c r="Q15" s="8" t="str">
        <f>VLOOKUP(D15,Listes!$D$35:$E$38,2,FALSE)</f>
        <v>3 Mise en œuvre</v>
      </c>
      <c r="R15" s="8" t="str">
        <f>IF(K15&lt;&gt;"",VLOOKUP(K15,Listes!$D$57:$F$78,3,FALSE),"")</f>
        <v>14 VSR GRC</v>
      </c>
    </row>
    <row r="16" spans="1:18" ht="72.599999999999994">
      <c r="A16" s="8">
        <f t="shared" si="0"/>
        <v>15</v>
      </c>
      <c r="B16" s="7" t="s">
        <v>36</v>
      </c>
      <c r="C16" s="7" t="s">
        <v>71</v>
      </c>
      <c r="D16" s="7" t="s">
        <v>48</v>
      </c>
      <c r="E16" s="10" t="s">
        <v>66</v>
      </c>
      <c r="F16" s="10" t="s">
        <v>67</v>
      </c>
      <c r="G16" s="7" t="s">
        <v>68</v>
      </c>
      <c r="H16" s="7" t="s">
        <v>61</v>
      </c>
      <c r="I16" s="7" t="s">
        <v>42</v>
      </c>
      <c r="J16" s="7" t="s">
        <v>42</v>
      </c>
      <c r="K16" s="7" t="s">
        <v>78</v>
      </c>
      <c r="L16" s="8" t="str">
        <f>MID(VLOOKUP($B16,Listes!$E$8:$H$14,4,FALSE)&amp;"_"&amp;VLOOKUP($C16,Listes!$E$17:$F$24,2,FALSE)&amp;"_"&amp;VLOOKUP($D16,Listes!$D$35:$F$38,3,FALSE)&amp;"_"&amp;F16,1,40)</f>
        <v>L1_S1_C2_MEO_Traitement_impacts</v>
      </c>
      <c r="M16" s="8" t="str">
        <f>MID(VLOOKUP($B16,Listes!$E$8:$H$14,4,FALSE)&amp;"_"&amp;VLOOKUP($C16,Listes!$E$17:$F$24,2,FALSE)&amp;"_"&amp;VLOOKUP($D16,Listes!$D$35:$F$38,3,FALSE)&amp;"_"&amp;E16,1,140)</f>
        <v>L1_S1_C2_MEO_Traitement des impacts</v>
      </c>
      <c r="N16" s="8">
        <f>IF($B16&lt;&gt;"",VLOOKUP($B16,Listes!$E$8:$H$14,3,FALSE),"")</f>
        <v>1</v>
      </c>
      <c r="O16" s="8" t="str">
        <f>IF($B16&lt;&gt;"",VLOOKUP($B16,Listes!$E$8:$H$14,4,FALSE),"")</f>
        <v>L1_S1</v>
      </c>
      <c r="P16" s="8" t="str">
        <f>IF(C16&lt;&gt;"",VLOOKUP(C16,Listes!$E$17:$F$24,2,FALSE),"")</f>
        <v>C2</v>
      </c>
      <c r="Q16" s="8" t="str">
        <f>VLOOKUP(D16,Listes!$D$35:$E$38,2,FALSE)</f>
        <v>3 Mise en œuvre</v>
      </c>
      <c r="R16" s="8" t="str">
        <f>IF(K16&lt;&gt;"",VLOOKUP(K16,Listes!$D$57:$F$78,3,FALSE),"")</f>
        <v>14 VSR GRC</v>
      </c>
    </row>
    <row r="17" spans="1:18" ht="43.5" hidden="1">
      <c r="A17" s="8">
        <f t="shared" si="0"/>
        <v>16</v>
      </c>
      <c r="B17" s="7" t="s">
        <v>36</v>
      </c>
      <c r="C17" s="7" t="s">
        <v>71</v>
      </c>
      <c r="D17" s="7" t="s">
        <v>48</v>
      </c>
      <c r="E17" s="7" t="s">
        <v>54</v>
      </c>
      <c r="F17" s="7" t="s">
        <v>55</v>
      </c>
      <c r="G17" s="7" t="s">
        <v>56</v>
      </c>
      <c r="H17" s="7" t="s">
        <v>42</v>
      </c>
      <c r="I17" s="7" t="s">
        <v>43</v>
      </c>
      <c r="J17" s="7" t="s">
        <v>43</v>
      </c>
      <c r="K17" s="7" t="s">
        <v>78</v>
      </c>
      <c r="L17" s="8" t="str">
        <f>MID(VLOOKUP($B17,Listes!$E$8:$H$14,4,FALSE)&amp;"_"&amp;VLOOKUP($C17,Listes!$E$17:$F$24,2,FALSE)&amp;"_"&amp;VLOOKUP($D17,Listes!$D$35:$F$38,3,FALSE)&amp;"_"&amp;F17,1,40)</f>
        <v>L1_S1_C2_MEO_Support_niveau_4</v>
      </c>
      <c r="M17" s="8" t="str">
        <f>MID(VLOOKUP($B17,Listes!$E$8:$H$14,4,FALSE)&amp;"_"&amp;VLOOKUP($C17,Listes!$E$17:$F$24,2,FALSE)&amp;"_"&amp;VLOOKUP($D17,Listes!$D$35:$F$38,3,FALSE)&amp;"_"&amp;E17,1,140)</f>
        <v>L1_S1_C2_MEO_Support de niveau 4</v>
      </c>
      <c r="N17" s="8">
        <f>IF($B17&lt;&gt;"",VLOOKUP($B17,Listes!$E$8:$H$14,3,FALSE),"")</f>
        <v>1</v>
      </c>
      <c r="O17" s="8" t="str">
        <f>IF($B17&lt;&gt;"",VLOOKUP($B17,Listes!$E$8:$H$14,4,FALSE),"")</f>
        <v>L1_S1</v>
      </c>
      <c r="P17" s="8" t="str">
        <f>IF(C17&lt;&gt;"",VLOOKUP(C17,Listes!$E$17:$F$24,2,FALSE),"")</f>
        <v>C2</v>
      </c>
      <c r="Q17" s="8" t="str">
        <f>VLOOKUP(D17,Listes!$D$35:$E$38,2,FALSE)</f>
        <v>3 Mise en œuvre</v>
      </c>
      <c r="R17" s="8" t="str">
        <f>IF(K17&lt;&gt;"",VLOOKUP(K17,Listes!$D$57:$F$78,3,FALSE),"")</f>
        <v>14 VSR GRC</v>
      </c>
    </row>
    <row r="18" spans="1:18" ht="57.95" hidden="1">
      <c r="A18" s="8">
        <f t="shared" si="0"/>
        <v>17</v>
      </c>
      <c r="B18" s="7" t="s">
        <v>36</v>
      </c>
      <c r="C18" s="7" t="s">
        <v>71</v>
      </c>
      <c r="D18" s="7" t="s">
        <v>69</v>
      </c>
      <c r="E18" s="7" t="s">
        <v>54</v>
      </c>
      <c r="F18" s="7" t="s">
        <v>55</v>
      </c>
      <c r="G18" s="7" t="s">
        <v>70</v>
      </c>
      <c r="H18" s="7" t="s">
        <v>42</v>
      </c>
      <c r="I18" s="7" t="s">
        <v>43</v>
      </c>
      <c r="J18" s="7" t="s">
        <v>43</v>
      </c>
      <c r="K18" s="7" t="s">
        <v>78</v>
      </c>
      <c r="L18" s="8" t="str">
        <f>MID(VLOOKUP($B18,Listes!$E$8:$H$14,4,FALSE)&amp;"_"&amp;VLOOKUP($C18,Listes!$E$17:$F$24,2,FALSE)&amp;"_"&amp;VLOOKUP($D18,Listes!$D$35:$F$38,3,FALSE)&amp;"_"&amp;F18,1,40)</f>
        <v>L1_S1_C2_DEP_Support_niveau_4</v>
      </c>
      <c r="M18" s="8" t="str">
        <f>MID(VLOOKUP($B18,Listes!$E$8:$H$14,4,FALSE)&amp;"_"&amp;VLOOKUP($C18,Listes!$E$17:$F$24,2,FALSE)&amp;"_"&amp;VLOOKUP($D18,Listes!$D$35:$F$38,3,FALSE)&amp;"_"&amp;E18,1,140)</f>
        <v>L1_S1_C2_DEP_Support de niveau 4</v>
      </c>
      <c r="N18" s="8">
        <f>IF($B18&lt;&gt;"",VLOOKUP($B18,Listes!$E$8:$H$14,3,FALSE),"")</f>
        <v>1</v>
      </c>
      <c r="O18" s="8" t="str">
        <f>IF($B18&lt;&gt;"",VLOOKUP($B18,Listes!$E$8:$H$14,4,FALSE),"")</f>
        <v>L1_S1</v>
      </c>
      <c r="P18" s="8" t="str">
        <f>IF(C18&lt;&gt;"",VLOOKUP(C18,Listes!$E$17:$F$24,2,FALSE),"")</f>
        <v>C2</v>
      </c>
      <c r="Q18" s="8" t="str">
        <f>VLOOKUP(D18,Listes!$D$35:$E$38,2,FALSE)</f>
        <v>4 Déploiement</v>
      </c>
      <c r="R18" s="8" t="str">
        <f>IF(K18&lt;&gt;"",VLOOKUP(K18,Listes!$D$57:$F$78,3,FALSE),"")</f>
        <v>14 VSR GRC</v>
      </c>
    </row>
    <row r="19" spans="1:18" ht="116.1" hidden="1">
      <c r="A19" s="8">
        <f t="shared" si="0"/>
        <v>18</v>
      </c>
      <c r="B19" s="7" t="s">
        <v>36</v>
      </c>
      <c r="C19" s="7" t="s">
        <v>79</v>
      </c>
      <c r="D19" s="7" t="s">
        <v>80</v>
      </c>
      <c r="E19" s="7" t="s">
        <v>81</v>
      </c>
      <c r="F19" s="7" t="s">
        <v>82</v>
      </c>
      <c r="G19" s="7" t="s">
        <v>83</v>
      </c>
      <c r="H19" s="7" t="s">
        <v>42</v>
      </c>
      <c r="I19" s="7" t="s">
        <v>43</v>
      </c>
      <c r="J19" s="7" t="s">
        <v>43</v>
      </c>
      <c r="K19" s="7" t="s">
        <v>84</v>
      </c>
      <c r="L19" s="8" t="str">
        <f>MID(VLOOKUP($B19,Listes!$E$8:$H$14,4,FALSE)&amp;"_"&amp;VLOOKUP($C19,Listes!$E$17:$F$24,2,FALSE)&amp;"_"&amp;VLOOKUP($D19,Listes!$D$35:$F$38,3,FALSE)&amp;"_"&amp;F19,1,40)</f>
        <v>L1_S1_C3_INI_Cadrage_pilotage_programme</v>
      </c>
      <c r="M19" s="8" t="str">
        <f>MID(VLOOKUP($B19,Listes!$E$8:$H$14,4,FALSE)&amp;"_"&amp;VLOOKUP($C19,Listes!$E$17:$F$24,2,FALSE)&amp;"_"&amp;VLOOKUP($D19,Listes!$D$35:$F$38,3,FALSE)&amp;"_"&amp;E19,1,140)</f>
        <v>L1_S1_C3_INI_Cadrage et pilotage du programme</v>
      </c>
      <c r="N19" s="8">
        <f>IF($B19&lt;&gt;"",VLOOKUP($B19,Listes!$E$8:$H$14,3,FALSE),"")</f>
        <v>1</v>
      </c>
      <c r="O19" s="8" t="str">
        <f>IF($B19&lt;&gt;"",VLOOKUP($B19,Listes!$E$8:$H$14,4,FALSE),"")</f>
        <v>L1_S1</v>
      </c>
      <c r="P19" s="8" t="str">
        <f>IF(C19&lt;&gt;"",VLOOKUP(C19,Listes!$E$17:$F$24,2,FALSE),"")</f>
        <v>C3</v>
      </c>
      <c r="Q19" s="8" t="str">
        <f>VLOOKUP(D19,Listes!$D$35:$E$38,2,FALSE)</f>
        <v>1 Initialisation</v>
      </c>
      <c r="R19" s="8" t="str">
        <f>IF(K19&lt;&gt;"",VLOOKUP(K19,Listes!$D$57:$F$78,3,FALSE),"")</f>
        <v>01 Fin initialisation</v>
      </c>
    </row>
    <row r="20" spans="1:18" ht="87" hidden="1">
      <c r="A20" s="8">
        <f t="shared" si="0"/>
        <v>19</v>
      </c>
      <c r="B20" s="7" t="s">
        <v>36</v>
      </c>
      <c r="C20" s="7" t="s">
        <v>79</v>
      </c>
      <c r="D20" s="7" t="s">
        <v>80</v>
      </c>
      <c r="E20" s="7" t="s">
        <v>81</v>
      </c>
      <c r="F20" s="7" t="s">
        <v>82</v>
      </c>
      <c r="G20" s="7" t="s">
        <v>85</v>
      </c>
      <c r="H20" s="7" t="s">
        <v>42</v>
      </c>
      <c r="I20" s="7" t="s">
        <v>43</v>
      </c>
      <c r="J20" s="7" t="s">
        <v>43</v>
      </c>
      <c r="K20" s="7" t="s">
        <v>84</v>
      </c>
      <c r="L20" s="8" t="str">
        <f>MID(VLOOKUP($B20,Listes!$E$8:$H$14,4,FALSE)&amp;"_"&amp;VLOOKUP($C20,Listes!$E$17:$F$24,2,FALSE)&amp;"_"&amp;VLOOKUP($D20,Listes!$D$35:$F$38,3,FALSE)&amp;"_"&amp;F20,1,40)</f>
        <v>L1_S1_C3_INI_Cadrage_pilotage_programme</v>
      </c>
      <c r="M20" s="8" t="str">
        <f>MID(VLOOKUP($B20,Listes!$E$8:$H$14,4,FALSE)&amp;"_"&amp;VLOOKUP($C20,Listes!$E$17:$F$24,2,FALSE)&amp;"_"&amp;VLOOKUP($D20,Listes!$D$35:$F$38,3,FALSE)&amp;"_"&amp;E20,1,140)</f>
        <v>L1_S1_C3_INI_Cadrage et pilotage du programme</v>
      </c>
      <c r="N20" s="8">
        <f>IF($B20&lt;&gt;"",VLOOKUP($B20,Listes!$E$8:$H$14,3,FALSE),"")</f>
        <v>1</v>
      </c>
      <c r="O20" s="8" t="str">
        <f>IF($B20&lt;&gt;"",VLOOKUP($B20,Listes!$E$8:$H$14,4,FALSE),"")</f>
        <v>L1_S1</v>
      </c>
      <c r="P20" s="8" t="str">
        <f>IF(C20&lt;&gt;"",VLOOKUP(C20,Listes!$E$17:$F$24,2,FALSE),"")</f>
        <v>C3</v>
      </c>
      <c r="Q20" s="8" t="str">
        <f>VLOOKUP(D20,Listes!$D$35:$E$38,2,FALSE)</f>
        <v>1 Initialisation</v>
      </c>
      <c r="R20" s="8" t="str">
        <f>IF(K20&lt;&gt;"",VLOOKUP(K20,Listes!$D$57:$F$78,3,FALSE),"")</f>
        <v>01 Fin initialisation</v>
      </c>
    </row>
    <row r="21" spans="1:18" ht="29.1" hidden="1">
      <c r="A21" s="8">
        <f t="shared" si="0"/>
        <v>20</v>
      </c>
      <c r="B21" s="7" t="s">
        <v>36</v>
      </c>
      <c r="C21" s="7" t="s">
        <v>79</v>
      </c>
      <c r="D21" s="7" t="s">
        <v>80</v>
      </c>
      <c r="E21" s="7" t="s">
        <v>86</v>
      </c>
      <c r="F21" s="7" t="s">
        <v>87</v>
      </c>
      <c r="G21" s="7" t="s">
        <v>88</v>
      </c>
      <c r="H21" s="7" t="s">
        <v>42</v>
      </c>
      <c r="I21" s="7" t="s">
        <v>43</v>
      </c>
      <c r="J21" s="7" t="s">
        <v>43</v>
      </c>
      <c r="K21" s="7" t="s">
        <v>84</v>
      </c>
      <c r="L21" s="8" t="str">
        <f>MID(VLOOKUP($B21,Listes!$E$8:$H$14,4,FALSE)&amp;"_"&amp;VLOOKUP($C21,Listes!$E$17:$F$24,2,FALSE)&amp;"_"&amp;VLOOKUP($D21,Listes!$D$35:$F$38,3,FALSE)&amp;"_"&amp;F21,1,40)</f>
        <v>L1_S1_C3_INI_Etat_lieux</v>
      </c>
      <c r="M21" s="8" t="str">
        <f>MID(VLOOKUP($B21,Listes!$E$8:$H$14,4,FALSE)&amp;"_"&amp;VLOOKUP($C21,Listes!$E$17:$F$24,2,FALSE)&amp;"_"&amp;VLOOKUP($D21,Listes!$D$35:$F$38,3,FALSE)&amp;"_"&amp;E21,1,140)</f>
        <v>L1_S1_C3_INI_Etat des lieux</v>
      </c>
      <c r="N21" s="8">
        <f>IF($B21&lt;&gt;"",VLOOKUP($B21,Listes!$E$8:$H$14,3,FALSE),"")</f>
        <v>1</v>
      </c>
      <c r="O21" s="8" t="str">
        <f>IF($B21&lt;&gt;"",VLOOKUP($B21,Listes!$E$8:$H$14,4,FALSE),"")</f>
        <v>L1_S1</v>
      </c>
      <c r="P21" s="8" t="str">
        <f>IF(C21&lt;&gt;"",VLOOKUP(C21,Listes!$E$17:$F$24,2,FALSE),"")</f>
        <v>C3</v>
      </c>
      <c r="Q21" s="8" t="str">
        <f>VLOOKUP(D21,Listes!$D$35:$E$38,2,FALSE)</f>
        <v>1 Initialisation</v>
      </c>
      <c r="R21" s="8" t="str">
        <f>IF(K21&lt;&gt;"",VLOOKUP(K21,Listes!$D$57:$F$78,3,FALSE),"")</f>
        <v>01 Fin initialisation</v>
      </c>
    </row>
    <row r="22" spans="1:18" ht="72.599999999999994" hidden="1">
      <c r="A22" s="8">
        <f t="shared" si="0"/>
        <v>21</v>
      </c>
      <c r="B22" s="7" t="s">
        <v>36</v>
      </c>
      <c r="C22" s="7" t="s">
        <v>79</v>
      </c>
      <c r="D22" s="7" t="s">
        <v>38</v>
      </c>
      <c r="E22" s="7" t="s">
        <v>39</v>
      </c>
      <c r="F22" s="7" t="s">
        <v>40</v>
      </c>
      <c r="G22" s="7" t="s">
        <v>89</v>
      </c>
      <c r="H22" s="7" t="s">
        <v>42</v>
      </c>
      <c r="I22" s="7" t="s">
        <v>43</v>
      </c>
      <c r="J22" s="7" t="s">
        <v>43</v>
      </c>
      <c r="K22" s="7" t="s">
        <v>44</v>
      </c>
      <c r="L22" s="8" t="str">
        <f>MID(VLOOKUP($B22,Listes!$E$8:$H$14,4,FALSE)&amp;"_"&amp;VLOOKUP($C22,Listes!$E$17:$F$24,2,FALSE)&amp;"_"&amp;VLOOKUP($D22,Listes!$D$35:$F$38,3,FALSE)&amp;"_"&amp;F22,1,40)</f>
        <v>L1_S1_C3_ANA_Analyse_impacts</v>
      </c>
      <c r="M22" s="8" t="str">
        <f>MID(VLOOKUP($B22,Listes!$E$8:$H$14,4,FALSE)&amp;"_"&amp;VLOOKUP($C22,Listes!$E$17:$F$24,2,FALSE)&amp;"_"&amp;VLOOKUP($D22,Listes!$D$35:$F$38,3,FALSE)&amp;"_"&amp;E22,1,140)</f>
        <v>L1_S1_C3_ANA_Analyse d'impacts</v>
      </c>
      <c r="N22" s="8">
        <f>IF($B22&lt;&gt;"",VLOOKUP($B22,Listes!$E$8:$H$14,3,FALSE),"")</f>
        <v>1</v>
      </c>
      <c r="O22" s="8" t="str">
        <f>IF($B22&lt;&gt;"",VLOOKUP($B22,Listes!$E$8:$H$14,4,FALSE),"")</f>
        <v>L1_S1</v>
      </c>
      <c r="P22" s="8" t="str">
        <f>IF(C22&lt;&gt;"",VLOOKUP(C22,Listes!$E$17:$F$24,2,FALSE),"")</f>
        <v>C3</v>
      </c>
      <c r="Q22" s="8" t="str">
        <f>VLOOKUP(D22,Listes!$D$35:$E$38,2,FALSE)</f>
        <v>2 Analyse</v>
      </c>
      <c r="R22" s="8" t="str">
        <f>IF(K22&lt;&gt;"",VLOOKUP(K22,Listes!$D$57:$F$78,3,FALSE),"")</f>
        <v>02 Fin analyse</v>
      </c>
    </row>
    <row r="23" spans="1:18" ht="29.1" hidden="1">
      <c r="A23" s="8">
        <f t="shared" si="0"/>
        <v>22</v>
      </c>
      <c r="B23" s="7" t="s">
        <v>36</v>
      </c>
      <c r="C23" s="7" t="s">
        <v>79</v>
      </c>
      <c r="D23" s="7" t="s">
        <v>38</v>
      </c>
      <c r="E23" s="7" t="s">
        <v>90</v>
      </c>
      <c r="F23" s="7" t="s">
        <v>90</v>
      </c>
      <c r="G23" s="7" t="s">
        <v>91</v>
      </c>
      <c r="H23" s="7" t="s">
        <v>61</v>
      </c>
      <c r="I23" s="7" t="s">
        <v>43</v>
      </c>
      <c r="J23" s="7" t="s">
        <v>43</v>
      </c>
      <c r="K23" s="7" t="s">
        <v>44</v>
      </c>
      <c r="L23" s="8" t="str">
        <f>MID(VLOOKUP($B23,Listes!$E$8:$H$14,4,FALSE)&amp;"_"&amp;VLOOKUP($C23,Listes!$E$17:$F$24,2,FALSE)&amp;"_"&amp;VLOOKUP($D23,Listes!$D$35:$F$38,3,FALSE)&amp;"_"&amp;F23,1,40)</f>
        <v>L1_S1_C3_ANA_Architecture</v>
      </c>
      <c r="M23" s="8" t="str">
        <f>MID(VLOOKUP($B23,Listes!$E$8:$H$14,4,FALSE)&amp;"_"&amp;VLOOKUP($C23,Listes!$E$17:$F$24,2,FALSE)&amp;"_"&amp;VLOOKUP($D23,Listes!$D$35:$F$38,3,FALSE)&amp;"_"&amp;E23,1,140)</f>
        <v>L1_S1_C3_ANA_Architecture</v>
      </c>
      <c r="N23" s="8">
        <f>IF($B23&lt;&gt;"",VLOOKUP($B23,Listes!$E$8:$H$14,3,FALSE),"")</f>
        <v>1</v>
      </c>
      <c r="O23" s="8" t="str">
        <f>IF($B23&lt;&gt;"",VLOOKUP($B23,Listes!$E$8:$H$14,4,FALSE),"")</f>
        <v>L1_S1</v>
      </c>
      <c r="P23" s="8" t="str">
        <f>IF(C23&lt;&gt;"",VLOOKUP(C23,Listes!$E$17:$F$24,2,FALSE),"")</f>
        <v>C3</v>
      </c>
      <c r="Q23" s="8" t="str">
        <f>VLOOKUP(D23,Listes!$D$35:$E$38,2,FALSE)</f>
        <v>2 Analyse</v>
      </c>
      <c r="R23" s="8" t="str">
        <f>IF(K23&lt;&gt;"",VLOOKUP(K23,Listes!$D$57:$F$78,3,FALSE),"")</f>
        <v>02 Fin analyse</v>
      </c>
    </row>
    <row r="24" spans="1:18" ht="87" hidden="1">
      <c r="A24" s="8">
        <f t="shared" si="0"/>
        <v>23</v>
      </c>
      <c r="B24" s="7" t="s">
        <v>36</v>
      </c>
      <c r="C24" s="7" t="s">
        <v>79</v>
      </c>
      <c r="D24" s="7" t="s">
        <v>38</v>
      </c>
      <c r="E24" s="7" t="s">
        <v>81</v>
      </c>
      <c r="F24" s="7" t="s">
        <v>82</v>
      </c>
      <c r="G24" s="7" t="s">
        <v>85</v>
      </c>
      <c r="H24" s="7" t="s">
        <v>42</v>
      </c>
      <c r="I24" s="7" t="s">
        <v>43</v>
      </c>
      <c r="J24" s="7" t="s">
        <v>43</v>
      </c>
      <c r="K24" s="7" t="s">
        <v>44</v>
      </c>
      <c r="L24" s="8" t="str">
        <f>MID(VLOOKUP($B24,Listes!$E$8:$H$14,4,FALSE)&amp;"_"&amp;VLOOKUP($C24,Listes!$E$17:$F$24,2,FALSE)&amp;"_"&amp;VLOOKUP($D24,Listes!$D$35:$F$38,3,FALSE)&amp;"_"&amp;F24,1,40)</f>
        <v>L1_S1_C3_ANA_Cadrage_pilotage_programme</v>
      </c>
      <c r="M24" s="8" t="str">
        <f>MID(VLOOKUP($B24,Listes!$E$8:$H$14,4,FALSE)&amp;"_"&amp;VLOOKUP($C24,Listes!$E$17:$F$24,2,FALSE)&amp;"_"&amp;VLOOKUP($D24,Listes!$D$35:$F$38,3,FALSE)&amp;"_"&amp;E24,1,140)</f>
        <v>L1_S1_C3_ANA_Cadrage et pilotage du programme</v>
      </c>
      <c r="N24" s="8">
        <f>IF($B24&lt;&gt;"",VLOOKUP($B24,Listes!$E$8:$H$14,3,FALSE),"")</f>
        <v>1</v>
      </c>
      <c r="O24" s="8" t="str">
        <f>IF($B24&lt;&gt;"",VLOOKUP($B24,Listes!$E$8:$H$14,4,FALSE),"")</f>
        <v>L1_S1</v>
      </c>
      <c r="P24" s="8" t="str">
        <f>IF(C24&lt;&gt;"",VLOOKUP(C24,Listes!$E$17:$F$24,2,FALSE),"")</f>
        <v>C3</v>
      </c>
      <c r="Q24" s="8" t="str">
        <f>VLOOKUP(D24,Listes!$D$35:$E$38,2,FALSE)</f>
        <v>2 Analyse</v>
      </c>
      <c r="R24" s="8" t="str">
        <f>IF(K24&lt;&gt;"",VLOOKUP(K24,Listes!$D$57:$F$78,3,FALSE),"")</f>
        <v>02 Fin analyse</v>
      </c>
    </row>
    <row r="25" spans="1:18" ht="29.1" hidden="1">
      <c r="A25" s="8">
        <f t="shared" si="0"/>
        <v>24</v>
      </c>
      <c r="B25" s="7" t="s">
        <v>36</v>
      </c>
      <c r="C25" s="7" t="s">
        <v>79</v>
      </c>
      <c r="D25" s="7" t="s">
        <v>38</v>
      </c>
      <c r="E25" s="7" t="s">
        <v>81</v>
      </c>
      <c r="F25" s="7" t="s">
        <v>82</v>
      </c>
      <c r="G25" s="7" t="s">
        <v>92</v>
      </c>
      <c r="H25" s="7" t="s">
        <v>42</v>
      </c>
      <c r="I25" s="7" t="s">
        <v>43</v>
      </c>
      <c r="J25" s="7" t="s">
        <v>43</v>
      </c>
      <c r="K25" s="7" t="s">
        <v>44</v>
      </c>
      <c r="L25" s="8" t="str">
        <f>MID(VLOOKUP($B25,Listes!$E$8:$H$14,4,FALSE)&amp;"_"&amp;VLOOKUP($C25,Listes!$E$17:$F$24,2,FALSE)&amp;"_"&amp;VLOOKUP($D25,Listes!$D$35:$F$38,3,FALSE)&amp;"_"&amp;F25,1,40)</f>
        <v>L1_S1_C3_ANA_Cadrage_pilotage_programme</v>
      </c>
      <c r="M25" s="8" t="str">
        <f>MID(VLOOKUP($B25,Listes!$E$8:$H$14,4,FALSE)&amp;"_"&amp;VLOOKUP($C25,Listes!$E$17:$F$24,2,FALSE)&amp;"_"&amp;VLOOKUP($D25,Listes!$D$35:$F$38,3,FALSE)&amp;"_"&amp;E25,1,140)</f>
        <v>L1_S1_C3_ANA_Cadrage et pilotage du programme</v>
      </c>
      <c r="N25" s="8">
        <f>IF($B25&lt;&gt;"",VLOOKUP($B25,Listes!$E$8:$H$14,3,FALSE),"")</f>
        <v>1</v>
      </c>
      <c r="O25" s="8" t="str">
        <f>IF($B25&lt;&gt;"",VLOOKUP($B25,Listes!$E$8:$H$14,4,FALSE),"")</f>
        <v>L1_S1</v>
      </c>
      <c r="P25" s="8" t="str">
        <f>IF(C25&lt;&gt;"",VLOOKUP(C25,Listes!$E$17:$F$24,2,FALSE),"")</f>
        <v>C3</v>
      </c>
      <c r="Q25" s="8" t="str">
        <f>VLOOKUP(D25,Listes!$D$35:$E$38,2,FALSE)</f>
        <v>2 Analyse</v>
      </c>
      <c r="R25" s="8" t="str">
        <f>IF(K25&lt;&gt;"",VLOOKUP(K25,Listes!$D$57:$F$78,3,FALSE),"")</f>
        <v>02 Fin analyse</v>
      </c>
    </row>
    <row r="26" spans="1:18" ht="29.1" hidden="1">
      <c r="A26" s="8">
        <f t="shared" si="0"/>
        <v>25</v>
      </c>
      <c r="B26" s="7" t="s">
        <v>36</v>
      </c>
      <c r="C26" s="7" t="s">
        <v>79</v>
      </c>
      <c r="D26" s="7" t="s">
        <v>38</v>
      </c>
      <c r="E26" s="7" t="s">
        <v>93</v>
      </c>
      <c r="F26" s="7" t="s">
        <v>94</v>
      </c>
      <c r="G26" s="7" t="s">
        <v>95</v>
      </c>
      <c r="H26" s="7" t="s">
        <v>42</v>
      </c>
      <c r="I26" s="7" t="s">
        <v>43</v>
      </c>
      <c r="J26" s="7" t="s">
        <v>43</v>
      </c>
      <c r="K26" s="7" t="s">
        <v>44</v>
      </c>
      <c r="L26" s="8" t="str">
        <f>MID(VLOOKUP($B26,Listes!$E$8:$H$14,4,FALSE)&amp;"_"&amp;VLOOKUP($C26,Listes!$E$17:$F$24,2,FALSE)&amp;"_"&amp;VLOOKUP($D26,Listes!$D$35:$F$38,3,FALSE)&amp;"_"&amp;F26,1,40)</f>
        <v>L1_S1_C3_ANA_Conversion_environnements</v>
      </c>
      <c r="M26" s="8" t="str">
        <f>MID(VLOOKUP($B26,Listes!$E$8:$H$14,4,FALSE)&amp;"_"&amp;VLOOKUP($C26,Listes!$E$17:$F$24,2,FALSE)&amp;"_"&amp;VLOOKUP($D26,Listes!$D$35:$F$38,3,FALSE)&amp;"_"&amp;E26,1,140)</f>
        <v>L1_S1_C3_ANA_Conversion des environnements</v>
      </c>
      <c r="N26" s="8">
        <f>IF($B26&lt;&gt;"",VLOOKUP($B26,Listes!$E$8:$H$14,3,FALSE),"")</f>
        <v>1</v>
      </c>
      <c r="O26" s="8" t="str">
        <f>IF($B26&lt;&gt;"",VLOOKUP($B26,Listes!$E$8:$H$14,4,FALSE),"")</f>
        <v>L1_S1</v>
      </c>
      <c r="P26" s="8" t="str">
        <f>IF(C26&lt;&gt;"",VLOOKUP(C26,Listes!$E$17:$F$24,2,FALSE),"")</f>
        <v>C3</v>
      </c>
      <c r="Q26" s="8" t="str">
        <f>VLOOKUP(D26,Listes!$D$35:$E$38,2,FALSE)</f>
        <v>2 Analyse</v>
      </c>
      <c r="R26" s="8" t="str">
        <f>IF(K26&lt;&gt;"",VLOOKUP(K26,Listes!$D$57:$F$78,3,FALSE),"")</f>
        <v>02 Fin analyse</v>
      </c>
    </row>
    <row r="27" spans="1:18" ht="29.1" hidden="1">
      <c r="A27" s="8">
        <f t="shared" si="0"/>
        <v>26</v>
      </c>
      <c r="B27" s="7" t="s">
        <v>36</v>
      </c>
      <c r="C27" s="7" t="s">
        <v>79</v>
      </c>
      <c r="D27" s="7" t="s">
        <v>38</v>
      </c>
      <c r="E27" s="7" t="s">
        <v>86</v>
      </c>
      <c r="F27" s="7" t="s">
        <v>87</v>
      </c>
      <c r="G27" s="7" t="s">
        <v>96</v>
      </c>
      <c r="H27" s="7" t="s">
        <v>61</v>
      </c>
      <c r="I27" s="7" t="s">
        <v>43</v>
      </c>
      <c r="J27" s="7" t="s">
        <v>43</v>
      </c>
      <c r="K27" s="7" t="s">
        <v>44</v>
      </c>
      <c r="L27" s="8" t="str">
        <f>MID(VLOOKUP($B27,Listes!$E$8:$H$14,4,FALSE)&amp;"_"&amp;VLOOKUP($C27,Listes!$E$17:$F$24,2,FALSE)&amp;"_"&amp;VLOOKUP($D27,Listes!$D$35:$F$38,3,FALSE)&amp;"_"&amp;F27,1,40)</f>
        <v>L1_S1_C3_ANA_Etat_lieux</v>
      </c>
      <c r="M27" s="8" t="str">
        <f>MID(VLOOKUP($B27,Listes!$E$8:$H$14,4,FALSE)&amp;"_"&amp;VLOOKUP($C27,Listes!$E$17:$F$24,2,FALSE)&amp;"_"&amp;VLOOKUP($D27,Listes!$D$35:$F$38,3,FALSE)&amp;"_"&amp;E27,1,140)</f>
        <v>L1_S1_C3_ANA_Etat des lieux</v>
      </c>
      <c r="N27" s="8">
        <f>IF($B27&lt;&gt;"",VLOOKUP($B27,Listes!$E$8:$H$14,3,FALSE),"")</f>
        <v>1</v>
      </c>
      <c r="O27" s="8" t="str">
        <f>IF($B27&lt;&gt;"",VLOOKUP($B27,Listes!$E$8:$H$14,4,FALSE),"")</f>
        <v>L1_S1</v>
      </c>
      <c r="P27" s="8" t="str">
        <f>IF(C27&lt;&gt;"",VLOOKUP(C27,Listes!$E$17:$F$24,2,FALSE),"")</f>
        <v>C3</v>
      </c>
      <c r="Q27" s="8" t="str">
        <f>VLOOKUP(D27,Listes!$D$35:$E$38,2,FALSE)</f>
        <v>2 Analyse</v>
      </c>
      <c r="R27" s="8" t="str">
        <f>IF(K27&lt;&gt;"",VLOOKUP(K27,Listes!$D$57:$F$78,3,FALSE),"")</f>
        <v>02 Fin analyse</v>
      </c>
    </row>
    <row r="28" spans="1:18" ht="72.599999999999994" hidden="1">
      <c r="A28" s="8">
        <f t="shared" si="0"/>
        <v>27</v>
      </c>
      <c r="B28" s="7" t="s">
        <v>36</v>
      </c>
      <c r="C28" s="7" t="s">
        <v>79</v>
      </c>
      <c r="D28" s="7" t="s">
        <v>38</v>
      </c>
      <c r="E28" s="7" t="s">
        <v>97</v>
      </c>
      <c r="F28" s="7" t="s">
        <v>98</v>
      </c>
      <c r="G28" s="7" t="s">
        <v>99</v>
      </c>
      <c r="H28" s="7" t="s">
        <v>42</v>
      </c>
      <c r="I28" s="7" t="s">
        <v>43</v>
      </c>
      <c r="J28" s="7" t="s">
        <v>43</v>
      </c>
      <c r="K28" s="7" t="s">
        <v>44</v>
      </c>
      <c r="L28" s="8" t="str">
        <f>MID(VLOOKUP($B28,Listes!$E$8:$H$14,4,FALSE)&amp;"_"&amp;VLOOKUP($C28,Listes!$E$17:$F$24,2,FALSE)&amp;"_"&amp;VLOOKUP($D28,Listes!$D$35:$F$38,3,FALSE)&amp;"_"&amp;F28,1,40)</f>
        <v>L1_S1_C3_ANA_Gestion_environnements</v>
      </c>
      <c r="M28" s="8" t="str">
        <f>MID(VLOOKUP($B28,Listes!$E$8:$H$14,4,FALSE)&amp;"_"&amp;VLOOKUP($C28,Listes!$E$17:$F$24,2,FALSE)&amp;"_"&amp;VLOOKUP($D28,Listes!$D$35:$F$38,3,FALSE)&amp;"_"&amp;E28,1,140)</f>
        <v>L1_S1_C3_ANA_Gestion des environnements</v>
      </c>
      <c r="N28" s="8">
        <f>IF($B28&lt;&gt;"",VLOOKUP($B28,Listes!$E$8:$H$14,3,FALSE),"")</f>
        <v>1</v>
      </c>
      <c r="O28" s="8" t="str">
        <f>IF($B28&lt;&gt;"",VLOOKUP($B28,Listes!$E$8:$H$14,4,FALSE),"")</f>
        <v>L1_S1</v>
      </c>
      <c r="P28" s="8" t="str">
        <f>IF(C28&lt;&gt;"",VLOOKUP(C28,Listes!$E$17:$F$24,2,FALSE),"")</f>
        <v>C3</v>
      </c>
      <c r="Q28" s="8" t="str">
        <f>VLOOKUP(D28,Listes!$D$35:$E$38,2,FALSE)</f>
        <v>2 Analyse</v>
      </c>
      <c r="R28" s="8" t="str">
        <f>IF(K28&lt;&gt;"",VLOOKUP(K28,Listes!$D$57:$F$78,3,FALSE),"")</f>
        <v>02 Fin analyse</v>
      </c>
    </row>
    <row r="29" spans="1:18" ht="29.1" hidden="1">
      <c r="A29" s="8">
        <f t="shared" si="0"/>
        <v>28</v>
      </c>
      <c r="B29" s="7" t="s">
        <v>36</v>
      </c>
      <c r="C29" s="7" t="s">
        <v>79</v>
      </c>
      <c r="D29" s="7" t="s">
        <v>38</v>
      </c>
      <c r="E29" s="7" t="s">
        <v>100</v>
      </c>
      <c r="F29" s="7" t="s">
        <v>101</v>
      </c>
      <c r="G29" s="7" t="s">
        <v>102</v>
      </c>
      <c r="H29" s="7" t="s">
        <v>61</v>
      </c>
      <c r="I29" s="7" t="s">
        <v>43</v>
      </c>
      <c r="J29" s="7" t="s">
        <v>43</v>
      </c>
      <c r="K29" s="7" t="s">
        <v>44</v>
      </c>
      <c r="L29" s="8" t="str">
        <f>MID(VLOOKUP($B29,Listes!$E$8:$H$14,4,FALSE)&amp;"_"&amp;VLOOKUP($C29,Listes!$E$17:$F$24,2,FALSE)&amp;"_"&amp;VLOOKUP($D29,Listes!$D$35:$F$38,3,FALSE)&amp;"_"&amp;F29,1,40)</f>
        <v>L1_S1_C3_ANA_MAJ_documents_spécif</v>
      </c>
      <c r="M29" s="8" t="str">
        <f>MID(VLOOKUP($B29,Listes!$E$8:$H$14,4,FALSE)&amp;"_"&amp;VLOOKUP($C29,Listes!$E$17:$F$24,2,FALSE)&amp;"_"&amp;VLOOKUP($D29,Listes!$D$35:$F$38,3,FALSE)&amp;"_"&amp;E29,1,140)</f>
        <v>L1_S1_C3_ANA_Mise à jour des documents de spécifications</v>
      </c>
      <c r="N29" s="8">
        <f>IF($B29&lt;&gt;"",VLOOKUP($B29,Listes!$E$8:$H$14,3,FALSE),"")</f>
        <v>1</v>
      </c>
      <c r="O29" s="8" t="str">
        <f>IF($B29&lt;&gt;"",VLOOKUP($B29,Listes!$E$8:$H$14,4,FALSE),"")</f>
        <v>L1_S1</v>
      </c>
      <c r="P29" s="8" t="str">
        <f>IF(C29&lt;&gt;"",VLOOKUP(C29,Listes!$E$17:$F$24,2,FALSE),"")</f>
        <v>C3</v>
      </c>
      <c r="Q29" s="8" t="str">
        <f>VLOOKUP(D29,Listes!$D$35:$E$38,2,FALSE)</f>
        <v>2 Analyse</v>
      </c>
      <c r="R29" s="8" t="str">
        <f>IF(K29&lt;&gt;"",VLOOKUP(K29,Listes!$D$57:$F$78,3,FALSE),"")</f>
        <v>02 Fin analyse</v>
      </c>
    </row>
    <row r="30" spans="1:18" ht="57.95" hidden="1">
      <c r="A30" s="8">
        <f t="shared" si="0"/>
        <v>29</v>
      </c>
      <c r="B30" s="7" t="s">
        <v>36</v>
      </c>
      <c r="C30" s="7" t="s">
        <v>79</v>
      </c>
      <c r="D30" s="7" t="s">
        <v>38</v>
      </c>
      <c r="E30" s="7" t="s">
        <v>103</v>
      </c>
      <c r="F30" s="7" t="s">
        <v>104</v>
      </c>
      <c r="G30" s="7" t="s">
        <v>105</v>
      </c>
      <c r="H30" s="7" t="s">
        <v>42</v>
      </c>
      <c r="I30" s="7" t="s">
        <v>43</v>
      </c>
      <c r="J30" s="7" t="s">
        <v>43</v>
      </c>
      <c r="K30" s="7" t="s">
        <v>44</v>
      </c>
      <c r="L30" s="8" t="str">
        <f>MID(VLOOKUP($B30,Listes!$E$8:$H$14,4,FALSE)&amp;"_"&amp;VLOOKUP($C30,Listes!$E$17:$F$24,2,FALSE)&amp;"_"&amp;VLOOKUP($D30,Listes!$D$35:$F$38,3,FALSE)&amp;"_"&amp;F30,1,40)</f>
        <v>L1_S1_C3_ANA_Prépa_tests_bascules_blanc</v>
      </c>
      <c r="M30" s="8" t="str">
        <f>MID(VLOOKUP($B30,Listes!$E$8:$H$14,4,FALSE)&amp;"_"&amp;VLOOKUP($C30,Listes!$E$17:$F$24,2,FALSE)&amp;"_"&amp;VLOOKUP($D30,Listes!$D$35:$F$38,3,FALSE)&amp;"_"&amp;E30,1,140)</f>
        <v>L1_S1_C3_ANA_Préparation des tests (intégrateur) et bascules à blanc</v>
      </c>
      <c r="N30" s="8">
        <f>IF($B30&lt;&gt;"",VLOOKUP($B30,Listes!$E$8:$H$14,3,FALSE),"")</f>
        <v>1</v>
      </c>
      <c r="O30" s="8" t="str">
        <f>IF($B30&lt;&gt;"",VLOOKUP($B30,Listes!$E$8:$H$14,4,FALSE),"")</f>
        <v>L1_S1</v>
      </c>
      <c r="P30" s="8" t="str">
        <f>IF(C30&lt;&gt;"",VLOOKUP(C30,Listes!$E$17:$F$24,2,FALSE),"")</f>
        <v>C3</v>
      </c>
      <c r="Q30" s="8" t="str">
        <f>VLOOKUP(D30,Listes!$D$35:$E$38,2,FALSE)</f>
        <v>2 Analyse</v>
      </c>
      <c r="R30" s="8" t="str">
        <f>IF(K30&lt;&gt;"",VLOOKUP(K30,Listes!$D$57:$F$78,3,FALSE),"")</f>
        <v>02 Fin analyse</v>
      </c>
    </row>
    <row r="31" spans="1:18" ht="87">
      <c r="A31" s="8">
        <f t="shared" si="0"/>
        <v>30</v>
      </c>
      <c r="B31" s="7" t="s">
        <v>36</v>
      </c>
      <c r="C31" s="7" t="s">
        <v>79</v>
      </c>
      <c r="D31" s="7" t="s">
        <v>38</v>
      </c>
      <c r="E31" s="7" t="s">
        <v>106</v>
      </c>
      <c r="F31" s="7" t="s">
        <v>107</v>
      </c>
      <c r="G31" s="7" t="s">
        <v>108</v>
      </c>
      <c r="H31" s="7" t="s">
        <v>42</v>
      </c>
      <c r="I31" s="7" t="s">
        <v>42</v>
      </c>
      <c r="J31" s="7" t="s">
        <v>42</v>
      </c>
      <c r="K31" s="7" t="s">
        <v>109</v>
      </c>
      <c r="L31" s="8" t="str">
        <f>MID(VLOOKUP($B31,Listes!$E$8:$H$14,4,FALSE)&amp;"_"&amp;VLOOKUP($C31,Listes!$E$17:$F$24,2,FALSE)&amp;"_"&amp;VLOOKUP($D31,Listes!$D$35:$F$38,3,FALSE)&amp;"_"&amp;F31,1,40)</f>
        <v>L1_S1_C3_ANA_Assistance_résol_ano_BP</v>
      </c>
      <c r="M31" s="8" t="str">
        <f>MID(VLOOKUP($B31,Listes!$E$8:$H$14,4,FALSE)&amp;"_"&amp;VLOOKUP($C31,Listes!$E$17:$F$24,2,FALSE)&amp;"_"&amp;VLOOKUP($D31,Listes!$D$35:$F$38,3,FALSE)&amp;"_"&amp;E31,1,140)</f>
        <v>L1_S1_C3_ANA_Assistance à la résolution des anomalies BP</v>
      </c>
      <c r="N31" s="8">
        <f>IF($B31&lt;&gt;"",VLOOKUP($B31,Listes!$E$8:$H$14,3,FALSE),"")</f>
        <v>1</v>
      </c>
      <c r="O31" s="8" t="str">
        <f>IF($B31&lt;&gt;"",VLOOKUP($B31,Listes!$E$8:$H$14,4,FALSE),"")</f>
        <v>L1_S1</v>
      </c>
      <c r="P31" s="8" t="str">
        <f>IF(C31&lt;&gt;"",VLOOKUP(C31,Listes!$E$17:$F$24,2,FALSE),"")</f>
        <v>C3</v>
      </c>
      <c r="Q31" s="8" t="str">
        <f>VLOOKUP(D31,Listes!$D$35:$E$38,2,FALSE)</f>
        <v>2 Analyse</v>
      </c>
      <c r="R31" s="8" t="str">
        <f>IF(K31&lt;&gt;"",VLOOKUP(K31,Listes!$D$57:$F$78,3,FALSE),"")</f>
        <v>10 Fin mise en œuvre</v>
      </c>
    </row>
    <row r="32" spans="1:18" ht="43.5" hidden="1">
      <c r="A32" s="8">
        <f t="shared" ref="A32:A63" si="1">ROW(A32)-1</f>
        <v>31</v>
      </c>
      <c r="B32" s="7" t="s">
        <v>36</v>
      </c>
      <c r="C32" s="7" t="s">
        <v>79</v>
      </c>
      <c r="D32" s="7" t="s">
        <v>48</v>
      </c>
      <c r="E32" s="7" t="s">
        <v>93</v>
      </c>
      <c r="F32" s="7" t="s">
        <v>94</v>
      </c>
      <c r="G32" s="7" t="s">
        <v>110</v>
      </c>
      <c r="H32" s="7" t="s">
        <v>61</v>
      </c>
      <c r="I32" s="7" t="s">
        <v>43</v>
      </c>
      <c r="J32" s="7" t="s">
        <v>43</v>
      </c>
      <c r="K32" s="7" t="s">
        <v>111</v>
      </c>
      <c r="L32" s="8" t="str">
        <f>MID(VLOOKUP($B32,Listes!$E$8:$H$14,4,FALSE)&amp;"_"&amp;VLOOKUP($C32,Listes!$E$17:$F$24,2,FALSE)&amp;"_"&amp;VLOOKUP($D32,Listes!$D$35:$F$38,3,FALSE)&amp;"_"&amp;F32,1,40)</f>
        <v>L1_S1_C3_MEO_Conversion_environnements</v>
      </c>
      <c r="M32" s="8" t="str">
        <f>MID(VLOOKUP($B32,Listes!$E$8:$H$14,4,FALSE)&amp;"_"&amp;VLOOKUP($C32,Listes!$E$17:$F$24,2,FALSE)&amp;"_"&amp;VLOOKUP($D32,Listes!$D$35:$F$38,3,FALSE)&amp;"_"&amp;E32,1,140)</f>
        <v>L1_S1_C3_MEO_Conversion des environnements</v>
      </c>
      <c r="N32" s="8">
        <f>IF($B32&lt;&gt;"",VLOOKUP($B32,Listes!$E$8:$H$14,3,FALSE),"")</f>
        <v>1</v>
      </c>
      <c r="O32" s="8" t="str">
        <f>IF($B32&lt;&gt;"",VLOOKUP($B32,Listes!$E$8:$H$14,4,FALSE),"")</f>
        <v>L1_S1</v>
      </c>
      <c r="P32" s="8" t="str">
        <f>IF(C32&lt;&gt;"",VLOOKUP(C32,Listes!$E$17:$F$24,2,FALSE),"")</f>
        <v>C3</v>
      </c>
      <c r="Q32" s="8" t="str">
        <f>VLOOKUP(D32,Listes!$D$35:$E$38,2,FALSE)</f>
        <v>3 Mise en œuvre</v>
      </c>
      <c r="R32" s="8" t="str">
        <f>IF(K32&lt;&gt;"",VLOOKUP(K32,Listes!$D$57:$F$78,3,FALSE),"")</f>
        <v>05 MOM S/4H et des évolutions Finance (P1)</v>
      </c>
    </row>
    <row r="33" spans="1:18" ht="43.5" hidden="1">
      <c r="A33" s="8">
        <f t="shared" si="1"/>
        <v>32</v>
      </c>
      <c r="B33" s="7" t="s">
        <v>36</v>
      </c>
      <c r="C33" s="7" t="s">
        <v>79</v>
      </c>
      <c r="D33" s="7" t="s">
        <v>48</v>
      </c>
      <c r="E33" s="7" t="s">
        <v>112</v>
      </c>
      <c r="F33" s="7" t="s">
        <v>104</v>
      </c>
      <c r="G33" s="7" t="s">
        <v>113</v>
      </c>
      <c r="H33" s="7" t="s">
        <v>42</v>
      </c>
      <c r="I33" s="7" t="s">
        <v>43</v>
      </c>
      <c r="J33" s="7" t="s">
        <v>43</v>
      </c>
      <c r="K33" s="7" t="s">
        <v>111</v>
      </c>
      <c r="L33" s="8" t="str">
        <f>MID(VLOOKUP($B33,Listes!$E$8:$H$14,4,FALSE)&amp;"_"&amp;VLOOKUP($C33,Listes!$E$17:$F$24,2,FALSE)&amp;"_"&amp;VLOOKUP($D33,Listes!$D$35:$F$38,3,FALSE)&amp;"_"&amp;F33,1,40)</f>
        <v>L1_S1_C3_MEO_Prépa_tests_bascules_blanc</v>
      </c>
      <c r="M33" s="8" t="str">
        <f>MID(VLOOKUP($B33,Listes!$E$8:$H$14,4,FALSE)&amp;"_"&amp;VLOOKUP($C33,Listes!$E$17:$F$24,2,FALSE)&amp;"_"&amp;VLOOKUP($D33,Listes!$D$35:$F$38,3,FALSE)&amp;"_"&amp;E33,1,140)</f>
        <v>L1_S1_C3_MEO_Préparation des tests et bascules à blanc</v>
      </c>
      <c r="N33" s="8">
        <f>IF($B33&lt;&gt;"",VLOOKUP($B33,Listes!$E$8:$H$14,3,FALSE),"")</f>
        <v>1</v>
      </c>
      <c r="O33" s="8" t="str">
        <f>IF($B33&lt;&gt;"",VLOOKUP($B33,Listes!$E$8:$H$14,4,FALSE),"")</f>
        <v>L1_S1</v>
      </c>
      <c r="P33" s="8" t="str">
        <f>IF(C33&lt;&gt;"",VLOOKUP(C33,Listes!$E$17:$F$24,2,FALSE),"")</f>
        <v>C3</v>
      </c>
      <c r="Q33" s="8" t="str">
        <f>VLOOKUP(D33,Listes!$D$35:$E$38,2,FALSE)</f>
        <v>3 Mise en œuvre</v>
      </c>
      <c r="R33" s="8" t="str">
        <f>IF(K33&lt;&gt;"",VLOOKUP(K33,Listes!$D$57:$F$78,3,FALSE),"")</f>
        <v>05 MOM S/4H et des évolutions Finance (P1)</v>
      </c>
    </row>
    <row r="34" spans="1:18" ht="43.5" hidden="1">
      <c r="A34" s="8">
        <f t="shared" si="1"/>
        <v>33</v>
      </c>
      <c r="B34" s="7" t="s">
        <v>36</v>
      </c>
      <c r="C34" s="7" t="s">
        <v>79</v>
      </c>
      <c r="D34" s="7" t="s">
        <v>48</v>
      </c>
      <c r="E34" s="7" t="s">
        <v>114</v>
      </c>
      <c r="F34" s="7" t="s">
        <v>115</v>
      </c>
      <c r="G34" s="7" t="s">
        <v>116</v>
      </c>
      <c r="H34" s="7" t="s">
        <v>42</v>
      </c>
      <c r="I34" s="7" t="s">
        <v>43</v>
      </c>
      <c r="J34" s="7" t="s">
        <v>43</v>
      </c>
      <c r="K34" s="7" t="s">
        <v>117</v>
      </c>
      <c r="L34" s="8" t="str">
        <f>MID(VLOOKUP($B34,Listes!$E$8:$H$14,4,FALSE)&amp;"_"&amp;VLOOKUP($C34,Listes!$E$17:$F$24,2,FALSE)&amp;"_"&amp;VLOOKUP($D34,Listes!$D$35:$F$38,3,FALSE)&amp;"_"&amp;F34,1,40)</f>
        <v>L1_S1_C3_MEO_Exéc_tests_bascules_blanc</v>
      </c>
      <c r="M34" s="8" t="str">
        <f>MID(VLOOKUP($B34,Listes!$E$8:$H$14,4,FALSE)&amp;"_"&amp;VLOOKUP($C34,Listes!$E$17:$F$24,2,FALSE)&amp;"_"&amp;VLOOKUP($D34,Listes!$D$35:$F$38,3,FALSE)&amp;"_"&amp;E34,1,140)</f>
        <v>L1_S1_C3_MEO_Exécution des tests et bascules à blanc</v>
      </c>
      <c r="N34" s="8">
        <f>IF($B34&lt;&gt;"",VLOOKUP($B34,Listes!$E$8:$H$14,3,FALSE),"")</f>
        <v>1</v>
      </c>
      <c r="O34" s="8" t="str">
        <f>IF($B34&lt;&gt;"",VLOOKUP($B34,Listes!$E$8:$H$14,4,FALSE),"")</f>
        <v>L1_S1</v>
      </c>
      <c r="P34" s="8" t="str">
        <f>IF(C34&lt;&gt;"",VLOOKUP(C34,Listes!$E$17:$F$24,2,FALSE),"")</f>
        <v>C3</v>
      </c>
      <c r="Q34" s="8" t="str">
        <f>VLOOKUP(D34,Listes!$D$35:$E$38,2,FALSE)</f>
        <v>3 Mise en œuvre</v>
      </c>
      <c r="R34" s="8" t="str">
        <f>IF(K34&lt;&gt;"",VLOOKUP(K34,Listes!$D$57:$F$78,3,FALSE),"")</f>
        <v>08 VA S/4H et des évolutions Finance (P1)</v>
      </c>
    </row>
    <row r="35" spans="1:18" ht="43.5" hidden="1">
      <c r="A35" s="8">
        <f t="shared" si="1"/>
        <v>34</v>
      </c>
      <c r="B35" s="7" t="s">
        <v>36</v>
      </c>
      <c r="C35" s="7" t="s">
        <v>79</v>
      </c>
      <c r="D35" s="7" t="s">
        <v>48</v>
      </c>
      <c r="E35" s="10" t="s">
        <v>118</v>
      </c>
      <c r="F35" s="10" t="s">
        <v>119</v>
      </c>
      <c r="G35" s="7" t="s">
        <v>120</v>
      </c>
      <c r="H35" s="7" t="s">
        <v>42</v>
      </c>
      <c r="I35" s="7" t="s">
        <v>43</v>
      </c>
      <c r="J35" s="7" t="s">
        <v>43</v>
      </c>
      <c r="K35" s="7" t="s">
        <v>117</v>
      </c>
      <c r="L35" s="8" t="str">
        <f>MID(VLOOKUP($B35,Listes!$E$8:$H$14,4,FALSE)&amp;"_"&amp;VLOOKUP($C35,Listes!$E$17:$F$24,2,FALSE)&amp;"_"&amp;VLOOKUP($D35,Listes!$D$35:$F$38,3,FALSE)&amp;"_"&amp;F35,1,40)</f>
        <v>L1_S1_C3_MEO_Support_recette</v>
      </c>
      <c r="M35" s="8" t="str">
        <f>MID(VLOOKUP($B35,Listes!$E$8:$H$14,4,FALSE)&amp;"_"&amp;VLOOKUP($C35,Listes!$E$17:$F$24,2,FALSE)&amp;"_"&amp;VLOOKUP($D35,Listes!$D$35:$F$38,3,FALSE)&amp;"_"&amp;E35,1,140)</f>
        <v>L1_S1_C3_MEO_Support à la recette</v>
      </c>
      <c r="N35" s="8">
        <f>IF($B35&lt;&gt;"",VLOOKUP($B35,Listes!$E$8:$H$14,3,FALSE),"")</f>
        <v>1</v>
      </c>
      <c r="O35" s="8" t="str">
        <f>IF($B35&lt;&gt;"",VLOOKUP($B35,Listes!$E$8:$H$14,4,FALSE),"")</f>
        <v>L1_S1</v>
      </c>
      <c r="P35" s="8" t="str">
        <f>IF(C35&lt;&gt;"",VLOOKUP(C35,Listes!$E$17:$F$24,2,FALSE),"")</f>
        <v>C3</v>
      </c>
      <c r="Q35" s="8" t="str">
        <f>VLOOKUP(D35,Listes!$D$35:$E$38,2,FALSE)</f>
        <v>3 Mise en œuvre</v>
      </c>
      <c r="R35" s="8" t="str">
        <f>IF(K35&lt;&gt;"",VLOOKUP(K35,Listes!$D$57:$F$78,3,FALSE),"")</f>
        <v>08 VA S/4H et des évolutions Finance (P1)</v>
      </c>
    </row>
    <row r="36" spans="1:18" ht="87">
      <c r="A36" s="8">
        <f t="shared" si="1"/>
        <v>35</v>
      </c>
      <c r="B36" s="7" t="s">
        <v>36</v>
      </c>
      <c r="C36" s="7" t="s">
        <v>79</v>
      </c>
      <c r="D36" s="7" t="s">
        <v>48</v>
      </c>
      <c r="E36" s="7" t="s">
        <v>106</v>
      </c>
      <c r="F36" s="7" t="s">
        <v>107</v>
      </c>
      <c r="G36" s="7" t="s">
        <v>108</v>
      </c>
      <c r="H36" s="7" t="s">
        <v>42</v>
      </c>
      <c r="I36" s="7" t="s">
        <v>42</v>
      </c>
      <c r="J36" s="7" t="s">
        <v>42</v>
      </c>
      <c r="K36" s="7" t="s">
        <v>109</v>
      </c>
      <c r="L36" s="8" t="str">
        <f>MID(VLOOKUP($B36,Listes!$E$8:$H$14,4,FALSE)&amp;"_"&amp;VLOOKUP($C36,Listes!$E$17:$F$24,2,FALSE)&amp;"_"&amp;VLOOKUP($D36,Listes!$D$35:$F$38,3,FALSE)&amp;"_"&amp;F36,1,40)</f>
        <v>L1_S1_C3_MEO_Assistance_résol_ano_BP</v>
      </c>
      <c r="M36" s="8" t="str">
        <f>MID(VLOOKUP($B36,Listes!$E$8:$H$14,4,FALSE)&amp;"_"&amp;VLOOKUP($C36,Listes!$E$17:$F$24,2,FALSE)&amp;"_"&amp;VLOOKUP($D36,Listes!$D$35:$F$38,3,FALSE)&amp;"_"&amp;E36,1,140)</f>
        <v>L1_S1_C3_MEO_Assistance à la résolution des anomalies BP</v>
      </c>
      <c r="N36" s="8">
        <f>IF($B36&lt;&gt;"",VLOOKUP($B36,Listes!$E$8:$H$14,3,FALSE),"")</f>
        <v>1</v>
      </c>
      <c r="O36" s="8" t="str">
        <f>IF($B36&lt;&gt;"",VLOOKUP($B36,Listes!$E$8:$H$14,4,FALSE),"")</f>
        <v>L1_S1</v>
      </c>
      <c r="P36" s="8" t="str">
        <f>IF(C36&lt;&gt;"",VLOOKUP(C36,Listes!$E$17:$F$24,2,FALSE),"")</f>
        <v>C3</v>
      </c>
      <c r="Q36" s="8" t="str">
        <f>VLOOKUP(D36,Listes!$D$35:$E$38,2,FALSE)</f>
        <v>3 Mise en œuvre</v>
      </c>
      <c r="R36" s="8" t="str">
        <f>IF(K36&lt;&gt;"",VLOOKUP(K36,Listes!$D$57:$F$78,3,FALSE),"")</f>
        <v>10 Fin mise en œuvre</v>
      </c>
    </row>
    <row r="37" spans="1:18" ht="87">
      <c r="A37" s="8">
        <f t="shared" si="1"/>
        <v>36</v>
      </c>
      <c r="B37" s="7" t="s">
        <v>36</v>
      </c>
      <c r="C37" s="7" t="s">
        <v>79</v>
      </c>
      <c r="D37" s="7" t="s">
        <v>48</v>
      </c>
      <c r="E37" s="7" t="s">
        <v>121</v>
      </c>
      <c r="F37" s="7" t="s">
        <v>122</v>
      </c>
      <c r="G37" s="7" t="s">
        <v>108</v>
      </c>
      <c r="H37" s="7" t="s">
        <v>42</v>
      </c>
      <c r="I37" s="7" t="s">
        <v>42</v>
      </c>
      <c r="J37" s="7" t="s">
        <v>42</v>
      </c>
      <c r="K37" s="7" t="s">
        <v>109</v>
      </c>
      <c r="L37" s="8" t="str">
        <f>MID(VLOOKUP($B37,Listes!$E$8:$H$14,4,FALSE)&amp;"_"&amp;VLOOKUP($C37,Listes!$E$17:$F$24,2,FALSE)&amp;"_"&amp;VLOOKUP($D37,Listes!$D$35:$F$38,3,FALSE)&amp;"_"&amp;F37,1,40)</f>
        <v>L1_S1_C3_MEO_Assistance_intég_don_fin</v>
      </c>
      <c r="M37" s="8" t="str">
        <f>MID(VLOOKUP($B37,Listes!$E$8:$H$14,4,FALSE)&amp;"_"&amp;VLOOKUP($C37,Listes!$E$17:$F$24,2,FALSE)&amp;"_"&amp;VLOOKUP($D37,Listes!$D$35:$F$38,3,FALSE)&amp;"_"&amp;E37,1,140)</f>
        <v>L1_S1_C3_MEO_Assistance au respect de l’intégrité des données financières</v>
      </c>
      <c r="N37" s="8">
        <f>IF($B37&lt;&gt;"",VLOOKUP($B37,Listes!$E$8:$H$14,3,FALSE),"")</f>
        <v>1</v>
      </c>
      <c r="O37" s="8" t="str">
        <f>IF($B37&lt;&gt;"",VLOOKUP($B37,Listes!$E$8:$H$14,4,FALSE),"")</f>
        <v>L1_S1</v>
      </c>
      <c r="P37" s="8" t="str">
        <f>IF(C37&lt;&gt;"",VLOOKUP(C37,Listes!$E$17:$F$24,2,FALSE),"")</f>
        <v>C3</v>
      </c>
      <c r="Q37" s="8" t="str">
        <f>VLOOKUP(D37,Listes!$D$35:$E$38,2,FALSE)</f>
        <v>3 Mise en œuvre</v>
      </c>
      <c r="R37" s="8" t="str">
        <f>IF(K37&lt;&gt;"",VLOOKUP(K37,Listes!$D$57:$F$78,3,FALSE),"")</f>
        <v>10 Fin mise en œuvre</v>
      </c>
    </row>
    <row r="38" spans="1:18" ht="87" hidden="1">
      <c r="A38" s="8">
        <f t="shared" si="1"/>
        <v>37</v>
      </c>
      <c r="B38" s="7" t="s">
        <v>36</v>
      </c>
      <c r="C38" s="7" t="s">
        <v>79</v>
      </c>
      <c r="D38" s="7" t="s">
        <v>48</v>
      </c>
      <c r="E38" s="7" t="s">
        <v>81</v>
      </c>
      <c r="F38" s="7" t="s">
        <v>82</v>
      </c>
      <c r="G38" s="7" t="s">
        <v>85</v>
      </c>
      <c r="H38" s="7" t="s">
        <v>42</v>
      </c>
      <c r="I38" s="7" t="s">
        <v>43</v>
      </c>
      <c r="J38" s="7" t="s">
        <v>43</v>
      </c>
      <c r="K38" s="7" t="s">
        <v>109</v>
      </c>
      <c r="L38" s="8" t="str">
        <f>MID(VLOOKUP($B38,Listes!$E$8:$H$14,4,FALSE)&amp;"_"&amp;VLOOKUP($C38,Listes!$E$17:$F$24,2,FALSE)&amp;"_"&amp;VLOOKUP($D38,Listes!$D$35:$F$38,3,FALSE)&amp;"_"&amp;F38,1,40)</f>
        <v>L1_S1_C3_MEO_Cadrage_pilotage_programme</v>
      </c>
      <c r="M38" s="8" t="str">
        <f>MID(VLOOKUP($B38,Listes!$E$8:$H$14,4,FALSE)&amp;"_"&amp;VLOOKUP($C38,Listes!$E$17:$F$24,2,FALSE)&amp;"_"&amp;VLOOKUP($D38,Listes!$D$35:$F$38,3,FALSE)&amp;"_"&amp;E38,1,140)</f>
        <v>L1_S1_C3_MEO_Cadrage et pilotage du programme</v>
      </c>
      <c r="N38" s="8">
        <f>IF($B38&lt;&gt;"",VLOOKUP($B38,Listes!$E$8:$H$14,3,FALSE),"")</f>
        <v>1</v>
      </c>
      <c r="O38" s="8" t="str">
        <f>IF($B38&lt;&gt;"",VLOOKUP($B38,Listes!$E$8:$H$14,4,FALSE),"")</f>
        <v>L1_S1</v>
      </c>
      <c r="P38" s="8" t="str">
        <f>IF(C38&lt;&gt;"",VLOOKUP(C38,Listes!$E$17:$F$24,2,FALSE),"")</f>
        <v>C3</v>
      </c>
      <c r="Q38" s="8" t="str">
        <f>VLOOKUP(D38,Listes!$D$35:$E$38,2,FALSE)</f>
        <v>3 Mise en œuvre</v>
      </c>
      <c r="R38" s="8" t="str">
        <f>IF(K38&lt;&gt;"",VLOOKUP(K38,Listes!$D$57:$F$78,3,FALSE),"")</f>
        <v>10 Fin mise en œuvre</v>
      </c>
    </row>
    <row r="39" spans="1:18" ht="43.5" hidden="1">
      <c r="A39" s="8">
        <f t="shared" si="1"/>
        <v>38</v>
      </c>
      <c r="B39" s="7" t="s">
        <v>36</v>
      </c>
      <c r="C39" s="7" t="s">
        <v>79</v>
      </c>
      <c r="D39" s="7" t="s">
        <v>48</v>
      </c>
      <c r="E39" s="7" t="s">
        <v>100</v>
      </c>
      <c r="F39" s="7" t="s">
        <v>101</v>
      </c>
      <c r="G39" s="7" t="s">
        <v>123</v>
      </c>
      <c r="H39" s="7" t="s">
        <v>61</v>
      </c>
      <c r="I39" s="7" t="s">
        <v>43</v>
      </c>
      <c r="J39" s="7" t="s">
        <v>43</v>
      </c>
      <c r="K39" s="7" t="s">
        <v>109</v>
      </c>
      <c r="L39" s="8" t="str">
        <f>MID(VLOOKUP($B39,Listes!$E$8:$H$14,4,FALSE)&amp;"_"&amp;VLOOKUP($C39,Listes!$E$17:$F$24,2,FALSE)&amp;"_"&amp;VLOOKUP($D39,Listes!$D$35:$F$38,3,FALSE)&amp;"_"&amp;F39,1,40)</f>
        <v>L1_S1_C3_MEO_MAJ_documents_spécif</v>
      </c>
      <c r="M39" s="8" t="str">
        <f>MID(VLOOKUP($B39,Listes!$E$8:$H$14,4,FALSE)&amp;"_"&amp;VLOOKUP($C39,Listes!$E$17:$F$24,2,FALSE)&amp;"_"&amp;VLOOKUP($D39,Listes!$D$35:$F$38,3,FALSE)&amp;"_"&amp;E39,1,140)</f>
        <v>L1_S1_C3_MEO_Mise à jour des documents de spécifications</v>
      </c>
      <c r="N39" s="8">
        <f>IF($B39&lt;&gt;"",VLOOKUP($B39,Listes!$E$8:$H$14,3,FALSE),"")</f>
        <v>1</v>
      </c>
      <c r="O39" s="8" t="str">
        <f>IF($B39&lt;&gt;"",VLOOKUP($B39,Listes!$E$8:$H$14,4,FALSE),"")</f>
        <v>L1_S1</v>
      </c>
      <c r="P39" s="8" t="str">
        <f>IF(C39&lt;&gt;"",VLOOKUP(C39,Listes!$E$17:$F$24,2,FALSE),"")</f>
        <v>C3</v>
      </c>
      <c r="Q39" s="8" t="str">
        <f>VLOOKUP(D39,Listes!$D$35:$E$38,2,FALSE)</f>
        <v>3 Mise en œuvre</v>
      </c>
      <c r="R39" s="8" t="str">
        <f>IF(K39&lt;&gt;"",VLOOKUP(K39,Listes!$D$57:$F$78,3,FALSE),"")</f>
        <v>10 Fin mise en œuvre</v>
      </c>
    </row>
    <row r="40" spans="1:18" ht="43.5" hidden="1">
      <c r="A40" s="8">
        <f t="shared" si="1"/>
        <v>39</v>
      </c>
      <c r="B40" s="7" t="s">
        <v>36</v>
      </c>
      <c r="C40" s="7" t="s">
        <v>79</v>
      </c>
      <c r="D40" s="7" t="s">
        <v>48</v>
      </c>
      <c r="E40" s="7" t="s">
        <v>124</v>
      </c>
      <c r="F40" s="7" t="s">
        <v>125</v>
      </c>
      <c r="G40" s="7" t="s">
        <v>126</v>
      </c>
      <c r="H40" s="7" t="s">
        <v>42</v>
      </c>
      <c r="I40" s="7" t="s">
        <v>43</v>
      </c>
      <c r="J40" s="7" t="s">
        <v>43</v>
      </c>
      <c r="K40" s="7" t="s">
        <v>127</v>
      </c>
      <c r="L40" s="8" t="str">
        <f>MID(VLOOKUP($B40,Listes!$E$8:$H$14,4,FALSE)&amp;"_"&amp;VLOOKUP($C40,Listes!$E$17:$F$24,2,FALSE)&amp;"_"&amp;VLOOKUP($D40,Listes!$D$35:$F$38,3,FALSE)&amp;"_"&amp;F40,1,40)</f>
        <v>L1_S1_C3_MEO_Présentation_nouveautés_S/4</v>
      </c>
      <c r="M40" s="8" t="str">
        <f>MID(VLOOKUP($B40,Listes!$E$8:$H$14,4,FALSE)&amp;"_"&amp;VLOOKUP($C40,Listes!$E$17:$F$24,2,FALSE)&amp;"_"&amp;VLOOKUP($D40,Listes!$D$35:$F$38,3,FALSE)&amp;"_"&amp;E40,1,140)</f>
        <v>L1_S1_C3_MEO_Présentation des nouveautés S/4HANA</v>
      </c>
      <c r="N40" s="8">
        <f>IF($B40&lt;&gt;"",VLOOKUP($B40,Listes!$E$8:$H$14,3,FALSE),"")</f>
        <v>1</v>
      </c>
      <c r="O40" s="8" t="str">
        <f>IF($B40&lt;&gt;"",VLOOKUP($B40,Listes!$E$8:$H$14,4,FALSE),"")</f>
        <v>L1_S1</v>
      </c>
      <c r="P40" s="8" t="str">
        <f>IF(C40&lt;&gt;"",VLOOKUP(C40,Listes!$E$17:$F$24,2,FALSE),"")</f>
        <v>C3</v>
      </c>
      <c r="Q40" s="8" t="str">
        <f>VLOOKUP(D40,Listes!$D$35:$E$38,2,FALSE)</f>
        <v>3 Mise en œuvre</v>
      </c>
      <c r="R40" s="8" t="str">
        <f>IF(K40&lt;&gt;"",VLOOKUP(K40,Listes!$D$57:$F$78,3,FALSE),"")</f>
        <v>11 MEP S/4HANA et des évolutions Finance (P1)</v>
      </c>
    </row>
    <row r="41" spans="1:18" ht="57.95">
      <c r="A41" s="8">
        <f t="shared" si="1"/>
        <v>40</v>
      </c>
      <c r="B41" s="7" t="s">
        <v>36</v>
      </c>
      <c r="C41" s="7" t="s">
        <v>79</v>
      </c>
      <c r="D41" s="7" t="s">
        <v>48</v>
      </c>
      <c r="E41" s="7" t="s">
        <v>97</v>
      </c>
      <c r="F41" s="7" t="s">
        <v>98</v>
      </c>
      <c r="G41" s="7" t="s">
        <v>128</v>
      </c>
      <c r="H41" s="7" t="s">
        <v>61</v>
      </c>
      <c r="I41" s="7" t="s">
        <v>61</v>
      </c>
      <c r="J41" s="7" t="s">
        <v>61</v>
      </c>
      <c r="K41" s="7" t="s">
        <v>129</v>
      </c>
      <c r="L41" s="8" t="str">
        <f>MID(VLOOKUP($B41,Listes!$E$8:$H$14,4,FALSE)&amp;"_"&amp;VLOOKUP($C41,Listes!$E$17:$F$24,2,FALSE)&amp;"_"&amp;VLOOKUP($D41,Listes!$D$35:$F$38,3,FALSE)&amp;"_"&amp;F41,1,40)</f>
        <v>L1_S1_C3_MEO_Gestion_environnements</v>
      </c>
      <c r="M41" s="8" t="str">
        <f>MID(VLOOKUP($B41,Listes!$E$8:$H$14,4,FALSE)&amp;"_"&amp;VLOOKUP($C41,Listes!$E$17:$F$24,2,FALSE)&amp;"_"&amp;VLOOKUP($D41,Listes!$D$35:$F$38,3,FALSE)&amp;"_"&amp;E41,1,140)</f>
        <v>L1_S1_C3_MEO_Gestion des environnements</v>
      </c>
      <c r="N41" s="8">
        <f>IF($B41&lt;&gt;"",VLOOKUP($B41,Listes!$E$8:$H$14,3,FALSE),"")</f>
        <v>1</v>
      </c>
      <c r="O41" s="8" t="str">
        <f>IF($B41&lt;&gt;"",VLOOKUP($B41,Listes!$E$8:$H$14,4,FALSE),"")</f>
        <v>L1_S1</v>
      </c>
      <c r="P41" s="8" t="str">
        <f>IF(C41&lt;&gt;"",VLOOKUP(C41,Listes!$E$17:$F$24,2,FALSE),"")</f>
        <v>C3</v>
      </c>
      <c r="Q41" s="8" t="str">
        <f>VLOOKUP(D41,Listes!$D$35:$E$38,2,FALSE)</f>
        <v>3 Mise en œuvre</v>
      </c>
      <c r="R41" s="8" t="str">
        <f>IF(K41&lt;&gt;"",VLOOKUP(K41,Listes!$D$57:$F$78,3,FALSE),"")</f>
        <v>18 VSR S/4H et des évolutions Finance (P1)</v>
      </c>
    </row>
    <row r="42" spans="1:18" ht="87">
      <c r="A42" s="8">
        <f t="shared" si="1"/>
        <v>41</v>
      </c>
      <c r="B42" s="7" t="s">
        <v>36</v>
      </c>
      <c r="C42" s="7" t="s">
        <v>79</v>
      </c>
      <c r="D42" s="7" t="s">
        <v>48</v>
      </c>
      <c r="E42" s="10" t="s">
        <v>130</v>
      </c>
      <c r="F42" s="10" t="s">
        <v>131</v>
      </c>
      <c r="G42" s="7" t="s">
        <v>132</v>
      </c>
      <c r="H42" s="7" t="s">
        <v>61</v>
      </c>
      <c r="I42" s="7" t="s">
        <v>42</v>
      </c>
      <c r="J42" s="7" t="s">
        <v>61</v>
      </c>
      <c r="K42" s="7" t="s">
        <v>129</v>
      </c>
      <c r="L42" s="8" t="str">
        <f>MID(VLOOKUP($B42,Listes!$E$8:$H$14,4,FALSE)&amp;"_"&amp;VLOOKUP($C42,Listes!$E$17:$F$24,2,FALSE)&amp;"_"&amp;VLOOKUP($D42,Listes!$D$35:$F$38,3,FALSE)&amp;"_"&amp;F42,1,40)</f>
        <v>L1_S1_C3_MEO_Mise_en_place_aide_en_ligne</v>
      </c>
      <c r="M42" s="8" t="str">
        <f>MID(VLOOKUP($B42,Listes!$E$8:$H$14,4,FALSE)&amp;"_"&amp;VLOOKUP($C42,Listes!$E$17:$F$24,2,FALSE)&amp;"_"&amp;VLOOKUP($D42,Listes!$D$35:$F$38,3,FALSE)&amp;"_"&amp;E42,1,140)</f>
        <v xml:space="preserve">L1_S1_C3_MEO_Mise en place de l’aide en ligne </v>
      </c>
      <c r="N42" s="8">
        <f>IF($B42&lt;&gt;"",VLOOKUP($B42,Listes!$E$8:$H$14,3,FALSE),"")</f>
        <v>1</v>
      </c>
      <c r="O42" s="8" t="str">
        <f>IF($B42&lt;&gt;"",VLOOKUP($B42,Listes!$E$8:$H$14,4,FALSE),"")</f>
        <v>L1_S1</v>
      </c>
      <c r="P42" s="8" t="str">
        <f>IF(C42&lt;&gt;"",VLOOKUP(C42,Listes!$E$17:$F$24,2,FALSE),"")</f>
        <v>C3</v>
      </c>
      <c r="Q42" s="8" t="str">
        <f>VLOOKUP(D42,Listes!$D$35:$E$38,2,FALSE)</f>
        <v>3 Mise en œuvre</v>
      </c>
      <c r="R42" s="8" t="str">
        <f>IF(K42&lt;&gt;"",VLOOKUP(K42,Listes!$D$57:$F$78,3,FALSE),"")</f>
        <v>18 VSR S/4H et des évolutions Finance (P1)</v>
      </c>
    </row>
    <row r="43" spans="1:18" ht="101.45">
      <c r="A43" s="8">
        <f t="shared" si="1"/>
        <v>42</v>
      </c>
      <c r="B43" s="7" t="s">
        <v>36</v>
      </c>
      <c r="C43" s="7" t="s">
        <v>79</v>
      </c>
      <c r="D43" s="7" t="s">
        <v>48</v>
      </c>
      <c r="E43" s="7" t="s">
        <v>66</v>
      </c>
      <c r="F43" s="7" t="s">
        <v>67</v>
      </c>
      <c r="G43" s="7" t="s">
        <v>133</v>
      </c>
      <c r="H43" s="7" t="s">
        <v>61</v>
      </c>
      <c r="I43" s="7" t="s">
        <v>61</v>
      </c>
      <c r="J43" s="7" t="s">
        <v>61</v>
      </c>
      <c r="K43" s="7" t="s">
        <v>129</v>
      </c>
      <c r="L43" s="8" t="str">
        <f>MID(VLOOKUP($B43,Listes!$E$8:$H$14,4,FALSE)&amp;"_"&amp;VLOOKUP($C43,Listes!$E$17:$F$24,2,FALSE)&amp;"_"&amp;VLOOKUP($D43,Listes!$D$35:$F$38,3,FALSE)&amp;"_"&amp;F43,1,40)</f>
        <v>L1_S1_C3_MEO_Traitement_impacts</v>
      </c>
      <c r="M43" s="8" t="str">
        <f>MID(VLOOKUP($B43,Listes!$E$8:$H$14,4,FALSE)&amp;"_"&amp;VLOOKUP($C43,Listes!$E$17:$F$24,2,FALSE)&amp;"_"&amp;VLOOKUP($D43,Listes!$D$35:$F$38,3,FALSE)&amp;"_"&amp;E43,1,140)</f>
        <v>L1_S1_C3_MEO_Traitement des impacts</v>
      </c>
      <c r="N43" s="8">
        <f>IF($B43&lt;&gt;"",VLOOKUP($B43,Listes!$E$8:$H$14,3,FALSE),"")</f>
        <v>1</v>
      </c>
      <c r="O43" s="8" t="str">
        <f>IF($B43&lt;&gt;"",VLOOKUP($B43,Listes!$E$8:$H$14,4,FALSE),"")</f>
        <v>L1_S1</v>
      </c>
      <c r="P43" s="8" t="str">
        <f>IF(C43&lt;&gt;"",VLOOKUP(C43,Listes!$E$17:$F$24,2,FALSE),"")</f>
        <v>C3</v>
      </c>
      <c r="Q43" s="8" t="str">
        <f>VLOOKUP(D43,Listes!$D$35:$E$38,2,FALSE)</f>
        <v>3 Mise en œuvre</v>
      </c>
      <c r="R43" s="8" t="str">
        <f>IF(K43&lt;&gt;"",VLOOKUP(K43,Listes!$D$57:$F$78,3,FALSE),"")</f>
        <v>18 VSR S/4H et des évolutions Finance (P1)</v>
      </c>
    </row>
    <row r="44" spans="1:18" ht="43.5" hidden="1">
      <c r="A44" s="8">
        <f t="shared" si="1"/>
        <v>43</v>
      </c>
      <c r="B44" s="7" t="s">
        <v>36</v>
      </c>
      <c r="C44" s="7" t="s">
        <v>79</v>
      </c>
      <c r="D44" s="7" t="s">
        <v>48</v>
      </c>
      <c r="E44" s="7" t="s">
        <v>54</v>
      </c>
      <c r="F44" s="7" t="s">
        <v>55</v>
      </c>
      <c r="G44" s="7" t="s">
        <v>56</v>
      </c>
      <c r="H44" s="7" t="s">
        <v>42</v>
      </c>
      <c r="I44" s="7" t="s">
        <v>43</v>
      </c>
      <c r="J44" s="7" t="s">
        <v>43</v>
      </c>
      <c r="K44" s="7" t="s">
        <v>129</v>
      </c>
      <c r="L44" s="8" t="str">
        <f>MID(VLOOKUP($B44,Listes!$E$8:$H$14,4,FALSE)&amp;"_"&amp;VLOOKUP($C44,Listes!$E$17:$F$24,2,FALSE)&amp;"_"&amp;VLOOKUP($D44,Listes!$D$35:$F$38,3,FALSE)&amp;"_"&amp;F44,1,40)</f>
        <v>L1_S1_C3_MEO_Support_niveau_4</v>
      </c>
      <c r="M44" s="8" t="str">
        <f>MID(VLOOKUP($B44,Listes!$E$8:$H$14,4,FALSE)&amp;"_"&amp;VLOOKUP($C44,Listes!$E$17:$F$24,2,FALSE)&amp;"_"&amp;VLOOKUP($D44,Listes!$D$35:$F$38,3,FALSE)&amp;"_"&amp;E44,1,140)</f>
        <v>L1_S1_C3_MEO_Support de niveau 4</v>
      </c>
      <c r="N44" s="8">
        <f>IF($B44&lt;&gt;"",VLOOKUP($B44,Listes!$E$8:$H$14,3,FALSE),"")</f>
        <v>1</v>
      </c>
      <c r="O44" s="8" t="str">
        <f>IF($B44&lt;&gt;"",VLOOKUP($B44,Listes!$E$8:$H$14,4,FALSE),"")</f>
        <v>L1_S1</v>
      </c>
      <c r="P44" s="8" t="str">
        <f>IF(C44&lt;&gt;"",VLOOKUP(C44,Listes!$E$17:$F$24,2,FALSE),"")</f>
        <v>C3</v>
      </c>
      <c r="Q44" s="8" t="str">
        <f>VLOOKUP(D44,Listes!$D$35:$E$38,2,FALSE)</f>
        <v>3 Mise en œuvre</v>
      </c>
      <c r="R44" s="8" t="str">
        <f>IF(K44&lt;&gt;"",VLOOKUP(K44,Listes!$D$57:$F$78,3,FALSE),"")</f>
        <v>18 VSR S/4H et des évolutions Finance (P1)</v>
      </c>
    </row>
    <row r="45" spans="1:18" ht="43.5" hidden="1">
      <c r="A45" s="8">
        <f t="shared" si="1"/>
        <v>44</v>
      </c>
      <c r="B45" s="7" t="s">
        <v>36</v>
      </c>
      <c r="C45" s="7" t="s">
        <v>79</v>
      </c>
      <c r="D45" s="7" t="s">
        <v>69</v>
      </c>
      <c r="E45" s="7" t="s">
        <v>114</v>
      </c>
      <c r="F45" s="7" t="s">
        <v>115</v>
      </c>
      <c r="G45" s="7" t="s">
        <v>134</v>
      </c>
      <c r="H45" s="7" t="s">
        <v>42</v>
      </c>
      <c r="I45" s="7" t="s">
        <v>42</v>
      </c>
      <c r="J45" s="7" t="s">
        <v>43</v>
      </c>
      <c r="K45" s="7" t="s">
        <v>127</v>
      </c>
      <c r="L45" s="8" t="str">
        <f>MID(VLOOKUP($B45,Listes!$E$8:$H$14,4,FALSE)&amp;"_"&amp;VLOOKUP($C45,Listes!$E$17:$F$24,2,FALSE)&amp;"_"&amp;VLOOKUP($D45,Listes!$D$35:$F$38,3,FALSE)&amp;"_"&amp;F45,1,40)</f>
        <v>L1_S1_C3_DEP_Exéc_tests_bascules_blanc</v>
      </c>
      <c r="M45" s="8" t="str">
        <f>MID(VLOOKUP($B45,Listes!$E$8:$H$14,4,FALSE)&amp;"_"&amp;VLOOKUP($C45,Listes!$E$17:$F$24,2,FALSE)&amp;"_"&amp;VLOOKUP($D45,Listes!$D$35:$F$38,3,FALSE)&amp;"_"&amp;E45,1,140)</f>
        <v>L1_S1_C3_DEP_Exécution des tests et bascules à blanc</v>
      </c>
      <c r="N45" s="8">
        <f>IF($B45&lt;&gt;"",VLOOKUP($B45,Listes!$E$8:$H$14,3,FALSE),"")</f>
        <v>1</v>
      </c>
      <c r="O45" s="8" t="str">
        <f>IF($B45&lt;&gt;"",VLOOKUP($B45,Listes!$E$8:$H$14,4,FALSE),"")</f>
        <v>L1_S1</v>
      </c>
      <c r="P45" s="8" t="str">
        <f>IF(C45&lt;&gt;"",VLOOKUP(C45,Listes!$E$17:$F$24,2,FALSE),"")</f>
        <v>C3</v>
      </c>
      <c r="Q45" s="8" t="str">
        <f>VLOOKUP(D45,Listes!$D$35:$E$38,2,FALSE)</f>
        <v>4 Déploiement</v>
      </c>
      <c r="R45" s="8" t="str">
        <f>IF(K45&lt;&gt;"",VLOOKUP(K45,Listes!$D$57:$F$78,3,FALSE),"")</f>
        <v>11 MEP S/4HANA et des évolutions Finance (P1)</v>
      </c>
    </row>
    <row r="46" spans="1:18" ht="43.5">
      <c r="A46" s="8">
        <f t="shared" si="1"/>
        <v>45</v>
      </c>
      <c r="B46" s="7" t="s">
        <v>36</v>
      </c>
      <c r="C46" s="7" t="s">
        <v>79</v>
      </c>
      <c r="D46" s="7" t="s">
        <v>69</v>
      </c>
      <c r="E46" s="7" t="s">
        <v>93</v>
      </c>
      <c r="F46" s="7" t="s">
        <v>94</v>
      </c>
      <c r="G46" s="7" t="s">
        <v>135</v>
      </c>
      <c r="H46" s="7" t="s">
        <v>61</v>
      </c>
      <c r="I46" s="7" t="s">
        <v>43</v>
      </c>
      <c r="J46" s="7" t="s">
        <v>61</v>
      </c>
      <c r="K46" s="7" t="s">
        <v>129</v>
      </c>
      <c r="L46" s="8" t="str">
        <f>MID(VLOOKUP($B46,Listes!$E$8:$H$14,4,FALSE)&amp;"_"&amp;VLOOKUP($C46,Listes!$E$17:$F$24,2,FALSE)&amp;"_"&amp;VLOOKUP($D46,Listes!$D$35:$F$38,3,FALSE)&amp;"_"&amp;F46,1,40)</f>
        <v>L1_S1_C3_DEP_Conversion_environnements</v>
      </c>
      <c r="M46" s="8" t="str">
        <f>MID(VLOOKUP($B46,Listes!$E$8:$H$14,4,FALSE)&amp;"_"&amp;VLOOKUP($C46,Listes!$E$17:$F$24,2,FALSE)&amp;"_"&amp;VLOOKUP($D46,Listes!$D$35:$F$38,3,FALSE)&amp;"_"&amp;E46,1,140)</f>
        <v>L1_S1_C3_DEP_Conversion des environnements</v>
      </c>
      <c r="N46" s="8">
        <f>IF($B46&lt;&gt;"",VLOOKUP($B46,Listes!$E$8:$H$14,3,FALSE),"")</f>
        <v>1</v>
      </c>
      <c r="O46" s="8" t="str">
        <f>IF($B46&lt;&gt;"",VLOOKUP($B46,Listes!$E$8:$H$14,4,FALSE),"")</f>
        <v>L1_S1</v>
      </c>
      <c r="P46" s="8" t="str">
        <f>IF(C46&lt;&gt;"",VLOOKUP(C46,Listes!$E$17:$F$24,2,FALSE),"")</f>
        <v>C3</v>
      </c>
      <c r="Q46" s="8" t="str">
        <f>VLOOKUP(D46,Listes!$D$35:$E$38,2,FALSE)</f>
        <v>4 Déploiement</v>
      </c>
      <c r="R46" s="8" t="str">
        <f>IF(K46&lt;&gt;"",VLOOKUP(K46,Listes!$D$57:$F$78,3,FALSE),"")</f>
        <v>18 VSR S/4H et des évolutions Finance (P1)</v>
      </c>
    </row>
    <row r="47" spans="1:18" ht="57.95" hidden="1">
      <c r="A47" s="8">
        <f t="shared" si="1"/>
        <v>46</v>
      </c>
      <c r="B47" s="7" t="s">
        <v>36</v>
      </c>
      <c r="C47" s="7" t="s">
        <v>79</v>
      </c>
      <c r="D47" s="7" t="s">
        <v>69</v>
      </c>
      <c r="E47" s="7" t="s">
        <v>54</v>
      </c>
      <c r="F47" s="7" t="s">
        <v>55</v>
      </c>
      <c r="G47" s="7" t="s">
        <v>70</v>
      </c>
      <c r="H47" s="7" t="s">
        <v>42</v>
      </c>
      <c r="I47" s="7" t="s">
        <v>43</v>
      </c>
      <c r="J47" s="7" t="s">
        <v>43</v>
      </c>
      <c r="K47" s="7" t="s">
        <v>129</v>
      </c>
      <c r="L47" s="8" t="str">
        <f>MID(VLOOKUP($B47,Listes!$E$8:$H$14,4,FALSE)&amp;"_"&amp;VLOOKUP($C47,Listes!$E$17:$F$24,2,FALSE)&amp;"_"&amp;VLOOKUP($D47,Listes!$D$35:$F$38,3,FALSE)&amp;"_"&amp;F47,1,40)</f>
        <v>L1_S1_C3_DEP_Support_niveau_4</v>
      </c>
      <c r="M47" s="8" t="str">
        <f>MID(VLOOKUP($B47,Listes!$E$8:$H$14,4,FALSE)&amp;"_"&amp;VLOOKUP($C47,Listes!$E$17:$F$24,2,FALSE)&amp;"_"&amp;VLOOKUP($D47,Listes!$D$35:$F$38,3,FALSE)&amp;"_"&amp;E47,1,140)</f>
        <v>L1_S1_C3_DEP_Support de niveau 4</v>
      </c>
      <c r="N47" s="8">
        <f>IF($B47&lt;&gt;"",VLOOKUP($B47,Listes!$E$8:$H$14,3,FALSE),"")</f>
        <v>1</v>
      </c>
      <c r="O47" s="8" t="str">
        <f>IF($B47&lt;&gt;"",VLOOKUP($B47,Listes!$E$8:$H$14,4,FALSE),"")</f>
        <v>L1_S1</v>
      </c>
      <c r="P47" s="8" t="str">
        <f>IF(C47&lt;&gt;"",VLOOKUP(C47,Listes!$E$17:$F$24,2,FALSE),"")</f>
        <v>C3</v>
      </c>
      <c r="Q47" s="8" t="str">
        <f>VLOOKUP(D47,Listes!$D$35:$E$38,2,FALSE)</f>
        <v>4 Déploiement</v>
      </c>
      <c r="R47" s="8" t="str">
        <f>IF(K47&lt;&gt;"",VLOOKUP(K47,Listes!$D$57:$F$78,3,FALSE),"")</f>
        <v>18 VSR S/4H et des évolutions Finance (P1)</v>
      </c>
    </row>
    <row r="48" spans="1:18" ht="87" hidden="1">
      <c r="A48" s="8">
        <f t="shared" si="1"/>
        <v>47</v>
      </c>
      <c r="B48" s="7" t="s">
        <v>36</v>
      </c>
      <c r="C48" s="7" t="s">
        <v>79</v>
      </c>
      <c r="D48" s="7" t="s">
        <v>69</v>
      </c>
      <c r="E48" s="7" t="s">
        <v>81</v>
      </c>
      <c r="F48" s="7" t="s">
        <v>82</v>
      </c>
      <c r="G48" s="7" t="s">
        <v>85</v>
      </c>
      <c r="H48" s="7" t="s">
        <v>42</v>
      </c>
      <c r="I48" s="7" t="s">
        <v>43</v>
      </c>
      <c r="J48" s="7" t="s">
        <v>43</v>
      </c>
      <c r="K48" s="7" t="s">
        <v>136</v>
      </c>
      <c r="L48" s="8" t="str">
        <f>MID(VLOOKUP($B48,Listes!$E$8:$H$14,4,FALSE)&amp;"_"&amp;VLOOKUP($C48,Listes!$E$17:$F$24,2,FALSE)&amp;"_"&amp;VLOOKUP($D48,Listes!$D$35:$F$38,3,FALSE)&amp;"_"&amp;F48,1,40)</f>
        <v>L1_S1_C3_DEP_Cadrage_pilotage_programme</v>
      </c>
      <c r="M48" s="8" t="str">
        <f>MID(VLOOKUP($B48,Listes!$E$8:$H$14,4,FALSE)&amp;"_"&amp;VLOOKUP($C48,Listes!$E$17:$F$24,2,FALSE)&amp;"_"&amp;VLOOKUP($D48,Listes!$D$35:$F$38,3,FALSE)&amp;"_"&amp;E48,1,140)</f>
        <v>L1_S1_C3_DEP_Cadrage et pilotage du programme</v>
      </c>
      <c r="N48" s="8">
        <f>IF($B48&lt;&gt;"",VLOOKUP($B48,Listes!$E$8:$H$14,3,FALSE),"")</f>
        <v>1</v>
      </c>
      <c r="O48" s="8" t="str">
        <f>IF($B48&lt;&gt;"",VLOOKUP($B48,Listes!$E$8:$H$14,4,FALSE),"")</f>
        <v>L1_S1</v>
      </c>
      <c r="P48" s="8" t="str">
        <f>IF(C48&lt;&gt;"",VLOOKUP(C48,Listes!$E$17:$F$24,2,FALSE),"")</f>
        <v>C3</v>
      </c>
      <c r="Q48" s="8" t="str">
        <f>VLOOKUP(D48,Listes!$D$35:$E$38,2,FALSE)</f>
        <v>4 Déploiement</v>
      </c>
      <c r="R48" s="8" t="str">
        <f>IF(K48&lt;&gt;"",VLOOKUP(K48,Listes!$D$57:$F$78,3,FALSE),"")</f>
        <v>21 Fin déploiement</v>
      </c>
    </row>
    <row r="49" spans="1:18" ht="57.95" hidden="1">
      <c r="A49" s="8">
        <f t="shared" si="1"/>
        <v>48</v>
      </c>
      <c r="B49" s="7" t="s">
        <v>36</v>
      </c>
      <c r="C49" s="7" t="s">
        <v>137</v>
      </c>
      <c r="D49" s="7" t="s">
        <v>38</v>
      </c>
      <c r="E49" s="10" t="s">
        <v>138</v>
      </c>
      <c r="F49" s="10" t="s">
        <v>139</v>
      </c>
      <c r="G49" s="7" t="s">
        <v>140</v>
      </c>
      <c r="H49" s="7" t="s">
        <v>42</v>
      </c>
      <c r="I49" s="7" t="s">
        <v>43</v>
      </c>
      <c r="J49" s="7" t="s">
        <v>43</v>
      </c>
      <c r="K49" s="7" t="s">
        <v>44</v>
      </c>
      <c r="L49" s="8" t="str">
        <f>MID(VLOOKUP($B49,Listes!$E$8:$H$14,4,FALSE)&amp;"_"&amp;VLOOKUP($C49,Listes!$E$17:$F$24,2,FALSE)&amp;"_"&amp;VLOOKUP($D49,Listes!$D$35:$F$38,3,FALSE)&amp;"_"&amp;F49,1,40)</f>
        <v>L1_S1_C4_ANA_Conception_Launchpads_FIORI</v>
      </c>
      <c r="M49" s="8" t="str">
        <f>MID(VLOOKUP($B49,Listes!$E$8:$H$14,4,FALSE)&amp;"_"&amp;VLOOKUP($C49,Listes!$E$17:$F$24,2,FALSE)&amp;"_"&amp;VLOOKUP($D49,Listes!$D$35:$F$38,3,FALSE)&amp;"_"&amp;E49,1,140)</f>
        <v>L1_S1_C4_ANA_Conception des Launchpads FIORI</v>
      </c>
      <c r="N49" s="8">
        <f>IF($B49&lt;&gt;"",VLOOKUP($B49,Listes!$E$8:$H$14,3,FALSE),"")</f>
        <v>1</v>
      </c>
      <c r="O49" s="8" t="str">
        <f>IF($B49&lt;&gt;"",VLOOKUP($B49,Listes!$E$8:$H$14,4,FALSE),"")</f>
        <v>L1_S1</v>
      </c>
      <c r="P49" s="8" t="str">
        <f>IF(C49&lt;&gt;"",VLOOKUP(C49,Listes!$E$17:$F$24,2,FALSE),"")</f>
        <v>C4</v>
      </c>
      <c r="Q49" s="8" t="str">
        <f>VLOOKUP(D49,Listes!$D$35:$E$38,2,FALSE)</f>
        <v>2 Analyse</v>
      </c>
      <c r="R49" s="8" t="str">
        <f>IF(K49&lt;&gt;"",VLOOKUP(K49,Listes!$D$57:$F$78,3,FALSE),"")</f>
        <v>02 Fin analyse</v>
      </c>
    </row>
    <row r="50" spans="1:18" ht="72.599999999999994">
      <c r="A50" s="8">
        <f t="shared" si="1"/>
        <v>49</v>
      </c>
      <c r="B50" s="7" t="s">
        <v>36</v>
      </c>
      <c r="C50" s="7" t="s">
        <v>137</v>
      </c>
      <c r="D50" s="7" t="s">
        <v>48</v>
      </c>
      <c r="E50" s="10" t="s">
        <v>141</v>
      </c>
      <c r="F50" s="10" t="s">
        <v>142</v>
      </c>
      <c r="G50" s="7" t="s">
        <v>143</v>
      </c>
      <c r="H50" s="7" t="s">
        <v>61</v>
      </c>
      <c r="I50" s="7" t="s">
        <v>61</v>
      </c>
      <c r="J50" s="7" t="s">
        <v>61</v>
      </c>
      <c r="K50" s="7" t="s">
        <v>129</v>
      </c>
      <c r="L50" s="8" t="str">
        <f>MID(VLOOKUP($B50,Listes!$E$8:$H$14,4,FALSE)&amp;"_"&amp;VLOOKUP($C50,Listes!$E$17:$F$24,2,FALSE)&amp;"_"&amp;VLOOKUP($D50,Listes!$D$35:$F$38,3,FALSE)&amp;"_"&amp;F50,1,40)</f>
        <v>L1_S1_C4_MEO_Concept_mise_en_œuvre_FIORI</v>
      </c>
      <c r="M50" s="8" t="str">
        <f>MID(VLOOKUP($B50,Listes!$E$8:$H$14,4,FALSE)&amp;"_"&amp;VLOOKUP($C50,Listes!$E$17:$F$24,2,FALSE)&amp;"_"&amp;VLOOKUP($D50,Listes!$D$35:$F$38,3,FALSE)&amp;"_"&amp;E50,1,140)</f>
        <v>L1_S1_C4_MEO_Conception et mise en œuvre des applications FIORI</v>
      </c>
      <c r="N50" s="8">
        <f>IF($B50&lt;&gt;"",VLOOKUP($B50,Listes!$E$8:$H$14,3,FALSE),"")</f>
        <v>1</v>
      </c>
      <c r="O50" s="8" t="str">
        <f>IF($B50&lt;&gt;"",VLOOKUP($B50,Listes!$E$8:$H$14,4,FALSE),"")</f>
        <v>L1_S1</v>
      </c>
      <c r="P50" s="8" t="str">
        <f>IF(C50&lt;&gt;"",VLOOKUP(C50,Listes!$E$17:$F$24,2,FALSE),"")</f>
        <v>C4</v>
      </c>
      <c r="Q50" s="8" t="str">
        <f>VLOOKUP(D50,Listes!$D$35:$E$38,2,FALSE)</f>
        <v>3 Mise en œuvre</v>
      </c>
      <c r="R50" s="8" t="str">
        <f>IF(K50&lt;&gt;"",VLOOKUP(K50,Listes!$D$57:$F$78,3,FALSE),"")</f>
        <v>18 VSR S/4H et des évolutions Finance (P1)</v>
      </c>
    </row>
    <row r="51" spans="1:18" ht="43.5">
      <c r="A51" s="8">
        <f t="shared" si="1"/>
        <v>50</v>
      </c>
      <c r="B51" s="7" t="s">
        <v>36</v>
      </c>
      <c r="C51" s="7" t="s">
        <v>137</v>
      </c>
      <c r="D51" s="7" t="s">
        <v>48</v>
      </c>
      <c r="E51" s="10" t="s">
        <v>144</v>
      </c>
      <c r="F51" s="10" t="s">
        <v>145</v>
      </c>
      <c r="G51" s="7" t="s">
        <v>146</v>
      </c>
      <c r="H51" s="7" t="s">
        <v>61</v>
      </c>
      <c r="I51" s="7" t="s">
        <v>61</v>
      </c>
      <c r="J51" s="7" t="s">
        <v>61</v>
      </c>
      <c r="K51" s="7" t="s">
        <v>129</v>
      </c>
      <c r="L51" s="8" t="str">
        <f>MID(VLOOKUP($B51,Listes!$E$8:$H$14,4,FALSE)&amp;"_"&amp;VLOOKUP($C51,Listes!$E$17:$F$24,2,FALSE)&amp;"_"&amp;VLOOKUP($D51,Listes!$D$35:$F$38,3,FALSE)&amp;"_"&amp;F51,1,40)</f>
        <v>L1_S1_C4_MEO_Implément_catalogues_FIORI</v>
      </c>
      <c r="M51" s="8" t="str">
        <f>MID(VLOOKUP($B51,Listes!$E$8:$H$14,4,FALSE)&amp;"_"&amp;VLOOKUP($C51,Listes!$E$17:$F$24,2,FALSE)&amp;"_"&amp;VLOOKUP($D51,Listes!$D$35:$F$38,3,FALSE)&amp;"_"&amp;E51,1,140)</f>
        <v>L1_S1_C4_MEO_Implémentation des catalogues FIORI</v>
      </c>
      <c r="N51" s="8">
        <f>IF($B51&lt;&gt;"",VLOOKUP($B51,Listes!$E$8:$H$14,3,FALSE),"")</f>
        <v>1</v>
      </c>
      <c r="O51" s="8" t="str">
        <f>IF($B51&lt;&gt;"",VLOOKUP($B51,Listes!$E$8:$H$14,4,FALSE),"")</f>
        <v>L1_S1</v>
      </c>
      <c r="P51" s="8" t="str">
        <f>IF(C51&lt;&gt;"",VLOOKUP(C51,Listes!$E$17:$F$24,2,FALSE),"")</f>
        <v>C4</v>
      </c>
      <c r="Q51" s="8" t="str">
        <f>VLOOKUP(D51,Listes!$D$35:$E$38,2,FALSE)</f>
        <v>3 Mise en œuvre</v>
      </c>
      <c r="R51" s="8" t="str">
        <f>IF(K51&lt;&gt;"",VLOOKUP(K51,Listes!$D$57:$F$78,3,FALSE),"")</f>
        <v>18 VSR S/4H et des évolutions Finance (P1)</v>
      </c>
    </row>
    <row r="52" spans="1:18" ht="43.5">
      <c r="A52" s="8">
        <f t="shared" si="1"/>
        <v>51</v>
      </c>
      <c r="B52" s="7" t="s">
        <v>36</v>
      </c>
      <c r="C52" s="7" t="s">
        <v>137</v>
      </c>
      <c r="D52" s="7" t="s">
        <v>48</v>
      </c>
      <c r="E52" s="10" t="s">
        <v>147</v>
      </c>
      <c r="F52" s="10" t="s">
        <v>148</v>
      </c>
      <c r="G52" s="7" t="s">
        <v>149</v>
      </c>
      <c r="H52" s="7" t="s">
        <v>42</v>
      </c>
      <c r="I52" s="7" t="s">
        <v>61</v>
      </c>
      <c r="J52" s="7" t="s">
        <v>61</v>
      </c>
      <c r="K52" s="7" t="s">
        <v>129</v>
      </c>
      <c r="L52" s="8" t="str">
        <f>MID(VLOOKUP($B52,Listes!$E$8:$H$14,4,FALSE)&amp;"_"&amp;VLOOKUP($C52,Listes!$E$17:$F$24,2,FALSE)&amp;"_"&amp;VLOOKUP($D52,Listes!$D$35:$F$38,3,FALSE)&amp;"_"&amp;F52,1,40)</f>
        <v>L1_S1_C4_MEO_Implément_Launchpads_FIORI</v>
      </c>
      <c r="M52" s="8" t="str">
        <f>MID(VLOOKUP($B52,Listes!$E$8:$H$14,4,FALSE)&amp;"_"&amp;VLOOKUP($C52,Listes!$E$17:$F$24,2,FALSE)&amp;"_"&amp;VLOOKUP($D52,Listes!$D$35:$F$38,3,FALSE)&amp;"_"&amp;E52,1,140)</f>
        <v>L1_S1_C4_MEO_Implémentation des Launchpads FIORI</v>
      </c>
      <c r="N52" s="8">
        <f>IF($B52&lt;&gt;"",VLOOKUP($B52,Listes!$E$8:$H$14,3,FALSE),"")</f>
        <v>1</v>
      </c>
      <c r="O52" s="8" t="str">
        <f>IF($B52&lt;&gt;"",VLOOKUP($B52,Listes!$E$8:$H$14,4,FALSE),"")</f>
        <v>L1_S1</v>
      </c>
      <c r="P52" s="8" t="str">
        <f>IF(C52&lt;&gt;"",VLOOKUP(C52,Listes!$E$17:$F$24,2,FALSE),"")</f>
        <v>C4</v>
      </c>
      <c r="Q52" s="8" t="str">
        <f>VLOOKUP(D52,Listes!$D$35:$E$38,2,FALSE)</f>
        <v>3 Mise en œuvre</v>
      </c>
      <c r="R52" s="8" t="str">
        <f>IF(K52&lt;&gt;"",VLOOKUP(K52,Listes!$D$57:$F$78,3,FALSE),"")</f>
        <v>18 VSR S/4H et des évolutions Finance (P1)</v>
      </c>
    </row>
    <row r="53" spans="1:18" ht="43.5">
      <c r="A53" s="8">
        <f t="shared" si="1"/>
        <v>52</v>
      </c>
      <c r="B53" s="7" t="s">
        <v>36</v>
      </c>
      <c r="C53" s="7" t="s">
        <v>137</v>
      </c>
      <c r="D53" s="7" t="s">
        <v>48</v>
      </c>
      <c r="E53" s="10" t="s">
        <v>150</v>
      </c>
      <c r="F53" s="10" t="s">
        <v>151</v>
      </c>
      <c r="G53" s="7" t="s">
        <v>152</v>
      </c>
      <c r="H53" s="7" t="s">
        <v>61</v>
      </c>
      <c r="I53" s="7" t="s">
        <v>61</v>
      </c>
      <c r="J53" s="7" t="s">
        <v>61</v>
      </c>
      <c r="K53" s="7" t="s">
        <v>129</v>
      </c>
      <c r="L53" s="8" t="str">
        <f>MID(VLOOKUP($B53,Listes!$E$8:$H$14,4,FALSE)&amp;"_"&amp;VLOOKUP($C53,Listes!$E$17:$F$24,2,FALSE)&amp;"_"&amp;VLOOKUP($D53,Listes!$D$35:$F$38,3,FALSE)&amp;"_"&amp;F53,1,40)</f>
        <v>L1_S1_C4_MEO_Intégration_variantes_FIORI</v>
      </c>
      <c r="M53" s="8" t="str">
        <f>MID(VLOOKUP($B53,Listes!$E$8:$H$14,4,FALSE)&amp;"_"&amp;VLOOKUP($C53,Listes!$E$17:$F$24,2,FALSE)&amp;"_"&amp;VLOOKUP($D53,Listes!$D$35:$F$38,3,FALSE)&amp;"_"&amp;E53,1,140)</f>
        <v>L1_S1_C4_MEO_Intégration de variantes FIORI</v>
      </c>
      <c r="N53" s="8">
        <f>IF($B53&lt;&gt;"",VLOOKUP($B53,Listes!$E$8:$H$14,3,FALSE),"")</f>
        <v>1</v>
      </c>
      <c r="O53" s="8" t="str">
        <f>IF($B53&lt;&gt;"",VLOOKUP($B53,Listes!$E$8:$H$14,4,FALSE),"")</f>
        <v>L1_S1</v>
      </c>
      <c r="P53" s="8" t="str">
        <f>IF(C53&lt;&gt;"",VLOOKUP(C53,Listes!$E$17:$F$24,2,FALSE),"")</f>
        <v>C4</v>
      </c>
      <c r="Q53" s="8" t="str">
        <f>VLOOKUP(D53,Listes!$D$35:$E$38,2,FALSE)</f>
        <v>3 Mise en œuvre</v>
      </c>
      <c r="R53" s="8" t="str">
        <f>IF(K53&lt;&gt;"",VLOOKUP(K53,Listes!$D$57:$F$78,3,FALSE),"")</f>
        <v>18 VSR S/4H et des évolutions Finance (P1)</v>
      </c>
    </row>
    <row r="54" spans="1:18" ht="43.5" hidden="1">
      <c r="A54" s="8">
        <f t="shared" si="1"/>
        <v>53</v>
      </c>
      <c r="B54" s="7" t="s">
        <v>36</v>
      </c>
      <c r="C54" s="7" t="s">
        <v>153</v>
      </c>
      <c r="D54" s="7" t="s">
        <v>38</v>
      </c>
      <c r="E54" s="7" t="s">
        <v>154</v>
      </c>
      <c r="F54" s="7" t="s">
        <v>155</v>
      </c>
      <c r="G54" s="7" t="s">
        <v>156</v>
      </c>
      <c r="H54" s="7" t="s">
        <v>42</v>
      </c>
      <c r="I54" s="7" t="s">
        <v>43</v>
      </c>
      <c r="J54" s="7" t="s">
        <v>43</v>
      </c>
      <c r="K54" s="7" t="s">
        <v>111</v>
      </c>
      <c r="L54" s="8" t="str">
        <f>MID(VLOOKUP($B54,Listes!$E$8:$H$14,4,FALSE)&amp;"_"&amp;VLOOKUP($C54,Listes!$E$17:$F$24,2,FALSE)&amp;"_"&amp;VLOOKUP($D54,Listes!$D$35:$F$38,3,FALSE)&amp;"_"&amp;F54,1,40)</f>
        <v>L1_S1_C5_ANA_Conception_rôles_profils</v>
      </c>
      <c r="M54" s="8" t="str">
        <f>MID(VLOOKUP($B54,Listes!$E$8:$H$14,4,FALSE)&amp;"_"&amp;VLOOKUP($C54,Listes!$E$17:$F$24,2,FALSE)&amp;"_"&amp;VLOOKUP($D54,Listes!$D$35:$F$38,3,FALSE)&amp;"_"&amp;E54,1,140)</f>
        <v>L1_S1_C5_ANA_Conception des rôles et profils</v>
      </c>
      <c r="N54" s="8">
        <f>IF($B54&lt;&gt;"",VLOOKUP($B54,Listes!$E$8:$H$14,3,FALSE),"")</f>
        <v>1</v>
      </c>
      <c r="O54" s="8" t="str">
        <f>IF($B54&lt;&gt;"",VLOOKUP($B54,Listes!$E$8:$H$14,4,FALSE),"")</f>
        <v>L1_S1</v>
      </c>
      <c r="P54" s="8" t="str">
        <f>IF(C54&lt;&gt;"",VLOOKUP(C54,Listes!$E$17:$F$24,2,FALSE),"")</f>
        <v>C5</v>
      </c>
      <c r="Q54" s="8" t="str">
        <f>VLOOKUP(D54,Listes!$D$35:$E$38,2,FALSE)</f>
        <v>2 Analyse</v>
      </c>
      <c r="R54" s="8" t="str">
        <f>IF(K54&lt;&gt;"",VLOOKUP(K54,Listes!$D$57:$F$78,3,FALSE),"")</f>
        <v>05 MOM S/4H et des évolutions Finance (P1)</v>
      </c>
    </row>
    <row r="55" spans="1:18" ht="43.5" hidden="1">
      <c r="A55" s="8">
        <f t="shared" si="1"/>
        <v>54</v>
      </c>
      <c r="B55" s="7" t="s">
        <v>36</v>
      </c>
      <c r="C55" s="7" t="s">
        <v>153</v>
      </c>
      <c r="D55" s="7" t="s">
        <v>48</v>
      </c>
      <c r="E55" s="7" t="s">
        <v>154</v>
      </c>
      <c r="F55" s="7" t="s">
        <v>155</v>
      </c>
      <c r="G55" s="7" t="s">
        <v>156</v>
      </c>
      <c r="H55" s="7" t="s">
        <v>42</v>
      </c>
      <c r="I55" s="7" t="s">
        <v>43</v>
      </c>
      <c r="J55" s="7" t="s">
        <v>43</v>
      </c>
      <c r="K55" s="7" t="s">
        <v>111</v>
      </c>
      <c r="L55" s="8" t="str">
        <f>MID(VLOOKUP($B55,Listes!$E$8:$H$14,4,FALSE)&amp;"_"&amp;VLOOKUP($C55,Listes!$E$17:$F$24,2,FALSE)&amp;"_"&amp;VLOOKUP($D55,Listes!$D$35:$F$38,3,FALSE)&amp;"_"&amp;F55,1,40)</f>
        <v>L1_S1_C5_MEO_Conception_rôles_profils</v>
      </c>
      <c r="M55" s="8" t="str">
        <f>MID(VLOOKUP($B55,Listes!$E$8:$H$14,4,FALSE)&amp;"_"&amp;VLOOKUP($C55,Listes!$E$17:$F$24,2,FALSE)&amp;"_"&amp;VLOOKUP($D55,Listes!$D$35:$F$38,3,FALSE)&amp;"_"&amp;E55,1,140)</f>
        <v>L1_S1_C5_MEO_Conception des rôles et profils</v>
      </c>
      <c r="N55" s="8">
        <f>IF($B55&lt;&gt;"",VLOOKUP($B55,Listes!$E$8:$H$14,3,FALSE),"")</f>
        <v>1</v>
      </c>
      <c r="O55" s="8" t="str">
        <f>IF($B55&lt;&gt;"",VLOOKUP($B55,Listes!$E$8:$H$14,4,FALSE),"")</f>
        <v>L1_S1</v>
      </c>
      <c r="P55" s="8" t="str">
        <f>IF(C55&lt;&gt;"",VLOOKUP(C55,Listes!$E$17:$F$24,2,FALSE),"")</f>
        <v>C5</v>
      </c>
      <c r="Q55" s="8" t="str">
        <f>VLOOKUP(D55,Listes!$D$35:$E$38,2,FALSE)</f>
        <v>3 Mise en œuvre</v>
      </c>
      <c r="R55" s="8" t="str">
        <f>IF(K55&lt;&gt;"",VLOOKUP(K55,Listes!$D$57:$F$78,3,FALSE),"")</f>
        <v>05 MOM S/4H et des évolutions Finance (P1)</v>
      </c>
    </row>
    <row r="56" spans="1:18" ht="43.5" hidden="1">
      <c r="A56" s="8">
        <f t="shared" si="1"/>
        <v>55</v>
      </c>
      <c r="B56" s="7" t="s">
        <v>36</v>
      </c>
      <c r="C56" s="7" t="s">
        <v>153</v>
      </c>
      <c r="D56" s="7" t="s">
        <v>48</v>
      </c>
      <c r="E56" s="10" t="s">
        <v>157</v>
      </c>
      <c r="F56" s="10" t="s">
        <v>158</v>
      </c>
      <c r="G56" s="7" t="s">
        <v>159</v>
      </c>
      <c r="H56" s="7" t="s">
        <v>42</v>
      </c>
      <c r="I56" s="7" t="s">
        <v>43</v>
      </c>
      <c r="J56" s="7" t="s">
        <v>43</v>
      </c>
      <c r="K56" s="7" t="s">
        <v>117</v>
      </c>
      <c r="L56" s="8" t="str">
        <f>MID(VLOOKUP($B56,Listes!$E$8:$H$14,4,FALSE)&amp;"_"&amp;VLOOKUP($C56,Listes!$E$17:$F$24,2,FALSE)&amp;"_"&amp;VLOOKUP($D56,Listes!$D$35:$F$38,3,FALSE)&amp;"_"&amp;F56,1,40)</f>
        <v>L1_S1_C5_MEO_Prépa_rôles_bascule_démarr</v>
      </c>
      <c r="M56" s="8" t="str">
        <f>MID(VLOOKUP($B56,Listes!$E$8:$H$14,4,FALSE)&amp;"_"&amp;VLOOKUP($C56,Listes!$E$17:$F$24,2,FALSE)&amp;"_"&amp;VLOOKUP($D56,Listes!$D$35:$F$38,3,FALSE)&amp;"_"&amp;E56,1,140)</f>
        <v>L1_S1_C5_MEO_Préparation des rôles avant bascule et démarrage</v>
      </c>
      <c r="N56" s="8">
        <f>IF($B56&lt;&gt;"",VLOOKUP($B56,Listes!$E$8:$H$14,3,FALSE),"")</f>
        <v>1</v>
      </c>
      <c r="O56" s="8" t="str">
        <f>IF($B56&lt;&gt;"",VLOOKUP($B56,Listes!$E$8:$H$14,4,FALSE),"")</f>
        <v>L1_S1</v>
      </c>
      <c r="P56" s="8" t="str">
        <f>IF(C56&lt;&gt;"",VLOOKUP(C56,Listes!$E$17:$F$24,2,FALSE),"")</f>
        <v>C5</v>
      </c>
      <c r="Q56" s="8" t="str">
        <f>VLOOKUP(D56,Listes!$D$35:$E$38,2,FALSE)</f>
        <v>3 Mise en œuvre</v>
      </c>
      <c r="R56" s="8" t="str">
        <f>IF(K56&lt;&gt;"",VLOOKUP(K56,Listes!$D$57:$F$78,3,FALSE),"")</f>
        <v>08 VA S/4H et des évolutions Finance (P1)</v>
      </c>
    </row>
    <row r="57" spans="1:18" ht="43.5" hidden="1">
      <c r="A57" s="8">
        <f t="shared" si="1"/>
        <v>56</v>
      </c>
      <c r="B57" s="7" t="s">
        <v>36</v>
      </c>
      <c r="C57" s="7" t="s">
        <v>153</v>
      </c>
      <c r="D57" s="7" t="s">
        <v>48</v>
      </c>
      <c r="E57" s="10" t="s">
        <v>160</v>
      </c>
      <c r="F57" s="10" t="s">
        <v>161</v>
      </c>
      <c r="G57" s="7" t="s">
        <v>162</v>
      </c>
      <c r="H57" s="7" t="s">
        <v>42</v>
      </c>
      <c r="I57" s="7" t="s">
        <v>43</v>
      </c>
      <c r="J57" s="7" t="s">
        <v>43</v>
      </c>
      <c r="K57" s="7" t="s">
        <v>117</v>
      </c>
      <c r="L57" s="8" t="str">
        <f>MID(VLOOKUP($B57,Listes!$E$8:$H$14,4,FALSE)&amp;"_"&amp;VLOOKUP($C57,Listes!$E$17:$F$24,2,FALSE)&amp;"_"&amp;VLOOKUP($D57,Listes!$D$35:$F$38,3,FALSE)&amp;"_"&amp;F57,1,40)</f>
        <v>L1_S1_C5_MEO_Réal_tests_unitaires_rôles</v>
      </c>
      <c r="M57" s="8" t="str">
        <f>MID(VLOOKUP($B57,Listes!$E$8:$H$14,4,FALSE)&amp;"_"&amp;VLOOKUP($C57,Listes!$E$17:$F$24,2,FALSE)&amp;"_"&amp;VLOOKUP($D57,Listes!$D$35:$F$38,3,FALSE)&amp;"_"&amp;E57,1,140)</f>
        <v>L1_S1_C5_MEO_Réalisation des tests unitaires des rôles</v>
      </c>
      <c r="N57" s="8">
        <f>IF($B57&lt;&gt;"",VLOOKUP($B57,Listes!$E$8:$H$14,3,FALSE),"")</f>
        <v>1</v>
      </c>
      <c r="O57" s="8" t="str">
        <f>IF($B57&lt;&gt;"",VLOOKUP($B57,Listes!$E$8:$H$14,4,FALSE),"")</f>
        <v>L1_S1</v>
      </c>
      <c r="P57" s="8" t="str">
        <f>IF(C57&lt;&gt;"",VLOOKUP(C57,Listes!$E$17:$F$24,2,FALSE),"")</f>
        <v>C5</v>
      </c>
      <c r="Q57" s="8" t="str">
        <f>VLOOKUP(D57,Listes!$D$35:$E$38,2,FALSE)</f>
        <v>3 Mise en œuvre</v>
      </c>
      <c r="R57" s="8" t="str">
        <f>IF(K57&lt;&gt;"",VLOOKUP(K57,Listes!$D$57:$F$78,3,FALSE),"")</f>
        <v>08 VA S/4H et des évolutions Finance (P1)</v>
      </c>
    </row>
    <row r="58" spans="1:18" ht="43.5" hidden="1">
      <c r="A58" s="8">
        <f t="shared" si="1"/>
        <v>57</v>
      </c>
      <c r="B58" s="7" t="s">
        <v>36</v>
      </c>
      <c r="C58" s="7" t="s">
        <v>153</v>
      </c>
      <c r="D58" s="7" t="s">
        <v>48</v>
      </c>
      <c r="E58" s="10" t="s">
        <v>163</v>
      </c>
      <c r="F58" s="10" t="s">
        <v>164</v>
      </c>
      <c r="G58" s="7" t="s">
        <v>165</v>
      </c>
      <c r="H58" s="7" t="s">
        <v>42</v>
      </c>
      <c r="I58" s="7" t="s">
        <v>43</v>
      </c>
      <c r="J58" s="7" t="s">
        <v>43</v>
      </c>
      <c r="K58" s="7" t="s">
        <v>117</v>
      </c>
      <c r="L58" s="8" t="str">
        <f>MID(VLOOKUP($B58,Listes!$E$8:$H$14,4,FALSE)&amp;"_"&amp;VLOOKUP($C58,Listes!$E$17:$F$24,2,FALSE)&amp;"_"&amp;VLOOKUP($D58,Listes!$D$35:$F$38,3,FALSE)&amp;"_"&amp;F58,1,40)</f>
        <v>L1_S1_C5_MEO_Support_métiers_recette</v>
      </c>
      <c r="M58" s="8" t="str">
        <f>MID(VLOOKUP($B58,Listes!$E$8:$H$14,4,FALSE)&amp;"_"&amp;VLOOKUP($C58,Listes!$E$17:$F$24,2,FALSE)&amp;"_"&amp;VLOOKUP($D58,Listes!$D$35:$F$38,3,FALSE)&amp;"_"&amp;E58,1,140)</f>
        <v>L1_S1_C5_MEO_Support des métiers pendant la phase de recette</v>
      </c>
      <c r="N58" s="8">
        <f>IF($B58&lt;&gt;"",VLOOKUP($B58,Listes!$E$8:$H$14,3,FALSE),"")</f>
        <v>1</v>
      </c>
      <c r="O58" s="8" t="str">
        <f>IF($B58&lt;&gt;"",VLOOKUP($B58,Listes!$E$8:$H$14,4,FALSE),"")</f>
        <v>L1_S1</v>
      </c>
      <c r="P58" s="8" t="str">
        <f>IF(C58&lt;&gt;"",VLOOKUP(C58,Listes!$E$17:$F$24,2,FALSE),"")</f>
        <v>C5</v>
      </c>
      <c r="Q58" s="8" t="str">
        <f>VLOOKUP(D58,Listes!$D$35:$E$38,2,FALSE)</f>
        <v>3 Mise en œuvre</v>
      </c>
      <c r="R58" s="8" t="str">
        <f>IF(K58&lt;&gt;"",VLOOKUP(K58,Listes!$D$57:$F$78,3,FALSE),"")</f>
        <v>08 VA S/4H et des évolutions Finance (P1)</v>
      </c>
    </row>
    <row r="59" spans="1:18" ht="29.1">
      <c r="A59" s="8">
        <f t="shared" si="1"/>
        <v>58</v>
      </c>
      <c r="B59" s="7" t="s">
        <v>36</v>
      </c>
      <c r="C59" s="7" t="s">
        <v>153</v>
      </c>
      <c r="D59" s="7" t="s">
        <v>48</v>
      </c>
      <c r="E59" s="7" t="s">
        <v>166</v>
      </c>
      <c r="F59" s="7" t="s">
        <v>167</v>
      </c>
      <c r="G59" s="7" t="s">
        <v>168</v>
      </c>
      <c r="H59" s="7" t="s">
        <v>61</v>
      </c>
      <c r="I59" s="7" t="s">
        <v>61</v>
      </c>
      <c r="J59" s="7" t="s">
        <v>61</v>
      </c>
      <c r="K59" s="7" t="s">
        <v>78</v>
      </c>
      <c r="L59" s="8" t="str">
        <f>MID(VLOOKUP($B59,Listes!$E$8:$H$14,4,FALSE)&amp;"_"&amp;VLOOKUP($C59,Listes!$E$17:$F$24,2,FALSE)&amp;"_"&amp;VLOOKUP($D59,Listes!$D$35:$F$38,3,FALSE)&amp;"_"&amp;F59,1,40)</f>
        <v>L1_S1_C5_MEO_Implémentation_rôles</v>
      </c>
      <c r="M59" s="8" t="str">
        <f>MID(VLOOKUP($B59,Listes!$E$8:$H$14,4,FALSE)&amp;"_"&amp;VLOOKUP($C59,Listes!$E$17:$F$24,2,FALSE)&amp;"_"&amp;VLOOKUP($D59,Listes!$D$35:$F$38,3,FALSE)&amp;"_"&amp;E59,1,140)</f>
        <v>L1_S1_C5_MEO_Implémentation des rôles</v>
      </c>
      <c r="N59" s="8">
        <f>IF($B59&lt;&gt;"",VLOOKUP($B59,Listes!$E$8:$H$14,3,FALSE),"")</f>
        <v>1</v>
      </c>
      <c r="O59" s="8" t="str">
        <f>IF($B59&lt;&gt;"",VLOOKUP($B59,Listes!$E$8:$H$14,4,FALSE),"")</f>
        <v>L1_S1</v>
      </c>
      <c r="P59" s="8" t="str">
        <f>IF(C59&lt;&gt;"",VLOOKUP(C59,Listes!$E$17:$F$24,2,FALSE),"")</f>
        <v>C5</v>
      </c>
      <c r="Q59" s="8" t="str">
        <f>VLOOKUP(D59,Listes!$D$35:$E$38,2,FALSE)</f>
        <v>3 Mise en œuvre</v>
      </c>
      <c r="R59" s="8" t="str">
        <f>IF(K59&lt;&gt;"",VLOOKUP(K59,Listes!$D$57:$F$78,3,FALSE),"")</f>
        <v>14 VSR GRC</v>
      </c>
    </row>
    <row r="60" spans="1:18" ht="87">
      <c r="A60" s="8">
        <f t="shared" si="1"/>
        <v>59</v>
      </c>
      <c r="B60" s="7" t="s">
        <v>36</v>
      </c>
      <c r="C60" s="7" t="s">
        <v>153</v>
      </c>
      <c r="D60" s="7" t="s">
        <v>48</v>
      </c>
      <c r="E60" s="7" t="s">
        <v>169</v>
      </c>
      <c r="F60" s="7" t="s">
        <v>170</v>
      </c>
      <c r="G60" s="7" t="s">
        <v>171</v>
      </c>
      <c r="H60" s="7" t="s">
        <v>61</v>
      </c>
      <c r="I60" s="7" t="s">
        <v>61</v>
      </c>
      <c r="J60" s="7" t="s">
        <v>61</v>
      </c>
      <c r="K60" s="7" t="s">
        <v>78</v>
      </c>
      <c r="L60" s="8" t="str">
        <f>MID(VLOOKUP($B60,Listes!$E$8:$H$14,4,FALSE)&amp;"_"&amp;VLOOKUP($C60,Listes!$E$17:$F$24,2,FALSE)&amp;"_"&amp;VLOOKUP($D60,Listes!$D$35:$F$38,3,FALSE)&amp;"_"&amp;F60,1,40)</f>
        <v>L1_S1_C5_MEO_MAJ_rôles_GRC_AC</v>
      </c>
      <c r="M60" s="8" t="str">
        <f>MID(VLOOKUP($B60,Listes!$E$8:$H$14,4,FALSE)&amp;"_"&amp;VLOOKUP($C60,Listes!$E$17:$F$24,2,FALSE)&amp;"_"&amp;VLOOKUP($D60,Listes!$D$35:$F$38,3,FALSE)&amp;"_"&amp;E60,1,140)</f>
        <v>L1_S1_C5_MEO_Mise à jour des rôles dans GRC Access Control V12</v>
      </c>
      <c r="N60" s="8">
        <f>IF($B60&lt;&gt;"",VLOOKUP($B60,Listes!$E$8:$H$14,3,FALSE),"")</f>
        <v>1</v>
      </c>
      <c r="O60" s="8" t="str">
        <f>IF($B60&lt;&gt;"",VLOOKUP($B60,Listes!$E$8:$H$14,4,FALSE),"")</f>
        <v>L1_S1</v>
      </c>
      <c r="P60" s="8" t="str">
        <f>IF(C60&lt;&gt;"",VLOOKUP(C60,Listes!$E$17:$F$24,2,FALSE),"")</f>
        <v>C5</v>
      </c>
      <c r="Q60" s="8" t="str">
        <f>VLOOKUP(D60,Listes!$D$35:$E$38,2,FALSE)</f>
        <v>3 Mise en œuvre</v>
      </c>
      <c r="R60" s="8" t="str">
        <f>IF(K60&lt;&gt;"",VLOOKUP(K60,Listes!$D$57:$F$78,3,FALSE),"")</f>
        <v>14 VSR GRC</v>
      </c>
    </row>
    <row r="61" spans="1:18" ht="57.95">
      <c r="A61" s="8">
        <f t="shared" si="1"/>
        <v>60</v>
      </c>
      <c r="B61" s="7" t="s">
        <v>36</v>
      </c>
      <c r="C61" s="7" t="s">
        <v>153</v>
      </c>
      <c r="D61" s="7" t="s">
        <v>48</v>
      </c>
      <c r="E61" s="10" t="s">
        <v>172</v>
      </c>
      <c r="F61" s="10" t="s">
        <v>173</v>
      </c>
      <c r="G61" s="7" t="s">
        <v>174</v>
      </c>
      <c r="H61" s="7" t="s">
        <v>42</v>
      </c>
      <c r="I61" s="7" t="s">
        <v>42</v>
      </c>
      <c r="J61" s="7" t="s">
        <v>42</v>
      </c>
      <c r="K61" s="7" t="s">
        <v>129</v>
      </c>
      <c r="L61" s="8" t="str">
        <f>MID(VLOOKUP($B61,Listes!$E$8:$H$14,4,FALSE)&amp;"_"&amp;VLOOKUP($C61,Listes!$E$17:$F$24,2,FALSE)&amp;"_"&amp;VLOOKUP($D61,Listes!$D$35:$F$38,3,FALSE)&amp;"_"&amp;F61,1,40)</f>
        <v>L1_S1_C5_MEO_Param_rôles_env_formation</v>
      </c>
      <c r="M61" s="8" t="str">
        <f>MID(VLOOKUP($B61,Listes!$E$8:$H$14,4,FALSE)&amp;"_"&amp;VLOOKUP($C61,Listes!$E$17:$F$24,2,FALSE)&amp;"_"&amp;VLOOKUP($D61,Listes!$D$35:$F$38,3,FALSE)&amp;"_"&amp;E61,1,140)</f>
        <v>L1_S1_C5_MEO_Paramétrage des nouveaux rôles en environnement de formation</v>
      </c>
      <c r="N61" s="8">
        <f>IF($B61&lt;&gt;"",VLOOKUP($B61,Listes!$E$8:$H$14,3,FALSE),"")</f>
        <v>1</v>
      </c>
      <c r="O61" s="8" t="str">
        <f>IF($B61&lt;&gt;"",VLOOKUP($B61,Listes!$E$8:$H$14,4,FALSE),"")</f>
        <v>L1_S1</v>
      </c>
      <c r="P61" s="8" t="str">
        <f>IF(C61&lt;&gt;"",VLOOKUP(C61,Listes!$E$17:$F$24,2,FALSE),"")</f>
        <v>C5</v>
      </c>
      <c r="Q61" s="8" t="str">
        <f>VLOOKUP(D61,Listes!$D$35:$E$38,2,FALSE)</f>
        <v>3 Mise en œuvre</v>
      </c>
      <c r="R61" s="8" t="str">
        <f>IF(K61&lt;&gt;"",VLOOKUP(K61,Listes!$D$57:$F$78,3,FALSE),"")</f>
        <v>18 VSR S/4H et des évolutions Finance (P1)</v>
      </c>
    </row>
    <row r="62" spans="1:18" ht="43.5" hidden="1">
      <c r="A62" s="8">
        <f t="shared" si="1"/>
        <v>61</v>
      </c>
      <c r="B62" s="7" t="s">
        <v>36</v>
      </c>
      <c r="C62" s="7" t="s">
        <v>153</v>
      </c>
      <c r="D62" s="7" t="s">
        <v>69</v>
      </c>
      <c r="E62" s="10" t="s">
        <v>175</v>
      </c>
      <c r="F62" s="10" t="s">
        <v>176</v>
      </c>
      <c r="G62" s="7" t="s">
        <v>177</v>
      </c>
      <c r="H62" s="7" t="s">
        <v>42</v>
      </c>
      <c r="I62" s="7" t="s">
        <v>43</v>
      </c>
      <c r="J62" s="7" t="s">
        <v>43</v>
      </c>
      <c r="K62" s="7" t="s">
        <v>129</v>
      </c>
      <c r="L62" s="8" t="str">
        <f>MID(VLOOKUP($B62,Listes!$E$8:$H$14,4,FALSE)&amp;"_"&amp;VLOOKUP($C62,Listes!$E$17:$F$24,2,FALSE)&amp;"_"&amp;VLOOKUP($D62,Listes!$D$35:$F$38,3,FALSE)&amp;"_"&amp;F62,1,40)</f>
        <v>L1_S1_C5_DEP_Phase_bascule_démarrage</v>
      </c>
      <c r="M62" s="8" t="str">
        <f>MID(VLOOKUP($B62,Listes!$E$8:$H$14,4,FALSE)&amp;"_"&amp;VLOOKUP($C62,Listes!$E$17:$F$24,2,FALSE)&amp;"_"&amp;VLOOKUP($D62,Listes!$D$35:$F$38,3,FALSE)&amp;"_"&amp;E62,1,140)</f>
        <v>L1_S1_C5_DEP_Phase de bascule et de démarrage</v>
      </c>
      <c r="N62" s="8">
        <f>IF($B62&lt;&gt;"",VLOOKUP($B62,Listes!$E$8:$H$14,3,FALSE),"")</f>
        <v>1</v>
      </c>
      <c r="O62" s="8" t="str">
        <f>IF($B62&lt;&gt;"",VLOOKUP($B62,Listes!$E$8:$H$14,4,FALSE),"")</f>
        <v>L1_S1</v>
      </c>
      <c r="P62" s="8" t="str">
        <f>IF(C62&lt;&gt;"",VLOOKUP(C62,Listes!$E$17:$F$24,2,FALSE),"")</f>
        <v>C5</v>
      </c>
      <c r="Q62" s="8" t="str">
        <f>VLOOKUP(D62,Listes!$D$35:$E$38,2,FALSE)</f>
        <v>4 Déploiement</v>
      </c>
      <c r="R62" s="8" t="str">
        <f>IF(K62&lt;&gt;"",VLOOKUP(K62,Listes!$D$57:$F$78,3,FALSE),"")</f>
        <v>18 VSR S/4H et des évolutions Finance (P1)</v>
      </c>
    </row>
    <row r="63" spans="1:18" ht="43.5" hidden="1">
      <c r="A63" s="8">
        <f t="shared" si="1"/>
        <v>62</v>
      </c>
      <c r="B63" s="7" t="s">
        <v>36</v>
      </c>
      <c r="C63" s="7" t="s">
        <v>153</v>
      </c>
      <c r="D63" s="7" t="s">
        <v>69</v>
      </c>
      <c r="E63" s="10" t="s">
        <v>178</v>
      </c>
      <c r="F63" s="10" t="s">
        <v>179</v>
      </c>
      <c r="G63" s="7" t="s">
        <v>180</v>
      </c>
      <c r="H63" s="7" t="s">
        <v>42</v>
      </c>
      <c r="I63" s="7" t="s">
        <v>43</v>
      </c>
      <c r="J63" s="7" t="s">
        <v>43</v>
      </c>
      <c r="K63" s="7" t="s">
        <v>129</v>
      </c>
      <c r="L63" s="8" t="str">
        <f>MID(VLOOKUP($B63,Listes!$E$8:$H$14,4,FALSE)&amp;"_"&amp;VLOOKUP($C63,Listes!$E$17:$F$24,2,FALSE)&amp;"_"&amp;VLOOKUP($D63,Listes!$D$35:$F$38,3,FALSE)&amp;"_"&amp;F63,1,40)</f>
        <v>L1_S1_C5_DEP_Transfert_connaissances</v>
      </c>
      <c r="M63" s="8" t="str">
        <f>MID(VLOOKUP($B63,Listes!$E$8:$H$14,4,FALSE)&amp;"_"&amp;VLOOKUP($C63,Listes!$E$17:$F$24,2,FALSE)&amp;"_"&amp;VLOOKUP($D63,Listes!$D$35:$F$38,3,FALSE)&amp;"_"&amp;E63,1,140)</f>
        <v>L1_S1_C5_DEP_Transfert de connaissances</v>
      </c>
      <c r="N63" s="8">
        <f>IF($B63&lt;&gt;"",VLOOKUP($B63,Listes!$E$8:$H$14,3,FALSE),"")</f>
        <v>1</v>
      </c>
      <c r="O63" s="8" t="str">
        <f>IF($B63&lt;&gt;"",VLOOKUP($B63,Listes!$E$8:$H$14,4,FALSE),"")</f>
        <v>L1_S1</v>
      </c>
      <c r="P63" s="8" t="str">
        <f>IF(C63&lt;&gt;"",VLOOKUP(C63,Listes!$E$17:$F$24,2,FALSE),"")</f>
        <v>C5</v>
      </c>
      <c r="Q63" s="8" t="str">
        <f>VLOOKUP(D63,Listes!$D$35:$E$38,2,FALSE)</f>
        <v>4 Déploiement</v>
      </c>
      <c r="R63" s="8" t="str">
        <f>IF(K63&lt;&gt;"",VLOOKUP(K63,Listes!$D$57:$F$78,3,FALSE),"")</f>
        <v>18 VSR S/4H et des évolutions Finance (P1)</v>
      </c>
    </row>
    <row r="64" spans="1:18" ht="29.1" hidden="1">
      <c r="A64" s="8">
        <f t="shared" ref="A64:A89" si="2">ROW(A64)-1</f>
        <v>63</v>
      </c>
      <c r="B64" s="7" t="s">
        <v>181</v>
      </c>
      <c r="C64" s="7" t="s">
        <v>181</v>
      </c>
      <c r="D64" s="7" t="s">
        <v>38</v>
      </c>
      <c r="E64" s="7" t="s">
        <v>182</v>
      </c>
      <c r="F64" s="7" t="s">
        <v>183</v>
      </c>
      <c r="G64" s="7" t="s">
        <v>184</v>
      </c>
      <c r="H64" s="7" t="s">
        <v>61</v>
      </c>
      <c r="I64" s="7" t="s">
        <v>43</v>
      </c>
      <c r="J64" s="7" t="s">
        <v>43</v>
      </c>
      <c r="K64" s="7" t="s">
        <v>44</v>
      </c>
      <c r="L64" s="8" t="str">
        <f>MID(VLOOKUP($B64,Listes!$E$8:$H$14,4,FALSE)&amp;"_"&amp;VLOOKUP($C64,Listes!$E$17:$F$24,2,FALSE)&amp;"_"&amp;VLOOKUP($D64,Listes!$D$35:$F$38,3,FALSE)&amp;"_"&amp;F64,1,40)</f>
        <v>L1_S2_C6_ANA_Conception_évol_Finance_P1</v>
      </c>
      <c r="M64" s="8" t="str">
        <f>MID(VLOOKUP($B64,Listes!$E$8:$H$14,4,FALSE)&amp;"_"&amp;VLOOKUP($C64,Listes!$E$17:$F$24,2,FALSE)&amp;"_"&amp;VLOOKUP($D64,Listes!$D$35:$F$38,3,FALSE)&amp;"_"&amp;E64,1,140)</f>
        <v>L1_S2_C6_ANA_Conception des évolutions Finance (P1)</v>
      </c>
      <c r="N64" s="8">
        <f>IF($B64&lt;&gt;"",VLOOKUP($B64,Listes!$E$8:$H$14,3,FALSE),"")</f>
        <v>1</v>
      </c>
      <c r="O64" s="8" t="str">
        <f>IF($B64&lt;&gt;"",VLOOKUP($B64,Listes!$E$8:$H$14,4,FALSE),"")</f>
        <v>L1_S2</v>
      </c>
      <c r="P64" s="8" t="str">
        <f>IF(C64&lt;&gt;"",VLOOKUP(C64,Listes!$E$17:$F$24,2,FALSE),"")</f>
        <v>C6</v>
      </c>
      <c r="Q64" s="8" t="str">
        <f>VLOOKUP(D64,Listes!$D$35:$E$38,2,FALSE)</f>
        <v>2 Analyse</v>
      </c>
      <c r="R64" s="8" t="str">
        <f>IF(K64&lt;&gt;"",VLOOKUP(K64,Listes!$D$57:$F$78,3,FALSE),"")</f>
        <v>02 Fin analyse</v>
      </c>
    </row>
    <row r="65" spans="1:18" ht="29.1" hidden="1">
      <c r="A65" s="8">
        <f t="shared" si="2"/>
        <v>64</v>
      </c>
      <c r="B65" s="7" t="s">
        <v>181</v>
      </c>
      <c r="C65" s="7" t="s">
        <v>181</v>
      </c>
      <c r="D65" s="7" t="s">
        <v>38</v>
      </c>
      <c r="E65" s="7" t="s">
        <v>185</v>
      </c>
      <c r="F65" s="7" t="s">
        <v>186</v>
      </c>
      <c r="G65" s="7" t="s">
        <v>187</v>
      </c>
      <c r="H65" s="7" t="s">
        <v>61</v>
      </c>
      <c r="I65" s="7" t="s">
        <v>43</v>
      </c>
      <c r="J65" s="7" t="s">
        <v>43</v>
      </c>
      <c r="K65" s="7" t="s">
        <v>44</v>
      </c>
      <c r="L65" s="8" t="str">
        <f>MID(VLOOKUP($B65,Listes!$E$8:$H$14,4,FALSE)&amp;"_"&amp;VLOOKUP($C65,Listes!$E$17:$F$24,2,FALSE)&amp;"_"&amp;VLOOKUP($D65,Listes!$D$35:$F$38,3,FALSE)&amp;"_"&amp;F65,1,40)</f>
        <v>L1_S2_C6_ANA_Conception_évol_Finance_P2</v>
      </c>
      <c r="M65" s="8" t="str">
        <f>MID(VLOOKUP($B65,Listes!$E$8:$H$14,4,FALSE)&amp;"_"&amp;VLOOKUP($C65,Listes!$E$17:$F$24,2,FALSE)&amp;"_"&amp;VLOOKUP($D65,Listes!$D$35:$F$38,3,FALSE)&amp;"_"&amp;E65,1,140)</f>
        <v>L1_S2_C6_ANA_Conception des évolutions Finance (P2)</v>
      </c>
      <c r="N65" s="8">
        <f>IF($B65&lt;&gt;"",VLOOKUP($B65,Listes!$E$8:$H$14,3,FALSE),"")</f>
        <v>1</v>
      </c>
      <c r="O65" s="8" t="str">
        <f>IF($B65&lt;&gt;"",VLOOKUP($B65,Listes!$E$8:$H$14,4,FALSE),"")</f>
        <v>L1_S2</v>
      </c>
      <c r="P65" s="8" t="str">
        <f>IF(C65&lt;&gt;"",VLOOKUP(C65,Listes!$E$17:$F$24,2,FALSE),"")</f>
        <v>C6</v>
      </c>
      <c r="Q65" s="8" t="str">
        <f>VLOOKUP(D65,Listes!$D$35:$E$38,2,FALSE)</f>
        <v>2 Analyse</v>
      </c>
      <c r="R65" s="8" t="str">
        <f>IF(K65&lt;&gt;"",VLOOKUP(K65,Listes!$D$57:$F$78,3,FALSE),"")</f>
        <v>02 Fin analyse</v>
      </c>
    </row>
    <row r="66" spans="1:18" ht="57.95" hidden="1">
      <c r="A66" s="8">
        <f t="shared" si="2"/>
        <v>65</v>
      </c>
      <c r="B66" s="7" t="s">
        <v>181</v>
      </c>
      <c r="C66" s="7" t="s">
        <v>181</v>
      </c>
      <c r="D66" s="7" t="s">
        <v>38</v>
      </c>
      <c r="E66" s="10" t="s">
        <v>188</v>
      </c>
      <c r="F66" s="10" t="s">
        <v>189</v>
      </c>
      <c r="G66" s="7" t="s">
        <v>190</v>
      </c>
      <c r="H66" s="7" t="s">
        <v>42</v>
      </c>
      <c r="I66" s="7" t="s">
        <v>43</v>
      </c>
      <c r="J66" s="7" t="s">
        <v>43</v>
      </c>
      <c r="K66" s="7" t="s">
        <v>44</v>
      </c>
      <c r="L66" s="8" t="str">
        <f>MID(VLOOKUP($B66,Listes!$E$8:$H$14,4,FALSE)&amp;"_"&amp;VLOOKUP($C66,Listes!$E$17:$F$24,2,FALSE)&amp;"_"&amp;VLOOKUP($D66,Listes!$D$35:$F$38,3,FALSE)&amp;"_"&amp;F66,1,40)</f>
        <v>L1_S2_C6_ANA_Préparation_tests</v>
      </c>
      <c r="M66" s="8" t="str">
        <f>MID(VLOOKUP($B66,Listes!$E$8:$H$14,4,FALSE)&amp;"_"&amp;VLOOKUP($C66,Listes!$E$17:$F$24,2,FALSE)&amp;"_"&amp;VLOOKUP($D66,Listes!$D$35:$F$38,3,FALSE)&amp;"_"&amp;E66,1,140)</f>
        <v>L1_S2_C6_ANA_Préparation des tests</v>
      </c>
      <c r="N66" s="8">
        <f>IF($B66&lt;&gt;"",VLOOKUP($B66,Listes!$E$8:$H$14,3,FALSE),"")</f>
        <v>1</v>
      </c>
      <c r="O66" s="8" t="str">
        <f>IF($B66&lt;&gt;"",VLOOKUP($B66,Listes!$E$8:$H$14,4,FALSE),"")</f>
        <v>L1_S2</v>
      </c>
      <c r="P66" s="8" t="str">
        <f>IF(C66&lt;&gt;"",VLOOKUP(C66,Listes!$E$17:$F$24,2,FALSE),"")</f>
        <v>C6</v>
      </c>
      <c r="Q66" s="8" t="str">
        <f>VLOOKUP(D66,Listes!$D$35:$E$38,2,FALSE)</f>
        <v>2 Analyse</v>
      </c>
      <c r="R66" s="8" t="str">
        <f>IF(K66&lt;&gt;"",VLOOKUP(K66,Listes!$D$57:$F$78,3,FALSE),"")</f>
        <v>02 Fin analyse</v>
      </c>
    </row>
    <row r="67" spans="1:18" ht="43.5" hidden="1">
      <c r="A67" s="8">
        <f t="shared" si="2"/>
        <v>66</v>
      </c>
      <c r="B67" s="7" t="s">
        <v>181</v>
      </c>
      <c r="C67" s="7" t="s">
        <v>181</v>
      </c>
      <c r="D67" s="7" t="s">
        <v>48</v>
      </c>
      <c r="E67" s="10" t="s">
        <v>191</v>
      </c>
      <c r="F67" s="10" t="s">
        <v>192</v>
      </c>
      <c r="G67" s="7" t="s">
        <v>73</v>
      </c>
      <c r="H67" s="7" t="s">
        <v>42</v>
      </c>
      <c r="I67" s="7" t="s">
        <v>43</v>
      </c>
      <c r="J67" s="7" t="s">
        <v>43</v>
      </c>
      <c r="K67" s="7" t="s">
        <v>111</v>
      </c>
      <c r="L67" s="8" t="str">
        <f>MID(VLOOKUP($B67,Listes!$E$8:$H$14,4,FALSE)&amp;"_"&amp;VLOOKUP($C67,Listes!$E$17:$F$24,2,FALSE)&amp;"_"&amp;VLOOKUP($D67,Listes!$D$35:$F$38,3,FALSE)&amp;"_"&amp;F67,1,40)</f>
        <v>L1_S2_C6_MEO_Exécution_tests_P1</v>
      </c>
      <c r="M67" s="8" t="str">
        <f>MID(VLOOKUP($B67,Listes!$E$8:$H$14,4,FALSE)&amp;"_"&amp;VLOOKUP($C67,Listes!$E$17:$F$24,2,FALSE)&amp;"_"&amp;VLOOKUP($D67,Listes!$D$35:$F$38,3,FALSE)&amp;"_"&amp;E67,1,140)</f>
        <v>L1_S2_C6_MEO_Exécution des tests (P1)</v>
      </c>
      <c r="N67" s="8">
        <f>IF($B67&lt;&gt;"",VLOOKUP($B67,Listes!$E$8:$H$14,3,FALSE),"")</f>
        <v>1</v>
      </c>
      <c r="O67" s="8" t="str">
        <f>IF($B67&lt;&gt;"",VLOOKUP($B67,Listes!$E$8:$H$14,4,FALSE),"")</f>
        <v>L1_S2</v>
      </c>
      <c r="P67" s="8" t="str">
        <f>IF(C67&lt;&gt;"",VLOOKUP(C67,Listes!$E$17:$F$24,2,FALSE),"")</f>
        <v>C6</v>
      </c>
      <c r="Q67" s="8" t="str">
        <f>VLOOKUP(D67,Listes!$D$35:$E$38,2,FALSE)</f>
        <v>3 Mise en œuvre</v>
      </c>
      <c r="R67" s="8" t="str">
        <f>IF(K67&lt;&gt;"",VLOOKUP(K67,Listes!$D$57:$F$78,3,FALSE),"")</f>
        <v>05 MOM S/4H et des évolutions Finance (P1)</v>
      </c>
    </row>
    <row r="68" spans="1:18" ht="43.5" hidden="1">
      <c r="A68" s="8">
        <f t="shared" si="2"/>
        <v>67</v>
      </c>
      <c r="B68" s="7" t="s">
        <v>181</v>
      </c>
      <c r="C68" s="7" t="s">
        <v>181</v>
      </c>
      <c r="D68" s="7" t="s">
        <v>48</v>
      </c>
      <c r="E68" s="10" t="s">
        <v>193</v>
      </c>
      <c r="F68" s="10" t="s">
        <v>194</v>
      </c>
      <c r="G68" s="7" t="s">
        <v>53</v>
      </c>
      <c r="H68" s="7" t="s">
        <v>42</v>
      </c>
      <c r="I68" s="7" t="s">
        <v>43</v>
      </c>
      <c r="J68" s="7" t="s">
        <v>43</v>
      </c>
      <c r="K68" s="7" t="s">
        <v>111</v>
      </c>
      <c r="L68" s="8" t="str">
        <f>MID(VLOOKUP($B68,Listes!$E$8:$H$14,4,FALSE)&amp;"_"&amp;VLOOKUP($C68,Listes!$E$17:$F$24,2,FALSE)&amp;"_"&amp;VLOOKUP($D68,Listes!$D$35:$F$38,3,FALSE)&amp;"_"&amp;F68,1,40)</f>
        <v>L1_S2_C6_MEO_Préparation_tests_P1</v>
      </c>
      <c r="M68" s="8" t="str">
        <f>MID(VLOOKUP($B68,Listes!$E$8:$H$14,4,FALSE)&amp;"_"&amp;VLOOKUP($C68,Listes!$E$17:$F$24,2,FALSE)&amp;"_"&amp;VLOOKUP($D68,Listes!$D$35:$F$38,3,FALSE)&amp;"_"&amp;E68,1,140)</f>
        <v>L1_S2_C6_MEO_Préparation des tests (P1)</v>
      </c>
      <c r="N68" s="8">
        <f>IF($B68&lt;&gt;"",VLOOKUP($B68,Listes!$E$8:$H$14,3,FALSE),"")</f>
        <v>1</v>
      </c>
      <c r="O68" s="8" t="str">
        <f>IF($B68&lt;&gt;"",VLOOKUP($B68,Listes!$E$8:$H$14,4,FALSE),"")</f>
        <v>L1_S2</v>
      </c>
      <c r="P68" s="8" t="str">
        <f>IF(C68&lt;&gt;"",VLOOKUP(C68,Listes!$E$17:$F$24,2,FALSE),"")</f>
        <v>C6</v>
      </c>
      <c r="Q68" s="8" t="str">
        <f>VLOOKUP(D68,Listes!$D$35:$E$38,2,FALSE)</f>
        <v>3 Mise en œuvre</v>
      </c>
      <c r="R68" s="8" t="str">
        <f>IF(K68&lt;&gt;"",VLOOKUP(K68,Listes!$D$57:$F$78,3,FALSE),"")</f>
        <v>05 MOM S/4H et des évolutions Finance (P1)</v>
      </c>
    </row>
    <row r="69" spans="1:18" ht="43.5" hidden="1">
      <c r="A69" s="8">
        <f t="shared" si="2"/>
        <v>68</v>
      </c>
      <c r="B69" s="7" t="s">
        <v>181</v>
      </c>
      <c r="C69" s="7" t="s">
        <v>181</v>
      </c>
      <c r="D69" s="7" t="s">
        <v>48</v>
      </c>
      <c r="E69" s="7" t="s">
        <v>195</v>
      </c>
      <c r="F69" s="7" t="s">
        <v>196</v>
      </c>
      <c r="G69" s="7" t="s">
        <v>197</v>
      </c>
      <c r="H69" s="7" t="s">
        <v>42</v>
      </c>
      <c r="I69" s="7" t="s">
        <v>43</v>
      </c>
      <c r="J69" s="7" t="s">
        <v>43</v>
      </c>
      <c r="K69" s="7" t="s">
        <v>111</v>
      </c>
      <c r="L69" s="8" t="str">
        <f>MID(VLOOKUP($B69,Listes!$E$8:$H$14,4,FALSE)&amp;"_"&amp;VLOOKUP($C69,Listes!$E$17:$F$24,2,FALSE)&amp;"_"&amp;VLOOKUP($D69,Listes!$D$35:$F$38,3,FALSE)&amp;"_"&amp;F69,1,40)</f>
        <v>L1_S2_C6_MEO_Présent_évol_Finance_P1</v>
      </c>
      <c r="M69" s="8" t="str">
        <f>MID(VLOOKUP($B69,Listes!$E$8:$H$14,4,FALSE)&amp;"_"&amp;VLOOKUP($C69,Listes!$E$17:$F$24,2,FALSE)&amp;"_"&amp;VLOOKUP($D69,Listes!$D$35:$F$38,3,FALSE)&amp;"_"&amp;E69,1,140)</f>
        <v>L1_S2_C6_MEO_Présentation des évolutions Finance (P1)</v>
      </c>
      <c r="N69" s="8">
        <f>IF($B69&lt;&gt;"",VLOOKUP($B69,Listes!$E$8:$H$14,3,FALSE),"")</f>
        <v>1</v>
      </c>
      <c r="O69" s="8" t="str">
        <f>IF($B69&lt;&gt;"",VLOOKUP($B69,Listes!$E$8:$H$14,4,FALSE),"")</f>
        <v>L1_S2</v>
      </c>
      <c r="P69" s="8" t="str">
        <f>IF(C69&lt;&gt;"",VLOOKUP(C69,Listes!$E$17:$F$24,2,FALSE),"")</f>
        <v>C6</v>
      </c>
      <c r="Q69" s="8" t="str">
        <f>VLOOKUP(D69,Listes!$D$35:$E$38,2,FALSE)</f>
        <v>3 Mise en œuvre</v>
      </c>
      <c r="R69" s="8" t="str">
        <f>IF(K69&lt;&gt;"",VLOOKUP(K69,Listes!$D$57:$F$78,3,FALSE),"")</f>
        <v>05 MOM S/4H et des évolutions Finance (P1)</v>
      </c>
    </row>
    <row r="70" spans="1:18" ht="43.5" hidden="1">
      <c r="A70" s="8">
        <f t="shared" si="2"/>
        <v>69</v>
      </c>
      <c r="B70" s="7" t="s">
        <v>181</v>
      </c>
      <c r="C70" s="7" t="s">
        <v>181</v>
      </c>
      <c r="D70" s="7" t="s">
        <v>48</v>
      </c>
      <c r="E70" s="10" t="s">
        <v>198</v>
      </c>
      <c r="F70" s="10" t="s">
        <v>199</v>
      </c>
      <c r="G70" s="7" t="s">
        <v>200</v>
      </c>
      <c r="H70" s="7" t="s">
        <v>42</v>
      </c>
      <c r="I70" s="7" t="s">
        <v>43</v>
      </c>
      <c r="J70" s="7" t="s">
        <v>43</v>
      </c>
      <c r="K70" s="7" t="s">
        <v>117</v>
      </c>
      <c r="L70" s="8" t="str">
        <f>MID(VLOOKUP($B70,Listes!$E$8:$H$14,4,FALSE)&amp;"_"&amp;VLOOKUP($C70,Listes!$E$17:$F$24,2,FALSE)&amp;"_"&amp;VLOOKUP($D70,Listes!$D$35:$F$38,3,FALSE)&amp;"_"&amp;F70,1,40)</f>
        <v>L1_S2_C6_MEO_Support_recette_P1</v>
      </c>
      <c r="M70" s="8" t="str">
        <f>MID(VLOOKUP($B70,Listes!$E$8:$H$14,4,FALSE)&amp;"_"&amp;VLOOKUP($C70,Listes!$E$17:$F$24,2,FALSE)&amp;"_"&amp;VLOOKUP($D70,Listes!$D$35:$F$38,3,FALSE)&amp;"_"&amp;E70,1,140)</f>
        <v>L1_S2_C6_MEO_Support à la recette (P1)</v>
      </c>
      <c r="N70" s="8">
        <f>IF($B70&lt;&gt;"",VLOOKUP($B70,Listes!$E$8:$H$14,3,FALSE),"")</f>
        <v>1</v>
      </c>
      <c r="O70" s="8" t="str">
        <f>IF($B70&lt;&gt;"",VLOOKUP($B70,Listes!$E$8:$H$14,4,FALSE),"")</f>
        <v>L1_S2</v>
      </c>
      <c r="P70" s="8" t="str">
        <f>IF(C70&lt;&gt;"",VLOOKUP(C70,Listes!$E$17:$F$24,2,FALSE),"")</f>
        <v>C6</v>
      </c>
      <c r="Q70" s="8" t="str">
        <f>VLOOKUP(D70,Listes!$D$35:$E$38,2,FALSE)</f>
        <v>3 Mise en œuvre</v>
      </c>
      <c r="R70" s="8" t="str">
        <f>IF(K70&lt;&gt;"",VLOOKUP(K70,Listes!$D$57:$F$78,3,FALSE),"")</f>
        <v>08 VA S/4H et des évolutions Finance (P1)</v>
      </c>
    </row>
    <row r="71" spans="1:18" ht="43.5" hidden="1">
      <c r="A71" s="8">
        <f t="shared" si="2"/>
        <v>70</v>
      </c>
      <c r="B71" s="7" t="s">
        <v>181</v>
      </c>
      <c r="C71" s="7" t="s">
        <v>181</v>
      </c>
      <c r="D71" s="7" t="s">
        <v>48</v>
      </c>
      <c r="E71" s="10" t="s">
        <v>201</v>
      </c>
      <c r="F71" s="10" t="s">
        <v>202</v>
      </c>
      <c r="G71" s="7" t="s">
        <v>73</v>
      </c>
      <c r="H71" s="7" t="s">
        <v>42</v>
      </c>
      <c r="I71" s="7" t="s">
        <v>43</v>
      </c>
      <c r="J71" s="7" t="s">
        <v>43</v>
      </c>
      <c r="K71" s="7" t="s">
        <v>203</v>
      </c>
      <c r="L71" s="8" t="str">
        <f>MID(VLOOKUP($B71,Listes!$E$8:$H$14,4,FALSE)&amp;"_"&amp;VLOOKUP($C71,Listes!$E$17:$F$24,2,FALSE)&amp;"_"&amp;VLOOKUP($D71,Listes!$D$35:$F$38,3,FALSE)&amp;"_"&amp;F71,1,40)</f>
        <v>L1_S2_C6_MEO_Exécution_tests_P2</v>
      </c>
      <c r="M71" s="8" t="str">
        <f>MID(VLOOKUP($B71,Listes!$E$8:$H$14,4,FALSE)&amp;"_"&amp;VLOOKUP($C71,Listes!$E$17:$F$24,2,FALSE)&amp;"_"&amp;VLOOKUP($D71,Listes!$D$35:$F$38,3,FALSE)&amp;"_"&amp;E71,1,140)</f>
        <v>L1_S2_C6_MEO_Exécution des tests (P2)</v>
      </c>
      <c r="N71" s="8">
        <f>IF($B71&lt;&gt;"",VLOOKUP($B71,Listes!$E$8:$H$14,3,FALSE),"")</f>
        <v>1</v>
      </c>
      <c r="O71" s="8" t="str">
        <f>IF($B71&lt;&gt;"",VLOOKUP($B71,Listes!$E$8:$H$14,4,FALSE),"")</f>
        <v>L1_S2</v>
      </c>
      <c r="P71" s="8" t="str">
        <f>IF(C71&lt;&gt;"",VLOOKUP(C71,Listes!$E$17:$F$24,2,FALSE),"")</f>
        <v>C6</v>
      </c>
      <c r="Q71" s="8" t="str">
        <f>VLOOKUP(D71,Listes!$D$35:$E$38,2,FALSE)</f>
        <v>3 Mise en œuvre</v>
      </c>
      <c r="R71" s="8" t="str">
        <f>IF(K71&lt;&gt;"",VLOOKUP(K71,Listes!$D$57:$F$78,3,FALSE),"")</f>
        <v>09 MOM évolutions Finance (P2)</v>
      </c>
    </row>
    <row r="72" spans="1:18" ht="29.1" hidden="1">
      <c r="A72" s="8">
        <f t="shared" si="2"/>
        <v>71</v>
      </c>
      <c r="B72" s="7" t="s">
        <v>181</v>
      </c>
      <c r="C72" s="7" t="s">
        <v>181</v>
      </c>
      <c r="D72" s="7" t="s">
        <v>48</v>
      </c>
      <c r="E72" s="10" t="s">
        <v>204</v>
      </c>
      <c r="F72" s="10" t="s">
        <v>205</v>
      </c>
      <c r="G72" s="7" t="s">
        <v>53</v>
      </c>
      <c r="H72" s="7" t="s">
        <v>42</v>
      </c>
      <c r="I72" s="7" t="s">
        <v>43</v>
      </c>
      <c r="J72" s="7" t="s">
        <v>43</v>
      </c>
      <c r="K72" s="7" t="s">
        <v>203</v>
      </c>
      <c r="L72" s="8" t="str">
        <f>MID(VLOOKUP($B72,Listes!$E$8:$H$14,4,FALSE)&amp;"_"&amp;VLOOKUP($C72,Listes!$E$17:$F$24,2,FALSE)&amp;"_"&amp;VLOOKUP($D72,Listes!$D$35:$F$38,3,FALSE)&amp;"_"&amp;F72,1,40)</f>
        <v>L1_S2_C6_MEO_Préparation_tests_P2</v>
      </c>
      <c r="M72" s="8" t="str">
        <f>MID(VLOOKUP($B72,Listes!$E$8:$H$14,4,FALSE)&amp;"_"&amp;VLOOKUP($C72,Listes!$E$17:$F$24,2,FALSE)&amp;"_"&amp;VLOOKUP($D72,Listes!$D$35:$F$38,3,FALSE)&amp;"_"&amp;E72,1,140)</f>
        <v>L1_S2_C6_MEO_Préparation des tests (P2)</v>
      </c>
      <c r="N72" s="8">
        <f>IF($B72&lt;&gt;"",VLOOKUP($B72,Listes!$E$8:$H$14,3,FALSE),"")</f>
        <v>1</v>
      </c>
      <c r="O72" s="8" t="str">
        <f>IF($B72&lt;&gt;"",VLOOKUP($B72,Listes!$E$8:$H$14,4,FALSE),"")</f>
        <v>L1_S2</v>
      </c>
      <c r="P72" s="8" t="str">
        <f>IF(C72&lt;&gt;"",VLOOKUP(C72,Listes!$E$17:$F$24,2,FALSE),"")</f>
        <v>C6</v>
      </c>
      <c r="Q72" s="8" t="str">
        <f>VLOOKUP(D72,Listes!$D$35:$E$38,2,FALSE)</f>
        <v>3 Mise en œuvre</v>
      </c>
      <c r="R72" s="8" t="str">
        <f>IF(K72&lt;&gt;"",VLOOKUP(K72,Listes!$D$57:$F$78,3,FALSE),"")</f>
        <v>09 MOM évolutions Finance (P2)</v>
      </c>
    </row>
    <row r="73" spans="1:18" ht="29.1" hidden="1">
      <c r="A73" s="8">
        <f t="shared" si="2"/>
        <v>72</v>
      </c>
      <c r="B73" s="7" t="s">
        <v>181</v>
      </c>
      <c r="C73" s="7" t="s">
        <v>181</v>
      </c>
      <c r="D73" s="7" t="s">
        <v>48</v>
      </c>
      <c r="E73" s="7" t="s">
        <v>206</v>
      </c>
      <c r="F73" s="7" t="s">
        <v>207</v>
      </c>
      <c r="G73" s="7" t="s">
        <v>208</v>
      </c>
      <c r="H73" s="7" t="s">
        <v>42</v>
      </c>
      <c r="I73" s="7" t="s">
        <v>43</v>
      </c>
      <c r="J73" s="7" t="s">
        <v>43</v>
      </c>
      <c r="K73" s="7" t="s">
        <v>203</v>
      </c>
      <c r="L73" s="8" t="str">
        <f>MID(VLOOKUP($B73,Listes!$E$8:$H$14,4,FALSE)&amp;"_"&amp;VLOOKUP($C73,Listes!$E$17:$F$24,2,FALSE)&amp;"_"&amp;VLOOKUP($D73,Listes!$D$35:$F$38,3,FALSE)&amp;"_"&amp;F73,1,40)</f>
        <v>L1_S2_C6_MEO_Présent_évol_Finance_P2</v>
      </c>
      <c r="M73" s="8" t="str">
        <f>MID(VLOOKUP($B73,Listes!$E$8:$H$14,4,FALSE)&amp;"_"&amp;VLOOKUP($C73,Listes!$E$17:$F$24,2,FALSE)&amp;"_"&amp;VLOOKUP($D73,Listes!$D$35:$F$38,3,FALSE)&amp;"_"&amp;E73,1,140)</f>
        <v>L1_S2_C6_MEO_Présentation des évolutions Finance (P2)</v>
      </c>
      <c r="N73" s="8">
        <f>IF($B73&lt;&gt;"",VLOOKUP($B73,Listes!$E$8:$H$14,3,FALSE),"")</f>
        <v>1</v>
      </c>
      <c r="O73" s="8" t="str">
        <f>IF($B73&lt;&gt;"",VLOOKUP($B73,Listes!$E$8:$H$14,4,FALSE),"")</f>
        <v>L1_S2</v>
      </c>
      <c r="P73" s="8" t="str">
        <f>IF(C73&lt;&gt;"",VLOOKUP(C73,Listes!$E$17:$F$24,2,FALSE),"")</f>
        <v>C6</v>
      </c>
      <c r="Q73" s="8" t="str">
        <f>VLOOKUP(D73,Listes!$D$35:$E$38,2,FALSE)</f>
        <v>3 Mise en œuvre</v>
      </c>
      <c r="R73" s="8" t="str">
        <f>IF(K73&lt;&gt;"",VLOOKUP(K73,Listes!$D$57:$F$78,3,FALSE),"")</f>
        <v>09 MOM évolutions Finance (P2)</v>
      </c>
    </row>
    <row r="74" spans="1:18" ht="43.5" hidden="1">
      <c r="A74" s="8">
        <f t="shared" si="2"/>
        <v>73</v>
      </c>
      <c r="B74" s="7" t="s">
        <v>181</v>
      </c>
      <c r="C74" s="7" t="s">
        <v>181</v>
      </c>
      <c r="D74" s="7" t="s">
        <v>48</v>
      </c>
      <c r="E74" s="10" t="s">
        <v>209</v>
      </c>
      <c r="F74" s="10" t="s">
        <v>210</v>
      </c>
      <c r="G74" s="7" t="s">
        <v>200</v>
      </c>
      <c r="H74" s="7" t="s">
        <v>42</v>
      </c>
      <c r="I74" s="7" t="s">
        <v>43</v>
      </c>
      <c r="J74" s="7" t="s">
        <v>43</v>
      </c>
      <c r="K74" s="7" t="s">
        <v>211</v>
      </c>
      <c r="L74" s="8" t="str">
        <f>MID(VLOOKUP($B74,Listes!$E$8:$H$14,4,FALSE)&amp;"_"&amp;VLOOKUP($C74,Listes!$E$17:$F$24,2,FALSE)&amp;"_"&amp;VLOOKUP($D74,Listes!$D$35:$F$38,3,FALSE)&amp;"_"&amp;F74,1,40)</f>
        <v>L1_S2_C6_MEO_Support_recette_P2</v>
      </c>
      <c r="M74" s="8" t="str">
        <f>MID(VLOOKUP($B74,Listes!$E$8:$H$14,4,FALSE)&amp;"_"&amp;VLOOKUP($C74,Listes!$E$17:$F$24,2,FALSE)&amp;"_"&amp;VLOOKUP($D74,Listes!$D$35:$F$38,3,FALSE)&amp;"_"&amp;E74,1,140)</f>
        <v>L1_S2_C6_MEO_Support à la recette (P2)</v>
      </c>
      <c r="N74" s="8">
        <f>IF($B74&lt;&gt;"",VLOOKUP($B74,Listes!$E$8:$H$14,3,FALSE),"")</f>
        <v>1</v>
      </c>
      <c r="O74" s="8" t="str">
        <f>IF($B74&lt;&gt;"",VLOOKUP($B74,Listes!$E$8:$H$14,4,FALSE),"")</f>
        <v>L1_S2</v>
      </c>
      <c r="P74" s="8" t="str">
        <f>IF(C74&lt;&gt;"",VLOOKUP(C74,Listes!$E$17:$F$24,2,FALSE),"")</f>
        <v>C6</v>
      </c>
      <c r="Q74" s="8" t="str">
        <f>VLOOKUP(D74,Listes!$D$35:$E$38,2,FALSE)</f>
        <v>3 Mise en œuvre</v>
      </c>
      <c r="R74" s="8" t="str">
        <f>IF(K74&lt;&gt;"",VLOOKUP(K74,Listes!$D$57:$F$78,3,FALSE),"")</f>
        <v>12 VA évolutions Finance (P2)</v>
      </c>
    </row>
    <row r="75" spans="1:18" ht="72.599999999999994">
      <c r="A75" s="8">
        <f t="shared" si="2"/>
        <v>74</v>
      </c>
      <c r="B75" s="7" t="s">
        <v>181</v>
      </c>
      <c r="C75" s="7" t="s">
        <v>181</v>
      </c>
      <c r="D75" s="7" t="s">
        <v>48</v>
      </c>
      <c r="E75" s="7" t="s">
        <v>212</v>
      </c>
      <c r="F75" s="7" t="s">
        <v>213</v>
      </c>
      <c r="G75" s="7" t="s">
        <v>214</v>
      </c>
      <c r="H75" s="7" t="s">
        <v>61</v>
      </c>
      <c r="I75" s="7" t="s">
        <v>61</v>
      </c>
      <c r="J75" s="7" t="s">
        <v>61</v>
      </c>
      <c r="K75" s="7" t="s">
        <v>129</v>
      </c>
      <c r="L75" s="8" t="str">
        <f>MID(VLOOKUP($B75,Listes!$E$8:$H$14,4,FALSE)&amp;"_"&amp;VLOOKUP($C75,Listes!$E$17:$F$24,2,FALSE)&amp;"_"&amp;VLOOKUP($D75,Listes!$D$35:$F$38,3,FALSE)&amp;"_"&amp;F75,1,40)</f>
        <v>L1_S2_C6_MEO_Implément_évol_Finance_P1</v>
      </c>
      <c r="M75" s="8" t="str">
        <f>MID(VLOOKUP($B75,Listes!$E$8:$H$14,4,FALSE)&amp;"_"&amp;VLOOKUP($C75,Listes!$E$17:$F$24,2,FALSE)&amp;"_"&amp;VLOOKUP($D75,Listes!$D$35:$F$38,3,FALSE)&amp;"_"&amp;E75,1,140)</f>
        <v>L1_S2_C6_MEO_Implémentation des évolutions Finance (P1)</v>
      </c>
      <c r="N75" s="8">
        <f>IF($B75&lt;&gt;"",VLOOKUP($B75,Listes!$E$8:$H$14,3,FALSE),"")</f>
        <v>1</v>
      </c>
      <c r="O75" s="8" t="str">
        <f>IF($B75&lt;&gt;"",VLOOKUP($B75,Listes!$E$8:$H$14,4,FALSE),"")</f>
        <v>L1_S2</v>
      </c>
      <c r="P75" s="8" t="str">
        <f>IF(C75&lt;&gt;"",VLOOKUP(C75,Listes!$E$17:$F$24,2,FALSE),"")</f>
        <v>C6</v>
      </c>
      <c r="Q75" s="8" t="str">
        <f>VLOOKUP(D75,Listes!$D$35:$E$38,2,FALSE)</f>
        <v>3 Mise en œuvre</v>
      </c>
      <c r="R75" s="8" t="str">
        <f>IF(K75&lt;&gt;"",VLOOKUP(K75,Listes!$D$57:$F$78,3,FALSE),"")</f>
        <v>18 VSR S/4H et des évolutions Finance (P1)</v>
      </c>
    </row>
    <row r="76" spans="1:18" ht="72.599999999999994">
      <c r="A76" s="8">
        <f t="shared" si="2"/>
        <v>75</v>
      </c>
      <c r="B76" s="7" t="s">
        <v>181</v>
      </c>
      <c r="C76" s="7" t="s">
        <v>181</v>
      </c>
      <c r="D76" s="7" t="s">
        <v>48</v>
      </c>
      <c r="E76" s="7" t="s">
        <v>215</v>
      </c>
      <c r="F76" s="7" t="s">
        <v>216</v>
      </c>
      <c r="G76" s="7" t="s">
        <v>217</v>
      </c>
      <c r="H76" s="7" t="s">
        <v>61</v>
      </c>
      <c r="I76" s="7" t="s">
        <v>61</v>
      </c>
      <c r="J76" s="7" t="s">
        <v>61</v>
      </c>
      <c r="K76" s="7" t="s">
        <v>218</v>
      </c>
      <c r="L76" s="8" t="str">
        <f>MID(VLOOKUP($B76,Listes!$E$8:$H$14,4,FALSE)&amp;"_"&amp;VLOOKUP($C76,Listes!$E$17:$F$24,2,FALSE)&amp;"_"&amp;VLOOKUP($D76,Listes!$D$35:$F$38,3,FALSE)&amp;"_"&amp;F76,1,40)</f>
        <v>L1_S2_C6_MEO_Implément_évol_Finance_P2</v>
      </c>
      <c r="M76" s="8" t="str">
        <f>MID(VLOOKUP($B76,Listes!$E$8:$H$14,4,FALSE)&amp;"_"&amp;VLOOKUP($C76,Listes!$E$17:$F$24,2,FALSE)&amp;"_"&amp;VLOOKUP($D76,Listes!$D$35:$F$38,3,FALSE)&amp;"_"&amp;E76,1,140)</f>
        <v>L1_S2_C6_MEO_Implémentation des évolutions Finance (P2)</v>
      </c>
      <c r="N76" s="8">
        <f>IF($B76&lt;&gt;"",VLOOKUP($B76,Listes!$E$8:$H$14,3,FALSE),"")</f>
        <v>1</v>
      </c>
      <c r="O76" s="8" t="str">
        <f>IF($B76&lt;&gt;"",VLOOKUP($B76,Listes!$E$8:$H$14,4,FALSE),"")</f>
        <v>L1_S2</v>
      </c>
      <c r="P76" s="8" t="str">
        <f>IF(C76&lt;&gt;"",VLOOKUP(C76,Listes!$E$17:$F$24,2,FALSE),"")</f>
        <v>C6</v>
      </c>
      <c r="Q76" s="8" t="str">
        <f>VLOOKUP(D76,Listes!$D$35:$E$38,2,FALSE)</f>
        <v>3 Mise en œuvre</v>
      </c>
      <c r="R76" s="8" t="str">
        <f>IF(K76&lt;&gt;"",VLOOKUP(K76,Listes!$D$57:$F$78,3,FALSE),"")</f>
        <v>19 VSR évolutions Finance (P2)</v>
      </c>
    </row>
    <row r="77" spans="1:18" ht="43.5" hidden="1">
      <c r="A77" s="8">
        <f t="shared" si="2"/>
        <v>76</v>
      </c>
      <c r="B77" s="7" t="s">
        <v>181</v>
      </c>
      <c r="C77" s="7" t="s">
        <v>181</v>
      </c>
      <c r="D77" s="7" t="s">
        <v>69</v>
      </c>
      <c r="E77" s="7" t="s">
        <v>219</v>
      </c>
      <c r="F77" s="7" t="s">
        <v>220</v>
      </c>
      <c r="G77" s="7" t="s">
        <v>221</v>
      </c>
      <c r="H77" s="7" t="s">
        <v>42</v>
      </c>
      <c r="I77" s="7" t="s">
        <v>43</v>
      </c>
      <c r="J77" s="7" t="s">
        <v>43</v>
      </c>
      <c r="K77" s="7" t="s">
        <v>129</v>
      </c>
      <c r="L77" s="8" t="str">
        <f>MID(VLOOKUP($B77,Listes!$E$8:$H$14,4,FALSE)&amp;"_"&amp;VLOOKUP($C77,Listes!$E$17:$F$24,2,FALSE)&amp;"_"&amp;VLOOKUP($D77,Listes!$D$35:$F$38,3,FALSE)&amp;"_"&amp;F77,1,40)</f>
        <v>L1_S2_C6_DEP_Support_niveau_4_P1</v>
      </c>
      <c r="M77" s="8" t="str">
        <f>MID(VLOOKUP($B77,Listes!$E$8:$H$14,4,FALSE)&amp;"_"&amp;VLOOKUP($C77,Listes!$E$17:$F$24,2,FALSE)&amp;"_"&amp;VLOOKUP($D77,Listes!$D$35:$F$38,3,FALSE)&amp;"_"&amp;E77,1,140)</f>
        <v>L1_S2_C6_DEP_Support de niveau 4 (P1)</v>
      </c>
      <c r="N77" s="8">
        <f>IF($B77&lt;&gt;"",VLOOKUP($B77,Listes!$E$8:$H$14,3,FALSE),"")</f>
        <v>1</v>
      </c>
      <c r="O77" s="8" t="str">
        <f>IF($B77&lt;&gt;"",VLOOKUP($B77,Listes!$E$8:$H$14,4,FALSE),"")</f>
        <v>L1_S2</v>
      </c>
      <c r="P77" s="8" t="str">
        <f>IF(C77&lt;&gt;"",VLOOKUP(C77,Listes!$E$17:$F$24,2,FALSE),"")</f>
        <v>C6</v>
      </c>
      <c r="Q77" s="8" t="str">
        <f>VLOOKUP(D77,Listes!$D$35:$E$38,2,FALSE)</f>
        <v>4 Déploiement</v>
      </c>
      <c r="R77" s="8" t="str">
        <f>IF(K77&lt;&gt;"",VLOOKUP(K77,Listes!$D$57:$F$78,3,FALSE),"")</f>
        <v>18 VSR S/4H et des évolutions Finance (P1)</v>
      </c>
    </row>
    <row r="78" spans="1:18" ht="43.5" hidden="1">
      <c r="A78" s="8">
        <f t="shared" si="2"/>
        <v>77</v>
      </c>
      <c r="B78" s="7" t="s">
        <v>181</v>
      </c>
      <c r="C78" s="7" t="s">
        <v>181</v>
      </c>
      <c r="D78" s="7" t="s">
        <v>69</v>
      </c>
      <c r="E78" s="7" t="s">
        <v>222</v>
      </c>
      <c r="F78" s="7" t="s">
        <v>223</v>
      </c>
      <c r="G78" s="7" t="s">
        <v>221</v>
      </c>
      <c r="H78" s="7" t="s">
        <v>42</v>
      </c>
      <c r="I78" s="7" t="s">
        <v>43</v>
      </c>
      <c r="J78" s="7" t="s">
        <v>43</v>
      </c>
      <c r="K78" s="7" t="s">
        <v>218</v>
      </c>
      <c r="L78" s="8" t="str">
        <f>MID(VLOOKUP($B78,Listes!$E$8:$H$14,4,FALSE)&amp;"_"&amp;VLOOKUP($C78,Listes!$E$17:$F$24,2,FALSE)&amp;"_"&amp;VLOOKUP($D78,Listes!$D$35:$F$38,3,FALSE)&amp;"_"&amp;F78,1,40)</f>
        <v>L1_S2_C6_DEP_Support_niveau_4_P2</v>
      </c>
      <c r="M78" s="8" t="str">
        <f>MID(VLOOKUP($B78,Listes!$E$8:$H$14,4,FALSE)&amp;"_"&amp;VLOOKUP($C78,Listes!$E$17:$F$24,2,FALSE)&amp;"_"&amp;VLOOKUP($D78,Listes!$D$35:$F$38,3,FALSE)&amp;"_"&amp;E78,1,140)</f>
        <v>L1_S2_C6_DEP_Support de niveau 4 (P2)</v>
      </c>
      <c r="N78" s="8">
        <f>IF($B78&lt;&gt;"",VLOOKUP($B78,Listes!$E$8:$H$14,3,FALSE),"")</f>
        <v>1</v>
      </c>
      <c r="O78" s="8" t="str">
        <f>IF($B78&lt;&gt;"",VLOOKUP($B78,Listes!$E$8:$H$14,4,FALSE),"")</f>
        <v>L1_S2</v>
      </c>
      <c r="P78" s="8" t="str">
        <f>IF(C78&lt;&gt;"",VLOOKUP(C78,Listes!$E$17:$F$24,2,FALSE),"")</f>
        <v>C6</v>
      </c>
      <c r="Q78" s="8" t="str">
        <f>VLOOKUP(D78,Listes!$D$35:$E$38,2,FALSE)</f>
        <v>4 Déploiement</v>
      </c>
      <c r="R78" s="8" t="str">
        <f>IF(K78&lt;&gt;"",VLOOKUP(K78,Listes!$D$57:$F$78,3,FALSE),"")</f>
        <v>19 VSR évolutions Finance (P2)</v>
      </c>
    </row>
    <row r="79" spans="1:18" ht="43.5" hidden="1">
      <c r="A79" s="8">
        <f t="shared" si="2"/>
        <v>78</v>
      </c>
      <c r="B79" s="7" t="s">
        <v>224</v>
      </c>
      <c r="C79" s="7" t="s">
        <v>224</v>
      </c>
      <c r="D79" s="7" t="s">
        <v>69</v>
      </c>
      <c r="E79" s="7" t="s">
        <v>225</v>
      </c>
      <c r="F79" s="7" t="s">
        <v>226</v>
      </c>
      <c r="G79" s="7" t="s">
        <v>227</v>
      </c>
      <c r="H79" s="7" t="s">
        <v>61</v>
      </c>
      <c r="I79" s="7" t="s">
        <v>43</v>
      </c>
      <c r="J79" s="7" t="s">
        <v>43</v>
      </c>
      <c r="K79" s="7" t="s">
        <v>228</v>
      </c>
      <c r="L79" s="8" t="str">
        <f>MID(VLOOKUP($B79,Listes!$E$8:$H$14,4,FALSE)&amp;"_"&amp;VLOOKUP($C79,Listes!$E$17:$F$24,2,FALSE)&amp;"_"&amp;VLOOKUP($D79,Listes!$D$35:$F$38,3,FALSE)&amp;"_"&amp;F79,1,40)</f>
        <v>L1_S3_C7_DEP_Conception_évol_compl</v>
      </c>
      <c r="M79" s="8" t="str">
        <f>MID(VLOOKUP($B79,Listes!$E$8:$H$14,4,FALSE)&amp;"_"&amp;VLOOKUP($C79,Listes!$E$17:$F$24,2,FALSE)&amp;"_"&amp;VLOOKUP($D79,Listes!$D$35:$F$38,3,FALSE)&amp;"_"&amp;E79,1,140)</f>
        <v xml:space="preserve">L1_S3_C7_DEP_Conception des évolutions complémentaires </v>
      </c>
      <c r="N79" s="8">
        <f>IF($B79&lt;&gt;"",VLOOKUP($B79,Listes!$E$8:$H$14,3,FALSE),"")</f>
        <v>1</v>
      </c>
      <c r="O79" s="8" t="str">
        <f>IF($B79&lt;&gt;"",VLOOKUP($B79,Listes!$E$8:$H$14,4,FALSE),"")</f>
        <v>L1_S3</v>
      </c>
      <c r="P79" s="8" t="str">
        <f>IF(C79&lt;&gt;"",VLOOKUP(C79,Listes!$E$17:$F$24,2,FALSE),"")</f>
        <v>C7</v>
      </c>
      <c r="Q79" s="8" t="str">
        <f>VLOOKUP(D79,Listes!$D$35:$E$38,2,FALSE)</f>
        <v>4 Déploiement</v>
      </c>
      <c r="R79" s="8" t="str">
        <f>IF(K79&lt;&gt;"",VLOOKUP(K79,Listes!$D$57:$F$78,3,FALSE),"")</f>
        <v>15 Fin de conception des évolutions complémentaires</v>
      </c>
    </row>
    <row r="80" spans="1:18" ht="57.95" hidden="1">
      <c r="A80" s="8">
        <f t="shared" si="2"/>
        <v>79</v>
      </c>
      <c r="B80" s="7" t="s">
        <v>224</v>
      </c>
      <c r="C80" s="7" t="s">
        <v>224</v>
      </c>
      <c r="D80" s="7" t="s">
        <v>69</v>
      </c>
      <c r="E80" s="10" t="s">
        <v>188</v>
      </c>
      <c r="F80" s="10" t="s">
        <v>189</v>
      </c>
      <c r="G80" s="7" t="s">
        <v>229</v>
      </c>
      <c r="H80" s="7" t="s">
        <v>42</v>
      </c>
      <c r="I80" s="7" t="s">
        <v>43</v>
      </c>
      <c r="J80" s="7" t="s">
        <v>43</v>
      </c>
      <c r="K80" s="7" t="s">
        <v>230</v>
      </c>
      <c r="L80" s="8" t="str">
        <f>MID(VLOOKUP($B80,Listes!$E$8:$H$14,4,FALSE)&amp;"_"&amp;VLOOKUP($C80,Listes!$E$17:$F$24,2,FALSE)&amp;"_"&amp;VLOOKUP($D80,Listes!$D$35:$F$38,3,FALSE)&amp;"_"&amp;F80,1,40)</f>
        <v>L1_S3_C7_DEP_Préparation_tests</v>
      </c>
      <c r="M80" s="8" t="str">
        <f>MID(VLOOKUP($B80,Listes!$E$8:$H$14,4,FALSE)&amp;"_"&amp;VLOOKUP($C80,Listes!$E$17:$F$24,2,FALSE)&amp;"_"&amp;VLOOKUP($D80,Listes!$D$35:$F$38,3,FALSE)&amp;"_"&amp;E80,1,140)</f>
        <v>L1_S3_C7_DEP_Préparation des tests</v>
      </c>
      <c r="N80" s="8">
        <f>IF($B80&lt;&gt;"",VLOOKUP($B80,Listes!$E$8:$H$14,3,FALSE),"")</f>
        <v>1</v>
      </c>
      <c r="O80" s="8" t="str">
        <f>IF($B80&lt;&gt;"",VLOOKUP($B80,Listes!$E$8:$H$14,4,FALSE),"")</f>
        <v>L1_S3</v>
      </c>
      <c r="P80" s="8" t="str">
        <f>IF(C80&lt;&gt;"",VLOOKUP(C80,Listes!$E$17:$F$24,2,FALSE),"")</f>
        <v>C7</v>
      </c>
      <c r="Q80" s="8" t="str">
        <f>VLOOKUP(D80,Listes!$D$35:$E$38,2,FALSE)</f>
        <v>4 Déploiement</v>
      </c>
      <c r="R80" s="8" t="str">
        <f>IF(K80&lt;&gt;"",VLOOKUP(K80,Listes!$D$57:$F$78,3,FALSE),"")</f>
        <v>16 MOM évolutions complémentaires</v>
      </c>
    </row>
    <row r="81" spans="1:18" ht="43.5" hidden="1">
      <c r="A81" s="8">
        <f t="shared" si="2"/>
        <v>80</v>
      </c>
      <c r="B81" s="7" t="s">
        <v>224</v>
      </c>
      <c r="C81" s="7" t="s">
        <v>224</v>
      </c>
      <c r="D81" s="7" t="s">
        <v>69</v>
      </c>
      <c r="E81" s="10" t="s">
        <v>231</v>
      </c>
      <c r="F81" s="10" t="s">
        <v>50</v>
      </c>
      <c r="G81" s="7" t="s">
        <v>73</v>
      </c>
      <c r="H81" s="7" t="s">
        <v>42</v>
      </c>
      <c r="I81" s="7" t="s">
        <v>43</v>
      </c>
      <c r="J81" s="7" t="s">
        <v>43</v>
      </c>
      <c r="K81" s="7" t="s">
        <v>230</v>
      </c>
      <c r="L81" s="8" t="str">
        <f>MID(VLOOKUP($B81,Listes!$E$8:$H$14,4,FALSE)&amp;"_"&amp;VLOOKUP($C81,Listes!$E$17:$F$24,2,FALSE)&amp;"_"&amp;VLOOKUP($D81,Listes!$D$35:$F$38,3,FALSE)&amp;"_"&amp;F81,1,40)</f>
        <v>L1_S3_C7_DEP_Exécution_tests</v>
      </c>
      <c r="M81" s="8" t="str">
        <f>MID(VLOOKUP($B81,Listes!$E$8:$H$14,4,FALSE)&amp;"_"&amp;VLOOKUP($C81,Listes!$E$17:$F$24,2,FALSE)&amp;"_"&amp;VLOOKUP($D81,Listes!$D$35:$F$38,3,FALSE)&amp;"_"&amp;E81,1,140)</f>
        <v xml:space="preserve">L1_S3_C7_DEP_Exécution des tests </v>
      </c>
      <c r="N81" s="8">
        <f>IF($B81&lt;&gt;"",VLOOKUP($B81,Listes!$E$8:$H$14,3,FALSE),"")</f>
        <v>1</v>
      </c>
      <c r="O81" s="8" t="str">
        <f>IF($B81&lt;&gt;"",VLOOKUP($B81,Listes!$E$8:$H$14,4,FALSE),"")</f>
        <v>L1_S3</v>
      </c>
      <c r="P81" s="8" t="str">
        <f>IF(C81&lt;&gt;"",VLOOKUP(C81,Listes!$E$17:$F$24,2,FALSE),"")</f>
        <v>C7</v>
      </c>
      <c r="Q81" s="8" t="str">
        <f>VLOOKUP(D81,Listes!$D$35:$E$38,2,FALSE)</f>
        <v>4 Déploiement</v>
      </c>
      <c r="R81" s="8" t="str">
        <f>IF(K81&lt;&gt;"",VLOOKUP(K81,Listes!$D$57:$F$78,3,FALSE),"")</f>
        <v>16 MOM évolutions complémentaires</v>
      </c>
    </row>
    <row r="82" spans="1:18" ht="29.1" hidden="1">
      <c r="A82" s="8">
        <f t="shared" si="2"/>
        <v>81</v>
      </c>
      <c r="B82" s="7" t="s">
        <v>224</v>
      </c>
      <c r="C82" s="7" t="s">
        <v>224</v>
      </c>
      <c r="D82" s="7" t="s">
        <v>69</v>
      </c>
      <c r="E82" s="7" t="s">
        <v>232</v>
      </c>
      <c r="F82" s="7" t="s">
        <v>233</v>
      </c>
      <c r="G82" s="7" t="s">
        <v>234</v>
      </c>
      <c r="H82" s="7" t="s">
        <v>42</v>
      </c>
      <c r="I82" s="7" t="s">
        <v>43</v>
      </c>
      <c r="J82" s="7" t="s">
        <v>43</v>
      </c>
      <c r="K82" s="7" t="s">
        <v>230</v>
      </c>
      <c r="L82" s="8" t="str">
        <f>MID(VLOOKUP($B82,Listes!$E$8:$H$14,4,FALSE)&amp;"_"&amp;VLOOKUP($C82,Listes!$E$17:$F$24,2,FALSE)&amp;"_"&amp;VLOOKUP($D82,Listes!$D$35:$F$38,3,FALSE)&amp;"_"&amp;F82,1,40)</f>
        <v>L1_S3_C7_DEP_Présentation_évol_compl</v>
      </c>
      <c r="M82" s="8" t="str">
        <f>MID(VLOOKUP($B82,Listes!$E$8:$H$14,4,FALSE)&amp;"_"&amp;VLOOKUP($C82,Listes!$E$17:$F$24,2,FALSE)&amp;"_"&amp;VLOOKUP($D82,Listes!$D$35:$F$38,3,FALSE)&amp;"_"&amp;E82,1,140)</f>
        <v xml:space="preserve">L1_S3_C7_DEP_Présentation des évolutions complémentaires </v>
      </c>
      <c r="N82" s="8">
        <f>IF($B82&lt;&gt;"",VLOOKUP($B82,Listes!$E$8:$H$14,3,FALSE),"")</f>
        <v>1</v>
      </c>
      <c r="O82" s="8" t="str">
        <f>IF($B82&lt;&gt;"",VLOOKUP($B82,Listes!$E$8:$H$14,4,FALSE),"")</f>
        <v>L1_S3</v>
      </c>
      <c r="P82" s="8" t="str">
        <f>IF(C82&lt;&gt;"",VLOOKUP(C82,Listes!$E$17:$F$24,2,FALSE),"")</f>
        <v>C7</v>
      </c>
      <c r="Q82" s="8" t="str">
        <f>VLOOKUP(D82,Listes!$D$35:$E$38,2,FALSE)</f>
        <v>4 Déploiement</v>
      </c>
      <c r="R82" s="8" t="str">
        <f>IF(K82&lt;&gt;"",VLOOKUP(K82,Listes!$D$57:$F$78,3,FALSE),"")</f>
        <v>16 MOM évolutions complémentaires</v>
      </c>
    </row>
    <row r="83" spans="1:18" ht="43.5" hidden="1">
      <c r="A83" s="8">
        <f t="shared" si="2"/>
        <v>82</v>
      </c>
      <c r="B83" s="7" t="s">
        <v>224</v>
      </c>
      <c r="C83" s="7" t="s">
        <v>224</v>
      </c>
      <c r="D83" s="7" t="s">
        <v>69</v>
      </c>
      <c r="E83" s="10" t="s">
        <v>235</v>
      </c>
      <c r="F83" s="10" t="s">
        <v>119</v>
      </c>
      <c r="G83" s="7" t="s">
        <v>200</v>
      </c>
      <c r="H83" s="7" t="s">
        <v>42</v>
      </c>
      <c r="I83" s="7" t="s">
        <v>43</v>
      </c>
      <c r="J83" s="7" t="s">
        <v>43</v>
      </c>
      <c r="K83" s="7" t="s">
        <v>236</v>
      </c>
      <c r="L83" s="8" t="str">
        <f>MID(VLOOKUP($B83,Listes!$E$8:$H$14,4,FALSE)&amp;"_"&amp;VLOOKUP($C83,Listes!$E$17:$F$24,2,FALSE)&amp;"_"&amp;VLOOKUP($D83,Listes!$D$35:$F$38,3,FALSE)&amp;"_"&amp;F83,1,40)</f>
        <v>L1_S3_C7_DEP_Support_recette</v>
      </c>
      <c r="M83" s="8" t="str">
        <f>MID(VLOOKUP($B83,Listes!$E$8:$H$14,4,FALSE)&amp;"_"&amp;VLOOKUP($C83,Listes!$E$17:$F$24,2,FALSE)&amp;"_"&amp;VLOOKUP($D83,Listes!$D$35:$F$38,3,FALSE)&amp;"_"&amp;E83,1,140)</f>
        <v xml:space="preserve">L1_S3_C7_DEP_Support à la recette </v>
      </c>
      <c r="N83" s="8">
        <f>IF($B83&lt;&gt;"",VLOOKUP($B83,Listes!$E$8:$H$14,3,FALSE),"")</f>
        <v>1</v>
      </c>
      <c r="O83" s="8" t="str">
        <f>IF($B83&lt;&gt;"",VLOOKUP($B83,Listes!$E$8:$H$14,4,FALSE),"")</f>
        <v>L1_S3</v>
      </c>
      <c r="P83" s="8" t="str">
        <f>IF(C83&lt;&gt;"",VLOOKUP(C83,Listes!$E$17:$F$24,2,FALSE),"")</f>
        <v>C7</v>
      </c>
      <c r="Q83" s="8" t="str">
        <f>VLOOKUP(D83,Listes!$D$35:$E$38,2,FALSE)</f>
        <v>4 Déploiement</v>
      </c>
      <c r="R83" s="8" t="str">
        <f>IF(K83&lt;&gt;"",VLOOKUP(K83,Listes!$D$57:$F$78,3,FALSE),"")</f>
        <v>17 VA évolutions complémentaires</v>
      </c>
    </row>
    <row r="84" spans="1:18" ht="72.599999999999994">
      <c r="A84" s="8">
        <f t="shared" si="2"/>
        <v>83</v>
      </c>
      <c r="B84" s="7" t="s">
        <v>224</v>
      </c>
      <c r="C84" s="7" t="s">
        <v>224</v>
      </c>
      <c r="D84" s="7" t="s">
        <v>69</v>
      </c>
      <c r="E84" s="7" t="s">
        <v>237</v>
      </c>
      <c r="F84" s="7" t="s">
        <v>238</v>
      </c>
      <c r="G84" s="7" t="s">
        <v>239</v>
      </c>
      <c r="H84" s="7" t="s">
        <v>61</v>
      </c>
      <c r="I84" s="7" t="s">
        <v>61</v>
      </c>
      <c r="J84" s="7" t="s">
        <v>61</v>
      </c>
      <c r="K84" s="7" t="s">
        <v>240</v>
      </c>
      <c r="L84" s="8" t="str">
        <f>MID(VLOOKUP($B84,Listes!$E$8:$H$14,4,FALSE)&amp;"_"&amp;VLOOKUP($C84,Listes!$E$17:$F$24,2,FALSE)&amp;"_"&amp;VLOOKUP($D84,Listes!$D$35:$F$38,3,FALSE)&amp;"_"&amp;F84,1,40)</f>
        <v>L1_S3_C7_DEP_Implémentation_évol_compl</v>
      </c>
      <c r="M84" s="8" t="str">
        <f>MID(VLOOKUP($B84,Listes!$E$8:$H$14,4,FALSE)&amp;"_"&amp;VLOOKUP($C84,Listes!$E$17:$F$24,2,FALSE)&amp;"_"&amp;VLOOKUP($D84,Listes!$D$35:$F$38,3,FALSE)&amp;"_"&amp;E84,1,140)</f>
        <v xml:space="preserve">L1_S3_C7_DEP_Implémentation des évolutions complémentaires </v>
      </c>
      <c r="N84" s="8">
        <f>IF($B84&lt;&gt;"",VLOOKUP($B84,Listes!$E$8:$H$14,3,FALSE),"")</f>
        <v>1</v>
      </c>
      <c r="O84" s="8" t="str">
        <f>IF($B84&lt;&gt;"",VLOOKUP($B84,Listes!$E$8:$H$14,4,FALSE),"")</f>
        <v>L1_S3</v>
      </c>
      <c r="P84" s="8" t="str">
        <f>IF(C84&lt;&gt;"",VLOOKUP(C84,Listes!$E$17:$F$24,2,FALSE),"")</f>
        <v>C7</v>
      </c>
      <c r="Q84" s="8" t="str">
        <f>VLOOKUP(D84,Listes!$D$35:$E$38,2,FALSE)</f>
        <v>4 Déploiement</v>
      </c>
      <c r="R84" s="8" t="str">
        <f>IF(K84&lt;&gt;"",VLOOKUP(K84,Listes!$D$57:$F$78,3,FALSE),"")</f>
        <v>20 VSR évolutions complémentaires</v>
      </c>
    </row>
    <row r="85" spans="1:18" ht="43.5" hidden="1">
      <c r="A85" s="8">
        <f t="shared" si="2"/>
        <v>84</v>
      </c>
      <c r="B85" s="7" t="s">
        <v>224</v>
      </c>
      <c r="C85" s="7" t="s">
        <v>224</v>
      </c>
      <c r="D85" s="7" t="s">
        <v>69</v>
      </c>
      <c r="E85" s="7" t="s">
        <v>54</v>
      </c>
      <c r="F85" s="7" t="s">
        <v>55</v>
      </c>
      <c r="G85" s="7" t="s">
        <v>221</v>
      </c>
      <c r="H85" s="7" t="s">
        <v>42</v>
      </c>
      <c r="I85" s="7" t="s">
        <v>43</v>
      </c>
      <c r="J85" s="7" t="s">
        <v>43</v>
      </c>
      <c r="K85" s="7" t="s">
        <v>240</v>
      </c>
      <c r="L85" s="8" t="str">
        <f>MID(VLOOKUP($B85,Listes!$E$8:$H$14,4,FALSE)&amp;"_"&amp;VLOOKUP($C85,Listes!$E$17:$F$24,2,FALSE)&amp;"_"&amp;VLOOKUP($D85,Listes!$D$35:$F$38,3,FALSE)&amp;"_"&amp;F85,1,40)</f>
        <v>L1_S3_C7_DEP_Support_niveau_4</v>
      </c>
      <c r="M85" s="8" t="str">
        <f>MID(VLOOKUP($B85,Listes!$E$8:$H$14,4,FALSE)&amp;"_"&amp;VLOOKUP($C85,Listes!$E$17:$F$24,2,FALSE)&amp;"_"&amp;VLOOKUP($D85,Listes!$D$35:$F$38,3,FALSE)&amp;"_"&amp;E85,1,140)</f>
        <v>L1_S3_C7_DEP_Support de niveau 4</v>
      </c>
      <c r="N85" s="8">
        <f>IF($B85&lt;&gt;"",VLOOKUP($B85,Listes!$E$8:$H$14,3,FALSE),"")</f>
        <v>1</v>
      </c>
      <c r="O85" s="8" t="str">
        <f>IF($B85&lt;&gt;"",VLOOKUP($B85,Listes!$E$8:$H$14,4,FALSE),"")</f>
        <v>L1_S3</v>
      </c>
      <c r="P85" s="8" t="str">
        <f>IF(C85&lt;&gt;"",VLOOKUP(C85,Listes!$E$17:$F$24,2,FALSE),"")</f>
        <v>C7</v>
      </c>
      <c r="Q85" s="8" t="str">
        <f>VLOOKUP(D85,Listes!$D$35:$E$38,2,FALSE)</f>
        <v>4 Déploiement</v>
      </c>
      <c r="R85" s="8" t="str">
        <f>IF(K85&lt;&gt;"",VLOOKUP(K85,Listes!$D$57:$F$78,3,FALSE),"")</f>
        <v>20 VSR évolutions complémentaires</v>
      </c>
    </row>
    <row r="86" spans="1:18" ht="188.45" hidden="1">
      <c r="A86" s="8">
        <f t="shared" si="2"/>
        <v>85</v>
      </c>
      <c r="B86" s="7" t="s">
        <v>241</v>
      </c>
      <c r="C86" s="7" t="s">
        <v>79</v>
      </c>
      <c r="D86" s="7" t="s">
        <v>80</v>
      </c>
      <c r="E86" s="10" t="s">
        <v>242</v>
      </c>
      <c r="F86" s="10" t="s">
        <v>243</v>
      </c>
      <c r="G86" s="7" t="s">
        <v>244</v>
      </c>
      <c r="H86" s="7" t="s">
        <v>42</v>
      </c>
      <c r="I86" s="7" t="s">
        <v>43</v>
      </c>
      <c r="J86" s="7" t="s">
        <v>43</v>
      </c>
      <c r="K86" s="7" t="s">
        <v>84</v>
      </c>
      <c r="L86" s="8" t="str">
        <f>MID(VLOOKUP($B86,Listes!$E$8:$H$14,4,FALSE)&amp;"_"&amp;VLOOKUP($C86,Listes!$E$17:$F$24,2,FALSE)&amp;"_"&amp;VLOOKUP($D86,Listes!$D$35:$F$38,3,FALSE)&amp;"_"&amp;F86,1,40)</f>
        <v>L2_S1_C3_INI_Pilotage_programme</v>
      </c>
      <c r="M86" s="8" t="str">
        <f>MID(VLOOKUP($B86,Listes!$E$8:$H$14,4,FALSE)&amp;"_"&amp;VLOOKUP($C86,Listes!$E$17:$F$24,2,FALSE)&amp;"_"&amp;VLOOKUP($D86,Listes!$D$35:$F$38,3,FALSE)&amp;"_"&amp;E86,1,140)</f>
        <v>L2_S1_C3_INI_Pilotage du programme</v>
      </c>
      <c r="N86" s="8">
        <f>IF($B86&lt;&gt;"",VLOOKUP($B86,Listes!$E$8:$H$14,3,FALSE),"")</f>
        <v>2</v>
      </c>
      <c r="O86" s="8" t="str">
        <f>IF($B86&lt;&gt;"",VLOOKUP($B86,Listes!$E$8:$H$14,4,FALSE),"")</f>
        <v>L2_S1</v>
      </c>
      <c r="P86" s="8" t="str">
        <f>IF(C86&lt;&gt;"",VLOOKUP(C86,Listes!$E$17:$F$24,2,FALSE),"")</f>
        <v>C3</v>
      </c>
      <c r="Q86" s="8" t="str">
        <f>VLOOKUP(D86,Listes!$D$35:$E$38,2,FALSE)</f>
        <v>1 Initialisation</v>
      </c>
      <c r="R86" s="8" t="str">
        <f>IF(K86&lt;&gt;"",VLOOKUP(K86,Listes!$D$57:$F$78,3,FALSE),"")</f>
        <v>01 Fin initialisation</v>
      </c>
    </row>
    <row r="87" spans="1:18" ht="29.1" hidden="1">
      <c r="A87" s="8">
        <f t="shared" si="2"/>
        <v>86</v>
      </c>
      <c r="B87" s="7" t="s">
        <v>241</v>
      </c>
      <c r="C87" s="7" t="s">
        <v>79</v>
      </c>
      <c r="D87" s="7" t="s">
        <v>38</v>
      </c>
      <c r="E87" s="10" t="s">
        <v>245</v>
      </c>
      <c r="F87" s="10" t="s">
        <v>246</v>
      </c>
      <c r="G87" s="7" t="s">
        <v>247</v>
      </c>
      <c r="H87" s="7" t="s">
        <v>42</v>
      </c>
      <c r="I87" s="7" t="s">
        <v>43</v>
      </c>
      <c r="J87" s="7" t="s">
        <v>43</v>
      </c>
      <c r="K87" s="7" t="s">
        <v>44</v>
      </c>
      <c r="L87" s="8" t="str">
        <f>MID(VLOOKUP($B87,Listes!$E$8:$H$14,4,FALSE)&amp;"_"&amp;VLOOKUP($C87,Listes!$E$17:$F$24,2,FALSE)&amp;"_"&amp;VLOOKUP($D87,Listes!$D$35:$F$38,3,FALSE)&amp;"_"&amp;F87,1,40)</f>
        <v>L2_S1_C3_ANA_Définition_strat_recette</v>
      </c>
      <c r="M87" s="8" t="str">
        <f>MID(VLOOKUP($B87,Listes!$E$8:$H$14,4,FALSE)&amp;"_"&amp;VLOOKUP($C87,Listes!$E$17:$F$24,2,FALSE)&amp;"_"&amp;VLOOKUP($D87,Listes!$D$35:$F$38,3,FALSE)&amp;"_"&amp;E87,1,140)</f>
        <v>L2_S1_C3_ANA_Définition de la stratégie de recette</v>
      </c>
      <c r="N87" s="8">
        <f>IF($B87&lt;&gt;"",VLOOKUP($B87,Listes!$E$8:$H$14,3,FALSE),"")</f>
        <v>2</v>
      </c>
      <c r="O87" s="8" t="str">
        <f>IF($B87&lt;&gt;"",VLOOKUP($B87,Listes!$E$8:$H$14,4,FALSE),"")</f>
        <v>L2_S1</v>
      </c>
      <c r="P87" s="8" t="str">
        <f>IF(C87&lt;&gt;"",VLOOKUP(C87,Listes!$E$17:$F$24,2,FALSE),"")</f>
        <v>C3</v>
      </c>
      <c r="Q87" s="8" t="str">
        <f>VLOOKUP(D87,Listes!$D$35:$E$38,2,FALSE)</f>
        <v>2 Analyse</v>
      </c>
      <c r="R87" s="8" t="str">
        <f>IF(K87&lt;&gt;"",VLOOKUP(K87,Listes!$D$57:$F$78,3,FALSE),"")</f>
        <v>02 Fin analyse</v>
      </c>
    </row>
    <row r="88" spans="1:18" ht="116.1" hidden="1">
      <c r="A88" s="8">
        <f t="shared" si="2"/>
        <v>87</v>
      </c>
      <c r="B88" s="7" t="s">
        <v>241</v>
      </c>
      <c r="C88" s="7" t="s">
        <v>79</v>
      </c>
      <c r="D88" s="7" t="s">
        <v>38</v>
      </c>
      <c r="E88" s="10" t="s">
        <v>242</v>
      </c>
      <c r="F88" s="10" t="s">
        <v>243</v>
      </c>
      <c r="G88" s="7" t="s">
        <v>248</v>
      </c>
      <c r="H88" s="7" t="s">
        <v>42</v>
      </c>
      <c r="I88" s="7" t="s">
        <v>43</v>
      </c>
      <c r="J88" s="7" t="s">
        <v>43</v>
      </c>
      <c r="K88" s="7" t="s">
        <v>44</v>
      </c>
      <c r="L88" s="8" t="str">
        <f>MID(VLOOKUP($B88,Listes!$E$8:$H$14,4,FALSE)&amp;"_"&amp;VLOOKUP($C88,Listes!$E$17:$F$24,2,FALSE)&amp;"_"&amp;VLOOKUP($D88,Listes!$D$35:$F$38,3,FALSE)&amp;"_"&amp;F88,1,40)</f>
        <v>L2_S1_C3_ANA_Pilotage_programme</v>
      </c>
      <c r="M88" s="8" t="str">
        <f>MID(VLOOKUP($B88,Listes!$E$8:$H$14,4,FALSE)&amp;"_"&amp;VLOOKUP($C88,Listes!$E$17:$F$24,2,FALSE)&amp;"_"&amp;VLOOKUP($D88,Listes!$D$35:$F$38,3,FALSE)&amp;"_"&amp;E88,1,140)</f>
        <v>L2_S1_C3_ANA_Pilotage du programme</v>
      </c>
      <c r="N88" s="8">
        <f>IF($B88&lt;&gt;"",VLOOKUP($B88,Listes!$E$8:$H$14,3,FALSE),"")</f>
        <v>2</v>
      </c>
      <c r="O88" s="8" t="str">
        <f>IF($B88&lt;&gt;"",VLOOKUP($B88,Listes!$E$8:$H$14,4,FALSE),"")</f>
        <v>L2_S1</v>
      </c>
      <c r="P88" s="8" t="str">
        <f>IF(C88&lt;&gt;"",VLOOKUP(C88,Listes!$E$17:$F$24,2,FALSE),"")</f>
        <v>C3</v>
      </c>
      <c r="Q88" s="8" t="str">
        <f>VLOOKUP(D88,Listes!$D$35:$E$38,2,FALSE)</f>
        <v>2 Analyse</v>
      </c>
      <c r="R88" s="8" t="str">
        <f>IF(K88&lt;&gt;"",VLOOKUP(K88,Listes!$D$57:$F$78,3,FALSE),"")</f>
        <v>02 Fin analyse</v>
      </c>
    </row>
    <row r="89" spans="1:18" ht="29.1" hidden="1">
      <c r="A89" s="8">
        <f t="shared" si="2"/>
        <v>88</v>
      </c>
      <c r="B89" s="7" t="s">
        <v>241</v>
      </c>
      <c r="C89" s="7" t="s">
        <v>79</v>
      </c>
      <c r="D89" s="7" t="s">
        <v>38</v>
      </c>
      <c r="E89" s="10" t="s">
        <v>249</v>
      </c>
      <c r="F89" s="10" t="s">
        <v>250</v>
      </c>
      <c r="G89" s="7" t="s">
        <v>251</v>
      </c>
      <c r="H89" s="7" t="s">
        <v>61</v>
      </c>
      <c r="I89" s="7" t="s">
        <v>43</v>
      </c>
      <c r="J89" s="7" t="s">
        <v>43</v>
      </c>
      <c r="K89" s="7" t="s">
        <v>44</v>
      </c>
      <c r="L89" s="8" t="str">
        <f>MID(VLOOKUP($B89,Listes!$E$8:$H$14,4,FALSE)&amp;"_"&amp;VLOOKUP($C89,Listes!$E$17:$F$24,2,FALSE)&amp;"_"&amp;VLOOKUP($D89,Listes!$D$35:$F$38,3,FALSE)&amp;"_"&amp;F89,1,40)</f>
        <v>L2_S1_C3_ANA_Rédaction_scénarios_tests</v>
      </c>
      <c r="M89" s="8" t="str">
        <f>MID(VLOOKUP($B89,Listes!$E$8:$H$14,4,FALSE)&amp;"_"&amp;VLOOKUP($C89,Listes!$E$17:$F$24,2,FALSE)&amp;"_"&amp;VLOOKUP($D89,Listes!$D$35:$F$38,3,FALSE)&amp;"_"&amp;E89,1,140)</f>
        <v>L2_S1_C3_ANA_Rédaction des scénarios de tests</v>
      </c>
      <c r="N89" s="8">
        <f>IF($B89&lt;&gt;"",VLOOKUP($B89,Listes!$E$8:$H$14,3,FALSE),"")</f>
        <v>2</v>
      </c>
      <c r="O89" s="8" t="str">
        <f>IF($B89&lt;&gt;"",VLOOKUP($B89,Listes!$E$8:$H$14,4,FALSE),"")</f>
        <v>L2_S1</v>
      </c>
      <c r="P89" s="8" t="str">
        <f>IF(C89&lt;&gt;"",VLOOKUP(C89,Listes!$E$17:$F$24,2,FALSE),"")</f>
        <v>C3</v>
      </c>
      <c r="Q89" s="8" t="str">
        <f>VLOOKUP(D89,Listes!$D$35:$E$38,2,FALSE)</f>
        <v>2 Analyse</v>
      </c>
      <c r="R89" s="8" t="str">
        <f>IF(K89&lt;&gt;"",VLOOKUP(K89,Listes!$D$57:$F$78,3,FALSE),"")</f>
        <v>02 Fin analyse</v>
      </c>
    </row>
    <row r="90" spans="1:18" ht="43.5" hidden="1">
      <c r="A90" s="8">
        <f t="shared" ref="A90:A118" si="3">ROW(A90)-1</f>
        <v>89</v>
      </c>
      <c r="B90" s="7" t="s">
        <v>241</v>
      </c>
      <c r="C90" s="7" t="s">
        <v>79</v>
      </c>
      <c r="D90" s="7" t="s">
        <v>48</v>
      </c>
      <c r="E90" s="10" t="s">
        <v>252</v>
      </c>
      <c r="F90" s="10" t="s">
        <v>253</v>
      </c>
      <c r="G90" s="7" t="s">
        <v>254</v>
      </c>
      <c r="H90" s="7" t="s">
        <v>42</v>
      </c>
      <c r="I90" s="7" t="s">
        <v>42</v>
      </c>
      <c r="J90" s="7" t="s">
        <v>43</v>
      </c>
      <c r="K90" s="7" t="s">
        <v>117</v>
      </c>
      <c r="L90" s="8" t="str">
        <f>MID(VLOOKUP($B90,Listes!$E$8:$H$14,4,FALSE)&amp;"_"&amp;VLOOKUP($C90,Listes!$E$17:$F$24,2,FALSE)&amp;"_"&amp;VLOOKUP($D90,Listes!$D$35:$F$38,3,FALSE)&amp;"_"&amp;F90,1,40)</f>
        <v>L2_S1_C3_MEO_Param_environnement_test</v>
      </c>
      <c r="M90" s="8" t="str">
        <f>MID(VLOOKUP($B90,Listes!$E$8:$H$14,4,FALSE)&amp;"_"&amp;VLOOKUP($C90,Listes!$E$17:$F$24,2,FALSE)&amp;"_"&amp;VLOOKUP($D90,Listes!$D$35:$F$38,3,FALSE)&amp;"_"&amp;E90,1,140)</f>
        <v>L2_S1_C3_MEO_Paramétrage de l'environnement de test</v>
      </c>
      <c r="N90" s="8">
        <f>IF($B90&lt;&gt;"",VLOOKUP($B90,Listes!$E$8:$H$14,3,FALSE),"")</f>
        <v>2</v>
      </c>
      <c r="O90" s="8" t="str">
        <f>IF($B90&lt;&gt;"",VLOOKUP($B90,Listes!$E$8:$H$14,4,FALSE),"")</f>
        <v>L2_S1</v>
      </c>
      <c r="P90" s="8" t="str">
        <f>IF(C90&lt;&gt;"",VLOOKUP(C90,Listes!$E$17:$F$24,2,FALSE),"")</f>
        <v>C3</v>
      </c>
      <c r="Q90" s="8" t="str">
        <f>VLOOKUP(D90,Listes!$D$35:$E$38,2,FALSE)</f>
        <v>3 Mise en œuvre</v>
      </c>
      <c r="R90" s="8" t="str">
        <f>IF(K90&lt;&gt;"",VLOOKUP(K90,Listes!$D$57:$F$78,3,FALSE),"")</f>
        <v>08 VA S/4H et des évolutions Finance (P1)</v>
      </c>
    </row>
    <row r="91" spans="1:18" ht="43.5" hidden="1">
      <c r="A91" s="8">
        <f t="shared" si="3"/>
        <v>90</v>
      </c>
      <c r="B91" s="7" t="s">
        <v>241</v>
      </c>
      <c r="C91" s="7" t="s">
        <v>79</v>
      </c>
      <c r="D91" s="7" t="s">
        <v>48</v>
      </c>
      <c r="E91" s="10" t="s">
        <v>255</v>
      </c>
      <c r="F91" s="10" t="s">
        <v>256</v>
      </c>
      <c r="G91" s="7" t="s">
        <v>257</v>
      </c>
      <c r="H91" s="7" t="s">
        <v>42</v>
      </c>
      <c r="I91" s="7" t="s">
        <v>43</v>
      </c>
      <c r="J91" s="7" t="s">
        <v>43</v>
      </c>
      <c r="K91" s="7" t="s">
        <v>117</v>
      </c>
      <c r="L91" s="8" t="str">
        <f>MID(VLOOKUP($B91,Listes!$E$8:$H$14,4,FALSE)&amp;"_"&amp;VLOOKUP($C91,Listes!$E$17:$F$24,2,FALSE)&amp;"_"&amp;VLOOKUP($D91,Listes!$D$35:$F$38,3,FALSE)&amp;"_"&amp;F91,1,40)</f>
        <v>L2_S1_C3_MEO_Recette_fonctionnelle</v>
      </c>
      <c r="M91" s="8" t="str">
        <f>MID(VLOOKUP($B91,Listes!$E$8:$H$14,4,FALSE)&amp;"_"&amp;VLOOKUP($C91,Listes!$E$17:$F$24,2,FALSE)&amp;"_"&amp;VLOOKUP($D91,Listes!$D$35:$F$38,3,FALSE)&amp;"_"&amp;E91,1,140)</f>
        <v>L2_S1_C3_MEO_Recette fonctionnelle</v>
      </c>
      <c r="N91" s="8">
        <f>IF($B91&lt;&gt;"",VLOOKUP($B91,Listes!$E$8:$H$14,3,FALSE),"")</f>
        <v>2</v>
      </c>
      <c r="O91" s="8" t="str">
        <f>IF($B91&lt;&gt;"",VLOOKUP($B91,Listes!$E$8:$H$14,4,FALSE),"")</f>
        <v>L2_S1</v>
      </c>
      <c r="P91" s="8" t="str">
        <f>IF(C91&lt;&gt;"",VLOOKUP(C91,Listes!$E$17:$F$24,2,FALSE),"")</f>
        <v>C3</v>
      </c>
      <c r="Q91" s="8" t="str">
        <f>VLOOKUP(D91,Listes!$D$35:$E$38,2,FALSE)</f>
        <v>3 Mise en œuvre</v>
      </c>
      <c r="R91" s="8" t="str">
        <f>IF(K91&lt;&gt;"",VLOOKUP(K91,Listes!$D$57:$F$78,3,FALSE),"")</f>
        <v>08 VA S/4H et des évolutions Finance (P1)</v>
      </c>
    </row>
    <row r="92" spans="1:18" ht="43.5" hidden="1">
      <c r="A92" s="8">
        <f t="shared" si="3"/>
        <v>91</v>
      </c>
      <c r="B92" s="7" t="s">
        <v>241</v>
      </c>
      <c r="C92" s="7" t="s">
        <v>79</v>
      </c>
      <c r="D92" s="7" t="s">
        <v>48</v>
      </c>
      <c r="E92" s="7" t="s">
        <v>258</v>
      </c>
      <c r="F92" s="7" t="s">
        <v>259</v>
      </c>
      <c r="G92" s="7" t="s">
        <v>260</v>
      </c>
      <c r="H92" s="7" t="s">
        <v>61</v>
      </c>
      <c r="I92" s="7" t="s">
        <v>43</v>
      </c>
      <c r="J92" s="7" t="s">
        <v>43</v>
      </c>
      <c r="K92" s="7" t="s">
        <v>109</v>
      </c>
      <c r="L92" s="8" t="str">
        <f>MID(VLOOKUP($B92,Listes!$E$8:$H$14,4,FALSE)&amp;"_"&amp;VLOOKUP($C92,Listes!$E$17:$F$24,2,FALSE)&amp;"_"&amp;VLOOKUP($D92,Listes!$D$35:$F$38,3,FALSE)&amp;"_"&amp;F92,1,40)</f>
        <v>L2_S1_C3_MEO_MAJ_supports_formation</v>
      </c>
      <c r="M92" s="8" t="str">
        <f>MID(VLOOKUP($B92,Listes!$E$8:$H$14,4,FALSE)&amp;"_"&amp;VLOOKUP($C92,Listes!$E$17:$F$24,2,FALSE)&amp;"_"&amp;VLOOKUP($D92,Listes!$D$35:$F$38,3,FALSE)&amp;"_"&amp;E92,1,140)</f>
        <v>L2_S1_C3_MEO_Mise à jour des supports de formation</v>
      </c>
      <c r="N92" s="8">
        <f>IF($B92&lt;&gt;"",VLOOKUP($B92,Listes!$E$8:$H$14,3,FALSE),"")</f>
        <v>2</v>
      </c>
      <c r="O92" s="8" t="str">
        <f>IF($B92&lt;&gt;"",VLOOKUP($B92,Listes!$E$8:$H$14,4,FALSE),"")</f>
        <v>L2_S1</v>
      </c>
      <c r="P92" s="8" t="str">
        <f>IF(C92&lt;&gt;"",VLOOKUP(C92,Listes!$E$17:$F$24,2,FALSE),"")</f>
        <v>C3</v>
      </c>
      <c r="Q92" s="8" t="str">
        <f>VLOOKUP(D92,Listes!$D$35:$E$38,2,FALSE)</f>
        <v>3 Mise en œuvre</v>
      </c>
      <c r="R92" s="8" t="str">
        <f>IF(K92&lt;&gt;"",VLOOKUP(K92,Listes!$D$57:$F$78,3,FALSE),"")</f>
        <v>10 Fin mise en œuvre</v>
      </c>
    </row>
    <row r="93" spans="1:18" ht="101.45" hidden="1">
      <c r="A93" s="8">
        <f t="shared" si="3"/>
        <v>92</v>
      </c>
      <c r="B93" s="7" t="s">
        <v>241</v>
      </c>
      <c r="C93" s="7" t="s">
        <v>79</v>
      </c>
      <c r="D93" s="7" t="s">
        <v>48</v>
      </c>
      <c r="E93" s="10" t="s">
        <v>242</v>
      </c>
      <c r="F93" s="10" t="s">
        <v>243</v>
      </c>
      <c r="G93" s="7" t="s">
        <v>261</v>
      </c>
      <c r="H93" s="7" t="s">
        <v>42</v>
      </c>
      <c r="I93" s="7" t="s">
        <v>43</v>
      </c>
      <c r="J93" s="7" t="s">
        <v>43</v>
      </c>
      <c r="K93" s="7" t="s">
        <v>109</v>
      </c>
      <c r="L93" s="8" t="str">
        <f>MID(VLOOKUP($B93,Listes!$E$8:$H$14,4,FALSE)&amp;"_"&amp;VLOOKUP($C93,Listes!$E$17:$F$24,2,FALSE)&amp;"_"&amp;VLOOKUP($D93,Listes!$D$35:$F$38,3,FALSE)&amp;"_"&amp;F93,1,40)</f>
        <v>L2_S1_C3_MEO_Pilotage_programme</v>
      </c>
      <c r="M93" s="8" t="str">
        <f>MID(VLOOKUP($B93,Listes!$E$8:$H$14,4,FALSE)&amp;"_"&amp;VLOOKUP($C93,Listes!$E$17:$F$24,2,FALSE)&amp;"_"&amp;VLOOKUP($D93,Listes!$D$35:$F$38,3,FALSE)&amp;"_"&amp;E93,1,140)</f>
        <v>L2_S1_C3_MEO_Pilotage du programme</v>
      </c>
      <c r="N93" s="8">
        <f>IF($B93&lt;&gt;"",VLOOKUP($B93,Listes!$E$8:$H$14,3,FALSE),"")</f>
        <v>2</v>
      </c>
      <c r="O93" s="8" t="str">
        <f>IF($B93&lt;&gt;"",VLOOKUP($B93,Listes!$E$8:$H$14,4,FALSE),"")</f>
        <v>L2_S1</v>
      </c>
      <c r="P93" s="8" t="str">
        <f>IF(C93&lt;&gt;"",VLOOKUP(C93,Listes!$E$17:$F$24,2,FALSE),"")</f>
        <v>C3</v>
      </c>
      <c r="Q93" s="8" t="str">
        <f>VLOOKUP(D93,Listes!$D$35:$E$38,2,FALSE)</f>
        <v>3 Mise en œuvre</v>
      </c>
      <c r="R93" s="8" t="str">
        <f>IF(K93&lt;&gt;"",VLOOKUP(K93,Listes!$D$57:$F$78,3,FALSE),"")</f>
        <v>10 Fin mise en œuvre</v>
      </c>
    </row>
    <row r="94" spans="1:18" ht="29.1" hidden="1">
      <c r="A94" s="8">
        <f t="shared" si="3"/>
        <v>93</v>
      </c>
      <c r="B94" s="7" t="s">
        <v>241</v>
      </c>
      <c r="C94" s="7" t="s">
        <v>137</v>
      </c>
      <c r="D94" s="7" t="s">
        <v>38</v>
      </c>
      <c r="E94" s="10" t="s">
        <v>245</v>
      </c>
      <c r="F94" s="10" t="s">
        <v>246</v>
      </c>
      <c r="G94" s="7" t="s">
        <v>262</v>
      </c>
      <c r="H94" s="7" t="s">
        <v>42</v>
      </c>
      <c r="I94" s="7" t="s">
        <v>43</v>
      </c>
      <c r="J94" s="7" t="s">
        <v>43</v>
      </c>
      <c r="K94" s="7" t="s">
        <v>44</v>
      </c>
      <c r="L94" s="8" t="str">
        <f>MID(VLOOKUP($B94,Listes!$E$8:$H$14,4,FALSE)&amp;"_"&amp;VLOOKUP($C94,Listes!$E$17:$F$24,2,FALSE)&amp;"_"&amp;VLOOKUP($D94,Listes!$D$35:$F$38,3,FALSE)&amp;"_"&amp;F94,1,40)</f>
        <v>L2_S1_C4_ANA_Définition_strat_recette</v>
      </c>
      <c r="M94" s="8" t="str">
        <f>MID(VLOOKUP($B94,Listes!$E$8:$H$14,4,FALSE)&amp;"_"&amp;VLOOKUP($C94,Listes!$E$17:$F$24,2,FALSE)&amp;"_"&amp;VLOOKUP($D94,Listes!$D$35:$F$38,3,FALSE)&amp;"_"&amp;E94,1,140)</f>
        <v>L2_S1_C4_ANA_Définition de la stratégie de recette</v>
      </c>
      <c r="N94" s="8">
        <f>IF($B94&lt;&gt;"",VLOOKUP($B94,Listes!$E$8:$H$14,3,FALSE),"")</f>
        <v>2</v>
      </c>
      <c r="O94" s="8" t="str">
        <f>IF($B94&lt;&gt;"",VLOOKUP($B94,Listes!$E$8:$H$14,4,FALSE),"")</f>
        <v>L2_S1</v>
      </c>
      <c r="P94" s="8" t="str">
        <f>IF(C94&lt;&gt;"",VLOOKUP(C94,Listes!$E$17:$F$24,2,FALSE),"")</f>
        <v>C4</v>
      </c>
      <c r="Q94" s="8" t="str">
        <f>VLOOKUP(D94,Listes!$D$35:$E$38,2,FALSE)</f>
        <v>2 Analyse</v>
      </c>
      <c r="R94" s="8" t="str">
        <f>IF(K94&lt;&gt;"",VLOOKUP(K94,Listes!$D$57:$F$78,3,FALSE),"")</f>
        <v>02 Fin analyse</v>
      </c>
    </row>
    <row r="95" spans="1:18" ht="29.1" hidden="1">
      <c r="A95" s="8">
        <f t="shared" si="3"/>
        <v>94</v>
      </c>
      <c r="B95" s="7" t="s">
        <v>241</v>
      </c>
      <c r="C95" s="7" t="s">
        <v>137</v>
      </c>
      <c r="D95" s="7" t="s">
        <v>38</v>
      </c>
      <c r="E95" s="10" t="s">
        <v>249</v>
      </c>
      <c r="F95" s="10" t="s">
        <v>250</v>
      </c>
      <c r="G95" s="7" t="s">
        <v>263</v>
      </c>
      <c r="H95" s="7" t="s">
        <v>61</v>
      </c>
      <c r="I95" s="7" t="s">
        <v>43</v>
      </c>
      <c r="J95" s="7" t="s">
        <v>43</v>
      </c>
      <c r="K95" s="7" t="s">
        <v>44</v>
      </c>
      <c r="L95" s="8" t="str">
        <f>MID(VLOOKUP($B95,Listes!$E$8:$H$14,4,FALSE)&amp;"_"&amp;VLOOKUP($C95,Listes!$E$17:$F$24,2,FALSE)&amp;"_"&amp;VLOOKUP($D95,Listes!$D$35:$F$38,3,FALSE)&amp;"_"&amp;F95,1,40)</f>
        <v>L2_S1_C4_ANA_Rédaction_scénarios_tests</v>
      </c>
      <c r="M95" s="8" t="str">
        <f>MID(VLOOKUP($B95,Listes!$E$8:$H$14,4,FALSE)&amp;"_"&amp;VLOOKUP($C95,Listes!$E$17:$F$24,2,FALSE)&amp;"_"&amp;VLOOKUP($D95,Listes!$D$35:$F$38,3,FALSE)&amp;"_"&amp;E95,1,140)</f>
        <v>L2_S1_C4_ANA_Rédaction des scénarios de tests</v>
      </c>
      <c r="N95" s="8">
        <f>IF($B95&lt;&gt;"",VLOOKUP($B95,Listes!$E$8:$H$14,3,FALSE),"")</f>
        <v>2</v>
      </c>
      <c r="O95" s="8" t="str">
        <f>IF($B95&lt;&gt;"",VLOOKUP($B95,Listes!$E$8:$H$14,4,FALSE),"")</f>
        <v>L2_S1</v>
      </c>
      <c r="P95" s="8" t="str">
        <f>IF(C95&lt;&gt;"",VLOOKUP(C95,Listes!$E$17:$F$24,2,FALSE),"")</f>
        <v>C4</v>
      </c>
      <c r="Q95" s="8" t="str">
        <f>VLOOKUP(D95,Listes!$D$35:$E$38,2,FALSE)</f>
        <v>2 Analyse</v>
      </c>
      <c r="R95" s="8" t="str">
        <f>IF(K95&lt;&gt;"",VLOOKUP(K95,Listes!$D$57:$F$78,3,FALSE),"")</f>
        <v>02 Fin analyse</v>
      </c>
    </row>
    <row r="96" spans="1:18" ht="43.5" hidden="1">
      <c r="A96" s="8">
        <f t="shared" si="3"/>
        <v>95</v>
      </c>
      <c r="B96" s="7" t="s">
        <v>241</v>
      </c>
      <c r="C96" s="7" t="s">
        <v>137</v>
      </c>
      <c r="D96" s="7" t="s">
        <v>48</v>
      </c>
      <c r="E96" s="10" t="s">
        <v>252</v>
      </c>
      <c r="F96" s="10" t="s">
        <v>253</v>
      </c>
      <c r="G96" s="7" t="s">
        <v>254</v>
      </c>
      <c r="H96" s="7" t="s">
        <v>42</v>
      </c>
      <c r="I96" s="7" t="s">
        <v>42</v>
      </c>
      <c r="J96" s="7" t="s">
        <v>43</v>
      </c>
      <c r="K96" s="7" t="s">
        <v>117</v>
      </c>
      <c r="L96" s="8" t="str">
        <f>MID(VLOOKUP($B96,Listes!$E$8:$H$14,4,FALSE)&amp;"_"&amp;VLOOKUP($C96,Listes!$E$17:$F$24,2,FALSE)&amp;"_"&amp;VLOOKUP($D96,Listes!$D$35:$F$38,3,FALSE)&amp;"_"&amp;F96,1,40)</f>
        <v>L2_S1_C4_MEO_Param_environnement_test</v>
      </c>
      <c r="M96" s="8" t="str">
        <f>MID(VLOOKUP($B96,Listes!$E$8:$H$14,4,FALSE)&amp;"_"&amp;VLOOKUP($C96,Listes!$E$17:$F$24,2,FALSE)&amp;"_"&amp;VLOOKUP($D96,Listes!$D$35:$F$38,3,FALSE)&amp;"_"&amp;E96,1,140)</f>
        <v>L2_S1_C4_MEO_Paramétrage de l'environnement de test</v>
      </c>
      <c r="N96" s="8">
        <f>IF($B96&lt;&gt;"",VLOOKUP($B96,Listes!$E$8:$H$14,3,FALSE),"")</f>
        <v>2</v>
      </c>
      <c r="O96" s="8" t="str">
        <f>IF($B96&lt;&gt;"",VLOOKUP($B96,Listes!$E$8:$H$14,4,FALSE),"")</f>
        <v>L2_S1</v>
      </c>
      <c r="P96" s="8" t="str">
        <f>IF(C96&lt;&gt;"",VLOOKUP(C96,Listes!$E$17:$F$24,2,FALSE),"")</f>
        <v>C4</v>
      </c>
      <c r="Q96" s="8" t="str">
        <f>VLOOKUP(D96,Listes!$D$35:$E$38,2,FALSE)</f>
        <v>3 Mise en œuvre</v>
      </c>
      <c r="R96" s="8" t="str">
        <f>IF(K96&lt;&gt;"",VLOOKUP(K96,Listes!$D$57:$F$78,3,FALSE),"")</f>
        <v>08 VA S/4H et des évolutions Finance (P1)</v>
      </c>
    </row>
    <row r="97" spans="1:18" ht="43.5" hidden="1">
      <c r="A97" s="8">
        <f t="shared" si="3"/>
        <v>96</v>
      </c>
      <c r="B97" s="7" t="s">
        <v>241</v>
      </c>
      <c r="C97" s="7" t="s">
        <v>137</v>
      </c>
      <c r="D97" s="7" t="s">
        <v>48</v>
      </c>
      <c r="E97" s="10" t="s">
        <v>255</v>
      </c>
      <c r="F97" s="10" t="s">
        <v>256</v>
      </c>
      <c r="G97" s="7" t="s">
        <v>257</v>
      </c>
      <c r="H97" s="7" t="s">
        <v>42</v>
      </c>
      <c r="I97" s="7" t="s">
        <v>43</v>
      </c>
      <c r="J97" s="7" t="s">
        <v>43</v>
      </c>
      <c r="K97" s="7" t="s">
        <v>117</v>
      </c>
      <c r="L97" s="8" t="str">
        <f>MID(VLOOKUP($B97,Listes!$E$8:$H$14,4,FALSE)&amp;"_"&amp;VLOOKUP($C97,Listes!$E$17:$F$24,2,FALSE)&amp;"_"&amp;VLOOKUP($D97,Listes!$D$35:$F$38,3,FALSE)&amp;"_"&amp;F97,1,40)</f>
        <v>L2_S1_C4_MEO_Recette_fonctionnelle</v>
      </c>
      <c r="M97" s="8" t="str">
        <f>MID(VLOOKUP($B97,Listes!$E$8:$H$14,4,FALSE)&amp;"_"&amp;VLOOKUP($C97,Listes!$E$17:$F$24,2,FALSE)&amp;"_"&amp;VLOOKUP($D97,Listes!$D$35:$F$38,3,FALSE)&amp;"_"&amp;E97,1,140)</f>
        <v>L2_S1_C4_MEO_Recette fonctionnelle</v>
      </c>
      <c r="N97" s="8">
        <f>IF($B97&lt;&gt;"",VLOOKUP($B97,Listes!$E$8:$H$14,3,FALSE),"")</f>
        <v>2</v>
      </c>
      <c r="O97" s="8" t="str">
        <f>IF($B97&lt;&gt;"",VLOOKUP($B97,Listes!$E$8:$H$14,4,FALSE),"")</f>
        <v>L2_S1</v>
      </c>
      <c r="P97" s="8" t="str">
        <f>IF(C97&lt;&gt;"",VLOOKUP(C97,Listes!$E$17:$F$24,2,FALSE),"")</f>
        <v>C4</v>
      </c>
      <c r="Q97" s="8" t="str">
        <f>VLOOKUP(D97,Listes!$D$35:$E$38,2,FALSE)</f>
        <v>3 Mise en œuvre</v>
      </c>
      <c r="R97" s="8" t="str">
        <f>IF(K97&lt;&gt;"",VLOOKUP(K97,Listes!$D$57:$F$78,3,FALSE),"")</f>
        <v>08 VA S/4H et des évolutions Finance (P1)</v>
      </c>
    </row>
    <row r="98" spans="1:18" ht="29.1" hidden="1">
      <c r="A98" s="8">
        <f t="shared" si="3"/>
        <v>97</v>
      </c>
      <c r="B98" s="7" t="s">
        <v>241</v>
      </c>
      <c r="C98" s="7" t="s">
        <v>153</v>
      </c>
      <c r="D98" s="7" t="s">
        <v>38</v>
      </c>
      <c r="E98" s="10" t="s">
        <v>245</v>
      </c>
      <c r="F98" s="10" t="s">
        <v>246</v>
      </c>
      <c r="G98" s="7" t="s">
        <v>264</v>
      </c>
      <c r="H98" s="7" t="s">
        <v>42</v>
      </c>
      <c r="I98" s="7" t="s">
        <v>43</v>
      </c>
      <c r="J98" s="7" t="s">
        <v>43</v>
      </c>
      <c r="K98" s="7" t="s">
        <v>44</v>
      </c>
      <c r="L98" s="8" t="str">
        <f>MID(VLOOKUP($B98,Listes!$E$8:$H$14,4,FALSE)&amp;"_"&amp;VLOOKUP($C98,Listes!$E$17:$F$24,2,FALSE)&amp;"_"&amp;VLOOKUP($D98,Listes!$D$35:$F$38,3,FALSE)&amp;"_"&amp;F98,1,40)</f>
        <v>L2_S1_C5_ANA_Définition_strat_recette</v>
      </c>
      <c r="M98" s="8" t="str">
        <f>MID(VLOOKUP($B98,Listes!$E$8:$H$14,4,FALSE)&amp;"_"&amp;VLOOKUP($C98,Listes!$E$17:$F$24,2,FALSE)&amp;"_"&amp;VLOOKUP($D98,Listes!$D$35:$F$38,3,FALSE)&amp;"_"&amp;E98,1,140)</f>
        <v>L2_S1_C5_ANA_Définition de la stratégie de recette</v>
      </c>
      <c r="N98" s="8">
        <f>IF($B98&lt;&gt;"",VLOOKUP($B98,Listes!$E$8:$H$14,3,FALSE),"")</f>
        <v>2</v>
      </c>
      <c r="O98" s="8" t="str">
        <f>IF($B98&lt;&gt;"",VLOOKUP($B98,Listes!$E$8:$H$14,4,FALSE),"")</f>
        <v>L2_S1</v>
      </c>
      <c r="P98" s="8" t="str">
        <f>IF(C98&lt;&gt;"",VLOOKUP(C98,Listes!$E$17:$F$24,2,FALSE),"")</f>
        <v>C5</v>
      </c>
      <c r="Q98" s="8" t="str">
        <f>VLOOKUP(D98,Listes!$D$35:$E$38,2,FALSE)</f>
        <v>2 Analyse</v>
      </c>
      <c r="R98" s="8" t="str">
        <f>IF(K98&lt;&gt;"",VLOOKUP(K98,Listes!$D$57:$F$78,3,FALSE),"")</f>
        <v>02 Fin analyse</v>
      </c>
    </row>
    <row r="99" spans="1:18" ht="29.1" hidden="1">
      <c r="A99" s="8">
        <f t="shared" si="3"/>
        <v>98</v>
      </c>
      <c r="B99" s="7" t="s">
        <v>241</v>
      </c>
      <c r="C99" s="7" t="s">
        <v>153</v>
      </c>
      <c r="D99" s="7" t="s">
        <v>38</v>
      </c>
      <c r="E99" s="10" t="s">
        <v>249</v>
      </c>
      <c r="F99" s="10" t="s">
        <v>250</v>
      </c>
      <c r="G99" s="7" t="s">
        <v>265</v>
      </c>
      <c r="H99" s="7" t="s">
        <v>42</v>
      </c>
      <c r="I99" s="7" t="s">
        <v>43</v>
      </c>
      <c r="J99" s="7" t="s">
        <v>43</v>
      </c>
      <c r="K99" s="7" t="s">
        <v>44</v>
      </c>
      <c r="L99" s="8" t="str">
        <f>MID(VLOOKUP($B99,Listes!$E$8:$H$14,4,FALSE)&amp;"_"&amp;VLOOKUP($C99,Listes!$E$17:$F$24,2,FALSE)&amp;"_"&amp;VLOOKUP($D99,Listes!$D$35:$F$38,3,FALSE)&amp;"_"&amp;F99,1,40)</f>
        <v>L2_S1_C5_ANA_Rédaction_scénarios_tests</v>
      </c>
      <c r="M99" s="8" t="str">
        <f>MID(VLOOKUP($B99,Listes!$E$8:$H$14,4,FALSE)&amp;"_"&amp;VLOOKUP($C99,Listes!$E$17:$F$24,2,FALSE)&amp;"_"&amp;VLOOKUP($D99,Listes!$D$35:$F$38,3,FALSE)&amp;"_"&amp;E99,1,140)</f>
        <v>L2_S1_C5_ANA_Rédaction des scénarios de tests</v>
      </c>
      <c r="N99" s="8">
        <f>IF($B99&lt;&gt;"",VLOOKUP($B99,Listes!$E$8:$H$14,3,FALSE),"")</f>
        <v>2</v>
      </c>
      <c r="O99" s="8" t="str">
        <f>IF($B99&lt;&gt;"",VLOOKUP($B99,Listes!$E$8:$H$14,4,FALSE),"")</f>
        <v>L2_S1</v>
      </c>
      <c r="P99" s="8" t="str">
        <f>IF(C99&lt;&gt;"",VLOOKUP(C99,Listes!$E$17:$F$24,2,FALSE),"")</f>
        <v>C5</v>
      </c>
      <c r="Q99" s="8" t="str">
        <f>VLOOKUP(D99,Listes!$D$35:$E$38,2,FALSE)</f>
        <v>2 Analyse</v>
      </c>
      <c r="R99" s="8" t="str">
        <f>IF(K99&lt;&gt;"",VLOOKUP(K99,Listes!$D$57:$F$78,3,FALSE),"")</f>
        <v>02 Fin analyse</v>
      </c>
    </row>
    <row r="100" spans="1:18" ht="43.5" hidden="1">
      <c r="A100" s="8">
        <f t="shared" si="3"/>
        <v>99</v>
      </c>
      <c r="B100" s="7" t="s">
        <v>241</v>
      </c>
      <c r="C100" s="7" t="s">
        <v>153</v>
      </c>
      <c r="D100" s="7" t="s">
        <v>48</v>
      </c>
      <c r="E100" s="10" t="s">
        <v>252</v>
      </c>
      <c r="F100" s="10" t="s">
        <v>253</v>
      </c>
      <c r="G100" s="7" t="s">
        <v>254</v>
      </c>
      <c r="H100" s="7" t="s">
        <v>42</v>
      </c>
      <c r="I100" s="7" t="s">
        <v>42</v>
      </c>
      <c r="J100" s="7" t="s">
        <v>43</v>
      </c>
      <c r="K100" s="14" t="s">
        <v>117</v>
      </c>
      <c r="L100" s="8" t="str">
        <f>MID(VLOOKUP($B100,Listes!$E$8:$H$14,4,FALSE)&amp;"_"&amp;VLOOKUP($C100,Listes!$E$17:$F$24,2,FALSE)&amp;"_"&amp;VLOOKUP($D100,Listes!$D$35:$F$38,3,FALSE)&amp;"_"&amp;F100,1,40)</f>
        <v>L2_S1_C5_MEO_Param_environnement_test</v>
      </c>
      <c r="M100" s="8" t="str">
        <f>MID(VLOOKUP($B100,Listes!$E$8:$H$14,4,FALSE)&amp;"_"&amp;VLOOKUP($C100,Listes!$E$17:$F$24,2,FALSE)&amp;"_"&amp;VLOOKUP($D100,Listes!$D$35:$F$38,3,FALSE)&amp;"_"&amp;E100,1,140)</f>
        <v>L2_S1_C5_MEO_Paramétrage de l'environnement de test</v>
      </c>
      <c r="N100" s="8">
        <f>IF($B100&lt;&gt;"",VLOOKUP($B100,Listes!$E$8:$H$14,3,FALSE),"")</f>
        <v>2</v>
      </c>
      <c r="O100" s="8" t="str">
        <f>IF($B100&lt;&gt;"",VLOOKUP($B100,Listes!$E$8:$H$14,4,FALSE),"")</f>
        <v>L2_S1</v>
      </c>
      <c r="P100" s="8" t="str">
        <f>IF(C100&lt;&gt;"",VLOOKUP(C100,Listes!$E$17:$F$24,2,FALSE),"")</f>
        <v>C5</v>
      </c>
      <c r="Q100" s="8" t="str">
        <f>VLOOKUP(D100,Listes!$D$35:$E$38,2,FALSE)</f>
        <v>3 Mise en œuvre</v>
      </c>
      <c r="R100" s="8" t="str">
        <f>IF(K100&lt;&gt;"",VLOOKUP(K100,Listes!$D$57:$F$78,3,FALSE),"")</f>
        <v>08 VA S/4H et des évolutions Finance (P1)</v>
      </c>
    </row>
    <row r="101" spans="1:18" ht="43.5" hidden="1">
      <c r="A101" s="8">
        <f t="shared" si="3"/>
        <v>100</v>
      </c>
      <c r="B101" s="7" t="s">
        <v>241</v>
      </c>
      <c r="C101" s="7" t="s">
        <v>153</v>
      </c>
      <c r="D101" s="7" t="s">
        <v>48</v>
      </c>
      <c r="E101" s="10" t="s">
        <v>255</v>
      </c>
      <c r="F101" s="10" t="s">
        <v>256</v>
      </c>
      <c r="G101" s="7" t="s">
        <v>257</v>
      </c>
      <c r="H101" s="7" t="s">
        <v>42</v>
      </c>
      <c r="I101" s="7" t="s">
        <v>43</v>
      </c>
      <c r="J101" s="7" t="s">
        <v>43</v>
      </c>
      <c r="K101" s="7" t="s">
        <v>117</v>
      </c>
      <c r="L101" s="8" t="str">
        <f>MID(VLOOKUP($B101,Listes!$E$8:$H$14,4,FALSE)&amp;"_"&amp;VLOOKUP($C101,Listes!$E$17:$F$24,2,FALSE)&amp;"_"&amp;VLOOKUP($D101,Listes!$D$35:$F$38,3,FALSE)&amp;"_"&amp;F101,1,40)</f>
        <v>L2_S1_C5_MEO_Recette_fonctionnelle</v>
      </c>
      <c r="M101" s="8" t="str">
        <f>MID(VLOOKUP($B101,Listes!$E$8:$H$14,4,FALSE)&amp;"_"&amp;VLOOKUP($C101,Listes!$E$17:$F$24,2,FALSE)&amp;"_"&amp;VLOOKUP($D101,Listes!$D$35:$F$38,3,FALSE)&amp;"_"&amp;E101,1,140)</f>
        <v>L2_S1_C5_MEO_Recette fonctionnelle</v>
      </c>
      <c r="N101" s="8">
        <f>IF($B101&lt;&gt;"",VLOOKUP($B101,Listes!$E$8:$H$14,3,FALSE),"")</f>
        <v>2</v>
      </c>
      <c r="O101" s="8" t="str">
        <f>IF($B101&lt;&gt;"",VLOOKUP($B101,Listes!$E$8:$H$14,4,FALSE),"")</f>
        <v>L2_S1</v>
      </c>
      <c r="P101" s="8" t="str">
        <f>IF(C101&lt;&gt;"",VLOOKUP(C101,Listes!$E$17:$F$24,2,FALSE),"")</f>
        <v>C5</v>
      </c>
      <c r="Q101" s="8" t="str">
        <f>VLOOKUP(D101,Listes!$D$35:$E$38,2,FALSE)</f>
        <v>3 Mise en œuvre</v>
      </c>
      <c r="R101" s="8" t="str">
        <f>IF(K101&lt;&gt;"",VLOOKUP(K101,Listes!$D$57:$F$78,3,FALSE),"")</f>
        <v>08 VA S/4H et des évolutions Finance (P1)</v>
      </c>
    </row>
    <row r="102" spans="1:18" ht="29.1" hidden="1">
      <c r="A102" s="8">
        <f t="shared" si="3"/>
        <v>101</v>
      </c>
      <c r="B102" s="7" t="s">
        <v>266</v>
      </c>
      <c r="C102" s="7" t="s">
        <v>79</v>
      </c>
      <c r="D102" s="7" t="s">
        <v>38</v>
      </c>
      <c r="E102" s="10" t="s">
        <v>267</v>
      </c>
      <c r="F102" s="10" t="s">
        <v>268</v>
      </c>
      <c r="G102" s="7" t="s">
        <v>269</v>
      </c>
      <c r="H102" s="7" t="s">
        <v>42</v>
      </c>
      <c r="I102" s="7" t="s">
        <v>43</v>
      </c>
      <c r="J102" s="7" t="s">
        <v>43</v>
      </c>
      <c r="K102" s="7" t="s">
        <v>44</v>
      </c>
      <c r="L102" s="8" t="str">
        <f>MID(VLOOKUP($B102,Listes!$E$8:$H$14,4,FALSE)&amp;"_"&amp;VLOOKUP($C102,Listes!$E$17:$F$24,2,FALSE)&amp;"_"&amp;VLOOKUP($D102,Listes!$D$35:$F$38,3,FALSE)&amp;"_"&amp;F102,1,40)</f>
        <v>L2_S2_C3_ANA_Définition_circuit_support</v>
      </c>
      <c r="M102" s="8" t="str">
        <f>MID(VLOOKUP($B102,Listes!$E$8:$H$14,4,FALSE)&amp;"_"&amp;VLOOKUP($C102,Listes!$E$17:$F$24,2,FALSE)&amp;"_"&amp;VLOOKUP($D102,Listes!$D$35:$F$38,3,FALSE)&amp;"_"&amp;E102,1,140)</f>
        <v>L2_S2_C3_ANA_Définition du circuit support</v>
      </c>
      <c r="N102" s="8">
        <f>IF($B102&lt;&gt;"",VLOOKUP($B102,Listes!$E$8:$H$14,3,FALSE),"")</f>
        <v>2</v>
      </c>
      <c r="O102" s="8" t="str">
        <f>IF($B102&lt;&gt;"",VLOOKUP($B102,Listes!$E$8:$H$14,4,FALSE),"")</f>
        <v>L2_S2</v>
      </c>
      <c r="P102" s="8" t="str">
        <f>IF(C102&lt;&gt;"",VLOOKUP(C102,Listes!$E$17:$F$24,2,FALSE),"")</f>
        <v>C3</v>
      </c>
      <c r="Q102" s="8" t="str">
        <f>VLOOKUP(D102,Listes!$D$35:$E$38,2,FALSE)</f>
        <v>2 Analyse</v>
      </c>
      <c r="R102" s="8" t="str">
        <f>IF(K102&lt;&gt;"",VLOOKUP(K102,Listes!$D$57:$F$78,3,FALSE),"")</f>
        <v>02 Fin analyse</v>
      </c>
    </row>
    <row r="103" spans="1:18" ht="43.5" hidden="1">
      <c r="A103" s="8">
        <f t="shared" si="3"/>
        <v>102</v>
      </c>
      <c r="B103" s="7" t="s">
        <v>266</v>
      </c>
      <c r="C103" s="7" t="s">
        <v>79</v>
      </c>
      <c r="D103" s="7" t="s">
        <v>38</v>
      </c>
      <c r="E103" s="10" t="s">
        <v>270</v>
      </c>
      <c r="F103" s="10" t="s">
        <v>271</v>
      </c>
      <c r="G103" s="7" t="s">
        <v>272</v>
      </c>
      <c r="H103" s="7" t="s">
        <v>42</v>
      </c>
      <c r="I103" s="7" t="s">
        <v>43</v>
      </c>
      <c r="J103" s="7" t="s">
        <v>43</v>
      </c>
      <c r="K103" s="7" t="s">
        <v>44</v>
      </c>
      <c r="L103" s="8" t="str">
        <f>MID(VLOOKUP($B103,Listes!$E$8:$H$14,4,FALSE)&amp;"_"&amp;VLOOKUP($C103,Listes!$E$17:$F$24,2,FALSE)&amp;"_"&amp;VLOOKUP($D103,Listes!$D$35:$F$38,3,FALSE)&amp;"_"&amp;F103,1,40)</f>
        <v>L2_S2_C3_ANA_Conduite_changement</v>
      </c>
      <c r="M103" s="8" t="str">
        <f>MID(VLOOKUP($B103,Listes!$E$8:$H$14,4,FALSE)&amp;"_"&amp;VLOOKUP($C103,Listes!$E$17:$F$24,2,FALSE)&amp;"_"&amp;VLOOKUP($D103,Listes!$D$35:$F$38,3,FALSE)&amp;"_"&amp;E103,1,140)</f>
        <v>L2_S2_C3_ANA_Conduite du changement</v>
      </c>
      <c r="N103" s="8">
        <f>IF($B103&lt;&gt;"",VLOOKUP($B103,Listes!$E$8:$H$14,3,FALSE),"")</f>
        <v>2</v>
      </c>
      <c r="O103" s="8" t="str">
        <f>IF($B103&lt;&gt;"",VLOOKUP($B103,Listes!$E$8:$H$14,4,FALSE),"")</f>
        <v>L2_S2</v>
      </c>
      <c r="P103" s="8" t="str">
        <f>IF(C103&lt;&gt;"",VLOOKUP(C103,Listes!$E$17:$F$24,2,FALSE),"")</f>
        <v>C3</v>
      </c>
      <c r="Q103" s="8" t="str">
        <f>VLOOKUP(D103,Listes!$D$35:$E$38,2,FALSE)</f>
        <v>2 Analyse</v>
      </c>
      <c r="R103" s="8" t="str">
        <f>IF(K103&lt;&gt;"",VLOOKUP(K103,Listes!$D$57:$F$78,3,FALSE),"")</f>
        <v>02 Fin analyse</v>
      </c>
    </row>
    <row r="104" spans="1:18" ht="174" hidden="1">
      <c r="A104" s="8">
        <f t="shared" si="3"/>
        <v>103</v>
      </c>
      <c r="B104" s="7" t="s">
        <v>266</v>
      </c>
      <c r="C104" s="7" t="s">
        <v>79</v>
      </c>
      <c r="D104" s="7" t="s">
        <v>48</v>
      </c>
      <c r="E104" s="10" t="s">
        <v>270</v>
      </c>
      <c r="F104" s="10" t="s">
        <v>271</v>
      </c>
      <c r="G104" s="7" t="s">
        <v>273</v>
      </c>
      <c r="H104" s="7" t="s">
        <v>42</v>
      </c>
      <c r="I104" s="7" t="s">
        <v>43</v>
      </c>
      <c r="J104" s="7" t="s">
        <v>43</v>
      </c>
      <c r="K104" s="7" t="s">
        <v>111</v>
      </c>
      <c r="L104" s="8" t="str">
        <f>MID(VLOOKUP($B104,Listes!$E$8:$H$14,4,FALSE)&amp;"_"&amp;VLOOKUP($C104,Listes!$E$17:$F$24,2,FALSE)&amp;"_"&amp;VLOOKUP($D104,Listes!$D$35:$F$38,3,FALSE)&amp;"_"&amp;F104,1,40)</f>
        <v>L2_S2_C3_MEO_Conduite_changement</v>
      </c>
      <c r="M104" s="8" t="str">
        <f>MID(VLOOKUP($B104,Listes!$E$8:$H$14,4,FALSE)&amp;"_"&amp;VLOOKUP($C104,Listes!$E$17:$F$24,2,FALSE)&amp;"_"&amp;VLOOKUP($D104,Listes!$D$35:$F$38,3,FALSE)&amp;"_"&amp;E104,1,140)</f>
        <v>L2_S2_C3_MEO_Conduite du changement</v>
      </c>
      <c r="N104" s="8">
        <f>IF($B104&lt;&gt;"",VLOOKUP($B104,Listes!$E$8:$H$14,3,FALSE),"")</f>
        <v>2</v>
      </c>
      <c r="O104" s="8" t="str">
        <f>IF($B104&lt;&gt;"",VLOOKUP($B104,Listes!$E$8:$H$14,4,FALSE),"")</f>
        <v>L2_S2</v>
      </c>
      <c r="P104" s="8" t="str">
        <f>IF(C104&lt;&gt;"",VLOOKUP(C104,Listes!$E$17:$F$24,2,FALSE),"")</f>
        <v>C3</v>
      </c>
      <c r="Q104" s="8" t="str">
        <f>VLOOKUP(D104,Listes!$D$35:$E$38,2,FALSE)</f>
        <v>3 Mise en œuvre</v>
      </c>
      <c r="R104" s="8" t="str">
        <f>IF(K104&lt;&gt;"",VLOOKUP(K104,Listes!$D$57:$F$78,3,FALSE),"")</f>
        <v>05 MOM S/4H et des évolutions Finance (P1)</v>
      </c>
    </row>
    <row r="105" spans="1:18" ht="29.1" hidden="1">
      <c r="A105" s="8">
        <f t="shared" si="3"/>
        <v>104</v>
      </c>
      <c r="B105" s="7" t="s">
        <v>266</v>
      </c>
      <c r="C105" s="7" t="s">
        <v>79</v>
      </c>
      <c r="D105" s="7" t="s">
        <v>48</v>
      </c>
      <c r="E105" s="10" t="s">
        <v>274</v>
      </c>
      <c r="F105" s="10" t="s">
        <v>275</v>
      </c>
      <c r="G105" s="7" t="s">
        <v>276</v>
      </c>
      <c r="H105" s="7" t="s">
        <v>42</v>
      </c>
      <c r="I105" s="7" t="s">
        <v>43</v>
      </c>
      <c r="J105" s="7" t="s">
        <v>43</v>
      </c>
      <c r="K105" s="7" t="s">
        <v>109</v>
      </c>
      <c r="L105" s="8" t="str">
        <f>MID(VLOOKUP($B105,Listes!$E$8:$H$14,4,FALSE)&amp;"_"&amp;VLOOKUP($C105,Listes!$E$17:$F$24,2,FALSE)&amp;"_"&amp;VLOOKUP($D105,Listes!$D$35:$F$38,3,FALSE)&amp;"_"&amp;F105,1,40)</f>
        <v>L2_S2_C3_MEO_Paramétrage_outils_support</v>
      </c>
      <c r="M105" s="8" t="str">
        <f>MID(VLOOKUP($B105,Listes!$E$8:$H$14,4,FALSE)&amp;"_"&amp;VLOOKUP($C105,Listes!$E$17:$F$24,2,FALSE)&amp;"_"&amp;VLOOKUP($D105,Listes!$D$35:$F$38,3,FALSE)&amp;"_"&amp;E105,1,140)</f>
        <v>L2_S2_C3_MEO_Paramétrage des outils du support</v>
      </c>
      <c r="N105" s="8">
        <f>IF($B105&lt;&gt;"",VLOOKUP($B105,Listes!$E$8:$H$14,3,FALSE),"")</f>
        <v>2</v>
      </c>
      <c r="O105" s="8" t="str">
        <f>IF($B105&lt;&gt;"",VLOOKUP($B105,Listes!$E$8:$H$14,4,FALSE),"")</f>
        <v>L2_S2</v>
      </c>
      <c r="P105" s="8" t="str">
        <f>IF(C105&lt;&gt;"",VLOOKUP(C105,Listes!$E$17:$F$24,2,FALSE),"")</f>
        <v>C3</v>
      </c>
      <c r="Q105" s="8" t="str">
        <f>VLOOKUP(D105,Listes!$D$35:$E$38,2,FALSE)</f>
        <v>3 Mise en œuvre</v>
      </c>
      <c r="R105" s="8" t="str">
        <f>IF(K105&lt;&gt;"",VLOOKUP(K105,Listes!$D$57:$F$78,3,FALSE),"")</f>
        <v>10 Fin mise en œuvre</v>
      </c>
    </row>
    <row r="106" spans="1:18" ht="43.5" hidden="1">
      <c r="A106" s="8">
        <f t="shared" si="3"/>
        <v>105</v>
      </c>
      <c r="B106" s="7" t="s">
        <v>266</v>
      </c>
      <c r="C106" s="7" t="s">
        <v>79</v>
      </c>
      <c r="D106" s="7" t="s">
        <v>69</v>
      </c>
      <c r="E106" s="10" t="s">
        <v>277</v>
      </c>
      <c r="F106" s="10" t="s">
        <v>278</v>
      </c>
      <c r="G106" s="7" t="s">
        <v>279</v>
      </c>
      <c r="H106" s="7" t="s">
        <v>42</v>
      </c>
      <c r="I106" s="7" t="s">
        <v>43</v>
      </c>
      <c r="J106" s="7" t="s">
        <v>43</v>
      </c>
      <c r="K106" s="7" t="s">
        <v>129</v>
      </c>
      <c r="L106" s="8" t="str">
        <f>MID(VLOOKUP($B106,Listes!$E$8:$H$14,4,FALSE)&amp;"_"&amp;VLOOKUP($C106,Listes!$E$17:$F$24,2,FALSE)&amp;"_"&amp;VLOOKUP($D106,Listes!$D$35:$F$38,3,FALSE)&amp;"_"&amp;F106,1,40)</f>
        <v>L2_S2_C3_DEP_Assistance_utilisateurs_MES</v>
      </c>
      <c r="M106" s="8" t="str">
        <f>MID(VLOOKUP($B106,Listes!$E$8:$H$14,4,FALSE)&amp;"_"&amp;VLOOKUP($C106,Listes!$E$17:$F$24,2,FALSE)&amp;"_"&amp;VLOOKUP($D106,Listes!$D$35:$F$38,3,FALSE)&amp;"_"&amp;E106,1,140)</f>
        <v>L2_S2_C3_DEP_Assistance aux utilisateurs à la mise en service (cf. CCTP § 5.4)</v>
      </c>
      <c r="N106" s="8">
        <f>IF($B106&lt;&gt;"",VLOOKUP($B106,Listes!$E$8:$H$14,3,FALSE),"")</f>
        <v>2</v>
      </c>
      <c r="O106" s="8" t="str">
        <f>IF($B106&lt;&gt;"",VLOOKUP($B106,Listes!$E$8:$H$14,4,FALSE),"")</f>
        <v>L2_S2</v>
      </c>
      <c r="P106" s="8" t="str">
        <f>IF(C106&lt;&gt;"",VLOOKUP(C106,Listes!$E$17:$F$24,2,FALSE),"")</f>
        <v>C3</v>
      </c>
      <c r="Q106" s="8" t="str">
        <f>VLOOKUP(D106,Listes!$D$35:$E$38,2,FALSE)</f>
        <v>4 Déploiement</v>
      </c>
      <c r="R106" s="8" t="str">
        <f>IF(K106&lt;&gt;"",VLOOKUP(K106,Listes!$D$57:$F$78,3,FALSE),"")</f>
        <v>18 VSR S/4H et des évolutions Finance (P1)</v>
      </c>
    </row>
    <row r="107" spans="1:18" ht="43.5" hidden="1">
      <c r="A107" s="8">
        <f t="shared" si="3"/>
        <v>106</v>
      </c>
      <c r="B107" s="7" t="s">
        <v>266</v>
      </c>
      <c r="C107" s="7" t="s">
        <v>137</v>
      </c>
      <c r="D107" s="7" t="s">
        <v>69</v>
      </c>
      <c r="E107" s="10" t="s">
        <v>277</v>
      </c>
      <c r="F107" s="10" t="s">
        <v>278</v>
      </c>
      <c r="G107" s="7" t="s">
        <v>279</v>
      </c>
      <c r="H107" s="7" t="s">
        <v>42</v>
      </c>
      <c r="I107" s="7" t="s">
        <v>43</v>
      </c>
      <c r="J107" s="7" t="s">
        <v>43</v>
      </c>
      <c r="K107" s="7" t="s">
        <v>129</v>
      </c>
      <c r="L107" s="8" t="str">
        <f>MID(VLOOKUP($B107,Listes!$E$8:$H$14,4,FALSE)&amp;"_"&amp;VLOOKUP($C107,Listes!$E$17:$F$24,2,FALSE)&amp;"_"&amp;VLOOKUP($D107,Listes!$D$35:$F$38,3,FALSE)&amp;"_"&amp;F107,1,40)</f>
        <v>L2_S2_C4_DEP_Assistance_utilisateurs_MES</v>
      </c>
      <c r="M107" s="8" t="str">
        <f>MID(VLOOKUP($B107,Listes!$E$8:$H$14,4,FALSE)&amp;"_"&amp;VLOOKUP($C107,Listes!$E$17:$F$24,2,FALSE)&amp;"_"&amp;VLOOKUP($D107,Listes!$D$35:$F$38,3,FALSE)&amp;"_"&amp;E107,1,140)</f>
        <v>L2_S2_C4_DEP_Assistance aux utilisateurs à la mise en service (cf. CCTP § 5.4)</v>
      </c>
      <c r="N107" s="8">
        <f>IF($B107&lt;&gt;"",VLOOKUP($B107,Listes!$E$8:$H$14,3,FALSE),"")</f>
        <v>2</v>
      </c>
      <c r="O107" s="8" t="str">
        <f>IF($B107&lt;&gt;"",VLOOKUP($B107,Listes!$E$8:$H$14,4,FALSE),"")</f>
        <v>L2_S2</v>
      </c>
      <c r="P107" s="8" t="str">
        <f>IF(C107&lt;&gt;"",VLOOKUP(C107,Listes!$E$17:$F$24,2,FALSE),"")</f>
        <v>C4</v>
      </c>
      <c r="Q107" s="8" t="str">
        <f>VLOOKUP(D107,Listes!$D$35:$E$38,2,FALSE)</f>
        <v>4 Déploiement</v>
      </c>
      <c r="R107" s="8" t="str">
        <f>IF(K107&lt;&gt;"",VLOOKUP(K107,Listes!$D$57:$F$78,3,FALSE),"")</f>
        <v>18 VSR S/4H et des évolutions Finance (P1)</v>
      </c>
    </row>
    <row r="108" spans="1:18" ht="29.1" hidden="1">
      <c r="A108" s="8">
        <f t="shared" si="3"/>
        <v>107</v>
      </c>
      <c r="B108" s="7" t="s">
        <v>280</v>
      </c>
      <c r="C108" s="7" t="s">
        <v>181</v>
      </c>
      <c r="D108" s="7" t="s">
        <v>38</v>
      </c>
      <c r="E108" s="10" t="s">
        <v>245</v>
      </c>
      <c r="F108" s="10" t="s">
        <v>246</v>
      </c>
      <c r="G108" s="7" t="s">
        <v>281</v>
      </c>
      <c r="H108" s="7" t="s">
        <v>42</v>
      </c>
      <c r="I108" s="7" t="s">
        <v>43</v>
      </c>
      <c r="J108" s="7" t="s">
        <v>43</v>
      </c>
      <c r="K108" s="7" t="s">
        <v>44</v>
      </c>
      <c r="L108" s="8" t="str">
        <f>MID(VLOOKUP($B108,Listes!$E$8:$H$14,4,FALSE)&amp;"_"&amp;VLOOKUP($C108,Listes!$E$17:$F$24,2,FALSE)&amp;"_"&amp;VLOOKUP($D108,Listes!$D$35:$F$38,3,FALSE)&amp;"_"&amp;F108,1,40)</f>
        <v>L2_S3_C6_ANA_Définition_strat_recette</v>
      </c>
      <c r="M108" s="8" t="str">
        <f>MID(VLOOKUP($B108,Listes!$E$8:$H$14,4,FALSE)&amp;"_"&amp;VLOOKUP($C108,Listes!$E$17:$F$24,2,FALSE)&amp;"_"&amp;VLOOKUP($D108,Listes!$D$35:$F$38,3,FALSE)&amp;"_"&amp;E108,1,140)</f>
        <v>L2_S3_C6_ANA_Définition de la stratégie de recette</v>
      </c>
      <c r="N108" s="8">
        <f>IF($B108&lt;&gt;"",VLOOKUP($B108,Listes!$E$8:$H$14,3,FALSE),"")</f>
        <v>2</v>
      </c>
      <c r="O108" s="8" t="str">
        <f>IF($B108&lt;&gt;"",VLOOKUP($B108,Listes!$E$8:$H$14,4,FALSE),"")</f>
        <v>L2_S3</v>
      </c>
      <c r="P108" s="8" t="str">
        <f>IF(C108&lt;&gt;"",VLOOKUP(C108,Listes!$E$17:$F$24,2,FALSE),"")</f>
        <v>C6</v>
      </c>
      <c r="Q108" s="8" t="str">
        <f>VLOOKUP(D108,Listes!$D$35:$E$38,2,FALSE)</f>
        <v>2 Analyse</v>
      </c>
      <c r="R108" s="8" t="str">
        <f>IF(K108&lt;&gt;"",VLOOKUP(K108,Listes!$D$57:$F$78,3,FALSE),"")</f>
        <v>02 Fin analyse</v>
      </c>
    </row>
    <row r="109" spans="1:18" ht="29.1" hidden="1">
      <c r="A109" s="8">
        <f t="shared" si="3"/>
        <v>108</v>
      </c>
      <c r="B109" s="7" t="s">
        <v>280</v>
      </c>
      <c r="C109" s="7" t="s">
        <v>181</v>
      </c>
      <c r="D109" s="7" t="s">
        <v>38</v>
      </c>
      <c r="E109" s="10" t="s">
        <v>249</v>
      </c>
      <c r="F109" s="10" t="s">
        <v>250</v>
      </c>
      <c r="G109" s="7" t="s">
        <v>282</v>
      </c>
      <c r="H109" s="7" t="s">
        <v>42</v>
      </c>
      <c r="I109" s="7" t="s">
        <v>43</v>
      </c>
      <c r="J109" s="7" t="s">
        <v>43</v>
      </c>
      <c r="K109" s="7" t="s">
        <v>44</v>
      </c>
      <c r="L109" s="8" t="str">
        <f>MID(VLOOKUP($B109,Listes!$E$8:$H$14,4,FALSE)&amp;"_"&amp;VLOOKUP($C109,Listes!$E$17:$F$24,2,FALSE)&amp;"_"&amp;VLOOKUP($D109,Listes!$D$35:$F$38,3,FALSE)&amp;"_"&amp;F109,1,40)</f>
        <v>L2_S3_C6_ANA_Rédaction_scénarios_tests</v>
      </c>
      <c r="M109" s="8" t="str">
        <f>MID(VLOOKUP($B109,Listes!$E$8:$H$14,4,FALSE)&amp;"_"&amp;VLOOKUP($C109,Listes!$E$17:$F$24,2,FALSE)&amp;"_"&amp;VLOOKUP($D109,Listes!$D$35:$F$38,3,FALSE)&amp;"_"&amp;E109,1,140)</f>
        <v>L2_S3_C6_ANA_Rédaction des scénarios de tests</v>
      </c>
      <c r="N109" s="8">
        <f>IF($B109&lt;&gt;"",VLOOKUP($B109,Listes!$E$8:$H$14,3,FALSE),"")</f>
        <v>2</v>
      </c>
      <c r="O109" s="8" t="str">
        <f>IF($B109&lt;&gt;"",VLOOKUP($B109,Listes!$E$8:$H$14,4,FALSE),"")</f>
        <v>L2_S3</v>
      </c>
      <c r="P109" s="8" t="str">
        <f>IF(C109&lt;&gt;"",VLOOKUP(C109,Listes!$E$17:$F$24,2,FALSE),"")</f>
        <v>C6</v>
      </c>
      <c r="Q109" s="8" t="str">
        <f>VLOOKUP(D109,Listes!$D$35:$E$38,2,FALSE)</f>
        <v>2 Analyse</v>
      </c>
      <c r="R109" s="8" t="str">
        <f>IF(K109&lt;&gt;"",VLOOKUP(K109,Listes!$D$57:$F$78,3,FALSE),"")</f>
        <v>02 Fin analyse</v>
      </c>
    </row>
    <row r="110" spans="1:18" ht="43.5" hidden="1">
      <c r="A110" s="8">
        <f t="shared" si="3"/>
        <v>109</v>
      </c>
      <c r="B110" s="7" t="s">
        <v>280</v>
      </c>
      <c r="C110" s="7" t="s">
        <v>181</v>
      </c>
      <c r="D110" s="7" t="s">
        <v>48</v>
      </c>
      <c r="E110" s="7" t="s">
        <v>258</v>
      </c>
      <c r="F110" s="7" t="s">
        <v>259</v>
      </c>
      <c r="G110" s="7" t="s">
        <v>260</v>
      </c>
      <c r="H110" s="7" t="s">
        <v>61</v>
      </c>
      <c r="I110" s="7" t="s">
        <v>43</v>
      </c>
      <c r="J110" s="7" t="s">
        <v>43</v>
      </c>
      <c r="K110" s="7" t="s">
        <v>117</v>
      </c>
      <c r="L110" s="8" t="str">
        <f>MID(VLOOKUP($B110,Listes!$E$8:$H$14,4,FALSE)&amp;"_"&amp;VLOOKUP($C110,Listes!$E$17:$F$24,2,FALSE)&amp;"_"&amp;VLOOKUP($D110,Listes!$D$35:$F$38,3,FALSE)&amp;"_"&amp;F110,1,40)</f>
        <v>L2_S3_C6_MEO_MAJ_supports_formation</v>
      </c>
      <c r="M110" s="8" t="str">
        <f>MID(VLOOKUP($B110,Listes!$E$8:$H$14,4,FALSE)&amp;"_"&amp;VLOOKUP($C110,Listes!$E$17:$F$24,2,FALSE)&amp;"_"&amp;VLOOKUP($D110,Listes!$D$35:$F$38,3,FALSE)&amp;"_"&amp;E110,1,140)</f>
        <v>L2_S3_C6_MEO_Mise à jour des supports de formation</v>
      </c>
      <c r="N110" s="8">
        <f>IF($B110&lt;&gt;"",VLOOKUP($B110,Listes!$E$8:$H$14,3,FALSE),"")</f>
        <v>2</v>
      </c>
      <c r="O110" s="8" t="str">
        <f>IF($B110&lt;&gt;"",VLOOKUP($B110,Listes!$E$8:$H$14,4,FALSE),"")</f>
        <v>L2_S3</v>
      </c>
      <c r="P110" s="8" t="str">
        <f>IF(C110&lt;&gt;"",VLOOKUP(C110,Listes!$E$17:$F$24,2,FALSE),"")</f>
        <v>C6</v>
      </c>
      <c r="Q110" s="8" t="str">
        <f>VLOOKUP(D110,Listes!$D$35:$E$38,2,FALSE)</f>
        <v>3 Mise en œuvre</v>
      </c>
      <c r="R110" s="8" t="str">
        <f>IF(K110&lt;&gt;"",VLOOKUP(K110,Listes!$D$57:$F$78,3,FALSE),"")</f>
        <v>08 VA S/4H et des évolutions Finance (P1)</v>
      </c>
    </row>
    <row r="111" spans="1:18" ht="43.5" hidden="1">
      <c r="A111" s="8">
        <f t="shared" si="3"/>
        <v>110</v>
      </c>
      <c r="B111" s="7" t="s">
        <v>280</v>
      </c>
      <c r="C111" s="7" t="s">
        <v>181</v>
      </c>
      <c r="D111" s="7" t="s">
        <v>48</v>
      </c>
      <c r="E111" s="10" t="s">
        <v>252</v>
      </c>
      <c r="F111" s="10" t="s">
        <v>253</v>
      </c>
      <c r="G111" s="7" t="s">
        <v>254</v>
      </c>
      <c r="H111" s="7" t="s">
        <v>42</v>
      </c>
      <c r="I111" s="7" t="s">
        <v>42</v>
      </c>
      <c r="J111" s="7" t="s">
        <v>43</v>
      </c>
      <c r="K111" s="7" t="s">
        <v>117</v>
      </c>
      <c r="L111" s="8" t="str">
        <f>MID(VLOOKUP($B111,Listes!$E$8:$H$14,4,FALSE)&amp;"_"&amp;VLOOKUP($C111,Listes!$E$17:$F$24,2,FALSE)&amp;"_"&amp;VLOOKUP($D111,Listes!$D$35:$F$38,3,FALSE)&amp;"_"&amp;F111,1,40)</f>
        <v>L2_S3_C6_MEO_Param_environnement_test</v>
      </c>
      <c r="M111" s="8" t="str">
        <f>MID(VLOOKUP($B111,Listes!$E$8:$H$14,4,FALSE)&amp;"_"&amp;VLOOKUP($C111,Listes!$E$17:$F$24,2,FALSE)&amp;"_"&amp;VLOOKUP($D111,Listes!$D$35:$F$38,3,FALSE)&amp;"_"&amp;E111,1,140)</f>
        <v>L2_S3_C6_MEO_Paramétrage de l'environnement de test</v>
      </c>
      <c r="N111" s="8">
        <f>IF($B111&lt;&gt;"",VLOOKUP($B111,Listes!$E$8:$H$14,3,FALSE),"")</f>
        <v>2</v>
      </c>
      <c r="O111" s="8" t="str">
        <f>IF($B111&lt;&gt;"",VLOOKUP($B111,Listes!$E$8:$H$14,4,FALSE),"")</f>
        <v>L2_S3</v>
      </c>
      <c r="P111" s="8" t="str">
        <f>IF(C111&lt;&gt;"",VLOOKUP(C111,Listes!$E$17:$F$24,2,FALSE),"")</f>
        <v>C6</v>
      </c>
      <c r="Q111" s="8" t="str">
        <f>VLOOKUP(D111,Listes!$D$35:$E$38,2,FALSE)</f>
        <v>3 Mise en œuvre</v>
      </c>
      <c r="R111" s="8" t="str">
        <f>IF(K111&lt;&gt;"",VLOOKUP(K111,Listes!$D$57:$F$78,3,FALSE),"")</f>
        <v>08 VA S/4H et des évolutions Finance (P1)</v>
      </c>
    </row>
    <row r="112" spans="1:18" ht="43.5" hidden="1">
      <c r="A112" s="8">
        <f t="shared" si="3"/>
        <v>111</v>
      </c>
      <c r="B112" s="7" t="s">
        <v>280</v>
      </c>
      <c r="C112" s="7" t="s">
        <v>181</v>
      </c>
      <c r="D112" s="7" t="s">
        <v>48</v>
      </c>
      <c r="E112" s="10" t="s">
        <v>283</v>
      </c>
      <c r="F112" s="10" t="s">
        <v>284</v>
      </c>
      <c r="G112" s="7" t="s">
        <v>285</v>
      </c>
      <c r="H112" s="7" t="s">
        <v>42</v>
      </c>
      <c r="I112" s="7" t="s">
        <v>43</v>
      </c>
      <c r="J112" s="7" t="s">
        <v>43</v>
      </c>
      <c r="K112" s="7" t="s">
        <v>117</v>
      </c>
      <c r="L112" s="8" t="str">
        <f>MID(VLOOKUP($B112,Listes!$E$8:$H$14,4,FALSE)&amp;"_"&amp;VLOOKUP($C112,Listes!$E$17:$F$24,2,FALSE)&amp;"_"&amp;VLOOKUP($D112,Listes!$D$35:$F$38,3,FALSE)&amp;"_"&amp;F112,1,40)</f>
        <v>L2_S3_C6_MEO_Recette_fonc_évol_P1</v>
      </c>
      <c r="M112" s="8" t="str">
        <f>MID(VLOOKUP($B112,Listes!$E$8:$H$14,4,FALSE)&amp;"_"&amp;VLOOKUP($C112,Listes!$E$17:$F$24,2,FALSE)&amp;"_"&amp;VLOOKUP($D112,Listes!$D$35:$F$38,3,FALSE)&amp;"_"&amp;E112,1,140)</f>
        <v>L2_S3_C6_MEO_Recette fonctionnelle des évolutions embarquées (P1)</v>
      </c>
      <c r="N112" s="8">
        <f>IF($B112&lt;&gt;"",VLOOKUP($B112,Listes!$E$8:$H$14,3,FALSE),"")</f>
        <v>2</v>
      </c>
      <c r="O112" s="8" t="str">
        <f>IF($B112&lt;&gt;"",VLOOKUP($B112,Listes!$E$8:$H$14,4,FALSE),"")</f>
        <v>L2_S3</v>
      </c>
      <c r="P112" s="8" t="str">
        <f>IF(C112&lt;&gt;"",VLOOKUP(C112,Listes!$E$17:$F$24,2,FALSE),"")</f>
        <v>C6</v>
      </c>
      <c r="Q112" s="8" t="str">
        <f>VLOOKUP(D112,Listes!$D$35:$E$38,2,FALSE)</f>
        <v>3 Mise en œuvre</v>
      </c>
      <c r="R112" s="8" t="str">
        <f>IF(K112&lt;&gt;"",VLOOKUP(K112,Listes!$D$57:$F$78,3,FALSE),"")</f>
        <v>08 VA S/4H et des évolutions Finance (P1)</v>
      </c>
    </row>
    <row r="113" spans="1:18" ht="43.5" hidden="1">
      <c r="A113" s="8">
        <f t="shared" si="3"/>
        <v>112</v>
      </c>
      <c r="B113" s="7" t="s">
        <v>280</v>
      </c>
      <c r="C113" s="7" t="s">
        <v>181</v>
      </c>
      <c r="D113" s="7" t="s">
        <v>48</v>
      </c>
      <c r="E113" s="10" t="s">
        <v>286</v>
      </c>
      <c r="F113" s="10" t="s">
        <v>287</v>
      </c>
      <c r="G113" s="7" t="s">
        <v>288</v>
      </c>
      <c r="H113" s="7" t="s">
        <v>42</v>
      </c>
      <c r="I113" s="7" t="s">
        <v>43</v>
      </c>
      <c r="J113" s="7" t="s">
        <v>43</v>
      </c>
      <c r="K113" s="7" t="s">
        <v>211</v>
      </c>
      <c r="L113" s="8" t="str">
        <f>MID(VLOOKUP($B113,Listes!$E$8:$H$14,4,FALSE)&amp;"_"&amp;VLOOKUP($C113,Listes!$E$17:$F$24,2,FALSE)&amp;"_"&amp;VLOOKUP($D113,Listes!$D$35:$F$38,3,FALSE)&amp;"_"&amp;F113,1,40)</f>
        <v>L2_S3_C6_MEO_Recette_fonc_évol_P2</v>
      </c>
      <c r="M113" s="8" t="str">
        <f>MID(VLOOKUP($B113,Listes!$E$8:$H$14,4,FALSE)&amp;"_"&amp;VLOOKUP($C113,Listes!$E$17:$F$24,2,FALSE)&amp;"_"&amp;VLOOKUP($D113,Listes!$D$35:$F$38,3,FALSE)&amp;"_"&amp;E113,1,140)</f>
        <v>L2_S3_C6_MEO_Recette fonctionnelle des évolutions post-migration (P2)</v>
      </c>
      <c r="N113" s="8">
        <f>IF($B113&lt;&gt;"",VLOOKUP($B113,Listes!$E$8:$H$14,3,FALSE),"")</f>
        <v>2</v>
      </c>
      <c r="O113" s="8" t="str">
        <f>IF($B113&lt;&gt;"",VLOOKUP($B113,Listes!$E$8:$H$14,4,FALSE),"")</f>
        <v>L2_S3</v>
      </c>
      <c r="P113" s="8" t="str">
        <f>IF(C113&lt;&gt;"",VLOOKUP(C113,Listes!$E$17:$F$24,2,FALSE),"")</f>
        <v>C6</v>
      </c>
      <c r="Q113" s="8" t="str">
        <f>VLOOKUP(D113,Listes!$D$35:$E$38,2,FALSE)</f>
        <v>3 Mise en œuvre</v>
      </c>
      <c r="R113" s="8" t="str">
        <f>IF(K113&lt;&gt;"",VLOOKUP(K113,Listes!$D$57:$F$78,3,FALSE),"")</f>
        <v>12 VA évolutions Finance (P2)</v>
      </c>
    </row>
    <row r="114" spans="1:18" ht="43.5" hidden="1">
      <c r="A114" s="8">
        <f t="shared" si="3"/>
        <v>113</v>
      </c>
      <c r="B114" s="7" t="s">
        <v>289</v>
      </c>
      <c r="C114" s="7" t="s">
        <v>224</v>
      </c>
      <c r="D114" s="7" t="s">
        <v>69</v>
      </c>
      <c r="E114" s="10" t="s">
        <v>245</v>
      </c>
      <c r="F114" s="10" t="s">
        <v>246</v>
      </c>
      <c r="G114" s="7" t="s">
        <v>290</v>
      </c>
      <c r="H114" s="7" t="s">
        <v>42</v>
      </c>
      <c r="I114" s="7" t="s">
        <v>43</v>
      </c>
      <c r="J114" s="7" t="s">
        <v>43</v>
      </c>
      <c r="K114" s="7" t="s">
        <v>228</v>
      </c>
      <c r="L114" s="8" t="str">
        <f>MID(VLOOKUP($B114,Listes!$E$8:$H$14,4,FALSE)&amp;"_"&amp;VLOOKUP($C114,Listes!$E$17:$F$24,2,FALSE)&amp;"_"&amp;VLOOKUP($D114,Listes!$D$35:$F$38,3,FALSE)&amp;"_"&amp;F114,1,40)</f>
        <v>L2_S4_C7_DEP_Définition_strat_recette</v>
      </c>
      <c r="M114" s="8" t="str">
        <f>MID(VLOOKUP($B114,Listes!$E$8:$H$14,4,FALSE)&amp;"_"&amp;VLOOKUP($C114,Listes!$E$17:$F$24,2,FALSE)&amp;"_"&amp;VLOOKUP($D114,Listes!$D$35:$F$38,3,FALSE)&amp;"_"&amp;E114,1,140)</f>
        <v>L2_S4_C7_DEP_Définition de la stratégie de recette</v>
      </c>
      <c r="N114" s="8">
        <f>IF($B114&lt;&gt;"",VLOOKUP($B114,Listes!$E$8:$H$14,3,FALSE),"")</f>
        <v>2</v>
      </c>
      <c r="O114" s="8" t="str">
        <f>IF($B114&lt;&gt;"",VLOOKUP($B114,Listes!$E$8:$H$14,4,FALSE),"")</f>
        <v>L2_S4</v>
      </c>
      <c r="P114" s="8" t="str">
        <f>IF(C114&lt;&gt;"",VLOOKUP(C114,Listes!$E$17:$F$24,2,FALSE),"")</f>
        <v>C7</v>
      </c>
      <c r="Q114" s="8" t="str">
        <f>VLOOKUP(D114,Listes!$D$35:$E$38,2,FALSE)</f>
        <v>4 Déploiement</v>
      </c>
      <c r="R114" s="8" t="str">
        <f>IF(K114&lt;&gt;"",VLOOKUP(K114,Listes!$D$57:$F$78,3,FALSE),"")</f>
        <v>15 Fin de conception des évolutions complémentaires</v>
      </c>
    </row>
    <row r="115" spans="1:18" ht="43.5" hidden="1">
      <c r="A115" s="8">
        <f t="shared" si="3"/>
        <v>114</v>
      </c>
      <c r="B115" s="7" t="s">
        <v>289</v>
      </c>
      <c r="C115" s="7" t="s">
        <v>224</v>
      </c>
      <c r="D115" s="7" t="s">
        <v>69</v>
      </c>
      <c r="E115" s="10" t="s">
        <v>249</v>
      </c>
      <c r="F115" s="10" t="s">
        <v>250</v>
      </c>
      <c r="G115" s="7" t="s">
        <v>291</v>
      </c>
      <c r="H115" s="7" t="s">
        <v>61</v>
      </c>
      <c r="I115" s="7" t="s">
        <v>43</v>
      </c>
      <c r="J115" s="7" t="s">
        <v>43</v>
      </c>
      <c r="K115" s="7" t="s">
        <v>228</v>
      </c>
      <c r="L115" s="8" t="str">
        <f>MID(VLOOKUP($B115,Listes!$E$8:$H$14,4,FALSE)&amp;"_"&amp;VLOOKUP($C115,Listes!$E$17:$F$24,2,FALSE)&amp;"_"&amp;VLOOKUP($D115,Listes!$D$35:$F$38,3,FALSE)&amp;"_"&amp;F115,1,40)</f>
        <v>L2_S4_C7_DEP_Rédaction_scénarios_tests</v>
      </c>
      <c r="M115" s="8" t="str">
        <f>MID(VLOOKUP($B115,Listes!$E$8:$H$14,4,FALSE)&amp;"_"&amp;VLOOKUP($C115,Listes!$E$17:$F$24,2,FALSE)&amp;"_"&amp;VLOOKUP($D115,Listes!$D$35:$F$38,3,FALSE)&amp;"_"&amp;E115,1,140)</f>
        <v>L2_S4_C7_DEP_Rédaction des scénarios de tests</v>
      </c>
      <c r="N115" s="8">
        <f>IF($B115&lt;&gt;"",VLOOKUP($B115,Listes!$E$8:$H$14,3,FALSE),"")</f>
        <v>2</v>
      </c>
      <c r="O115" s="8" t="str">
        <f>IF($B115&lt;&gt;"",VLOOKUP($B115,Listes!$E$8:$H$14,4,FALSE),"")</f>
        <v>L2_S4</v>
      </c>
      <c r="P115" s="8" t="str">
        <f>IF(C115&lt;&gt;"",VLOOKUP(C115,Listes!$E$17:$F$24,2,FALSE),"")</f>
        <v>C7</v>
      </c>
      <c r="Q115" s="8" t="str">
        <f>VLOOKUP(D115,Listes!$D$35:$E$38,2,FALSE)</f>
        <v>4 Déploiement</v>
      </c>
      <c r="R115" s="8" t="str">
        <f>IF(K115&lt;&gt;"",VLOOKUP(K115,Listes!$D$57:$F$78,3,FALSE),"")</f>
        <v>15 Fin de conception des évolutions complémentaires</v>
      </c>
    </row>
    <row r="116" spans="1:18" ht="43.5" hidden="1">
      <c r="A116" s="8">
        <f t="shared" si="3"/>
        <v>115</v>
      </c>
      <c r="B116" s="7" t="s">
        <v>289</v>
      </c>
      <c r="C116" s="7" t="s">
        <v>224</v>
      </c>
      <c r="D116" s="7" t="s">
        <v>69</v>
      </c>
      <c r="E116" s="7" t="s">
        <v>258</v>
      </c>
      <c r="F116" s="7" t="s">
        <v>259</v>
      </c>
      <c r="G116" s="7" t="s">
        <v>260</v>
      </c>
      <c r="H116" s="7" t="s">
        <v>61</v>
      </c>
      <c r="I116" s="7" t="s">
        <v>43</v>
      </c>
      <c r="J116" s="7" t="s">
        <v>43</v>
      </c>
      <c r="K116" s="7" t="s">
        <v>236</v>
      </c>
      <c r="L116" s="8" t="str">
        <f>MID(VLOOKUP($B116,Listes!$E$8:$H$14,4,FALSE)&amp;"_"&amp;VLOOKUP($C116,Listes!$E$17:$F$24,2,FALSE)&amp;"_"&amp;VLOOKUP($D116,Listes!$D$35:$F$38,3,FALSE)&amp;"_"&amp;F116,1,40)</f>
        <v>L2_S4_C7_DEP_MAJ_supports_formation</v>
      </c>
      <c r="M116" s="8" t="str">
        <f>MID(VLOOKUP($B116,Listes!$E$8:$H$14,4,FALSE)&amp;"_"&amp;VLOOKUP($C116,Listes!$E$17:$F$24,2,FALSE)&amp;"_"&amp;VLOOKUP($D116,Listes!$D$35:$F$38,3,FALSE)&amp;"_"&amp;E116,1,140)</f>
        <v>L2_S4_C7_DEP_Mise à jour des supports de formation</v>
      </c>
      <c r="N116" s="8">
        <f>IF($B116&lt;&gt;"",VLOOKUP($B116,Listes!$E$8:$H$14,3,FALSE),"")</f>
        <v>2</v>
      </c>
      <c r="O116" s="8" t="str">
        <f>IF($B116&lt;&gt;"",VLOOKUP($B116,Listes!$E$8:$H$14,4,FALSE),"")</f>
        <v>L2_S4</v>
      </c>
      <c r="P116" s="8" t="str">
        <f>IF(C116&lt;&gt;"",VLOOKUP(C116,Listes!$E$17:$F$24,2,FALSE),"")</f>
        <v>C7</v>
      </c>
      <c r="Q116" s="8" t="str">
        <f>VLOOKUP(D116,Listes!$D$35:$E$38,2,FALSE)</f>
        <v>4 Déploiement</v>
      </c>
      <c r="R116" s="8" t="str">
        <f>IF(K116&lt;&gt;"",VLOOKUP(K116,Listes!$D$57:$F$78,3,FALSE),"")</f>
        <v>17 VA évolutions complémentaires</v>
      </c>
    </row>
    <row r="117" spans="1:18" ht="29.1" hidden="1">
      <c r="A117" s="8">
        <f t="shared" si="3"/>
        <v>116</v>
      </c>
      <c r="B117" s="7" t="s">
        <v>289</v>
      </c>
      <c r="C117" s="7" t="s">
        <v>224</v>
      </c>
      <c r="D117" s="7" t="s">
        <v>69</v>
      </c>
      <c r="E117" s="10" t="s">
        <v>252</v>
      </c>
      <c r="F117" s="10" t="s">
        <v>253</v>
      </c>
      <c r="G117" s="7" t="s">
        <v>254</v>
      </c>
      <c r="H117" s="7" t="s">
        <v>42</v>
      </c>
      <c r="I117" s="7" t="s">
        <v>42</v>
      </c>
      <c r="J117" s="7" t="s">
        <v>43</v>
      </c>
      <c r="K117" s="7" t="s">
        <v>236</v>
      </c>
      <c r="L117" s="8" t="str">
        <f>MID(VLOOKUP($B117,Listes!$E$8:$H$14,4,FALSE)&amp;"_"&amp;VLOOKUP($C117,Listes!$E$17:$F$24,2,FALSE)&amp;"_"&amp;VLOOKUP($D117,Listes!$D$35:$F$38,3,FALSE)&amp;"_"&amp;F117,1,40)</f>
        <v>L2_S4_C7_DEP_Param_environnement_test</v>
      </c>
      <c r="M117" s="8" t="str">
        <f>MID(VLOOKUP($B117,Listes!$E$8:$H$14,4,FALSE)&amp;"_"&amp;VLOOKUP($C117,Listes!$E$17:$F$24,2,FALSE)&amp;"_"&amp;VLOOKUP($D117,Listes!$D$35:$F$38,3,FALSE)&amp;"_"&amp;E117,1,140)</f>
        <v>L2_S4_C7_DEP_Paramétrage de l'environnement de test</v>
      </c>
      <c r="N117" s="8">
        <f>IF($B117&lt;&gt;"",VLOOKUP($B117,Listes!$E$8:$H$14,3,FALSE),"")</f>
        <v>2</v>
      </c>
      <c r="O117" s="8" t="str">
        <f>IF($B117&lt;&gt;"",VLOOKUP($B117,Listes!$E$8:$H$14,4,FALSE),"")</f>
        <v>L2_S4</v>
      </c>
      <c r="P117" s="8" t="str">
        <f>IF(C117&lt;&gt;"",VLOOKUP(C117,Listes!$E$17:$F$24,2,FALSE),"")</f>
        <v>C7</v>
      </c>
      <c r="Q117" s="8" t="str">
        <f>VLOOKUP(D117,Listes!$D$35:$E$38,2,FALSE)</f>
        <v>4 Déploiement</v>
      </c>
      <c r="R117" s="8" t="str">
        <f>IF(K117&lt;&gt;"",VLOOKUP(K117,Listes!$D$57:$F$78,3,FALSE),"")</f>
        <v>17 VA évolutions complémentaires</v>
      </c>
    </row>
    <row r="118" spans="1:18" ht="43.5" hidden="1">
      <c r="A118" s="8">
        <f t="shared" si="3"/>
        <v>117</v>
      </c>
      <c r="B118" s="7" t="s">
        <v>289</v>
      </c>
      <c r="C118" s="7" t="s">
        <v>224</v>
      </c>
      <c r="D118" s="7" t="s">
        <v>69</v>
      </c>
      <c r="E118" s="10" t="s">
        <v>292</v>
      </c>
      <c r="F118" s="10" t="s">
        <v>293</v>
      </c>
      <c r="G118" s="7" t="s">
        <v>294</v>
      </c>
      <c r="H118" s="7" t="s">
        <v>42</v>
      </c>
      <c r="I118" s="7" t="s">
        <v>43</v>
      </c>
      <c r="J118" s="7" t="s">
        <v>43</v>
      </c>
      <c r="K118" s="7" t="s">
        <v>236</v>
      </c>
      <c r="L118" s="8" t="str">
        <f>MID(VLOOKUP($B118,Listes!$E$8:$H$14,4,FALSE)&amp;"_"&amp;VLOOKUP($C118,Listes!$E$17:$F$24,2,FALSE)&amp;"_"&amp;VLOOKUP($D118,Listes!$D$35:$F$38,3,FALSE)&amp;"_"&amp;F118,1,40)</f>
        <v>L2_S4_C7_DEP_Recette_fonc_évol_compl</v>
      </c>
      <c r="M118" s="8" t="str">
        <f>MID(VLOOKUP($B118,Listes!$E$8:$H$14,4,FALSE)&amp;"_"&amp;VLOOKUP($C118,Listes!$E$17:$F$24,2,FALSE)&amp;"_"&amp;VLOOKUP($D118,Listes!$D$35:$F$38,3,FALSE)&amp;"_"&amp;E118,1,140)</f>
        <v xml:space="preserve">L2_S4_C7_DEP_Recette fonctionnelle des évolutions complémentaires </v>
      </c>
      <c r="N118" s="8">
        <f>IF($B118&lt;&gt;"",VLOOKUP($B118,Listes!$E$8:$H$14,3,FALSE),"")</f>
        <v>2</v>
      </c>
      <c r="O118" s="8" t="str">
        <f>IF($B118&lt;&gt;"",VLOOKUP($B118,Listes!$E$8:$H$14,4,FALSE),"")</f>
        <v>L2_S4</v>
      </c>
      <c r="P118" s="8" t="str">
        <f>IF(C118&lt;&gt;"",VLOOKUP(C118,Listes!$E$17:$F$24,2,FALSE),"")</f>
        <v>C7</v>
      </c>
      <c r="Q118" s="8" t="str">
        <f>VLOOKUP(D118,Listes!$D$35:$E$38,2,FALSE)</f>
        <v>4 Déploiement</v>
      </c>
      <c r="R118" s="8" t="str">
        <f>IF(K118&lt;&gt;"",VLOOKUP(K118,Listes!$D$57:$F$78,3,FALSE),"")</f>
        <v>17 VA évolutions complémentaires</v>
      </c>
    </row>
    <row r="119" spans="1:18" ht="15"/>
    <row r="120" spans="1:18" ht="15"/>
    <row r="121" spans="1:18" ht="15"/>
    <row r="122" spans="1:18" ht="15"/>
    <row r="123" spans="1:18" ht="15"/>
    <row r="124" spans="1:18" ht="15"/>
  </sheetData>
  <autoFilter ref="A1:Q118" xr:uid="{414F2676-BB68-40F6-957B-C4B48844FD14}">
    <filterColumn colId="9">
      <filters>
        <filter val="Oui (délai allongé)"/>
        <filter val="Oui (délai standard)"/>
      </filters>
    </filterColumn>
  </autoFilter>
  <sortState xmlns:xlrd2="http://schemas.microsoft.com/office/spreadsheetml/2017/richdata2" ref="A2:R118">
    <sortCondition ref="O2:O118"/>
    <sortCondition ref="P2:P118"/>
    <sortCondition ref="Q2:Q118"/>
    <sortCondition ref="R2:R118"/>
  </sortState>
  <phoneticPr fontId="6" type="noConversion"/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Header>&amp;LS4H&amp;C&amp;A&amp;R&amp;D</oddHeader>
    <oddFooter>&amp;LCONFIDENTIEL AP-HP&amp;C&amp;F_x000D_&amp;1#&amp;"Calibri"&amp;10&amp;K000000 C1 - Interne&amp;R&amp;P / &amp;N</oddFooter>
  </headerFooter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89440515-F476-4EA8-BE73-6CCE1C652A36}">
          <x14:formula1>
            <xm:f>Listes!#REF!</xm:f>
          </x14:formula1>
          <xm:sqref>D2:D118</xm:sqref>
        </x14:dataValidation>
        <x14:dataValidation type="list" allowBlank="1" showInputMessage="1" showErrorMessage="1" xr:uid="{AEAC4423-E81F-4289-ABD2-18567CA0A65F}">
          <x14:formula1>
            <xm:f>Listes!$D$42:$D$44</xm:f>
          </x14:formula1>
          <xm:sqref>H2:H118</xm:sqref>
        </x14:dataValidation>
        <x14:dataValidation type="list" allowBlank="1" showInputMessage="1" showErrorMessage="1" xr:uid="{23CCCC1D-133B-4C9B-87B1-DA4B9A5B51F8}">
          <x14:formula1>
            <xm:f>Listes!$D$47:$D$49</xm:f>
          </x14:formula1>
          <xm:sqref>I2:I118</xm:sqref>
        </x14:dataValidation>
        <x14:dataValidation type="list" allowBlank="1" showInputMessage="1" showErrorMessage="1" xr:uid="{EC10ECAD-260B-41A1-B88D-DF4CF39E4E23}">
          <x14:formula1>
            <xm:f>Listes!$D$52:$D$54</xm:f>
          </x14:formula1>
          <xm:sqref>J2:J118</xm:sqref>
        </x14:dataValidation>
        <x14:dataValidation type="list" allowBlank="1" showInputMessage="1" showErrorMessage="1" xr:uid="{F4982F12-533E-4AD0-B9DA-CFA9CA837332}">
          <x14:formula1>
            <xm:f>Listes!$D$58:$D$78</xm:f>
          </x14:formula1>
          <xm:sqref>K2:K118</xm:sqref>
        </x14:dataValidation>
        <x14:dataValidation type="list" allowBlank="1" showInputMessage="1" showErrorMessage="1" xr:uid="{3038D433-827F-497A-AD62-35259E8F5542}">
          <x14:formula1>
            <xm:f>Listes!$E$8:$E$14</xm:f>
          </x14:formula1>
          <xm:sqref>B2:B118</xm:sqref>
        </x14:dataValidation>
        <x14:dataValidation type="list" allowBlank="1" showInputMessage="1" showErrorMessage="1" xr:uid="{95EB0EF9-9F17-4607-9807-532FF38623D4}">
          <x14:formula1>
            <xm:f>Listes!$E$18:$E$24</xm:f>
          </x14:formula1>
          <xm:sqref>C2:C118</xm:sqref>
        </x14:dataValidation>
        <x14:dataValidation type="list" allowBlank="1" showInputMessage="1" showErrorMessage="1" xr:uid="{DE4817E5-0163-4A63-A02B-6B5ECE7CBF99}">
          <x14:formula1>
            <xm:f>Listes!$D$35:$D$38</xm:f>
          </x14:formula1>
          <xm:sqref>D2:D118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FFC2A-1AEA-4B1A-BF6A-632E6DAAE021}">
  <sheetPr>
    <tabColor theme="6"/>
    <pageSetUpPr fitToPage="1"/>
  </sheetPr>
  <dimension ref="A1:H80"/>
  <sheetViews>
    <sheetView showGridLines="0" tabSelected="1" topLeftCell="A49" zoomScale="90" zoomScaleNormal="90" workbookViewId="0">
      <selection activeCell="E53" sqref="E53"/>
    </sheetView>
  </sheetViews>
  <sheetFormatPr defaultColWidth="11.42578125" defaultRowHeight="14.45"/>
  <cols>
    <col min="1" max="1" width="4" style="4" bestFit="1" customWidth="1"/>
    <col min="2" max="2" width="7.5703125" style="4" bestFit="1" customWidth="1"/>
    <col min="3" max="3" width="10.42578125" style="4" bestFit="1" customWidth="1"/>
    <col min="4" max="4" width="60.42578125" style="4" customWidth="1"/>
    <col min="5" max="5" width="47.85546875" style="4" customWidth="1"/>
    <col min="6" max="6" width="42.42578125" style="4" bestFit="1" customWidth="1"/>
    <col min="7" max="7" width="34.42578125" style="4" customWidth="1"/>
    <col min="8" max="8" width="16.7109375" style="4" customWidth="1"/>
    <col min="9" max="16384" width="11.42578125" style="4"/>
  </cols>
  <sheetData>
    <row r="1" spans="3:8">
      <c r="C1" s="6" t="s">
        <v>295</v>
      </c>
    </row>
    <row r="2" spans="3:8">
      <c r="C2" s="3" t="s">
        <v>25</v>
      </c>
      <c r="D2" s="3" t="s">
        <v>296</v>
      </c>
    </row>
    <row r="3" spans="3:8">
      <c r="C3" s="9">
        <v>1</v>
      </c>
      <c r="D3" s="7" t="s">
        <v>297</v>
      </c>
    </row>
    <row r="4" spans="3:8">
      <c r="C4" s="9">
        <v>2</v>
      </c>
      <c r="D4" s="7" t="s">
        <v>298</v>
      </c>
    </row>
    <row r="6" spans="3:8">
      <c r="C6" s="6" t="s">
        <v>299</v>
      </c>
      <c r="F6" s="6"/>
    </row>
    <row r="7" spans="3:8">
      <c r="C7" s="3" t="s">
        <v>25</v>
      </c>
      <c r="D7" s="3" t="s">
        <v>300</v>
      </c>
      <c r="E7" s="3" t="s">
        <v>301</v>
      </c>
      <c r="F7" s="3" t="s">
        <v>32</v>
      </c>
      <c r="G7" s="3" t="s">
        <v>302</v>
      </c>
      <c r="H7" s="3" t="s">
        <v>303</v>
      </c>
    </row>
    <row r="8" spans="3:8" ht="29.1">
      <c r="C8" s="24">
        <v>1</v>
      </c>
      <c r="D8" s="24" t="s">
        <v>304</v>
      </c>
      <c r="E8" s="24" t="s">
        <v>36</v>
      </c>
      <c r="F8" s="26" t="str">
        <f t="shared" ref="F8:F14" si="0">$G8&amp;"-"&amp;$C8&amp;" "&amp;$E8</f>
        <v>1-1 Migration technique</v>
      </c>
      <c r="G8" s="23">
        <v>1</v>
      </c>
      <c r="H8" s="26" t="str">
        <f t="shared" ref="H8:H14" si="1">"L"&amp;G8&amp;"_S"&amp;C8</f>
        <v>L1_S1</v>
      </c>
    </row>
    <row r="9" spans="3:8" ht="29.1">
      <c r="C9" s="24">
        <v>2</v>
      </c>
      <c r="D9" s="24" t="s">
        <v>305</v>
      </c>
      <c r="E9" s="24" t="s">
        <v>181</v>
      </c>
      <c r="F9" s="26" t="str">
        <f t="shared" si="0"/>
        <v>1-2 Evolutions Finance</v>
      </c>
      <c r="G9" s="23">
        <v>1</v>
      </c>
      <c r="H9" s="26" t="str">
        <f t="shared" si="1"/>
        <v>L1_S2</v>
      </c>
    </row>
    <row r="10" spans="3:8">
      <c r="C10" s="24">
        <v>3</v>
      </c>
      <c r="D10" s="24" t="s">
        <v>306</v>
      </c>
      <c r="E10" s="24" t="s">
        <v>224</v>
      </c>
      <c r="F10" s="26" t="str">
        <f t="shared" si="0"/>
        <v>1-3 Evolutions complémentaires</v>
      </c>
      <c r="G10" s="23">
        <v>1</v>
      </c>
      <c r="H10" s="26" t="str">
        <f t="shared" si="1"/>
        <v>L1_S3</v>
      </c>
    </row>
    <row r="11" spans="3:8" ht="29.1">
      <c r="C11" s="22">
        <v>1</v>
      </c>
      <c r="D11" s="22" t="s">
        <v>307</v>
      </c>
      <c r="E11" s="22" t="s">
        <v>241</v>
      </c>
      <c r="F11" s="27" t="str">
        <f t="shared" si="0"/>
        <v>2-1 Assistance recette section 1 et maj supports formation</v>
      </c>
      <c r="G11" s="21">
        <v>2</v>
      </c>
      <c r="H11" s="27" t="str">
        <f t="shared" si="1"/>
        <v>L2_S1</v>
      </c>
    </row>
    <row r="12" spans="3:8">
      <c r="C12" s="22">
        <v>2</v>
      </c>
      <c r="D12" s="22" t="s">
        <v>308</v>
      </c>
      <c r="E12" s="22" t="s">
        <v>266</v>
      </c>
      <c r="F12" s="27" t="str">
        <f t="shared" si="0"/>
        <v>2-2 Accompagnement déploiement</v>
      </c>
      <c r="G12" s="21">
        <v>2</v>
      </c>
      <c r="H12" s="27" t="str">
        <f t="shared" si="1"/>
        <v>L2_S2</v>
      </c>
    </row>
    <row r="13" spans="3:8" ht="43.5">
      <c r="C13" s="22">
        <v>3</v>
      </c>
      <c r="D13" s="22" t="s">
        <v>309</v>
      </c>
      <c r="E13" s="22" t="s">
        <v>280</v>
      </c>
      <c r="F13" s="27" t="str">
        <f t="shared" si="0"/>
        <v>2-3 Assistance recette section 2 et maj supports formation</v>
      </c>
      <c r="G13" s="21">
        <v>2</v>
      </c>
      <c r="H13" s="27" t="str">
        <f t="shared" si="1"/>
        <v>L2_S3</v>
      </c>
    </row>
    <row r="14" spans="3:8" ht="43.5">
      <c r="C14" s="22">
        <v>4</v>
      </c>
      <c r="D14" s="22" t="s">
        <v>310</v>
      </c>
      <c r="E14" s="22" t="s">
        <v>289</v>
      </c>
      <c r="F14" s="27" t="str">
        <f t="shared" si="0"/>
        <v>2-4 Assistance recette section 3 et maj supports formation</v>
      </c>
      <c r="G14" s="21">
        <v>2</v>
      </c>
      <c r="H14" s="27" t="str">
        <f t="shared" si="1"/>
        <v>L2_S4</v>
      </c>
    </row>
    <row r="16" spans="3:8">
      <c r="C16" s="6" t="s">
        <v>311</v>
      </c>
    </row>
    <row r="17" spans="1:6">
      <c r="A17" s="3" t="s">
        <v>312</v>
      </c>
      <c r="B17" s="3" t="s">
        <v>10</v>
      </c>
      <c r="C17" s="3" t="s">
        <v>313</v>
      </c>
      <c r="D17" s="3" t="s">
        <v>300</v>
      </c>
      <c r="E17" s="3" t="s">
        <v>301</v>
      </c>
      <c r="F17" s="3" t="s">
        <v>33</v>
      </c>
    </row>
    <row r="18" spans="1:6">
      <c r="A18" s="23">
        <v>1</v>
      </c>
      <c r="B18" s="23">
        <v>1</v>
      </c>
      <c r="C18" s="23">
        <v>1</v>
      </c>
      <c r="D18" s="24" t="s">
        <v>314</v>
      </c>
      <c r="E18" s="25" t="s">
        <v>37</v>
      </c>
      <c r="F18" s="26" t="str">
        <f t="shared" ref="F18:F31" si="2">IF(C18&lt;&gt;"","C"&amp;C18)</f>
        <v>C1</v>
      </c>
    </row>
    <row r="19" spans="1:6" ht="29.1">
      <c r="A19" s="23">
        <v>1</v>
      </c>
      <c r="B19" s="23">
        <v>1</v>
      </c>
      <c r="C19" s="23">
        <v>2</v>
      </c>
      <c r="D19" s="24" t="s">
        <v>315</v>
      </c>
      <c r="E19" s="25" t="s">
        <v>71</v>
      </c>
      <c r="F19" s="26" t="str">
        <f t="shared" si="2"/>
        <v>C2</v>
      </c>
    </row>
    <row r="20" spans="1:6">
      <c r="A20" s="23">
        <v>1</v>
      </c>
      <c r="B20" s="23">
        <v>1</v>
      </c>
      <c r="C20" s="23">
        <v>3</v>
      </c>
      <c r="D20" s="24" t="s">
        <v>316</v>
      </c>
      <c r="E20" s="25" t="s">
        <v>79</v>
      </c>
      <c r="F20" s="26" t="str">
        <f t="shared" si="2"/>
        <v>C3</v>
      </c>
    </row>
    <row r="21" spans="1:6">
      <c r="A21" s="23">
        <v>1</v>
      </c>
      <c r="B21" s="23">
        <v>1</v>
      </c>
      <c r="C21" s="23">
        <v>4</v>
      </c>
      <c r="D21" s="24" t="s">
        <v>317</v>
      </c>
      <c r="E21" s="25" t="s">
        <v>137</v>
      </c>
      <c r="F21" s="26" t="str">
        <f t="shared" si="2"/>
        <v>C4</v>
      </c>
    </row>
    <row r="22" spans="1:6">
      <c r="A22" s="23">
        <v>1</v>
      </c>
      <c r="B22" s="23">
        <v>1</v>
      </c>
      <c r="C22" s="23">
        <v>5</v>
      </c>
      <c r="D22" s="24" t="s">
        <v>318</v>
      </c>
      <c r="E22" s="25" t="s">
        <v>153</v>
      </c>
      <c r="F22" s="26" t="str">
        <f t="shared" si="2"/>
        <v>C5</v>
      </c>
    </row>
    <row r="23" spans="1:6" ht="29.1">
      <c r="A23" s="23">
        <v>1</v>
      </c>
      <c r="B23" s="23">
        <v>2</v>
      </c>
      <c r="C23" s="23">
        <v>6</v>
      </c>
      <c r="D23" s="24" t="s">
        <v>319</v>
      </c>
      <c r="E23" s="25" t="s">
        <v>181</v>
      </c>
      <c r="F23" s="26" t="str">
        <f t="shared" si="2"/>
        <v>C6</v>
      </c>
    </row>
    <row r="24" spans="1:6">
      <c r="A24" s="23">
        <v>1</v>
      </c>
      <c r="B24" s="23">
        <v>3</v>
      </c>
      <c r="C24" s="23">
        <v>7</v>
      </c>
      <c r="D24" s="24" t="s">
        <v>320</v>
      </c>
      <c r="E24" s="25" t="s">
        <v>224</v>
      </c>
      <c r="F24" s="26" t="str">
        <f t="shared" si="2"/>
        <v>C7</v>
      </c>
    </row>
    <row r="25" spans="1:6">
      <c r="A25" s="21">
        <v>2</v>
      </c>
      <c r="B25" s="21">
        <v>1</v>
      </c>
      <c r="C25" s="21">
        <v>3</v>
      </c>
      <c r="D25" s="27" t="str">
        <f t="shared" ref="D25:D31" si="3">VLOOKUP($C25,$C$18:$E$24,2,FALSE)</f>
        <v>Montée de version SAP ERP Central Component vers SAP S/4HANA</v>
      </c>
      <c r="E25" s="27" t="str">
        <f t="shared" ref="E25:E31" si="4">VLOOKUP($C25,$C$18:$E$24,3,FALSE)</f>
        <v>Montée de version SAP S/4HANA</v>
      </c>
      <c r="F25" s="27" t="str">
        <f t="shared" si="2"/>
        <v>C3</v>
      </c>
    </row>
    <row r="26" spans="1:6">
      <c r="A26" s="21">
        <v>2</v>
      </c>
      <c r="B26" s="21">
        <v>1</v>
      </c>
      <c r="C26" s="21">
        <v>4</v>
      </c>
      <c r="D26" s="27" t="str">
        <f t="shared" si="3"/>
        <v>Conception et mise en place des univers FIORI</v>
      </c>
      <c r="E26" s="27" t="str">
        <f t="shared" si="4"/>
        <v>FIORI</v>
      </c>
      <c r="F26" s="27" t="str">
        <f t="shared" si="2"/>
        <v>C4</v>
      </c>
    </row>
    <row r="27" spans="1:6">
      <c r="A27" s="21">
        <v>2</v>
      </c>
      <c r="B27" s="21">
        <v>1</v>
      </c>
      <c r="C27" s="21">
        <v>5</v>
      </c>
      <c r="D27" s="27" t="str">
        <f t="shared" si="3"/>
        <v>Gestion des accès et habilitations</v>
      </c>
      <c r="E27" s="27" t="str">
        <f t="shared" si="4"/>
        <v>Accès et habilitations</v>
      </c>
      <c r="F27" s="27" t="str">
        <f t="shared" si="2"/>
        <v>C5</v>
      </c>
    </row>
    <row r="28" spans="1:6">
      <c r="A28" s="21">
        <v>2</v>
      </c>
      <c r="B28" s="21">
        <v>2</v>
      </c>
      <c r="C28" s="21">
        <v>3</v>
      </c>
      <c r="D28" s="27" t="str">
        <f t="shared" si="3"/>
        <v>Montée de version SAP ERP Central Component vers SAP S/4HANA</v>
      </c>
      <c r="E28" s="27" t="str">
        <f t="shared" si="4"/>
        <v>Montée de version SAP S/4HANA</v>
      </c>
      <c r="F28" s="27" t="str">
        <f t="shared" si="2"/>
        <v>C3</v>
      </c>
    </row>
    <row r="29" spans="1:6">
      <c r="A29" s="21">
        <v>2</v>
      </c>
      <c r="B29" s="21">
        <v>2</v>
      </c>
      <c r="C29" s="21">
        <v>4</v>
      </c>
      <c r="D29" s="27" t="str">
        <f t="shared" si="3"/>
        <v>Conception et mise en place des univers FIORI</v>
      </c>
      <c r="E29" s="27" t="str">
        <f t="shared" si="4"/>
        <v>FIORI</v>
      </c>
      <c r="F29" s="27" t="str">
        <f t="shared" si="2"/>
        <v>C4</v>
      </c>
    </row>
    <row r="30" spans="1:6" ht="29.1">
      <c r="A30" s="21">
        <v>2</v>
      </c>
      <c r="B30" s="21">
        <v>3</v>
      </c>
      <c r="C30" s="21">
        <v>6</v>
      </c>
      <c r="D30" s="27" t="str">
        <f t="shared" si="3"/>
        <v>Mise en place des évolutions fonctionnelles sur les domaines Dépense, Recette et Compatibilité</v>
      </c>
      <c r="E30" s="27" t="str">
        <f t="shared" si="4"/>
        <v>Evolutions Finance</v>
      </c>
      <c r="F30" s="27" t="str">
        <f t="shared" si="2"/>
        <v>C6</v>
      </c>
    </row>
    <row r="31" spans="1:6">
      <c r="A31" s="21">
        <v>2</v>
      </c>
      <c r="B31" s="21">
        <v>4</v>
      </c>
      <c r="C31" s="21">
        <v>7</v>
      </c>
      <c r="D31" s="27" t="str">
        <f t="shared" si="3"/>
        <v>Mise en place des évolutions fonctionnelles complémentaires</v>
      </c>
      <c r="E31" s="27" t="str">
        <f t="shared" si="4"/>
        <v>Evolutions complémentaires</v>
      </c>
      <c r="F31" s="27" t="str">
        <f t="shared" si="2"/>
        <v>C7</v>
      </c>
    </row>
    <row r="32" spans="1:6">
      <c r="A32" s="17"/>
      <c r="B32" s="17"/>
      <c r="C32" s="17"/>
      <c r="D32" s="18"/>
      <c r="E32" s="19"/>
      <c r="F32" s="20"/>
    </row>
    <row r="33" spans="3:6">
      <c r="C33" s="6" t="s">
        <v>321</v>
      </c>
    </row>
    <row r="34" spans="3:6">
      <c r="C34" s="3" t="s">
        <v>25</v>
      </c>
      <c r="D34" s="3" t="s">
        <v>296</v>
      </c>
      <c r="E34" s="3" t="s">
        <v>34</v>
      </c>
      <c r="F34" s="3" t="s">
        <v>301</v>
      </c>
    </row>
    <row r="35" spans="3:6">
      <c r="C35" s="7">
        <v>1</v>
      </c>
      <c r="D35" s="7" t="s">
        <v>80</v>
      </c>
      <c r="E35" s="8" t="str">
        <f t="shared" ref="E35:E38" si="5">C35&amp;" "&amp;D35</f>
        <v>1 Initialisation</v>
      </c>
      <c r="F35" s="7" t="s">
        <v>322</v>
      </c>
    </row>
    <row r="36" spans="3:6">
      <c r="C36" s="7">
        <v>2</v>
      </c>
      <c r="D36" s="7" t="s">
        <v>38</v>
      </c>
      <c r="E36" s="8" t="str">
        <f t="shared" si="5"/>
        <v>2 Analyse</v>
      </c>
      <c r="F36" s="7" t="s">
        <v>323</v>
      </c>
    </row>
    <row r="37" spans="3:6">
      <c r="C37" s="7">
        <v>3</v>
      </c>
      <c r="D37" s="7" t="s">
        <v>48</v>
      </c>
      <c r="E37" s="8" t="str">
        <f t="shared" si="5"/>
        <v>3 Mise en œuvre</v>
      </c>
      <c r="F37" s="7" t="s">
        <v>324</v>
      </c>
    </row>
    <row r="38" spans="3:6">
      <c r="C38" s="7">
        <v>4</v>
      </c>
      <c r="D38" s="7" t="s">
        <v>69</v>
      </c>
      <c r="E38" s="8" t="str">
        <f t="shared" si="5"/>
        <v>4 Déploiement</v>
      </c>
      <c r="F38" s="7" t="s">
        <v>325</v>
      </c>
    </row>
    <row r="40" spans="3:6">
      <c r="C40" s="6" t="s">
        <v>326</v>
      </c>
    </row>
    <row r="41" spans="3:6">
      <c r="C41" s="12" t="s">
        <v>25</v>
      </c>
      <c r="D41" s="12" t="s">
        <v>327</v>
      </c>
      <c r="E41" s="12" t="s">
        <v>328</v>
      </c>
    </row>
    <row r="42" spans="3:6">
      <c r="C42" s="5">
        <v>1</v>
      </c>
      <c r="D42" s="5" t="s">
        <v>43</v>
      </c>
      <c r="E42" s="5"/>
    </row>
    <row r="43" spans="3:6" ht="57.95">
      <c r="C43" s="5">
        <v>2</v>
      </c>
      <c r="D43" s="5" t="s">
        <v>42</v>
      </c>
      <c r="E43" s="5" t="s">
        <v>329</v>
      </c>
    </row>
    <row r="44" spans="3:6" ht="87">
      <c r="C44" s="5">
        <v>3</v>
      </c>
      <c r="D44" s="5" t="s">
        <v>61</v>
      </c>
      <c r="E44" s="5" t="s">
        <v>330</v>
      </c>
    </row>
    <row r="46" spans="3:6">
      <c r="C46" s="12" t="s">
        <v>25</v>
      </c>
      <c r="D46" s="12" t="s">
        <v>331</v>
      </c>
      <c r="E46" s="12" t="s">
        <v>328</v>
      </c>
      <c r="F46" s="12" t="s">
        <v>332</v>
      </c>
    </row>
    <row r="47" spans="3:6">
      <c r="C47" s="5">
        <v>1</v>
      </c>
      <c r="D47" s="5" t="s">
        <v>43</v>
      </c>
      <c r="E47" s="5"/>
      <c r="F47" s="5"/>
    </row>
    <row r="48" spans="3:6" ht="72.599999999999994">
      <c r="C48" s="5">
        <v>2</v>
      </c>
      <c r="D48" s="5" t="s">
        <v>42</v>
      </c>
      <c r="E48" s="5" t="s">
        <v>333</v>
      </c>
      <c r="F48" s="5" t="s">
        <v>334</v>
      </c>
    </row>
    <row r="49" spans="3:6" ht="72.599999999999994">
      <c r="C49" s="5">
        <v>3</v>
      </c>
      <c r="D49" s="5" t="s">
        <v>61</v>
      </c>
      <c r="E49" s="5" t="s">
        <v>333</v>
      </c>
      <c r="F49" s="5" t="s">
        <v>335</v>
      </c>
    </row>
    <row r="51" spans="3:6">
      <c r="C51" s="12" t="s">
        <v>25</v>
      </c>
      <c r="D51" s="12" t="s">
        <v>336</v>
      </c>
      <c r="E51" s="12" t="s">
        <v>328</v>
      </c>
      <c r="F51" s="12" t="s">
        <v>332</v>
      </c>
    </row>
    <row r="52" spans="3:6">
      <c r="C52" s="5">
        <v>1</v>
      </c>
      <c r="D52" s="5" t="s">
        <v>43</v>
      </c>
      <c r="E52" s="5"/>
      <c r="F52" s="5"/>
    </row>
    <row r="53" spans="3:6" ht="29.1">
      <c r="C53" s="5">
        <v>2</v>
      </c>
      <c r="D53" s="5" t="s">
        <v>42</v>
      </c>
      <c r="E53" s="5" t="s">
        <v>337</v>
      </c>
      <c r="F53" s="5" t="s">
        <v>338</v>
      </c>
    </row>
    <row r="54" spans="3:6" ht="29.1">
      <c r="C54" s="5">
        <v>3</v>
      </c>
      <c r="D54" s="5" t="s">
        <v>61</v>
      </c>
      <c r="E54" s="5" t="s">
        <v>339</v>
      </c>
      <c r="F54" s="5" t="s">
        <v>335</v>
      </c>
    </row>
    <row r="56" spans="3:6">
      <c r="C56" s="6" t="s">
        <v>340</v>
      </c>
    </row>
    <row r="57" spans="3:6">
      <c r="C57" s="15" t="s">
        <v>25</v>
      </c>
      <c r="D57" s="15" t="s">
        <v>341</v>
      </c>
      <c r="E57" s="15" t="s">
        <v>328</v>
      </c>
      <c r="F57" s="15" t="s">
        <v>342</v>
      </c>
    </row>
    <row r="58" spans="3:6">
      <c r="C58" s="28" t="s">
        <v>343</v>
      </c>
      <c r="D58" s="5" t="s">
        <v>84</v>
      </c>
      <c r="E58" s="5" t="s">
        <v>344</v>
      </c>
      <c r="F58" s="16" t="str">
        <f>C58&amp;" "&amp;D58</f>
        <v>01 Fin initialisation</v>
      </c>
    </row>
    <row r="59" spans="3:6">
      <c r="C59" s="28" t="s">
        <v>345</v>
      </c>
      <c r="D59" s="5" t="s">
        <v>44</v>
      </c>
      <c r="E59" s="5" t="s">
        <v>346</v>
      </c>
      <c r="F59" s="16" t="str">
        <f t="shared" ref="F59:F78" si="6">C59&amp;" "&amp;D59</f>
        <v>02 Fin analyse</v>
      </c>
    </row>
    <row r="60" spans="3:6">
      <c r="C60" s="28" t="s">
        <v>347</v>
      </c>
      <c r="D60" s="5" t="s">
        <v>52</v>
      </c>
      <c r="E60" s="5" t="s">
        <v>348</v>
      </c>
      <c r="F60" s="16" t="str">
        <f t="shared" si="6"/>
        <v>03 MOM BW</v>
      </c>
    </row>
    <row r="61" spans="3:6">
      <c r="C61" s="28" t="s">
        <v>349</v>
      </c>
      <c r="D61" s="5" t="s">
        <v>74</v>
      </c>
      <c r="E61" s="5" t="s">
        <v>350</v>
      </c>
      <c r="F61" s="16" t="str">
        <f t="shared" si="6"/>
        <v>04 MOM GRC</v>
      </c>
    </row>
    <row r="62" spans="3:6" ht="43.5">
      <c r="C62" s="28" t="s">
        <v>351</v>
      </c>
      <c r="D62" s="5" t="s">
        <v>111</v>
      </c>
      <c r="E62" s="5" t="s">
        <v>352</v>
      </c>
      <c r="F62" s="16" t="str">
        <f t="shared" si="6"/>
        <v>05 MOM S/4H et des évolutions Finance (P1)</v>
      </c>
    </row>
    <row r="63" spans="3:6">
      <c r="C63" s="28" t="s">
        <v>353</v>
      </c>
      <c r="D63" s="5" t="s">
        <v>57</v>
      </c>
      <c r="E63" s="5" t="s">
        <v>354</v>
      </c>
      <c r="F63" s="16" t="str">
        <f t="shared" si="6"/>
        <v>06 VA BW</v>
      </c>
    </row>
    <row r="64" spans="3:6">
      <c r="C64" s="28" t="s">
        <v>355</v>
      </c>
      <c r="D64" s="5" t="s">
        <v>356</v>
      </c>
      <c r="E64" s="5" t="s">
        <v>357</v>
      </c>
      <c r="F64" s="16" t="str">
        <f t="shared" si="6"/>
        <v>07 VA GRC</v>
      </c>
    </row>
    <row r="65" spans="3:6" ht="29.1">
      <c r="C65" s="28" t="s">
        <v>358</v>
      </c>
      <c r="D65" s="5" t="s">
        <v>117</v>
      </c>
      <c r="E65" s="5" t="s">
        <v>359</v>
      </c>
      <c r="F65" s="16" t="str">
        <f t="shared" si="6"/>
        <v>08 VA S/4H et des évolutions Finance (P1)</v>
      </c>
    </row>
    <row r="66" spans="3:6" ht="29.1">
      <c r="C66" s="28" t="s">
        <v>360</v>
      </c>
      <c r="D66" s="5" t="s">
        <v>203</v>
      </c>
      <c r="E66" s="5" t="s">
        <v>361</v>
      </c>
      <c r="F66" s="16" t="str">
        <f t="shared" si="6"/>
        <v>09 MOM évolutions Finance (P2)</v>
      </c>
    </row>
    <row r="67" spans="3:6">
      <c r="C67" s="28" t="s">
        <v>362</v>
      </c>
      <c r="D67" s="5" t="s">
        <v>109</v>
      </c>
      <c r="E67" s="5" t="s">
        <v>363</v>
      </c>
      <c r="F67" s="16" t="str">
        <f>C67&amp;" "&amp;D67</f>
        <v>10 Fin mise en œuvre</v>
      </c>
    </row>
    <row r="68" spans="3:6" ht="29.1">
      <c r="C68" s="28" t="s">
        <v>364</v>
      </c>
      <c r="D68" s="5" t="s">
        <v>127</v>
      </c>
      <c r="E68" s="5" t="s">
        <v>365</v>
      </c>
      <c r="F68" s="16" t="str">
        <f t="shared" si="6"/>
        <v>11 MEP S/4HANA et des évolutions Finance (P1)</v>
      </c>
    </row>
    <row r="69" spans="3:6" ht="29.1">
      <c r="C69" s="28" t="s">
        <v>366</v>
      </c>
      <c r="D69" s="5" t="s">
        <v>211</v>
      </c>
      <c r="E69" s="5" t="s">
        <v>367</v>
      </c>
      <c r="F69" s="16" t="str">
        <f t="shared" si="6"/>
        <v>12 VA évolutions Finance (P2)</v>
      </c>
    </row>
    <row r="70" spans="3:6">
      <c r="C70" s="28" t="s">
        <v>368</v>
      </c>
      <c r="D70" s="5" t="s">
        <v>62</v>
      </c>
      <c r="E70" s="5" t="s">
        <v>369</v>
      </c>
      <c r="F70" s="16" t="str">
        <f t="shared" si="6"/>
        <v>13 VSR BW</v>
      </c>
    </row>
    <row r="71" spans="3:6">
      <c r="C71" s="28" t="s">
        <v>370</v>
      </c>
      <c r="D71" s="5" t="s">
        <v>78</v>
      </c>
      <c r="E71" s="5" t="s">
        <v>371</v>
      </c>
      <c r="F71" s="16" t="str">
        <f>C71&amp;" "&amp;D71</f>
        <v>14 VSR GRC</v>
      </c>
    </row>
    <row r="72" spans="3:6" ht="29.1">
      <c r="C72" s="28" t="s">
        <v>372</v>
      </c>
      <c r="D72" s="5" t="s">
        <v>228</v>
      </c>
      <c r="E72" s="5" t="s">
        <v>228</v>
      </c>
      <c r="F72" s="16" t="str">
        <f t="shared" ref="F72" si="7">C72&amp;" "&amp;D72</f>
        <v>15 Fin de conception des évolutions complémentaires</v>
      </c>
    </row>
    <row r="73" spans="3:6">
      <c r="C73" s="28" t="s">
        <v>373</v>
      </c>
      <c r="D73" s="5" t="s">
        <v>230</v>
      </c>
      <c r="E73" s="5" t="s">
        <v>374</v>
      </c>
      <c r="F73" s="16" t="str">
        <f t="shared" si="6"/>
        <v>16 MOM évolutions complémentaires</v>
      </c>
    </row>
    <row r="74" spans="3:6">
      <c r="C74" s="28" t="s">
        <v>375</v>
      </c>
      <c r="D74" s="5" t="s">
        <v>236</v>
      </c>
      <c r="E74" s="5" t="s">
        <v>376</v>
      </c>
      <c r="F74" s="16" t="str">
        <f t="shared" si="6"/>
        <v>17 VA évolutions complémentaires</v>
      </c>
    </row>
    <row r="75" spans="3:6" ht="29.1">
      <c r="C75" s="28" t="s">
        <v>377</v>
      </c>
      <c r="D75" s="5" t="s">
        <v>129</v>
      </c>
      <c r="E75" s="5" t="s">
        <v>378</v>
      </c>
      <c r="F75" s="16" t="str">
        <f t="shared" si="6"/>
        <v>18 VSR S/4H et des évolutions Finance (P1)</v>
      </c>
    </row>
    <row r="76" spans="3:6" ht="29.1">
      <c r="C76" s="28" t="s">
        <v>379</v>
      </c>
      <c r="D76" s="5" t="s">
        <v>218</v>
      </c>
      <c r="E76" s="5" t="s">
        <v>380</v>
      </c>
      <c r="F76" s="16" t="str">
        <f t="shared" si="6"/>
        <v>19 VSR évolutions Finance (P2)</v>
      </c>
    </row>
    <row r="77" spans="3:6">
      <c r="C77" s="28" t="s">
        <v>381</v>
      </c>
      <c r="D77" s="5" t="s">
        <v>240</v>
      </c>
      <c r="E77" s="5" t="s">
        <v>382</v>
      </c>
      <c r="F77" s="16" t="str">
        <f t="shared" si="6"/>
        <v>20 VSR évolutions complémentaires</v>
      </c>
    </row>
    <row r="78" spans="3:6">
      <c r="C78" s="28" t="s">
        <v>383</v>
      </c>
      <c r="D78" s="5" t="s">
        <v>136</v>
      </c>
      <c r="E78" s="5" t="s">
        <v>384</v>
      </c>
      <c r="F78" s="16" t="str">
        <f t="shared" si="6"/>
        <v>21 Fin déploiement</v>
      </c>
    </row>
    <row r="79" spans="3:6" ht="15"/>
    <row r="80" spans="3:6" ht="15"/>
  </sheetData>
  <sheetProtection algorithmName="SHA-512" hashValue="fJ+6JSn2CtgPQ4f1eTMjq7Cdz3TS8KXuS+2RjKk7RJu+OgVFX15zraKcE3IJeoBaySslh+A/Q++MxyJ7fWDqTw==" saltValue="wK3pAJCAJfTckCAN5ktxBg==" spinCount="100000" sheet="1" objects="1" scenarios="1"/>
  <phoneticPr fontId="6" type="noConversion"/>
  <conditionalFormatting sqref="C3:D4">
    <cfRule type="expression" dxfId="5" priority="58" stopIfTrue="1">
      <formula>(MID($C3,1,1)="0")</formula>
    </cfRule>
    <cfRule type="expression" dxfId="4" priority="59" stopIfTrue="1">
      <formula>(MID($C3,1,1)="1")</formula>
    </cfRule>
    <cfRule type="expression" dxfId="3" priority="60">
      <formula>(MID($C3,1,1)="2")</formula>
    </cfRule>
  </conditionalFormatting>
  <conditionalFormatting sqref="G8:H14">
    <cfRule type="expression" dxfId="2" priority="70" stopIfTrue="1">
      <formula>(MID($G8,1,1)="0")</formula>
    </cfRule>
    <cfRule type="expression" dxfId="1" priority="71" stopIfTrue="1">
      <formula>(MID($G8,1,1)="1")</formula>
    </cfRule>
    <cfRule type="expression" dxfId="0" priority="72">
      <formula>(MID($G8,1,1)="2")</formula>
    </cfRule>
  </conditionalFormatting>
  <pageMargins left="0.70866141732283472" right="0.70866141732283472" top="0.74803149606299213" bottom="0.74803149606299213" header="0.31496062992125984" footer="0.31496062992125984"/>
  <pageSetup paperSize="9" scale="65" fitToHeight="0" orientation="landscape" r:id="rId1"/>
  <headerFooter>
    <oddHeader>&amp;LS4H&amp;C&amp;A&amp;R&amp;D</oddHeader>
    <oddFooter>&amp;LCONFIDENTIEL AP-HP&amp;C&amp;F_x000D_&amp;1#&amp;"Calibri"&amp;10&amp;K000000 C1 - Interne&amp;R&amp;P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1FE87-72CC-4FE6-A179-A492D21318E8}">
  <dimension ref="A1"/>
  <sheetViews>
    <sheetView workbookViewId="0"/>
  </sheetViews>
  <sheetFormatPr defaultColWidth="8.7109375"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955FA2529D8A458F903F18F6D8D15A" ma:contentTypeVersion="4" ma:contentTypeDescription="Crée un document." ma:contentTypeScope="" ma:versionID="0ed95cf31ce93265bd972709a22070ee">
  <xsd:schema xmlns:xsd="http://www.w3.org/2001/XMLSchema" xmlns:xs="http://www.w3.org/2001/XMLSchema" xmlns:p="http://schemas.microsoft.com/office/2006/metadata/properties" xmlns:ns2="a5c38692-6061-41ec-92e8-85c68b485b60" targetNamespace="http://schemas.microsoft.com/office/2006/metadata/properties" ma:root="true" ma:fieldsID="8e64608e86341d355fd87a05afab6193" ns2:_="">
    <xsd:import namespace="a5c38692-6061-41ec-92e8-85c68b485b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c38692-6061-41ec-92e8-85c68b485b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BD230E-286A-498A-BDD4-B85F5DAEB05F}"/>
</file>

<file path=customXml/itemProps2.xml><?xml version="1.0" encoding="utf-8"?>
<ds:datastoreItem xmlns:ds="http://schemas.openxmlformats.org/officeDocument/2006/customXml" ds:itemID="{7B60766C-3E38-495D-9BD4-B56E964DD9AF}"/>
</file>

<file path=customXml/itemProps3.xml><?xml version="1.0" encoding="utf-8"?>
<ds:datastoreItem xmlns:ds="http://schemas.openxmlformats.org/officeDocument/2006/customXml" ds:itemID="{408B7A2E-E802-438B-AF64-91BA287113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JELLAB Mounir</cp:lastModifiedBy>
  <cp:revision/>
  <dcterms:created xsi:type="dcterms:W3CDTF">2015-06-05T18:19:34Z</dcterms:created>
  <dcterms:modified xsi:type="dcterms:W3CDTF">2025-05-15T10:16:30Z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0x01010061955FA2529D8A458F903F18F6D8D15A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  <property fmtid="{D5CDD505-2E9C-101B-9397-08002B2CF9AE}" pid="10" name="MSIP_Label_591d6119-873b-4397-8a13-8f0b0381b9bf_Enabled">
    <vt:lpwstr>true</vt:lpwstr>
  </property>
  <property fmtid="{D5CDD505-2E9C-101B-9397-08002B2CF9AE}" pid="11" name="MSIP_Label_591d6119-873b-4397-8a13-8f0b0381b9bf_SetDate">
    <vt:lpwstr>2025-03-06T16:28:39Z</vt:lpwstr>
  </property>
  <property fmtid="{D5CDD505-2E9C-101B-9397-08002B2CF9AE}" pid="12" name="MSIP_Label_591d6119-873b-4397-8a13-8f0b0381b9bf_Method">
    <vt:lpwstr>Standard</vt:lpwstr>
  </property>
  <property fmtid="{D5CDD505-2E9C-101B-9397-08002B2CF9AE}" pid="13" name="MSIP_Label_591d6119-873b-4397-8a13-8f0b0381b9bf_Name">
    <vt:lpwstr>C1 - Interne</vt:lpwstr>
  </property>
  <property fmtid="{D5CDD505-2E9C-101B-9397-08002B2CF9AE}" pid="14" name="MSIP_Label_591d6119-873b-4397-8a13-8f0b0381b9bf_SiteId">
    <vt:lpwstr>905eea10-a76c-4815-8160-ba433c63cfd5</vt:lpwstr>
  </property>
  <property fmtid="{D5CDD505-2E9C-101B-9397-08002B2CF9AE}" pid="15" name="MSIP_Label_591d6119-873b-4397-8a13-8f0b0381b9bf_ActionId">
    <vt:lpwstr>9e07b89d-937f-400d-9815-ceedff2a0332</vt:lpwstr>
  </property>
  <property fmtid="{D5CDD505-2E9C-101B-9397-08002B2CF9AE}" pid="16" name="MSIP_Label_591d6119-873b-4397-8a13-8f0b0381b9bf_ContentBits">
    <vt:lpwstr>2</vt:lpwstr>
  </property>
  <property fmtid="{D5CDD505-2E9C-101B-9397-08002B2CF9AE}" pid="17" name="MSIP_Label_591d6119-873b-4397-8a13-8f0b0381b9bf_Tag">
    <vt:lpwstr>10, 3, 0, 2</vt:lpwstr>
  </property>
</Properties>
</file>