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X:\Marches\2025\02_Services\OPC Inter ORCOD\4 pièces financières\"/>
    </mc:Choice>
  </mc:AlternateContent>
  <xr:revisionPtr revIDLastSave="0" documentId="13_ncr:1_{D2754ABB-F7F4-4682-809D-404B2A1CED3B}" xr6:coauthVersionLast="47" xr6:coauthVersionMax="47" xr10:uidLastSave="{00000000-0000-0000-0000-000000000000}"/>
  <bookViews>
    <workbookView xWindow="-23148" yWindow="-108" windowWidth="23256" windowHeight="12456" xr2:uid="{D701F99F-DB11-4E7B-A348-52F9051E4A9A}"/>
  </bookViews>
  <sheets>
    <sheet name="DPGF" sheetId="1" r:id="rId1"/>
    <sheet name="DQE-BPU (GEN)" sheetId="12" r:id="rId2"/>
    <sheet name="DQE-BPU (CL)" sheetId="5" r:id="rId3"/>
    <sheet name="DQE-BPU (GR)" sheetId="9" r:id="rId4"/>
    <sheet name="DQE-BPU (MLJ)" sheetId="10" r:id="rId5"/>
    <sheet name="DQE-BPU (VPTE)" sheetId="11" r:id="rId6"/>
  </sheets>
  <definedNames>
    <definedName name="_xlnm.Print_Area" localSheetId="0">DPGF!$A$1:$Q$70</definedName>
    <definedName name="_xlnm.Print_Area" localSheetId="2">'DQE-BPU (CL)'!$A$1:$N$23</definedName>
    <definedName name="_xlnm.Print_Area" localSheetId="1">'DQE-BPU (GEN)'!$A$1:$N$15</definedName>
    <definedName name="_xlnm.Print_Area" localSheetId="3">'DQE-BPU (GR)'!$A$1:$N$36</definedName>
    <definedName name="_xlnm.Print_Area" localSheetId="4">'DQE-BPU (MLJ)'!$A$1:$N$46</definedName>
    <definedName name="_xlnm.Print_Area" localSheetId="5">'DQE-BPU (VPTE)'!$A$1:$N$36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6" i="10" l="1"/>
  <c r="H46" i="10"/>
  <c r="F46" i="10"/>
  <c r="M46" i="10" l="1"/>
  <c r="M25" i="10"/>
  <c r="G32" i="10"/>
  <c r="K32" i="10"/>
  <c r="I32" i="10"/>
  <c r="F44" i="1"/>
  <c r="L51" i="1"/>
  <c r="H51" i="1"/>
  <c r="P26" i="1"/>
  <c r="K60" i="1" l="1"/>
  <c r="P60" i="1"/>
  <c r="O14" i="1"/>
  <c r="M15" i="12"/>
  <c r="J15" i="12"/>
  <c r="H15" i="12"/>
  <c r="F15" i="12"/>
  <c r="M36" i="11"/>
  <c r="N51" i="1" l="1"/>
  <c r="M36" i="9"/>
  <c r="K10" i="11"/>
  <c r="I10" i="11"/>
  <c r="G10" i="11"/>
  <c r="K12" i="10"/>
  <c r="I12" i="10"/>
  <c r="I23" i="10" s="1"/>
  <c r="L23" i="10" s="1"/>
  <c r="G12" i="10"/>
  <c r="K10" i="9"/>
  <c r="I10" i="9"/>
  <c r="G10" i="9"/>
  <c r="K10" i="5"/>
  <c r="K13" i="5" s="1"/>
  <c r="I10" i="5"/>
  <c r="I13" i="5" s="1"/>
  <c r="G10" i="5"/>
  <c r="G20" i="5" s="1"/>
  <c r="L20" i="5" s="1"/>
  <c r="N20" i="5" s="1"/>
  <c r="K10" i="12"/>
  <c r="I10" i="12"/>
  <c r="G10" i="12"/>
  <c r="G17" i="10" l="1"/>
  <c r="G34" i="10"/>
  <c r="I20" i="10"/>
  <c r="I14" i="5"/>
  <c r="I15" i="5"/>
  <c r="I16" i="5"/>
  <c r="I17" i="5"/>
  <c r="I18" i="5"/>
  <c r="K39" i="10"/>
  <c r="K44" i="10"/>
  <c r="K43" i="10"/>
  <c r="K42" i="10"/>
  <c r="K41" i="10"/>
  <c r="K40" i="10"/>
  <c r="G13" i="12"/>
  <c r="G14" i="12"/>
  <c r="G25" i="11"/>
  <c r="G31" i="11"/>
  <c r="G30" i="11"/>
  <c r="G29" i="11"/>
  <c r="G28" i="11"/>
  <c r="G27" i="11"/>
  <c r="G26" i="11"/>
  <c r="G18" i="11"/>
  <c r="G17" i="11"/>
  <c r="G13" i="11"/>
  <c r="I14" i="12"/>
  <c r="I13" i="12"/>
  <c r="K14" i="12"/>
  <c r="K13" i="12"/>
  <c r="K15" i="12" s="1"/>
  <c r="K18" i="11"/>
  <c r="K13" i="11"/>
  <c r="G13" i="5"/>
  <c r="I21" i="5"/>
  <c r="L21" i="5" s="1"/>
  <c r="N21" i="5" s="1"/>
  <c r="G14" i="5"/>
  <c r="K14" i="5"/>
  <c r="G29" i="9"/>
  <c r="G28" i="9"/>
  <c r="G27" i="9"/>
  <c r="G26" i="9"/>
  <c r="G25" i="9"/>
  <c r="G31" i="9"/>
  <c r="G30" i="9"/>
  <c r="G15" i="5"/>
  <c r="K15" i="5"/>
  <c r="K15" i="10"/>
  <c r="I31" i="9"/>
  <c r="I25" i="9"/>
  <c r="I30" i="9"/>
  <c r="I29" i="9"/>
  <c r="I28" i="9"/>
  <c r="I27" i="9"/>
  <c r="I26" i="9"/>
  <c r="G16" i="5"/>
  <c r="K16" i="5"/>
  <c r="K15" i="9"/>
  <c r="K30" i="9"/>
  <c r="K29" i="9"/>
  <c r="K28" i="9"/>
  <c r="K27" i="9"/>
  <c r="K26" i="9"/>
  <c r="K25" i="9"/>
  <c r="G17" i="5"/>
  <c r="K17" i="5"/>
  <c r="G16" i="10"/>
  <c r="G43" i="10"/>
  <c r="G42" i="10"/>
  <c r="G41" i="10"/>
  <c r="G40" i="10"/>
  <c r="G39" i="10"/>
  <c r="G18" i="5"/>
  <c r="K18" i="5"/>
  <c r="I45" i="10"/>
  <c r="L45" i="10" s="1"/>
  <c r="I39" i="10"/>
  <c r="I44" i="10"/>
  <c r="I43" i="10"/>
  <c r="I42" i="10"/>
  <c r="I41" i="10"/>
  <c r="I40" i="10"/>
  <c r="K22" i="5"/>
  <c r="L22" i="5" s="1"/>
  <c r="N22" i="5" s="1"/>
  <c r="K16" i="9"/>
  <c r="G20" i="9"/>
  <c r="G22" i="9"/>
  <c r="G24" i="9"/>
  <c r="G21" i="9"/>
  <c r="G23" i="9"/>
  <c r="G18" i="9"/>
  <c r="I22" i="9"/>
  <c r="I24" i="9"/>
  <c r="I21" i="9"/>
  <c r="I23" i="9"/>
  <c r="I20" i="9"/>
  <c r="K22" i="9"/>
  <c r="K24" i="9"/>
  <c r="K21" i="9"/>
  <c r="K23" i="9"/>
  <c r="K20" i="9"/>
  <c r="G33" i="9"/>
  <c r="K17" i="9"/>
  <c r="I13" i="9"/>
  <c r="K18" i="9"/>
  <c r="I14" i="9"/>
  <c r="I15" i="9"/>
  <c r="K35" i="9"/>
  <c r="I16" i="9"/>
  <c r="I17" i="9"/>
  <c r="I18" i="9"/>
  <c r="I34" i="9"/>
  <c r="G13" i="9"/>
  <c r="K13" i="9"/>
  <c r="G17" i="9"/>
  <c r="K14" i="9"/>
  <c r="G38" i="10"/>
  <c r="G35" i="10"/>
  <c r="G37" i="10"/>
  <c r="G36" i="10"/>
  <c r="G18" i="10"/>
  <c r="I38" i="10"/>
  <c r="I35" i="10"/>
  <c r="I37" i="10"/>
  <c r="I34" i="10"/>
  <c r="I36" i="10"/>
  <c r="G19" i="10"/>
  <c r="K35" i="10"/>
  <c r="K37" i="10"/>
  <c r="K34" i="10"/>
  <c r="K36" i="10"/>
  <c r="K38" i="10"/>
  <c r="G20" i="10"/>
  <c r="K16" i="10"/>
  <c r="K17" i="10"/>
  <c r="G22" i="10"/>
  <c r="L22" i="10" s="1"/>
  <c r="K18" i="10"/>
  <c r="I15" i="10"/>
  <c r="K19" i="10"/>
  <c r="I16" i="10"/>
  <c r="K20" i="10"/>
  <c r="I17" i="10"/>
  <c r="I18" i="10"/>
  <c r="K24" i="10"/>
  <c r="L24" i="10" s="1"/>
  <c r="G15" i="10"/>
  <c r="I19" i="10"/>
  <c r="K17" i="11"/>
  <c r="I14" i="11"/>
  <c r="I31" i="11"/>
  <c r="I29" i="11"/>
  <c r="I28" i="11"/>
  <c r="I27" i="11"/>
  <c r="I26" i="11"/>
  <c r="I25" i="11"/>
  <c r="I30" i="11"/>
  <c r="K30" i="11"/>
  <c r="K29" i="11"/>
  <c r="K28" i="11"/>
  <c r="K27" i="11"/>
  <c r="K26" i="11"/>
  <c r="K25" i="11"/>
  <c r="G16" i="11"/>
  <c r="G24" i="11"/>
  <c r="G23" i="11"/>
  <c r="G22" i="11"/>
  <c r="G21" i="11"/>
  <c r="G20" i="11"/>
  <c r="I18" i="11"/>
  <c r="I20" i="11"/>
  <c r="I24" i="11"/>
  <c r="I23" i="11"/>
  <c r="I22" i="11"/>
  <c r="I21" i="11"/>
  <c r="K16" i="11"/>
  <c r="K21" i="11"/>
  <c r="K24" i="11"/>
  <c r="K23" i="11"/>
  <c r="K22" i="11"/>
  <c r="K20" i="11"/>
  <c r="I13" i="11"/>
  <c r="I15" i="11"/>
  <c r="I16" i="11"/>
  <c r="G33" i="11"/>
  <c r="L33" i="11" s="1"/>
  <c r="I17" i="11"/>
  <c r="I34" i="11"/>
  <c r="L34" i="11" s="1"/>
  <c r="K35" i="11"/>
  <c r="L35" i="11" s="1"/>
  <c r="G14" i="11"/>
  <c r="K14" i="11"/>
  <c r="G15" i="11"/>
  <c r="K15" i="11"/>
  <c r="J63" i="1"/>
  <c r="J51" i="1"/>
  <c r="N65" i="1"/>
  <c r="F51" i="1"/>
  <c r="P49" i="1"/>
  <c r="P50" i="1"/>
  <c r="P48" i="1"/>
  <c r="P47" i="1"/>
  <c r="P45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8" i="1"/>
  <c r="P27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O28" i="1"/>
  <c r="Q28" i="1" s="1"/>
  <c r="O27" i="1"/>
  <c r="Q27" i="1" s="1"/>
  <c r="O26" i="1"/>
  <c r="Q26" i="1" s="1"/>
  <c r="O24" i="1"/>
  <c r="Q24" i="1" s="1"/>
  <c r="O23" i="1"/>
  <c r="Q23" i="1" s="1"/>
  <c r="O22" i="1"/>
  <c r="Q22" i="1" s="1"/>
  <c r="O20" i="1"/>
  <c r="Q20" i="1" s="1"/>
  <c r="O19" i="1"/>
  <c r="Q19" i="1" s="1"/>
  <c r="O18" i="1"/>
  <c r="Q18" i="1" s="1"/>
  <c r="O16" i="1"/>
  <c r="Q16" i="1" s="1"/>
  <c r="O15" i="1"/>
  <c r="Q14" i="1"/>
  <c r="L18" i="11" l="1"/>
  <c r="K46" i="10"/>
  <c r="K25" i="10"/>
  <c r="G25" i="10"/>
  <c r="I25" i="10"/>
  <c r="G46" i="10"/>
  <c r="I46" i="10"/>
  <c r="L20" i="10"/>
  <c r="K23" i="5"/>
  <c r="L44" i="10"/>
  <c r="N44" i="10" s="1"/>
  <c r="L31" i="11"/>
  <c r="N31" i="11" s="1"/>
  <c r="L25" i="11"/>
  <c r="N25" i="11" s="1"/>
  <c r="L26" i="9"/>
  <c r="N26" i="9" s="1"/>
  <c r="I15" i="12"/>
  <c r="L17" i="5"/>
  <c r="N17" i="5" s="1"/>
  <c r="L28" i="9"/>
  <c r="L29" i="9"/>
  <c r="N29" i="9" s="1"/>
  <c r="G15" i="12"/>
  <c r="L13" i="12"/>
  <c r="G36" i="11"/>
  <c r="L13" i="11"/>
  <c r="L18" i="5"/>
  <c r="N18" i="5" s="1"/>
  <c r="L14" i="5"/>
  <c r="N14" i="5" s="1"/>
  <c r="L39" i="10"/>
  <c r="N39" i="10" s="1"/>
  <c r="I36" i="11"/>
  <c r="L40" i="10"/>
  <c r="N40" i="10" s="1"/>
  <c r="L41" i="10"/>
  <c r="N41" i="10" s="1"/>
  <c r="L15" i="5"/>
  <c r="N15" i="5" s="1"/>
  <c r="G23" i="5"/>
  <c r="L13" i="5"/>
  <c r="N13" i="5" s="1"/>
  <c r="L27" i="11"/>
  <c r="N27" i="11" s="1"/>
  <c r="L17" i="10"/>
  <c r="L30" i="9"/>
  <c r="I23" i="5"/>
  <c r="L43" i="10"/>
  <c r="N43" i="10" s="1"/>
  <c r="L16" i="5"/>
  <c r="N16" i="5" s="1"/>
  <c r="L31" i="9"/>
  <c r="K36" i="11"/>
  <c r="L29" i="11"/>
  <c r="N29" i="11" s="1"/>
  <c r="L16" i="10"/>
  <c r="L25" i="9"/>
  <c r="L30" i="11"/>
  <c r="N30" i="11" s="1"/>
  <c r="L27" i="9"/>
  <c r="N27" i="9" s="1"/>
  <c r="L26" i="11"/>
  <c r="N26" i="11" s="1"/>
  <c r="L42" i="10"/>
  <c r="N42" i="10" s="1"/>
  <c r="L28" i="11"/>
  <c r="N28" i="11" s="1"/>
  <c r="J65" i="1"/>
  <c r="Q15" i="1"/>
  <c r="O13" i="1"/>
  <c r="L13" i="9"/>
  <c r="N13" i="9" s="1"/>
  <c r="L23" i="9"/>
  <c r="N23" i="9" s="1"/>
  <c r="L21" i="9"/>
  <c r="N21" i="9" s="1"/>
  <c r="L24" i="9"/>
  <c r="N24" i="9" s="1"/>
  <c r="L22" i="9"/>
  <c r="N22" i="9" s="1"/>
  <c r="L20" i="9"/>
  <c r="N20" i="9" s="1"/>
  <c r="L38" i="10"/>
  <c r="N38" i="10" s="1"/>
  <c r="L19" i="10"/>
  <c r="L15" i="10"/>
  <c r="L18" i="10"/>
  <c r="L36" i="10"/>
  <c r="N36" i="10" s="1"/>
  <c r="L34" i="10"/>
  <c r="L37" i="10"/>
  <c r="N37" i="10" s="1"/>
  <c r="L35" i="10"/>
  <c r="N35" i="10" s="1"/>
  <c r="L17" i="11"/>
  <c r="L16" i="11"/>
  <c r="L23" i="11"/>
  <c r="N23" i="11" s="1"/>
  <c r="L20" i="11"/>
  <c r="N20" i="11" s="1"/>
  <c r="L21" i="11"/>
  <c r="N21" i="11" s="1"/>
  <c r="L22" i="11"/>
  <c r="N22" i="11" s="1"/>
  <c r="L24" i="11"/>
  <c r="N24" i="11" s="1"/>
  <c r="L15" i="11"/>
  <c r="L14" i="11"/>
  <c r="O21" i="1"/>
  <c r="Q21" i="1" s="1"/>
  <c r="O25" i="1"/>
  <c r="Q25" i="1" s="1"/>
  <c r="O17" i="1"/>
  <c r="Q17" i="1" s="1"/>
  <c r="J36" i="11"/>
  <c r="H36" i="11"/>
  <c r="F36" i="11"/>
  <c r="J25" i="10"/>
  <c r="H25" i="10"/>
  <c r="F25" i="10"/>
  <c r="N24" i="10"/>
  <c r="N45" i="10"/>
  <c r="F36" i="9"/>
  <c r="H36" i="9"/>
  <c r="J36" i="9"/>
  <c r="F23" i="5"/>
  <c r="M23" i="5"/>
  <c r="J23" i="5"/>
  <c r="H23" i="5"/>
  <c r="L35" i="9"/>
  <c r="N35" i="9" s="1"/>
  <c r="G14" i="9"/>
  <c r="P44" i="1"/>
  <c r="I41" i="1"/>
  <c r="M50" i="1"/>
  <c r="K62" i="1"/>
  <c r="N34" i="10" l="1"/>
  <c r="N46" i="10" s="1"/>
  <c r="K69" i="1" s="1"/>
  <c r="L46" i="10"/>
  <c r="L25" i="10"/>
  <c r="L36" i="11"/>
  <c r="N13" i="11"/>
  <c r="N23" i="5"/>
  <c r="O51" i="1"/>
  <c r="O65" i="1" s="1"/>
  <c r="Q13" i="1"/>
  <c r="Q12" i="1" s="1"/>
  <c r="N35" i="11"/>
  <c r="G16" i="9"/>
  <c r="G15" i="9"/>
  <c r="N34" i="11"/>
  <c r="L14" i="12"/>
  <c r="N14" i="12" s="1"/>
  <c r="N33" i="11"/>
  <c r="N22" i="10"/>
  <c r="N23" i="10"/>
  <c r="N28" i="9"/>
  <c r="N25" i="9"/>
  <c r="N31" i="9"/>
  <c r="N30" i="9"/>
  <c r="L34" i="9"/>
  <c r="N34" i="9" s="1"/>
  <c r="L33" i="9"/>
  <c r="N33" i="9" s="1"/>
  <c r="Q69" i="1" l="1"/>
  <c r="L15" i="12"/>
  <c r="N15" i="10"/>
  <c r="N18" i="11"/>
  <c r="N18" i="10"/>
  <c r="N16" i="11"/>
  <c r="N14" i="11"/>
  <c r="N17" i="11"/>
  <c r="L14" i="9"/>
  <c r="N14" i="9" s="1"/>
  <c r="N15" i="11"/>
  <c r="N17" i="10"/>
  <c r="L15" i="9"/>
  <c r="N15" i="9" s="1"/>
  <c r="N16" i="10"/>
  <c r="G36" i="9"/>
  <c r="K36" i="9"/>
  <c r="L16" i="9"/>
  <c r="N16" i="9" s="1"/>
  <c r="I36" i="9"/>
  <c r="N19" i="10"/>
  <c r="N20" i="10"/>
  <c r="L17" i="9"/>
  <c r="N17" i="9" s="1"/>
  <c r="L18" i="9"/>
  <c r="N18" i="9" s="1"/>
  <c r="N25" i="10" l="1"/>
  <c r="N36" i="9"/>
  <c r="I67" i="1" s="1"/>
  <c r="I68" i="1" s="1"/>
  <c r="P51" i="1"/>
  <c r="G67" i="1"/>
  <c r="G68" i="1" s="1"/>
  <c r="L23" i="5"/>
  <c r="N36" i="11"/>
  <c r="M67" i="1" s="1"/>
  <c r="M68" i="1" s="1"/>
  <c r="L36" i="9"/>
  <c r="N13" i="12"/>
  <c r="P62" i="1"/>
  <c r="Q62" i="1"/>
  <c r="I50" i="1"/>
  <c r="Q50" i="1" s="1"/>
  <c r="G45" i="1"/>
  <c r="Q45" i="1" s="1"/>
  <c r="M41" i="1"/>
  <c r="K41" i="1"/>
  <c r="M37" i="1"/>
  <c r="K37" i="1"/>
  <c r="I37" i="1"/>
  <c r="G37" i="1"/>
  <c r="G33" i="1"/>
  <c r="I33" i="1"/>
  <c r="K33" i="1"/>
  <c r="M33" i="1"/>
  <c r="K61" i="1"/>
  <c r="P61" i="1"/>
  <c r="M48" i="1"/>
  <c r="M49" i="1"/>
  <c r="I49" i="1"/>
  <c r="I48" i="1"/>
  <c r="G44" i="1"/>
  <c r="Q44" i="1" s="1"/>
  <c r="G43" i="1"/>
  <c r="Q43" i="1" s="1"/>
  <c r="M40" i="1"/>
  <c r="M39" i="1"/>
  <c r="K40" i="1"/>
  <c r="K39" i="1"/>
  <c r="I40" i="1"/>
  <c r="I39" i="1"/>
  <c r="M36" i="1"/>
  <c r="M35" i="1"/>
  <c r="K36" i="1"/>
  <c r="K35" i="1"/>
  <c r="I36" i="1"/>
  <c r="I35" i="1"/>
  <c r="G36" i="1"/>
  <c r="G35" i="1"/>
  <c r="G32" i="1"/>
  <c r="G31" i="1"/>
  <c r="I32" i="1"/>
  <c r="I31" i="1"/>
  <c r="K32" i="1"/>
  <c r="K31" i="1"/>
  <c r="M32" i="1"/>
  <c r="M31" i="1"/>
  <c r="M63" i="1"/>
  <c r="L63" i="1"/>
  <c r="L65" i="1" s="1"/>
  <c r="I63" i="1"/>
  <c r="H63" i="1"/>
  <c r="H65" i="1" s="1"/>
  <c r="G63" i="1"/>
  <c r="F63" i="1"/>
  <c r="F65" i="1" s="1"/>
  <c r="P59" i="1"/>
  <c r="K67" i="1" l="1"/>
  <c r="K68" i="1" s="1"/>
  <c r="Q48" i="1"/>
  <c r="P63" i="1"/>
  <c r="P65" i="1" s="1"/>
  <c r="Q49" i="1"/>
  <c r="Q61" i="1"/>
  <c r="K59" i="1"/>
  <c r="N15" i="12"/>
  <c r="O67" i="1" s="1"/>
  <c r="G30" i="1"/>
  <c r="Q36" i="1"/>
  <c r="Q37" i="1"/>
  <c r="Q41" i="1"/>
  <c r="Q39" i="1"/>
  <c r="Q35" i="1"/>
  <c r="M38" i="1"/>
  <c r="Q33" i="1"/>
  <c r="Q31" i="1"/>
  <c r="Q40" i="1"/>
  <c r="Q32" i="1"/>
  <c r="M30" i="1"/>
  <c r="M34" i="1"/>
  <c r="I38" i="1"/>
  <c r="K38" i="1"/>
  <c r="I34" i="1"/>
  <c r="G34" i="1"/>
  <c r="I30" i="1"/>
  <c r="K34" i="1"/>
  <c r="M47" i="1"/>
  <c r="K30" i="1"/>
  <c r="I47" i="1"/>
  <c r="G42" i="1"/>
  <c r="Q42" i="1" s="1"/>
  <c r="Q60" i="1"/>
  <c r="O70" i="1" l="1"/>
  <c r="O68" i="1"/>
  <c r="Q68" i="1" s="1"/>
  <c r="Q47" i="1"/>
  <c r="Q46" i="1" s="1"/>
  <c r="Q59" i="1"/>
  <c r="Q63" i="1" s="1"/>
  <c r="Q38" i="1"/>
  <c r="Q34" i="1"/>
  <c r="M51" i="1"/>
  <c r="M65" i="1" s="1"/>
  <c r="M70" i="1" s="1"/>
  <c r="G51" i="1"/>
  <c r="Q30" i="1"/>
  <c r="K63" i="1"/>
  <c r="Q29" i="1" l="1"/>
  <c r="G65" i="1"/>
  <c r="G70" i="1" s="1"/>
  <c r="I51" i="1"/>
  <c r="I65" i="1" s="1"/>
  <c r="I70" i="1" s="1"/>
  <c r="K51" i="1"/>
  <c r="K65" i="1" s="1"/>
  <c r="Q51" i="1" l="1"/>
  <c r="Q65" i="1" s="1"/>
  <c r="Q70" i="1" s="1"/>
  <c r="Q67" i="1" s="1"/>
  <c r="K70" i="1"/>
</calcChain>
</file>

<file path=xl/sharedStrings.xml><?xml version="1.0" encoding="utf-8"?>
<sst xmlns="http://schemas.openxmlformats.org/spreadsheetml/2006/main" count="531" uniqueCount="131">
  <si>
    <t>Opérations de Requalification des Copropriétés Dégradées d’Intérêt National (ORCOD-IN)</t>
  </si>
  <si>
    <t>CLICHY-SOUS-BOIS, GRIGNY, MANTES-LA-JOLIE et VILLEPINTE</t>
  </si>
  <si>
    <t>Mission d’Ordonnancement, Planning et Coordination 
Générale, Urbaine (OPCU) et Inter-Chantiers (OPCIC)</t>
  </si>
  <si>
    <t>TRANCHE FERME</t>
  </si>
  <si>
    <t>CLICHY-SOUS-BOIS</t>
  </si>
  <si>
    <t>GRIGNY</t>
  </si>
  <si>
    <t>MANTES-LA-JOLIE</t>
  </si>
  <si>
    <t>VILLEPINTE</t>
  </si>
  <si>
    <t>TOTAL</t>
  </si>
  <si>
    <t>Art. CCTP</t>
  </si>
  <si>
    <t>N° PRIX</t>
  </si>
  <si>
    <t>Désignation de la mission</t>
  </si>
  <si>
    <t>UNITE</t>
  </si>
  <si>
    <t>Quantité</t>
  </si>
  <si>
    <t>Prix unitaire
€/HT</t>
  </si>
  <si>
    <t>Quantité Totale</t>
  </si>
  <si>
    <t>Total Prix unitaire
€/HT</t>
  </si>
  <si>
    <t>3.1</t>
  </si>
  <si>
    <t>Mission 1 : Mission de coordination générale</t>
  </si>
  <si>
    <t>3.2</t>
  </si>
  <si>
    <t>Mission 2 : Mission d'OPC Urbain</t>
  </si>
  <si>
    <t>Par projet</t>
  </si>
  <si>
    <t>3.3</t>
  </si>
  <si>
    <t>Mission 3 : Mission d'OPC Inter-chantiers</t>
  </si>
  <si>
    <t>TRANCHE OPTIONNELLE</t>
  </si>
  <si>
    <t>3.3.1.b</t>
  </si>
  <si>
    <t>TOTAL DPGF</t>
  </si>
  <si>
    <t>Directeur de projet (détail indicatif)</t>
  </si>
  <si>
    <t>Chef de projet (détail indicatif)</t>
  </si>
  <si>
    <t>Directeur(rice) de Projet</t>
  </si>
  <si>
    <r>
      <t xml:space="preserve">Animation OPCU  - 18 mois / rythme de réunion </t>
    </r>
    <r>
      <rPr>
        <b/>
        <sz val="11"/>
        <rFont val="Aptos Narrow"/>
        <family val="2"/>
        <scheme val="minor"/>
      </rPr>
      <t>trimestriel</t>
    </r>
    <r>
      <rPr>
        <sz val="11"/>
        <rFont val="Aptos Narrow"/>
        <family val="2"/>
        <scheme val="minor"/>
      </rPr>
      <t xml:space="preserve"> (dont préparation, participation, compte rendu)</t>
    </r>
  </si>
  <si>
    <r>
      <t xml:space="preserve">Animation OPCU  - 18 mois / rythme de réunions </t>
    </r>
    <r>
      <rPr>
        <b/>
        <sz val="11"/>
        <rFont val="Aptos Narrow"/>
        <family val="2"/>
        <scheme val="minor"/>
      </rPr>
      <t>mensuel</t>
    </r>
    <r>
      <rPr>
        <sz val="11"/>
        <rFont val="Aptos Narrow"/>
        <family val="2"/>
        <scheme val="minor"/>
      </rPr>
      <t xml:space="preserve"> (dont préparation, participation, compte rendu)</t>
    </r>
  </si>
  <si>
    <r>
      <t xml:space="preserve">Forfait
</t>
    </r>
    <r>
      <rPr>
        <sz val="11"/>
        <rFont val="Aptos Narrow"/>
        <family val="2"/>
        <scheme val="minor"/>
      </rPr>
      <t xml:space="preserve"> (par projet)</t>
    </r>
  </si>
  <si>
    <r>
      <t xml:space="preserve">Forfait 
</t>
    </r>
    <r>
      <rPr>
        <sz val="11"/>
        <rFont val="Aptos Narrow"/>
        <family val="2"/>
        <scheme val="minor"/>
      </rPr>
      <t>(global)</t>
    </r>
  </si>
  <si>
    <t>Directeur de projet</t>
  </si>
  <si>
    <t>Chef de projet</t>
  </si>
  <si>
    <t>Initialisation de la mission coordination générale : méthodologie, documents cadres V0 et V1 et échanges (3 réunions)</t>
  </si>
  <si>
    <t>Initialisation de la mission suivi avancement et évaluation: documents cadres V0 et V1 et échanges (3 réunions)</t>
  </si>
  <si>
    <t>Chargé de mission (détail indicatif</t>
  </si>
  <si>
    <t>Actualisation N+1 des éléments issus de la mission 2 + 2 réunions (y compris préparation)</t>
  </si>
  <si>
    <t>Chargé de mission</t>
  </si>
  <si>
    <t>1/2 journée</t>
  </si>
  <si>
    <t>3.1.2.</t>
  </si>
  <si>
    <t>3.1.1.</t>
  </si>
  <si>
    <t>Actualisation N+1 des éléments issus de la mission 3.1.1 (+ 1 réunion)</t>
  </si>
  <si>
    <t>Actualisation N+1 des éléments issus de la mission 3.1.2</t>
  </si>
  <si>
    <t>TOTAL BPU Mission 1</t>
  </si>
  <si>
    <t xml:space="preserve">Mise à jour ponctuelle du planning </t>
  </si>
  <si>
    <t>Mise à jour ponctuelle du cahier de phasage</t>
  </si>
  <si>
    <t xml:space="preserve">Mise à jour ponctuelle du tableau de bord </t>
  </si>
  <si>
    <r>
      <t xml:space="preserve">Animation OPCU  - 1 an (rythme de réunions </t>
    </r>
    <r>
      <rPr>
        <b/>
        <sz val="11"/>
        <rFont val="Aptos Narrow"/>
        <family val="2"/>
        <scheme val="minor"/>
      </rPr>
      <t>mensuel</t>
    </r>
    <r>
      <rPr>
        <sz val="11"/>
        <rFont val="Aptos Narrow"/>
        <family val="2"/>
        <scheme val="minor"/>
      </rPr>
      <t xml:space="preserve"> dont préparation, participation, compte rendu)</t>
    </r>
  </si>
  <si>
    <r>
      <t xml:space="preserve">Animation OPCU  - 1 an (rythme de réunions </t>
    </r>
    <r>
      <rPr>
        <b/>
        <sz val="11"/>
        <rFont val="Aptos Narrow"/>
        <family val="2"/>
        <scheme val="minor"/>
      </rPr>
      <t>trimestriel</t>
    </r>
    <r>
      <rPr>
        <sz val="11"/>
        <rFont val="Aptos Narrow"/>
        <family val="2"/>
        <scheme val="minor"/>
      </rPr>
      <t xml:space="preserve"> dont préparation, participation, compte rendu)</t>
    </r>
  </si>
  <si>
    <t>3.3.1.d</t>
  </si>
  <si>
    <t>Note d'alerte + reportage photo</t>
  </si>
  <si>
    <t>Vacations au temps passé</t>
  </si>
  <si>
    <t>Actualisation supplémentaire des éléments issus de la mission 3.1.1. (+ 1 réunion)</t>
  </si>
  <si>
    <t>Actualisation supplémentaire des éléments issus de la mission 3.1.2.</t>
  </si>
  <si>
    <t>3.1.1.a</t>
  </si>
  <si>
    <t>3.1.2.b</t>
  </si>
  <si>
    <t>Actualisation supplémentaire complète des éléments issus de la mission 3.2. (+ 3 réunions)</t>
  </si>
  <si>
    <t>Jours</t>
  </si>
  <si>
    <t xml:space="preserve">Décomposition des prix unitaires par profil des moyens humains </t>
  </si>
  <si>
    <t>Quantité Estimée</t>
  </si>
  <si>
    <t>Total Prix €/HT estimé</t>
  </si>
  <si>
    <t>3.2.1.a</t>
  </si>
  <si>
    <t>3.2.1.b</t>
  </si>
  <si>
    <t>3.2.1.c</t>
  </si>
  <si>
    <t>3.2.1.d</t>
  </si>
  <si>
    <t>3.2.2.a</t>
  </si>
  <si>
    <t>3.2.2.b</t>
  </si>
  <si>
    <t>3.2.3.a</t>
  </si>
  <si>
    <t>3.2.3.b</t>
  </si>
  <si>
    <t>3.2.3.c</t>
  </si>
  <si>
    <r>
      <t xml:space="preserve">Initialisation de la mission OPCU pour les 4 projets : méthodologie, diagnostic, documents cadre V0 et V1 et échanges (3 réunions + rencontres des intervenants) y compris préparation et </t>
    </r>
    <r>
      <rPr>
        <b/>
        <sz val="11"/>
        <rFont val="Aptos Narrow"/>
        <family val="2"/>
        <scheme val="minor"/>
      </rPr>
      <t>expertises</t>
    </r>
  </si>
  <si>
    <t>TOTAL BPU Mission 2 Clichy</t>
  </si>
  <si>
    <t>3.3.1.c</t>
  </si>
  <si>
    <t>3.3.1.e</t>
  </si>
  <si>
    <t>3.3.1.f</t>
  </si>
  <si>
    <t>3.3.1.g</t>
  </si>
  <si>
    <t>3.3.1.h</t>
  </si>
  <si>
    <t>TOTAL BPU Missions 2 et 3 Grigny</t>
  </si>
  <si>
    <t>MANTES-lA-JOLIE</t>
  </si>
  <si>
    <t>TOTAL BPU Missions 2 et 3 Villepinte</t>
  </si>
  <si>
    <t>COORDINATION GENERALE</t>
  </si>
  <si>
    <t>TRANSVERSAL</t>
  </si>
  <si>
    <t>Total DPGF + BPU</t>
  </si>
  <si>
    <t>Total BPU</t>
  </si>
  <si>
    <t>PRIX UNITAIRES DES RESOURCES MOBILISEES (€ ht/jour)</t>
  </si>
  <si>
    <t>Chef(fe) de Projet</t>
  </si>
  <si>
    <t>Chargé(e) de mission</t>
  </si>
  <si>
    <t>Nb jours estimés</t>
  </si>
  <si>
    <r>
      <t xml:space="preserve">TOTAL TRANCHE FERME </t>
    </r>
    <r>
      <rPr>
        <b/>
        <i/>
        <sz val="11"/>
        <color theme="1"/>
        <rFont val="Aptos Narrow"/>
        <family val="2"/>
        <scheme val="minor"/>
      </rPr>
      <t>- 24 mois</t>
    </r>
  </si>
  <si>
    <r>
      <t xml:space="preserve">Forfait
</t>
    </r>
    <r>
      <rPr>
        <sz val="11"/>
        <color theme="1"/>
        <rFont val="Aptos Narrow"/>
        <family val="2"/>
        <scheme val="minor"/>
      </rPr>
      <t xml:space="preserve"> (par projet)</t>
    </r>
  </si>
  <si>
    <r>
      <t xml:space="preserve">TOTAL TRANCHE OPTIONNELLE </t>
    </r>
    <r>
      <rPr>
        <b/>
        <i/>
        <sz val="11"/>
        <color theme="1"/>
        <rFont val="Aptos Narrow"/>
        <family val="2"/>
        <scheme val="minor"/>
      </rPr>
      <t>- 24 mois</t>
    </r>
  </si>
  <si>
    <t>6 mois</t>
  </si>
  <si>
    <t>18 mois</t>
  </si>
  <si>
    <t>N+1</t>
  </si>
  <si>
    <t>3.3.2.a</t>
  </si>
  <si>
    <t>3.3.2.b</t>
  </si>
  <si>
    <t>3.3.2.c</t>
  </si>
  <si>
    <t>3.3.2.d</t>
  </si>
  <si>
    <t>3.3.2.e</t>
  </si>
  <si>
    <t>Forfait annuel</t>
  </si>
  <si>
    <t>Forfait à la prestation</t>
  </si>
  <si>
    <t>Forfait mensuel</t>
  </si>
  <si>
    <t>Initialisation de la mission OPCIC Mantes-la-Jolie : documents cadre V0 et V1 et échanges (3 réunions + rencontres des intervenants)</t>
  </si>
  <si>
    <t>Initialisation de la mission OPCIC Grigny et Villepinte : documents cadre V0 et V1 et échanges (3 réunions + rencontres des intervenants)</t>
  </si>
  <si>
    <r>
      <t xml:space="preserve">Animation OPCIC  - rythme de réunion/livrable faible </t>
    </r>
    <r>
      <rPr>
        <b/>
        <sz val="11"/>
        <rFont val="Aptos Narrow"/>
        <family val="2"/>
        <scheme val="minor"/>
      </rPr>
      <t>1 j/semaine</t>
    </r>
    <r>
      <rPr>
        <sz val="11"/>
        <rFont val="Aptos Narrow"/>
        <family val="2"/>
        <scheme val="minor"/>
      </rPr>
      <t xml:space="preserve"> (dont visite, réunion - préparation, participation, compte rendu - et maj livrables)</t>
    </r>
  </si>
  <si>
    <r>
      <t>Animation OPCIC  - rythme de réunion/livrable modéré</t>
    </r>
    <r>
      <rPr>
        <b/>
        <sz val="11"/>
        <rFont val="Aptos Narrow"/>
        <family val="2"/>
        <scheme val="minor"/>
      </rPr>
      <t xml:space="preserve"> 2 j/semaine</t>
    </r>
    <r>
      <rPr>
        <sz val="11"/>
        <rFont val="Aptos Narrow"/>
        <family val="2"/>
        <scheme val="minor"/>
      </rPr>
      <t xml:space="preserve"> (dont visite, réunion - préparation, participation, compte rendu - et maj livrables)</t>
    </r>
  </si>
  <si>
    <r>
      <t>Animation OPCIC  - rythme de réunion/livrable moyen</t>
    </r>
    <r>
      <rPr>
        <b/>
        <sz val="11"/>
        <rFont val="Aptos Narrow"/>
        <family val="2"/>
        <scheme val="minor"/>
      </rPr>
      <t xml:space="preserve"> 3 j/semaine</t>
    </r>
    <r>
      <rPr>
        <sz val="11"/>
        <rFont val="Aptos Narrow"/>
        <family val="2"/>
        <scheme val="minor"/>
      </rPr>
      <t xml:space="preserve"> (dont visite, réunion - préparation, participation, compte rendu - et maj livrables)</t>
    </r>
  </si>
  <si>
    <r>
      <t xml:space="preserve">Animation OPCIC  - rythme de réunion/livrable élevé </t>
    </r>
    <r>
      <rPr>
        <b/>
        <sz val="11"/>
        <rFont val="Aptos Narrow"/>
        <family val="2"/>
        <scheme val="minor"/>
      </rPr>
      <t>4 j/semaine</t>
    </r>
    <r>
      <rPr>
        <sz val="11"/>
        <rFont val="Aptos Narrow"/>
        <family val="2"/>
        <scheme val="minor"/>
      </rPr>
      <t xml:space="preserve"> (dont visite, réunion - préparation, participation, compte rendu - et maj livrables)</t>
    </r>
  </si>
  <si>
    <r>
      <t xml:space="preserve">Animation OPCIC  - rythme de réunion/livrable soutenu </t>
    </r>
    <r>
      <rPr>
        <b/>
        <sz val="11"/>
        <rFont val="Aptos Narrow"/>
        <family val="2"/>
        <scheme val="minor"/>
      </rPr>
      <t>5 j/semaine</t>
    </r>
    <r>
      <rPr>
        <sz val="11"/>
        <rFont val="Aptos Narrow"/>
        <family val="2"/>
        <scheme val="minor"/>
      </rPr>
      <t xml:space="preserve"> (dont visite, réunion - préparation, participation, compte rendu - et maj livrables)</t>
    </r>
  </si>
  <si>
    <t>Mise à jour supplémentaire du ROC</t>
  </si>
  <si>
    <t xml:space="preserve">Mise à jour supplémentaire du planning </t>
  </si>
  <si>
    <t>Mise à jour supplémentaire du cahier de phasage</t>
  </si>
  <si>
    <t>Mise à jour supplémentaire du PIIC</t>
  </si>
  <si>
    <t>Mise à jour supplémentaire du plan de circulation</t>
  </si>
  <si>
    <t xml:space="preserve">Mise à jour supplémentaire du tableau de bord </t>
  </si>
  <si>
    <r>
      <t xml:space="preserve">DETAIL QUANTITATIF ESTIMATIF (DQE) VALANT BORDEREAU DE PRIX UNITAIRES (BPU)
</t>
    </r>
    <r>
      <rPr>
        <b/>
        <sz val="20"/>
        <color rgb="FFC00000"/>
        <rFont val="Aptos Narrow"/>
        <family val="2"/>
        <scheme val="minor"/>
      </rPr>
      <t xml:space="preserve">ORCOD du Parc de la Noue
</t>
    </r>
    <r>
      <rPr>
        <sz val="16"/>
        <color rgb="FFC00000"/>
        <rFont val="Aptos Narrow"/>
        <family val="2"/>
        <scheme val="minor"/>
      </rPr>
      <t>(Durée initiale + 2 renouvellements : 6 ans)</t>
    </r>
  </si>
  <si>
    <t>Note d'alerte + visite / reportage photo + réunion</t>
  </si>
  <si>
    <r>
      <t xml:space="preserve">DETAIL QUANTITATIF ESTIMATIF (DQE) VALANT BORDEREAU DE PRIX UNITAIRES (BPU)
</t>
    </r>
    <r>
      <rPr>
        <b/>
        <sz val="20"/>
        <color rgb="FFC00000"/>
        <rFont val="Aptos Narrow"/>
        <family val="2"/>
        <scheme val="minor"/>
      </rPr>
      <t>ORCOD du Val Fourré</t>
    </r>
    <r>
      <rPr>
        <sz val="20"/>
        <color rgb="FFC00000"/>
        <rFont val="Aptos Narrow"/>
        <family val="2"/>
        <scheme val="minor"/>
      </rPr>
      <t xml:space="preserve">
</t>
    </r>
    <r>
      <rPr>
        <sz val="16"/>
        <color rgb="FFC00000"/>
        <rFont val="Aptos Narrow"/>
        <family val="2"/>
        <scheme val="minor"/>
      </rPr>
      <t>(Durée initiale + 2 renouvellements : 6 ans)</t>
    </r>
  </si>
  <si>
    <r>
      <t xml:space="preserve">DETAIL QUANTITATIF ESTIMATIF (DQE) VALANT BORDEREAU DE PRIX UNITAIRES (BPU)
</t>
    </r>
    <r>
      <rPr>
        <b/>
        <sz val="20"/>
        <color rgb="FFC00000"/>
        <rFont val="Aptos Narrow"/>
        <family val="2"/>
        <scheme val="minor"/>
      </rPr>
      <t>ORCOD de GRIGNY 2</t>
    </r>
    <r>
      <rPr>
        <sz val="20"/>
        <color rgb="FFC00000"/>
        <rFont val="Aptos Narrow"/>
        <family val="2"/>
        <scheme val="minor"/>
      </rPr>
      <t xml:space="preserve">
</t>
    </r>
    <r>
      <rPr>
        <sz val="16"/>
        <color rgb="FFC00000"/>
        <rFont val="Aptos Narrow"/>
        <family val="2"/>
        <scheme val="minor"/>
      </rPr>
      <t>(Durée initiale + 2 renouvellements : 6 ans)</t>
    </r>
  </si>
  <si>
    <r>
      <t xml:space="preserve">DETAIL QUANTITATIF ESTIMATIF (DQE) VALANT BORDEREAU DE PRIX UNITAIRES (BPU)
</t>
    </r>
    <r>
      <rPr>
        <b/>
        <sz val="20"/>
        <color rgb="FFC00000"/>
        <rFont val="Aptos Narrow"/>
        <family val="2"/>
        <scheme val="minor"/>
      </rPr>
      <t>ORCOD du BAS CLICHY</t>
    </r>
    <r>
      <rPr>
        <sz val="20"/>
        <color rgb="FFC00000"/>
        <rFont val="Aptos Narrow"/>
        <family val="2"/>
        <scheme val="minor"/>
      </rPr>
      <t xml:space="preserve">
</t>
    </r>
    <r>
      <rPr>
        <sz val="16"/>
        <color rgb="FFC00000"/>
        <rFont val="Aptos Narrow"/>
        <family val="2"/>
        <scheme val="minor"/>
      </rPr>
      <t>(Durée initiale + 2 renouvellements : 6 ans)</t>
    </r>
  </si>
  <si>
    <r>
      <t xml:space="preserve">DETAIL QUANTITATIF ESTIMATIF (DQE) VALANT BORDEREAU DE PRIX UNITAIRES (BPU)
</t>
    </r>
    <r>
      <rPr>
        <b/>
        <sz val="20"/>
        <color rgb="FFC00000"/>
        <rFont val="Aptos Narrow"/>
        <family val="2"/>
        <scheme val="minor"/>
      </rPr>
      <t>MISSION TRANSVERSALE</t>
    </r>
    <r>
      <rPr>
        <sz val="20"/>
        <color rgb="FFC00000"/>
        <rFont val="Aptos Narrow"/>
        <family val="2"/>
        <scheme val="minor"/>
      </rPr>
      <t xml:space="preserve">
</t>
    </r>
    <r>
      <rPr>
        <sz val="16"/>
        <color rgb="FFC00000"/>
        <rFont val="Aptos Narrow"/>
        <family val="2"/>
        <scheme val="minor"/>
      </rPr>
      <t>(Durée initiale + 2 renouvellements : 6 ans)</t>
    </r>
  </si>
  <si>
    <t>DECOMPOSITION DU PRIX GLOBAL ET FORFAITAIRE (DPGF) 
(Durée initiale : 2 ans)</t>
  </si>
  <si>
    <r>
      <t xml:space="preserve">Les prix  indiqués comprennent l'ensemble des actions préparatoires nécessaires (réunions et compte rendus, recherche d’informations sur le thème à traiter, analyse documentaire, productions, rendus…), intégration de corrections de texte , secrétariat de rédaction, coordination avec l'EPF et toute autres suggestions. </t>
    </r>
    <r>
      <rPr>
        <sz val="14"/>
        <rFont val="Georgia"/>
        <family val="1"/>
      </rPr>
      <t xml:space="preserve">
Les quantités ne sont pas contractuelles. Le nombre de jours est donné à titre indicatif, il appartient au candidat d’indiquer le temps qu’il entend consacrer pour chaque mission.</t>
    </r>
  </si>
  <si>
    <t>Dont ferme</t>
  </si>
  <si>
    <t>Dont option (OPCIC MLJ)</t>
  </si>
  <si>
    <t>TOTAL BPU Tranche ferme Mantes-la-Jolie</t>
  </si>
  <si>
    <t>TOTAL BPU Tranche optionnelle Mantes-la-Jolie</t>
  </si>
  <si>
    <r>
      <t xml:space="preserve">Les prix  indiqués comprennent l'ensemble des actions préparatoires nécessaires (réunions et compte rendus, recherche d’informations sur le thème à traiter, analyse documentaire, productions, rendus…), intégration de corrections de texte, secrétariat de rédaction, coordination avec l'EPF et toute autres suggestions. 
</t>
    </r>
    <r>
      <rPr>
        <sz val="14"/>
        <rFont val="Georgia"/>
        <family val="1"/>
      </rPr>
      <t>Le nombre de jours estimés par profil n'est pas contractuel et est donné à titre indicatif, il appartient au candidat d’indiquer le temps qu’il entend consacrer pour chaque mission.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</si>
</sst>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  <numFmt numFmtId="165" formatCode="_-* #,##0.00\ _€_-;\-* #,##0.00\ _€_-;_-* &quot;-&quot;??\ _€_-;_-@_-"/>
    <numFmt numFmtId="166" formatCode="_-* #,##0\ &quot;€&quot;_-&quot;/jour&quot;;\-* #,##0\ &quot;€&quot;_-&quot;/jour&quot;;_-* &quot;-&quot;??\ &quot;€&quot;_-;_-@_-"/>
  </numFmts>
  <fonts count="3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26"/>
      <color rgb="FFC00000"/>
      <name val="Aptos Narrow"/>
      <family val="2"/>
      <scheme val="minor"/>
    </font>
    <font>
      <b/>
      <sz val="10"/>
      <color rgb="FFC00000"/>
      <name val="Aptos Narrow"/>
      <family val="2"/>
      <scheme val="minor"/>
    </font>
    <font>
      <sz val="20"/>
      <color rgb="FFC00000"/>
      <name val="Aptos Narrow"/>
      <family val="2"/>
      <scheme val="minor"/>
    </font>
    <font>
      <b/>
      <sz val="14"/>
      <name val="Georgia"/>
      <family val="1"/>
    </font>
    <font>
      <sz val="14"/>
      <name val="Georgia"/>
      <family val="1"/>
    </font>
    <font>
      <b/>
      <sz val="11"/>
      <color indexed="8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color indexed="8"/>
      <name val="Aptos Narrow"/>
      <family val="2"/>
      <scheme val="minor"/>
    </font>
    <font>
      <b/>
      <sz val="11"/>
      <color theme="3" tint="-0.249977111117893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rgb="FFFF0000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i/>
      <sz val="11"/>
      <name val="Aptos Narrow"/>
      <family val="2"/>
      <scheme val="minor"/>
    </font>
    <font>
      <i/>
      <sz val="1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1"/>
      <color indexed="8"/>
      <name val="Aptos Narrow"/>
      <family val="2"/>
      <scheme val="minor"/>
    </font>
    <font>
      <sz val="9"/>
      <color rgb="FFFF0000"/>
      <name val="Aptos Narrow"/>
      <family val="2"/>
      <scheme val="minor"/>
    </font>
    <font>
      <b/>
      <sz val="8"/>
      <name val="Arial"/>
      <family val="2"/>
    </font>
    <font>
      <b/>
      <i/>
      <sz val="11"/>
      <color rgb="FFFF0000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sz val="11"/>
      <color theme="3"/>
      <name val="Aptos Narrow"/>
      <family val="2"/>
      <scheme val="minor"/>
    </font>
    <font>
      <sz val="16"/>
      <color rgb="FFC00000"/>
      <name val="Aptos Narrow"/>
      <family val="2"/>
      <scheme val="minor"/>
    </font>
    <font>
      <b/>
      <sz val="20"/>
      <color rgb="FFC00000"/>
      <name val="Aptos Narrow"/>
      <family val="2"/>
      <scheme val="minor"/>
    </font>
    <font>
      <sz val="11"/>
      <color theme="3" tint="-0.249977111117893"/>
      <name val="Aptos Narrow"/>
      <family val="2"/>
      <scheme val="minor"/>
    </font>
    <font>
      <i/>
      <sz val="8"/>
      <color theme="3"/>
      <name val="Aptos Narrow"/>
      <family val="2"/>
      <scheme val="minor"/>
    </font>
    <font>
      <i/>
      <sz val="9"/>
      <color theme="3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lightUp"/>
    </fill>
  </fills>
  <borders count="1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dashed">
        <color indexed="8"/>
      </top>
      <bottom/>
      <diagonal/>
    </border>
    <border>
      <left style="thin">
        <color indexed="64"/>
      </left>
      <right style="thin">
        <color indexed="64"/>
      </right>
      <top style="dashed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6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 wrapText="1"/>
    </xf>
    <xf numFmtId="44" fontId="8" fillId="0" borderId="24" xfId="2" applyFont="1" applyBorder="1" applyAlignment="1">
      <alignment vertical="center"/>
    </xf>
    <xf numFmtId="44" fontId="0" fillId="0" borderId="0" xfId="0" applyNumberFormat="1"/>
    <xf numFmtId="43" fontId="8" fillId="0" borderId="23" xfId="1" applyFont="1" applyBorder="1" applyAlignment="1">
      <alignment vertical="center"/>
    </xf>
    <xf numFmtId="49" fontId="3" fillId="0" borderId="0" xfId="0" applyNumberFormat="1" applyFont="1" applyAlignment="1">
      <alignment vertical="center" wrapText="1"/>
    </xf>
    <xf numFmtId="49" fontId="3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center" wrapText="1"/>
    </xf>
    <xf numFmtId="0" fontId="6" fillId="0" borderId="0" xfId="0" applyFont="1" applyAlignment="1">
      <alignment vertical="center" wrapText="1"/>
    </xf>
    <xf numFmtId="49" fontId="9" fillId="0" borderId="16" xfId="0" applyNumberFormat="1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12" fillId="0" borderId="34" xfId="0" applyFont="1" applyBorder="1" applyAlignment="1">
      <alignment vertical="center" wrapText="1"/>
    </xf>
    <xf numFmtId="0" fontId="12" fillId="0" borderId="3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4" fontId="8" fillId="0" borderId="101" xfId="2" applyFont="1" applyBorder="1" applyAlignment="1">
      <alignment vertical="center"/>
    </xf>
    <xf numFmtId="44" fontId="8" fillId="0" borderId="103" xfId="2" applyFont="1" applyBorder="1" applyAlignment="1">
      <alignment vertical="center"/>
    </xf>
    <xf numFmtId="164" fontId="8" fillId="0" borderId="102" xfId="1" applyNumberFormat="1" applyFont="1" applyBorder="1" applyAlignment="1">
      <alignment vertical="center"/>
    </xf>
    <xf numFmtId="165" fontId="15" fillId="7" borderId="37" xfId="0" applyNumberFormat="1" applyFont="1" applyFill="1" applyBorder="1" applyAlignment="1" applyProtection="1">
      <alignment horizontal="left" vertical="center" wrapText="1" indent="9"/>
      <protection locked="0"/>
    </xf>
    <xf numFmtId="165" fontId="15" fillId="7" borderId="38" xfId="0" applyNumberFormat="1" applyFont="1" applyFill="1" applyBorder="1" applyAlignment="1" applyProtection="1">
      <alignment horizontal="left" vertical="center" wrapText="1" indent="9"/>
      <protection locked="0"/>
    </xf>
    <xf numFmtId="165" fontId="15" fillId="7" borderId="105" xfId="0" applyNumberFormat="1" applyFont="1" applyFill="1" applyBorder="1" applyAlignment="1" applyProtection="1">
      <alignment horizontal="left" vertical="center" wrapText="1" indent="9"/>
      <protection locked="0"/>
    </xf>
    <xf numFmtId="43" fontId="18" fillId="7" borderId="50" xfId="1" applyFont="1" applyFill="1" applyBorder="1" applyAlignment="1" applyProtection="1">
      <alignment vertical="center"/>
      <protection locked="0"/>
    </xf>
    <xf numFmtId="44" fontId="18" fillId="5" borderId="49" xfId="2" applyFont="1" applyFill="1" applyBorder="1" applyAlignment="1" applyProtection="1">
      <alignment vertical="center"/>
      <protection locked="0"/>
    </xf>
    <xf numFmtId="43" fontId="18" fillId="7" borderId="53" xfId="1" applyFont="1" applyFill="1" applyBorder="1" applyAlignment="1" applyProtection="1">
      <alignment vertical="center"/>
      <protection locked="0"/>
    </xf>
    <xf numFmtId="44" fontId="18" fillId="5" borderId="52" xfId="2" applyFont="1" applyFill="1" applyBorder="1" applyAlignment="1" applyProtection="1">
      <alignment vertical="center"/>
      <protection locked="0"/>
    </xf>
    <xf numFmtId="43" fontId="18" fillId="7" borderId="13" xfId="1" applyFont="1" applyFill="1" applyBorder="1" applyAlignment="1" applyProtection="1">
      <alignment vertical="center"/>
      <protection locked="0"/>
    </xf>
    <xf numFmtId="44" fontId="18" fillId="5" borderId="24" xfId="2" applyFont="1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 wrapText="1"/>
      <protection locked="0"/>
    </xf>
    <xf numFmtId="0" fontId="10" fillId="4" borderId="3" xfId="0" applyFont="1" applyFill="1" applyBorder="1" applyAlignment="1" applyProtection="1">
      <alignment vertical="center"/>
      <protection locked="0"/>
    </xf>
    <xf numFmtId="0" fontId="10" fillId="4" borderId="1" xfId="0" applyFont="1" applyFill="1" applyBorder="1" applyAlignment="1" applyProtection="1">
      <alignment vertical="center"/>
      <protection locked="0"/>
    </xf>
    <xf numFmtId="0" fontId="10" fillId="4" borderId="2" xfId="0" applyFont="1" applyFill="1" applyBorder="1" applyAlignment="1" applyProtection="1">
      <alignment vertical="center"/>
      <protection locked="0"/>
    </xf>
    <xf numFmtId="164" fontId="0" fillId="0" borderId="0" xfId="1" applyNumberFormat="1" applyFont="1" applyProtection="1">
      <protection locked="0"/>
    </xf>
    <xf numFmtId="43" fontId="10" fillId="0" borderId="7" xfId="1" applyFont="1" applyBorder="1" applyAlignment="1" applyProtection="1">
      <alignment vertical="center"/>
      <protection locked="0"/>
    </xf>
    <xf numFmtId="44" fontId="10" fillId="0" borderId="29" xfId="2" applyFont="1" applyBorder="1" applyAlignment="1" applyProtection="1">
      <alignment vertical="center"/>
      <protection locked="0"/>
    </xf>
    <xf numFmtId="43" fontId="19" fillId="7" borderId="50" xfId="1" applyFont="1" applyFill="1" applyBorder="1" applyAlignment="1" applyProtection="1">
      <alignment vertical="center"/>
      <protection locked="0"/>
    </xf>
    <xf numFmtId="44" fontId="19" fillId="0" borderId="49" xfId="2" applyFont="1" applyFill="1" applyBorder="1" applyAlignment="1" applyProtection="1">
      <alignment vertical="center"/>
      <protection locked="0"/>
    </xf>
    <xf numFmtId="43" fontId="19" fillId="7" borderId="53" xfId="1" applyFont="1" applyFill="1" applyBorder="1" applyAlignment="1" applyProtection="1">
      <alignment vertical="center"/>
      <protection locked="0"/>
    </xf>
    <xf numFmtId="44" fontId="19" fillId="0" borderId="52" xfId="2" applyFont="1" applyFill="1" applyBorder="1" applyAlignment="1" applyProtection="1">
      <alignment vertical="center"/>
      <protection locked="0"/>
    </xf>
    <xf numFmtId="43" fontId="19" fillId="7" borderId="55" xfId="1" applyFont="1" applyFill="1" applyBorder="1" applyAlignment="1" applyProtection="1">
      <alignment vertical="center"/>
      <protection locked="0"/>
    </xf>
    <xf numFmtId="44" fontId="19" fillId="0" borderId="54" xfId="2" applyFont="1" applyFill="1" applyBorder="1" applyAlignment="1" applyProtection="1">
      <alignment vertical="center"/>
      <protection locked="0"/>
    </xf>
    <xf numFmtId="43" fontId="8" fillId="0" borderId="90" xfId="1" applyFont="1" applyBorder="1" applyAlignment="1" applyProtection="1">
      <alignment vertical="center"/>
      <protection locked="0"/>
    </xf>
    <xf numFmtId="44" fontId="10" fillId="0" borderId="89" xfId="2" applyFont="1" applyBorder="1" applyAlignment="1" applyProtection="1">
      <alignment vertical="center"/>
      <protection locked="0"/>
    </xf>
    <xf numFmtId="43" fontId="19" fillId="7" borderId="13" xfId="1" applyFont="1" applyFill="1" applyBorder="1" applyAlignment="1" applyProtection="1">
      <alignment vertical="center"/>
      <protection locked="0"/>
    </xf>
    <xf numFmtId="43" fontId="8" fillId="0" borderId="7" xfId="1" applyFont="1" applyBorder="1" applyAlignment="1" applyProtection="1">
      <alignment vertical="center"/>
      <protection locked="0"/>
    </xf>
    <xf numFmtId="44" fontId="19" fillId="5" borderId="49" xfId="2" applyFont="1" applyFill="1" applyBorder="1" applyAlignment="1" applyProtection="1">
      <alignment vertical="center"/>
      <protection locked="0"/>
    </xf>
    <xf numFmtId="44" fontId="19" fillId="5" borderId="52" xfId="2" applyFont="1" applyFill="1" applyBorder="1" applyAlignment="1" applyProtection="1">
      <alignment vertical="center"/>
      <protection locked="0"/>
    </xf>
    <xf numFmtId="44" fontId="19" fillId="5" borderId="24" xfId="2" applyFont="1" applyFill="1" applyBorder="1" applyAlignment="1" applyProtection="1">
      <alignment vertical="center"/>
      <protection locked="0"/>
    </xf>
    <xf numFmtId="43" fontId="10" fillId="0" borderId="28" xfId="1" applyFont="1" applyBorder="1" applyAlignment="1" applyProtection="1">
      <alignment vertical="center"/>
      <protection locked="0"/>
    </xf>
    <xf numFmtId="43" fontId="19" fillId="7" borderId="48" xfId="1" applyFont="1" applyFill="1" applyBorder="1" applyAlignment="1" applyProtection="1">
      <alignment vertical="center"/>
      <protection locked="0"/>
    </xf>
    <xf numFmtId="43" fontId="19" fillId="7" borderId="51" xfId="1" applyFont="1" applyFill="1" applyBorder="1" applyAlignment="1" applyProtection="1">
      <alignment vertical="center"/>
      <protection locked="0"/>
    </xf>
    <xf numFmtId="43" fontId="19" fillId="7" borderId="92" xfId="1" applyFont="1" applyFill="1" applyBorder="1" applyAlignment="1" applyProtection="1">
      <alignment vertical="center"/>
      <protection locked="0"/>
    </xf>
    <xf numFmtId="44" fontId="19" fillId="5" borderId="93" xfId="2" applyFont="1" applyFill="1" applyBorder="1" applyAlignment="1" applyProtection="1">
      <alignment vertical="center"/>
      <protection locked="0"/>
    </xf>
    <xf numFmtId="43" fontId="19" fillId="7" borderId="94" xfId="1" applyFont="1" applyFill="1" applyBorder="1" applyAlignment="1" applyProtection="1">
      <alignment vertical="center"/>
      <protection locked="0"/>
    </xf>
    <xf numFmtId="43" fontId="10" fillId="0" borderId="66" xfId="1" applyFont="1" applyBorder="1" applyAlignment="1" applyProtection="1">
      <alignment vertical="center"/>
      <protection locked="0"/>
    </xf>
    <xf numFmtId="44" fontId="10" fillId="0" borderId="54" xfId="2" applyFont="1" applyBorder="1" applyAlignment="1" applyProtection="1">
      <alignment vertical="center"/>
      <protection locked="0"/>
    </xf>
    <xf numFmtId="43" fontId="10" fillId="0" borderId="55" xfId="1" applyFont="1" applyBorder="1" applyAlignment="1" applyProtection="1">
      <alignment vertical="center"/>
      <protection locked="0"/>
    </xf>
    <xf numFmtId="43" fontId="19" fillId="7" borderId="66" xfId="1" applyFont="1" applyFill="1" applyBorder="1" applyAlignment="1" applyProtection="1">
      <alignment vertical="center"/>
      <protection locked="0"/>
    </xf>
    <xf numFmtId="44" fontId="19" fillId="5" borderId="54" xfId="2" applyFont="1" applyFill="1" applyBorder="1" applyAlignment="1" applyProtection="1">
      <alignment vertical="center"/>
      <protection locked="0"/>
    </xf>
    <xf numFmtId="43" fontId="19" fillId="7" borderId="23" xfId="1" applyFont="1" applyFill="1" applyBorder="1" applyAlignment="1" applyProtection="1">
      <alignment vertical="center"/>
      <protection locked="0"/>
    </xf>
    <xf numFmtId="43" fontId="0" fillId="0" borderId="23" xfId="1" applyFont="1" applyBorder="1" applyAlignment="1" applyProtection="1">
      <alignment vertical="center"/>
      <protection locked="0"/>
    </xf>
    <xf numFmtId="44" fontId="0" fillId="0" borderId="24" xfId="2" applyFont="1" applyBorder="1" applyAlignment="1" applyProtection="1">
      <alignment vertical="center"/>
      <protection locked="0"/>
    </xf>
    <xf numFmtId="0" fontId="0" fillId="4" borderId="40" xfId="0" applyFill="1" applyBorder="1" applyAlignment="1" applyProtection="1">
      <alignment vertical="center"/>
      <protection locked="0"/>
    </xf>
    <xf numFmtId="0" fontId="0" fillId="4" borderId="41" xfId="0" applyFill="1" applyBorder="1" applyAlignment="1" applyProtection="1">
      <alignment vertical="center"/>
      <protection locked="0"/>
    </xf>
    <xf numFmtId="43" fontId="0" fillId="0" borderId="7" xfId="1" applyFont="1" applyBorder="1" applyAlignment="1" applyProtection="1">
      <alignment vertical="center"/>
      <protection locked="0"/>
    </xf>
    <xf numFmtId="44" fontId="0" fillId="0" borderId="29" xfId="2" applyFont="1" applyBorder="1" applyAlignment="1" applyProtection="1">
      <alignment vertical="center"/>
      <protection locked="0"/>
    </xf>
    <xf numFmtId="44" fontId="0" fillId="0" borderId="0" xfId="0" applyNumberFormat="1" applyProtection="1">
      <protection locked="0"/>
    </xf>
    <xf numFmtId="0" fontId="0" fillId="0" borderId="0" xfId="0" applyAlignment="1">
      <alignment wrapText="1"/>
    </xf>
    <xf numFmtId="0" fontId="2" fillId="4" borderId="62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63" xfId="0" applyFont="1" applyFill="1" applyBorder="1" applyAlignment="1">
      <alignment vertical="center" wrapText="1"/>
    </xf>
    <xf numFmtId="0" fontId="2" fillId="4" borderId="6" xfId="0" applyFont="1" applyFill="1" applyBorder="1" applyAlignment="1">
      <alignment vertical="center"/>
    </xf>
    <xf numFmtId="0" fontId="0" fillId="0" borderId="35" xfId="0" applyBorder="1"/>
    <xf numFmtId="0" fontId="0" fillId="4" borderId="3" xfId="0" applyFill="1" applyBorder="1" applyAlignment="1">
      <alignment vertical="center"/>
    </xf>
    <xf numFmtId="0" fontId="0" fillId="4" borderId="40" xfId="0" applyFill="1" applyBorder="1" applyAlignment="1">
      <alignment vertical="center"/>
    </xf>
    <xf numFmtId="0" fontId="0" fillId="4" borderId="41" xfId="0" applyFill="1" applyBorder="1" applyAlignment="1">
      <alignment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0" fillId="0" borderId="19" xfId="0" applyBorder="1" applyAlignment="1">
      <alignment vertical="center" wrapText="1"/>
    </xf>
    <xf numFmtId="0" fontId="2" fillId="0" borderId="20" xfId="0" applyFont="1" applyBorder="1" applyAlignment="1">
      <alignment horizontal="center" vertical="center" wrapText="1"/>
    </xf>
    <xf numFmtId="0" fontId="0" fillId="0" borderId="6" xfId="0" applyBorder="1"/>
    <xf numFmtId="43" fontId="0" fillId="8" borderId="28" xfId="1" applyFont="1" applyFill="1" applyBorder="1" applyAlignment="1" applyProtection="1">
      <alignment vertical="center"/>
    </xf>
    <xf numFmtId="44" fontId="0" fillId="8" borderId="29" xfId="2" applyFont="1" applyFill="1" applyBorder="1" applyAlignment="1" applyProtection="1">
      <alignment vertical="center"/>
    </xf>
    <xf numFmtId="43" fontId="0" fillId="8" borderId="7" xfId="1" applyFont="1" applyFill="1" applyBorder="1" applyAlignment="1" applyProtection="1">
      <alignment vertical="center"/>
    </xf>
    <xf numFmtId="49" fontId="2" fillId="0" borderId="39" xfId="0" applyNumberFormat="1" applyFont="1" applyBorder="1" applyAlignment="1">
      <alignment horizontal="center" vertical="center"/>
    </xf>
    <xf numFmtId="0" fontId="23" fillId="0" borderId="59" xfId="0" applyFont="1" applyBorder="1" applyAlignment="1">
      <alignment horizontal="center" vertical="center"/>
    </xf>
    <xf numFmtId="0" fontId="18" fillId="0" borderId="42" xfId="0" applyFont="1" applyBorder="1" applyAlignment="1">
      <alignment horizontal="left" vertical="center" wrapText="1" indent="3"/>
    </xf>
    <xf numFmtId="0" fontId="23" fillId="0" borderId="43" xfId="0" applyFont="1" applyBorder="1" applyAlignment="1">
      <alignment horizontal="center" vertical="center" wrapText="1"/>
    </xf>
    <xf numFmtId="43" fontId="18" fillId="8" borderId="48" xfId="1" applyFont="1" applyFill="1" applyBorder="1" applyAlignment="1" applyProtection="1">
      <alignment vertical="center"/>
    </xf>
    <xf numFmtId="44" fontId="18" fillId="8" borderId="49" xfId="2" applyFont="1" applyFill="1" applyBorder="1" applyAlignment="1" applyProtection="1">
      <alignment vertical="center"/>
    </xf>
    <xf numFmtId="43" fontId="18" fillId="8" borderId="50" xfId="1" applyFont="1" applyFill="1" applyBorder="1" applyAlignment="1" applyProtection="1">
      <alignment vertical="center"/>
    </xf>
    <xf numFmtId="0" fontId="23" fillId="0" borderId="60" xfId="0" applyFont="1" applyBorder="1" applyAlignment="1">
      <alignment horizontal="center" vertical="center"/>
    </xf>
    <xf numFmtId="0" fontId="18" fillId="0" borderId="44" xfId="0" applyFont="1" applyBorder="1" applyAlignment="1">
      <alignment horizontal="left" vertical="center" wrapText="1" indent="3"/>
    </xf>
    <xf numFmtId="0" fontId="23" fillId="0" borderId="45" xfId="0" applyFont="1" applyBorder="1" applyAlignment="1">
      <alignment horizontal="center" vertical="center" wrapText="1"/>
    </xf>
    <xf numFmtId="43" fontId="18" fillId="8" borderId="51" xfId="1" applyFont="1" applyFill="1" applyBorder="1" applyAlignment="1" applyProtection="1">
      <alignment vertical="center"/>
    </xf>
    <xf numFmtId="44" fontId="18" fillId="8" borderId="52" xfId="2" applyFont="1" applyFill="1" applyBorder="1" applyAlignment="1" applyProtection="1">
      <alignment vertical="center"/>
    </xf>
    <xf numFmtId="43" fontId="18" fillId="8" borderId="53" xfId="1" applyFont="1" applyFill="1" applyBorder="1" applyAlignment="1" applyProtection="1">
      <alignment vertical="center"/>
    </xf>
    <xf numFmtId="49" fontId="2" fillId="0" borderId="9" xfId="0" applyNumberFormat="1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18" fillId="0" borderId="72" xfId="0" applyFont="1" applyBorder="1" applyAlignment="1">
      <alignment horizontal="left" vertical="center" wrapText="1" indent="3"/>
    </xf>
    <xf numFmtId="0" fontId="23" fillId="0" borderId="12" xfId="0" applyFont="1" applyBorder="1" applyAlignment="1">
      <alignment horizontal="center" vertical="center" wrapText="1"/>
    </xf>
    <xf numFmtId="0" fontId="18" fillId="0" borderId="35" xfId="0" applyFont="1" applyBorder="1"/>
    <xf numFmtId="43" fontId="18" fillId="8" borderId="23" xfId="1" applyFont="1" applyFill="1" applyBorder="1" applyAlignment="1" applyProtection="1">
      <alignment vertical="center"/>
    </xf>
    <xf numFmtId="44" fontId="18" fillId="8" borderId="24" xfId="2" applyFont="1" applyFill="1" applyBorder="1" applyAlignment="1" applyProtection="1">
      <alignment vertical="center"/>
    </xf>
    <xf numFmtId="43" fontId="18" fillId="8" borderId="13" xfId="1" applyFont="1" applyFill="1" applyBorder="1" applyAlignment="1" applyProtection="1">
      <alignment vertical="center"/>
    </xf>
    <xf numFmtId="0" fontId="0" fillId="0" borderId="0" xfId="0" applyAlignment="1">
      <alignment horizontal="center" vertical="center" wrapText="1"/>
    </xf>
    <xf numFmtId="43" fontId="0" fillId="8" borderId="23" xfId="1" applyFont="1" applyFill="1" applyBorder="1" applyAlignment="1" applyProtection="1">
      <alignment vertical="center"/>
    </xf>
    <xf numFmtId="44" fontId="0" fillId="8" borderId="24" xfId="2" applyFont="1" applyFill="1" applyBorder="1" applyAlignment="1" applyProtection="1">
      <alignment vertical="center"/>
    </xf>
    <xf numFmtId="43" fontId="0" fillId="8" borderId="13" xfId="1" applyFont="1" applyFill="1" applyBorder="1" applyAlignment="1" applyProtection="1">
      <alignment vertical="center"/>
    </xf>
    <xf numFmtId="0" fontId="12" fillId="0" borderId="0" xfId="0" applyFont="1" applyAlignment="1">
      <alignment horizontal="center" vertical="center" wrapText="1"/>
    </xf>
    <xf numFmtId="43" fontId="8" fillId="0" borderId="30" xfId="1" applyFont="1" applyBorder="1" applyAlignment="1" applyProtection="1">
      <alignment vertical="center"/>
    </xf>
    <xf numFmtId="44" fontId="8" fillId="0" borderId="31" xfId="2" applyFont="1" applyBorder="1" applyAlignment="1" applyProtection="1">
      <alignment vertical="center"/>
    </xf>
    <xf numFmtId="43" fontId="8" fillId="0" borderId="32" xfId="1" applyFont="1" applyBorder="1" applyAlignment="1" applyProtection="1">
      <alignment vertical="center"/>
    </xf>
    <xf numFmtId="165" fontId="0" fillId="0" borderId="0" xfId="0" applyNumberFormat="1"/>
    <xf numFmtId="0" fontId="24" fillId="0" borderId="0" xfId="0" applyFont="1" applyAlignment="1">
      <alignment horizontal="right"/>
    </xf>
    <xf numFmtId="0" fontId="24" fillId="0" borderId="0" xfId="0" applyFont="1"/>
    <xf numFmtId="44" fontId="24" fillId="0" borderId="0" xfId="0" applyNumberFormat="1" applyFont="1"/>
    <xf numFmtId="44" fontId="8" fillId="0" borderId="27" xfId="2" applyFont="1" applyBorder="1" applyAlignment="1" applyProtection="1">
      <alignment vertical="center"/>
    </xf>
    <xf numFmtId="43" fontId="0" fillId="0" borderId="13" xfId="1" applyFont="1" applyBorder="1" applyAlignment="1" applyProtection="1">
      <alignment vertical="center"/>
    </xf>
    <xf numFmtId="44" fontId="0" fillId="0" borderId="24" xfId="2" applyFont="1" applyBorder="1" applyAlignment="1" applyProtection="1">
      <alignment vertical="center"/>
    </xf>
    <xf numFmtId="44" fontId="0" fillId="8" borderId="122" xfId="2" applyFont="1" applyFill="1" applyBorder="1" applyAlignment="1" applyProtection="1">
      <alignment vertical="center"/>
    </xf>
    <xf numFmtId="44" fontId="0" fillId="8" borderId="11" xfId="2" applyFont="1" applyFill="1" applyBorder="1" applyAlignment="1" applyProtection="1">
      <alignment vertical="center"/>
    </xf>
    <xf numFmtId="43" fontId="2" fillId="0" borderId="13" xfId="1" applyFont="1" applyBorder="1" applyAlignment="1" applyProtection="1">
      <alignment vertical="center"/>
    </xf>
    <xf numFmtId="44" fontId="2" fillId="0" borderId="24" xfId="2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1" fillId="4" borderId="16" xfId="0" applyFont="1" applyFill="1" applyBorder="1" applyAlignment="1">
      <alignment horizontal="center" vertical="center"/>
    </xf>
    <xf numFmtId="0" fontId="11" fillId="4" borderId="33" xfId="0" applyFont="1" applyFill="1" applyBorder="1" applyAlignment="1">
      <alignment horizontal="center" vertical="center"/>
    </xf>
    <xf numFmtId="0" fontId="11" fillId="4" borderId="34" xfId="0" applyFont="1" applyFill="1" applyBorder="1" applyAlignment="1">
      <alignment vertical="center" wrapText="1"/>
    </xf>
    <xf numFmtId="0" fontId="11" fillId="4" borderId="35" xfId="0" applyFont="1" applyFill="1" applyBorder="1" applyAlignment="1">
      <alignment vertical="center"/>
    </xf>
    <xf numFmtId="0" fontId="10" fillId="4" borderId="3" xfId="0" applyFont="1" applyFill="1" applyBorder="1" applyAlignment="1">
      <alignment vertical="center"/>
    </xf>
    <xf numFmtId="0" fontId="10" fillId="4" borderId="40" xfId="0" applyFont="1" applyFill="1" applyBorder="1" applyAlignment="1">
      <alignment vertical="center"/>
    </xf>
    <xf numFmtId="0" fontId="10" fillId="4" borderId="41" xfId="0" applyFont="1" applyFill="1" applyBorder="1" applyAlignment="1">
      <alignment vertical="center"/>
    </xf>
    <xf numFmtId="0" fontId="10" fillId="4" borderId="1" xfId="0" applyFont="1" applyFill="1" applyBorder="1" applyAlignment="1">
      <alignment vertical="center"/>
    </xf>
    <xf numFmtId="0" fontId="10" fillId="4" borderId="2" xfId="0" applyFont="1" applyFill="1" applyBorder="1" applyAlignment="1">
      <alignment vertical="center"/>
    </xf>
    <xf numFmtId="44" fontId="8" fillId="4" borderId="2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12" fillId="0" borderId="19" xfId="0" applyFont="1" applyBorder="1" applyAlignment="1">
      <alignment vertical="center" wrapText="1"/>
    </xf>
    <xf numFmtId="0" fontId="9" fillId="0" borderId="20" xfId="0" applyFont="1" applyBorder="1" applyAlignment="1">
      <alignment horizontal="center" vertical="center" wrapText="1"/>
    </xf>
    <xf numFmtId="9" fontId="10" fillId="8" borderId="28" xfId="3" applyFont="1" applyFill="1" applyBorder="1" applyAlignment="1" applyProtection="1">
      <alignment vertical="center"/>
    </xf>
    <xf numFmtId="44" fontId="10" fillId="8" borderId="29" xfId="2" applyFont="1" applyFill="1" applyBorder="1" applyAlignment="1" applyProtection="1">
      <alignment vertical="center"/>
    </xf>
    <xf numFmtId="9" fontId="10" fillId="8" borderId="7" xfId="3" applyFont="1" applyFill="1" applyBorder="1" applyAlignment="1" applyProtection="1">
      <alignment vertical="center"/>
    </xf>
    <xf numFmtId="49" fontId="9" fillId="0" borderId="39" xfId="0" applyNumberFormat="1" applyFont="1" applyBorder="1" applyAlignment="1">
      <alignment horizontal="center" vertical="center"/>
    </xf>
    <xf numFmtId="0" fontId="16" fillId="0" borderId="59" xfId="0" applyFont="1" applyBorder="1" applyAlignment="1">
      <alignment horizontal="center" vertical="center"/>
    </xf>
    <xf numFmtId="0" fontId="17" fillId="0" borderId="42" xfId="0" applyFont="1" applyBorder="1" applyAlignment="1">
      <alignment horizontal="left" vertical="center" wrapText="1" indent="3"/>
    </xf>
    <xf numFmtId="0" fontId="16" fillId="0" borderId="43" xfId="0" applyFont="1" applyBorder="1" applyAlignment="1">
      <alignment horizontal="center" vertical="center" wrapText="1"/>
    </xf>
    <xf numFmtId="43" fontId="19" fillId="8" borderId="48" xfId="1" applyFont="1" applyFill="1" applyBorder="1" applyAlignment="1" applyProtection="1">
      <alignment vertical="center"/>
    </xf>
    <xf numFmtId="44" fontId="19" fillId="8" borderId="49" xfId="2" applyFont="1" applyFill="1" applyBorder="1" applyAlignment="1" applyProtection="1">
      <alignment vertical="center"/>
    </xf>
    <xf numFmtId="43" fontId="19" fillId="8" borderId="50" xfId="1" applyFont="1" applyFill="1" applyBorder="1" applyAlignment="1" applyProtection="1">
      <alignment vertical="center"/>
    </xf>
    <xf numFmtId="0" fontId="16" fillId="0" borderId="60" xfId="0" applyFont="1" applyBorder="1" applyAlignment="1">
      <alignment horizontal="center" vertical="center"/>
    </xf>
    <xf numFmtId="0" fontId="17" fillId="0" borderId="44" xfId="0" applyFont="1" applyBorder="1" applyAlignment="1">
      <alignment horizontal="left" vertical="center" wrapText="1" indent="3"/>
    </xf>
    <xf numFmtId="0" fontId="16" fillId="0" borderId="45" xfId="0" applyFont="1" applyBorder="1" applyAlignment="1">
      <alignment horizontal="center" vertical="center" wrapText="1"/>
    </xf>
    <xf numFmtId="43" fontId="19" fillId="8" borderId="51" xfId="1" applyFont="1" applyFill="1" applyBorder="1" applyAlignment="1" applyProtection="1">
      <alignment vertical="center"/>
    </xf>
    <xf numFmtId="44" fontId="19" fillId="8" borderId="52" xfId="2" applyFont="1" applyFill="1" applyBorder="1" applyAlignment="1" applyProtection="1">
      <alignment vertical="center"/>
    </xf>
    <xf numFmtId="43" fontId="19" fillId="8" borderId="53" xfId="1" applyFont="1" applyFill="1" applyBorder="1" applyAlignment="1" applyProtection="1">
      <alignment vertical="center"/>
    </xf>
    <xf numFmtId="0" fontId="16" fillId="0" borderId="33" xfId="0" applyFont="1" applyBorder="1" applyAlignment="1">
      <alignment horizontal="center" vertical="center"/>
    </xf>
    <xf numFmtId="0" fontId="17" fillId="0" borderId="34" xfId="0" applyFont="1" applyBorder="1" applyAlignment="1">
      <alignment horizontal="left" vertical="center" wrapText="1" indent="3"/>
    </xf>
    <xf numFmtId="0" fontId="16" fillId="0" borderId="35" xfId="0" applyFont="1" applyBorder="1" applyAlignment="1">
      <alignment horizontal="center" vertical="center" wrapText="1"/>
    </xf>
    <xf numFmtId="43" fontId="19" fillId="8" borderId="66" xfId="1" applyFont="1" applyFill="1" applyBorder="1" applyAlignment="1" applyProtection="1">
      <alignment vertical="center"/>
    </xf>
    <xf numFmtId="44" fontId="19" fillId="8" borderId="54" xfId="2" applyFont="1" applyFill="1" applyBorder="1" applyAlignment="1" applyProtection="1">
      <alignment vertical="center"/>
    </xf>
    <xf numFmtId="43" fontId="19" fillId="8" borderId="55" xfId="1" applyFont="1" applyFill="1" applyBorder="1" applyAlignment="1" applyProtection="1">
      <alignment vertical="center"/>
    </xf>
    <xf numFmtId="49" fontId="9" fillId="0" borderId="87" xfId="0" applyNumberFormat="1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12" fillId="0" borderId="73" xfId="0" applyFont="1" applyBorder="1" applyAlignment="1">
      <alignment vertical="center" wrapText="1"/>
    </xf>
    <xf numFmtId="0" fontId="9" fillId="0" borderId="74" xfId="0" applyFont="1" applyBorder="1" applyAlignment="1">
      <alignment horizontal="center" vertical="center" wrapText="1"/>
    </xf>
    <xf numFmtId="9" fontId="10" fillId="8" borderId="88" xfId="1" applyNumberFormat="1" applyFont="1" applyFill="1" applyBorder="1" applyAlignment="1" applyProtection="1">
      <alignment vertical="center"/>
    </xf>
    <xf numFmtId="44" fontId="10" fillId="8" borderId="89" xfId="2" applyFont="1" applyFill="1" applyBorder="1" applyAlignment="1" applyProtection="1">
      <alignment vertical="center"/>
    </xf>
    <xf numFmtId="9" fontId="10" fillId="8" borderId="90" xfId="1" applyNumberFormat="1" applyFont="1" applyFill="1" applyBorder="1" applyAlignment="1" applyProtection="1">
      <alignment vertical="center"/>
    </xf>
    <xf numFmtId="0" fontId="16" fillId="0" borderId="67" xfId="0" applyFont="1" applyBorder="1" applyAlignment="1">
      <alignment horizontal="center" vertical="center"/>
    </xf>
    <xf numFmtId="0" fontId="17" fillId="0" borderId="68" xfId="0" applyFont="1" applyBorder="1" applyAlignment="1">
      <alignment horizontal="left" vertical="center" wrapText="1" indent="3"/>
    </xf>
    <xf numFmtId="0" fontId="16" fillId="0" borderId="69" xfId="0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7" fillId="0" borderId="72" xfId="0" applyFont="1" applyBorder="1" applyAlignment="1">
      <alignment horizontal="left" vertical="center" wrapText="1" indent="3"/>
    </xf>
    <xf numFmtId="0" fontId="16" fillId="0" borderId="12" xfId="0" applyFont="1" applyBorder="1" applyAlignment="1">
      <alignment horizontal="center" vertical="center" wrapText="1"/>
    </xf>
    <xf numFmtId="43" fontId="19" fillId="8" borderId="23" xfId="1" applyFont="1" applyFill="1" applyBorder="1" applyAlignment="1" applyProtection="1">
      <alignment vertical="center"/>
    </xf>
    <xf numFmtId="44" fontId="19" fillId="8" borderId="24" xfId="2" applyFont="1" applyFill="1" applyBorder="1" applyAlignment="1" applyProtection="1">
      <alignment vertical="center"/>
    </xf>
    <xf numFmtId="43" fontId="19" fillId="8" borderId="13" xfId="1" applyFont="1" applyFill="1" applyBorder="1" applyAlignment="1" applyProtection="1">
      <alignment vertical="center"/>
    </xf>
    <xf numFmtId="9" fontId="10" fillId="8" borderId="28" xfId="1" applyNumberFormat="1" applyFont="1" applyFill="1" applyBorder="1" applyAlignment="1" applyProtection="1">
      <alignment vertical="center"/>
    </xf>
    <xf numFmtId="9" fontId="10" fillId="8" borderId="7" xfId="1" applyNumberFormat="1" applyFont="1" applyFill="1" applyBorder="1" applyAlignment="1" applyProtection="1">
      <alignment vertical="center"/>
    </xf>
    <xf numFmtId="0" fontId="11" fillId="4" borderId="35" xfId="0" applyFont="1" applyFill="1" applyBorder="1" applyAlignment="1">
      <alignment horizontal="center" vertical="center"/>
    </xf>
    <xf numFmtId="0" fontId="10" fillId="4" borderId="57" xfId="0" applyFont="1" applyFill="1" applyBorder="1" applyAlignment="1">
      <alignment vertical="center"/>
    </xf>
    <xf numFmtId="0" fontId="10" fillId="4" borderId="56" xfId="0" applyFont="1" applyFill="1" applyBorder="1" applyAlignment="1">
      <alignment vertical="center"/>
    </xf>
    <xf numFmtId="49" fontId="9" fillId="0" borderId="91" xfId="0" applyNumberFormat="1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7" fillId="0" borderId="70" xfId="0" applyFont="1" applyBorder="1" applyAlignment="1">
      <alignment horizontal="left" vertical="center" wrapText="1" indent="3"/>
    </xf>
    <xf numFmtId="0" fontId="16" fillId="0" borderId="7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12" fillId="0" borderId="70" xfId="0" applyFont="1" applyBorder="1" applyAlignment="1">
      <alignment vertical="center" wrapText="1"/>
    </xf>
    <xf numFmtId="0" fontId="9" fillId="0" borderId="71" xfId="0" applyFont="1" applyBorder="1" applyAlignment="1">
      <alignment horizontal="center" vertical="center" wrapText="1"/>
    </xf>
    <xf numFmtId="43" fontId="10" fillId="8" borderId="28" xfId="1" applyFont="1" applyFill="1" applyBorder="1" applyAlignment="1" applyProtection="1">
      <alignment vertical="center"/>
    </xf>
    <xf numFmtId="43" fontId="19" fillId="8" borderId="92" xfId="1" applyFont="1" applyFill="1" applyBorder="1" applyAlignment="1" applyProtection="1">
      <alignment vertical="center"/>
    </xf>
    <xf numFmtId="44" fontId="19" fillId="8" borderId="93" xfId="2" applyFont="1" applyFill="1" applyBorder="1" applyAlignment="1" applyProtection="1">
      <alignment vertical="center"/>
    </xf>
    <xf numFmtId="43" fontId="10" fillId="8" borderId="55" xfId="1" applyFont="1" applyFill="1" applyBorder="1" applyAlignment="1" applyProtection="1">
      <alignment vertical="center"/>
    </xf>
    <xf numFmtId="44" fontId="10" fillId="8" borderId="54" xfId="2" applyFont="1" applyFill="1" applyBorder="1" applyAlignment="1" applyProtection="1">
      <alignment vertical="center"/>
    </xf>
    <xf numFmtId="0" fontId="10" fillId="4" borderId="39" xfId="0" applyFont="1" applyFill="1" applyBorder="1" applyAlignment="1">
      <alignment vertical="center"/>
    </xf>
    <xf numFmtId="0" fontId="10" fillId="4" borderId="5" xfId="0" applyFont="1" applyFill="1" applyBorder="1" applyAlignment="1">
      <alignment vertical="center"/>
    </xf>
    <xf numFmtId="43" fontId="0" fillId="0" borderId="23" xfId="1" applyFont="1" applyBorder="1" applyAlignment="1" applyProtection="1">
      <alignment vertical="center"/>
    </xf>
    <xf numFmtId="43" fontId="10" fillId="8" borderId="7" xfId="1" applyFont="1" applyFill="1" applyBorder="1" applyAlignment="1" applyProtection="1">
      <alignment vertical="center"/>
    </xf>
    <xf numFmtId="0" fontId="0" fillId="4" borderId="121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44" fontId="0" fillId="8" borderId="121" xfId="2" applyFont="1" applyFill="1" applyBorder="1" applyAlignment="1" applyProtection="1">
      <alignment vertical="center"/>
    </xf>
    <xf numFmtId="44" fontId="0" fillId="8" borderId="5" xfId="2" applyFont="1" applyFill="1" applyBorder="1" applyAlignment="1" applyProtection="1">
      <alignment vertical="center"/>
    </xf>
    <xf numFmtId="44" fontId="18" fillId="8" borderId="123" xfId="2" applyFont="1" applyFill="1" applyBorder="1" applyAlignment="1" applyProtection="1">
      <alignment vertical="center"/>
    </xf>
    <xf numFmtId="44" fontId="18" fillId="8" borderId="119" xfId="2" applyFont="1" applyFill="1" applyBorder="1" applyAlignment="1" applyProtection="1">
      <alignment vertical="center"/>
    </xf>
    <xf numFmtId="44" fontId="18" fillId="8" borderId="124" xfId="2" applyFont="1" applyFill="1" applyBorder="1" applyAlignment="1" applyProtection="1">
      <alignment vertical="center"/>
    </xf>
    <xf numFmtId="44" fontId="18" fillId="8" borderId="64" xfId="2" applyFont="1" applyFill="1" applyBorder="1" applyAlignment="1" applyProtection="1">
      <alignment vertical="center"/>
    </xf>
    <xf numFmtId="44" fontId="18" fillId="8" borderId="122" xfId="2" applyFont="1" applyFill="1" applyBorder="1" applyAlignment="1" applyProtection="1">
      <alignment vertical="center"/>
    </xf>
    <xf numFmtId="44" fontId="18" fillId="8" borderId="11" xfId="2" applyFont="1" applyFill="1" applyBorder="1" applyAlignment="1" applyProtection="1">
      <alignment vertical="center"/>
    </xf>
    <xf numFmtId="43" fontId="8" fillId="0" borderId="7" xfId="1" applyFont="1" applyFill="1" applyBorder="1" applyAlignment="1" applyProtection="1">
      <alignment vertical="center"/>
    </xf>
    <xf numFmtId="44" fontId="8" fillId="0" borderId="29" xfId="2" applyFont="1" applyFill="1" applyBorder="1" applyAlignment="1" applyProtection="1">
      <alignment vertical="center"/>
    </xf>
    <xf numFmtId="43" fontId="19" fillId="0" borderId="50" xfId="1" applyFont="1" applyFill="1" applyBorder="1" applyAlignment="1" applyProtection="1">
      <alignment vertical="center"/>
    </xf>
    <xf numFmtId="44" fontId="19" fillId="0" borderId="49" xfId="2" applyFont="1" applyFill="1" applyBorder="1" applyAlignment="1" applyProtection="1">
      <alignment vertical="center"/>
    </xf>
    <xf numFmtId="43" fontId="19" fillId="0" borderId="53" xfId="1" applyFont="1" applyFill="1" applyBorder="1" applyAlignment="1" applyProtection="1">
      <alignment vertical="center"/>
    </xf>
    <xf numFmtId="44" fontId="19" fillId="0" borderId="52" xfId="2" applyFont="1" applyFill="1" applyBorder="1" applyAlignment="1" applyProtection="1">
      <alignment vertical="center"/>
    </xf>
    <xf numFmtId="43" fontId="19" fillId="0" borderId="94" xfId="1" applyFont="1" applyFill="1" applyBorder="1" applyAlignment="1" applyProtection="1">
      <alignment vertical="center"/>
    </xf>
    <xf numFmtId="44" fontId="19" fillId="0" borderId="93" xfId="2" applyFont="1" applyFill="1" applyBorder="1" applyAlignment="1" applyProtection="1">
      <alignment vertical="center"/>
    </xf>
    <xf numFmtId="43" fontId="8" fillId="0" borderId="90" xfId="1" applyFont="1" applyFill="1" applyBorder="1" applyAlignment="1" applyProtection="1">
      <alignment vertical="center"/>
    </xf>
    <xf numFmtId="44" fontId="8" fillId="0" borderId="89" xfId="2" applyFont="1" applyFill="1" applyBorder="1" applyAlignment="1" applyProtection="1">
      <alignment vertical="center"/>
    </xf>
    <xf numFmtId="43" fontId="19" fillId="0" borderId="13" xfId="1" applyFont="1" applyFill="1" applyBorder="1" applyAlignment="1" applyProtection="1">
      <alignment vertical="center"/>
    </xf>
    <xf numFmtId="44" fontId="19" fillId="0" borderId="24" xfId="2" applyFont="1" applyFill="1" applyBorder="1" applyAlignment="1" applyProtection="1">
      <alignment vertical="center"/>
    </xf>
    <xf numFmtId="43" fontId="19" fillId="0" borderId="55" xfId="1" applyFont="1" applyFill="1" applyBorder="1" applyAlignment="1" applyProtection="1">
      <alignment vertical="center"/>
    </xf>
    <xf numFmtId="44" fontId="19" fillId="0" borderId="54" xfId="2" applyFont="1" applyFill="1" applyBorder="1" applyAlignment="1" applyProtection="1">
      <alignment vertical="center"/>
    </xf>
    <xf numFmtId="43" fontId="8" fillId="4" borderId="57" xfId="1" applyFont="1" applyFill="1" applyBorder="1" applyAlignment="1" applyProtection="1">
      <alignment vertical="center"/>
    </xf>
    <xf numFmtId="44" fontId="8" fillId="4" borderId="56" xfId="3" applyNumberFormat="1" applyFont="1" applyFill="1" applyBorder="1" applyAlignment="1" applyProtection="1">
      <alignment vertical="center"/>
    </xf>
    <xf numFmtId="43" fontId="8" fillId="0" borderId="7" xfId="1" applyFont="1" applyBorder="1" applyAlignment="1" applyProtection="1">
      <alignment vertical="center"/>
    </xf>
    <xf numFmtId="44" fontId="8" fillId="0" borderId="29" xfId="2" applyFont="1" applyBorder="1" applyAlignment="1" applyProtection="1">
      <alignment vertical="center"/>
    </xf>
    <xf numFmtId="43" fontId="8" fillId="0" borderId="55" xfId="1" applyFont="1" applyBorder="1" applyAlignment="1" applyProtection="1">
      <alignment vertical="center"/>
    </xf>
    <xf numFmtId="44" fontId="8" fillId="0" borderId="54" xfId="2" applyFont="1" applyBorder="1" applyAlignment="1" applyProtection="1">
      <alignment vertical="center"/>
    </xf>
    <xf numFmtId="43" fontId="2" fillId="4" borderId="41" xfId="1" applyFont="1" applyFill="1" applyBorder="1" applyAlignment="1" applyProtection="1">
      <alignment vertical="center"/>
    </xf>
    <xf numFmtId="9" fontId="2" fillId="4" borderId="40" xfId="3" applyFont="1" applyFill="1" applyBorder="1" applyAlignment="1" applyProtection="1">
      <alignment vertical="center"/>
    </xf>
    <xf numFmtId="43" fontId="2" fillId="0" borderId="7" xfId="1" applyFont="1" applyBorder="1" applyAlignment="1" applyProtection="1">
      <alignment vertical="center"/>
    </xf>
    <xf numFmtId="44" fontId="2" fillId="0" borderId="29" xfId="2" applyFont="1" applyBorder="1" applyAlignment="1" applyProtection="1">
      <alignment vertical="center"/>
    </xf>
    <xf numFmtId="43" fontId="18" fillId="0" borderId="50" xfId="1" applyFont="1" applyFill="1" applyBorder="1" applyAlignment="1" applyProtection="1">
      <alignment vertical="center"/>
    </xf>
    <xf numFmtId="44" fontId="18" fillId="0" borderId="49" xfId="2" applyFont="1" applyFill="1" applyBorder="1" applyAlignment="1" applyProtection="1">
      <alignment vertical="center"/>
    </xf>
    <xf numFmtId="43" fontId="18" fillId="0" borderId="53" xfId="1" applyFont="1" applyFill="1" applyBorder="1" applyAlignment="1" applyProtection="1">
      <alignment vertical="center"/>
    </xf>
    <xf numFmtId="44" fontId="18" fillId="0" borderId="52" xfId="2" applyFont="1" applyFill="1" applyBorder="1" applyAlignment="1" applyProtection="1">
      <alignment vertical="center"/>
    </xf>
    <xf numFmtId="43" fontId="18" fillId="0" borderId="13" xfId="1" applyFont="1" applyFill="1" applyBorder="1" applyAlignment="1" applyProtection="1">
      <alignment vertical="center"/>
    </xf>
    <xf numFmtId="44" fontId="18" fillId="0" borderId="24" xfId="2" applyFont="1" applyFill="1" applyBorder="1" applyAlignment="1" applyProtection="1">
      <alignment vertical="center"/>
    </xf>
    <xf numFmtId="43" fontId="19" fillId="8" borderId="94" xfId="1" applyFont="1" applyFill="1" applyBorder="1" applyAlignment="1" applyProtection="1">
      <alignment vertical="center"/>
    </xf>
    <xf numFmtId="0" fontId="2" fillId="0" borderId="0" xfId="0" applyFont="1" applyAlignment="1">
      <alignment horizontal="center" vertical="center" wrapText="1"/>
    </xf>
    <xf numFmtId="0" fontId="11" fillId="4" borderId="101" xfId="0" applyFont="1" applyFill="1" applyBorder="1" applyAlignment="1">
      <alignment horizontal="center" vertical="center"/>
    </xf>
    <xf numFmtId="0" fontId="11" fillId="4" borderId="102" xfId="0" applyFont="1" applyFill="1" applyBorder="1" applyAlignment="1">
      <alignment horizontal="center" vertical="center"/>
    </xf>
    <xf numFmtId="0" fontId="11" fillId="4" borderId="103" xfId="0" applyFont="1" applyFill="1" applyBorder="1" applyAlignment="1">
      <alignment vertical="center" wrapText="1"/>
    </xf>
    <xf numFmtId="0" fontId="11" fillId="4" borderId="100" xfId="0" applyFont="1" applyFill="1" applyBorder="1" applyAlignment="1">
      <alignment vertical="center"/>
    </xf>
    <xf numFmtId="0" fontId="10" fillId="4" borderId="63" xfId="0" applyFont="1" applyFill="1" applyBorder="1" applyAlignment="1">
      <alignment vertical="center"/>
    </xf>
    <xf numFmtId="0" fontId="10" fillId="4" borderId="102" xfId="0" applyFont="1" applyFill="1" applyBorder="1" applyAlignment="1">
      <alignment vertical="center"/>
    </xf>
    <xf numFmtId="43" fontId="12" fillId="0" borderId="17" xfId="1" applyFont="1" applyFill="1" applyBorder="1" applyAlignment="1" applyProtection="1">
      <alignment vertical="center"/>
      <protection locked="0"/>
    </xf>
    <xf numFmtId="44" fontId="12" fillId="0" borderId="19" xfId="2" applyFont="1" applyBorder="1" applyAlignment="1" applyProtection="1">
      <alignment vertical="center"/>
      <protection locked="0"/>
    </xf>
    <xf numFmtId="43" fontId="10" fillId="0" borderId="17" xfId="1" applyFont="1" applyFill="1" applyBorder="1" applyAlignment="1" applyProtection="1">
      <alignment vertical="center"/>
      <protection locked="0"/>
    </xf>
    <xf numFmtId="44" fontId="10" fillId="0" borderId="19" xfId="2" applyFont="1" applyBorder="1" applyAlignment="1" applyProtection="1">
      <alignment vertical="center"/>
      <protection locked="0"/>
    </xf>
    <xf numFmtId="44" fontId="10" fillId="0" borderId="91" xfId="2" applyFont="1" applyFill="1" applyBorder="1" applyAlignment="1" applyProtection="1">
      <alignment vertical="center"/>
      <protection locked="0"/>
    </xf>
    <xf numFmtId="164" fontId="10" fillId="0" borderId="15" xfId="1" applyNumberFormat="1" applyFont="1" applyBorder="1" applyAlignment="1" applyProtection="1">
      <alignment horizontal="center" vertical="center"/>
      <protection locked="0"/>
    </xf>
    <xf numFmtId="44" fontId="2" fillId="0" borderId="104" xfId="2" applyFont="1" applyBorder="1" applyAlignment="1" applyProtection="1">
      <alignment vertical="center"/>
      <protection locked="0"/>
    </xf>
    <xf numFmtId="43" fontId="10" fillId="0" borderId="95" xfId="1" applyFont="1" applyBorder="1" applyAlignment="1" applyProtection="1">
      <alignment vertical="center"/>
      <protection locked="0"/>
    </xf>
    <xf numFmtId="44" fontId="10" fillId="0" borderId="58" xfId="2" applyFont="1" applyBorder="1" applyAlignment="1" applyProtection="1">
      <alignment vertical="center"/>
      <protection locked="0"/>
    </xf>
    <xf numFmtId="44" fontId="10" fillId="0" borderId="39" xfId="2" applyFont="1" applyBorder="1" applyAlignment="1" applyProtection="1">
      <alignment vertical="center"/>
      <protection locked="0"/>
    </xf>
    <xf numFmtId="164" fontId="10" fillId="0" borderId="33" xfId="1" applyNumberFormat="1" applyFont="1" applyBorder="1" applyAlignment="1" applyProtection="1">
      <alignment horizontal="center" vertical="center"/>
      <protection locked="0"/>
    </xf>
    <xf numFmtId="44" fontId="2" fillId="0" borderId="96" xfId="2" applyFont="1" applyBorder="1" applyAlignment="1" applyProtection="1">
      <alignment vertical="center"/>
      <protection locked="0"/>
    </xf>
    <xf numFmtId="0" fontId="11" fillId="4" borderId="3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vertical="center" wrapText="1"/>
    </xf>
    <xf numFmtId="0" fontId="11" fillId="4" borderId="6" xfId="0" applyFont="1" applyFill="1" applyBorder="1" applyAlignment="1">
      <alignment vertical="center"/>
    </xf>
    <xf numFmtId="0" fontId="12" fillId="0" borderId="77" xfId="0" applyFont="1" applyBorder="1" applyAlignment="1">
      <alignment vertical="center" wrapText="1"/>
    </xf>
    <xf numFmtId="0" fontId="12" fillId="0" borderId="20" xfId="0" applyFont="1" applyBorder="1" applyAlignment="1">
      <alignment horizontal="center" vertical="center" wrapText="1"/>
    </xf>
    <xf numFmtId="0" fontId="9" fillId="0" borderId="99" xfId="0" applyFont="1" applyBorder="1" applyAlignment="1">
      <alignment horizontal="center" vertical="center"/>
    </xf>
    <xf numFmtId="0" fontId="12" fillId="0" borderId="115" xfId="0" applyFont="1" applyBorder="1" applyAlignment="1">
      <alignment vertical="center" wrapText="1"/>
    </xf>
    <xf numFmtId="0" fontId="12" fillId="0" borderId="116" xfId="0" applyFont="1" applyBorder="1" applyAlignment="1">
      <alignment horizontal="center" vertical="center" wrapText="1"/>
    </xf>
    <xf numFmtId="0" fontId="9" fillId="0" borderId="60" xfId="0" applyFont="1" applyBorder="1" applyAlignment="1">
      <alignment horizontal="center" vertical="center"/>
    </xf>
    <xf numFmtId="0" fontId="12" fillId="0" borderId="64" xfId="0" applyFont="1" applyBorder="1" applyAlignment="1">
      <alignment vertical="center" wrapText="1"/>
    </xf>
    <xf numFmtId="0" fontId="12" fillId="0" borderId="4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2" fillId="0" borderId="12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/>
    </xf>
    <xf numFmtId="0" fontId="12" fillId="0" borderId="79" xfId="0" applyFont="1" applyBorder="1" applyAlignment="1">
      <alignment vertical="center" wrapText="1"/>
    </xf>
    <xf numFmtId="0" fontId="12" fillId="0" borderId="75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0" fontId="11" fillId="4" borderId="27" xfId="0" applyFont="1" applyFill="1" applyBorder="1" applyAlignment="1">
      <alignment vertical="center" wrapText="1"/>
    </xf>
    <xf numFmtId="0" fontId="27" fillId="4" borderId="100" xfId="0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9" fillId="0" borderId="106" xfId="0" applyFont="1" applyBorder="1" applyAlignment="1">
      <alignment horizontal="center" vertical="center"/>
    </xf>
    <xf numFmtId="0" fontId="12" fillId="0" borderId="107" xfId="0" applyFont="1" applyBorder="1" applyAlignment="1">
      <alignment vertical="center" wrapText="1"/>
    </xf>
    <xf numFmtId="0" fontId="12" fillId="0" borderId="108" xfId="0" applyFont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9" fillId="0" borderId="61" xfId="0" applyFont="1" applyBorder="1" applyAlignment="1">
      <alignment horizontal="center" vertical="center"/>
    </xf>
    <xf numFmtId="0" fontId="12" fillId="0" borderId="65" xfId="0" applyFont="1" applyBorder="1" applyAlignment="1">
      <alignment vertical="center" wrapText="1"/>
    </xf>
    <xf numFmtId="0" fontId="12" fillId="0" borderId="47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43" fontId="8" fillId="0" borderId="23" xfId="1" applyFont="1" applyBorder="1" applyAlignment="1" applyProtection="1">
      <alignment vertical="center"/>
    </xf>
    <xf numFmtId="44" fontId="8" fillId="0" borderId="24" xfId="2" applyFont="1" applyBorder="1" applyAlignment="1" applyProtection="1">
      <alignment vertical="center"/>
    </xf>
    <xf numFmtId="44" fontId="8" fillId="0" borderId="101" xfId="2" applyFont="1" applyBorder="1" applyAlignment="1" applyProtection="1">
      <alignment vertical="center"/>
    </xf>
    <xf numFmtId="164" fontId="8" fillId="0" borderId="102" xfId="1" applyNumberFormat="1" applyFont="1" applyBorder="1" applyAlignment="1" applyProtection="1">
      <alignment vertical="center"/>
    </xf>
    <xf numFmtId="44" fontId="8" fillId="0" borderId="103" xfId="2" applyFont="1" applyBorder="1" applyAlignment="1" applyProtection="1">
      <alignment vertical="center"/>
    </xf>
    <xf numFmtId="43" fontId="10" fillId="0" borderId="111" xfId="1" applyFont="1" applyBorder="1" applyAlignment="1" applyProtection="1">
      <alignment vertical="center"/>
      <protection locked="0"/>
    </xf>
    <xf numFmtId="43" fontId="10" fillId="0" borderId="112" xfId="1" applyFont="1" applyBorder="1" applyAlignment="1" applyProtection="1">
      <alignment vertical="center"/>
      <protection locked="0"/>
    </xf>
    <xf numFmtId="44" fontId="10" fillId="0" borderId="112" xfId="2" applyFont="1" applyBorder="1" applyAlignment="1" applyProtection="1">
      <alignment vertical="center"/>
      <protection locked="0"/>
    </xf>
    <xf numFmtId="44" fontId="10" fillId="0" borderId="97" xfId="2" applyFont="1" applyBorder="1" applyAlignment="1" applyProtection="1">
      <alignment vertical="center"/>
      <protection locked="0"/>
    </xf>
    <xf numFmtId="164" fontId="10" fillId="0" borderId="98" xfId="1" applyNumberFormat="1" applyFont="1" applyBorder="1" applyAlignment="1" applyProtection="1">
      <alignment horizontal="center" vertical="center"/>
      <protection locked="0"/>
    </xf>
    <xf numFmtId="44" fontId="2" fillId="0" borderId="113" xfId="2" applyFont="1" applyBorder="1" applyAlignment="1" applyProtection="1">
      <alignment vertical="center"/>
      <protection locked="0"/>
    </xf>
    <xf numFmtId="43" fontId="10" fillId="0" borderId="114" xfId="1" applyFont="1" applyBorder="1" applyAlignment="1" applyProtection="1">
      <alignment vertical="center"/>
      <protection locked="0"/>
    </xf>
    <xf numFmtId="43" fontId="10" fillId="0" borderId="44" xfId="1" applyFont="1" applyBorder="1" applyAlignment="1" applyProtection="1">
      <alignment vertical="center"/>
      <protection locked="0"/>
    </xf>
    <xf numFmtId="44" fontId="10" fillId="0" borderId="44" xfId="2" applyFont="1" applyBorder="1" applyAlignment="1" applyProtection="1">
      <alignment vertical="center"/>
      <protection locked="0"/>
    </xf>
    <xf numFmtId="44" fontId="10" fillId="0" borderId="81" xfId="2" applyFont="1" applyBorder="1" applyAlignment="1" applyProtection="1">
      <alignment vertical="center"/>
      <protection locked="0"/>
    </xf>
    <xf numFmtId="164" fontId="10" fillId="0" borderId="60" xfId="1" applyNumberFormat="1" applyFont="1" applyBorder="1" applyAlignment="1" applyProtection="1">
      <alignment horizontal="center" vertical="center"/>
      <protection locked="0"/>
    </xf>
    <xf numFmtId="44" fontId="2" fillId="0" borderId="44" xfId="2" applyFont="1" applyBorder="1" applyAlignment="1" applyProtection="1">
      <alignment vertical="center"/>
      <protection locked="0"/>
    </xf>
    <xf numFmtId="43" fontId="10" fillId="0" borderId="72" xfId="1" applyFont="1" applyBorder="1" applyAlignment="1" applyProtection="1">
      <alignment vertical="center"/>
      <protection locked="0"/>
    </xf>
    <xf numFmtId="44" fontId="10" fillId="0" borderId="72" xfId="2" applyFont="1" applyBorder="1" applyAlignment="1" applyProtection="1">
      <alignment vertical="center"/>
      <protection locked="0"/>
    </xf>
    <xf numFmtId="44" fontId="10" fillId="0" borderId="9" xfId="2" applyFont="1" applyBorder="1" applyAlignment="1" applyProtection="1">
      <alignment vertical="center"/>
      <protection locked="0"/>
    </xf>
    <xf numFmtId="164" fontId="10" fillId="0" borderId="10" xfId="1" applyNumberFormat="1" applyFont="1" applyBorder="1" applyAlignment="1" applyProtection="1">
      <alignment horizontal="center" vertical="center"/>
      <protection locked="0"/>
    </xf>
    <xf numFmtId="44" fontId="2" fillId="0" borderId="58" xfId="2" applyFont="1" applyBorder="1" applyAlignment="1" applyProtection="1">
      <alignment vertical="center"/>
      <protection locked="0"/>
    </xf>
    <xf numFmtId="43" fontId="10" fillId="0" borderId="17" xfId="1" applyFont="1" applyBorder="1" applyAlignment="1" applyProtection="1">
      <alignment vertical="center"/>
      <protection locked="0"/>
    </xf>
    <xf numFmtId="44" fontId="10" fillId="0" borderId="37" xfId="2" applyFont="1" applyBorder="1" applyAlignment="1" applyProtection="1">
      <alignment vertical="center"/>
      <protection locked="0"/>
    </xf>
    <xf numFmtId="44" fontId="10" fillId="0" borderId="76" xfId="2" applyFont="1" applyBorder="1" applyAlignment="1" applyProtection="1">
      <alignment vertical="center"/>
      <protection locked="0"/>
    </xf>
    <xf numFmtId="164" fontId="10" fillId="0" borderId="18" xfId="1" applyNumberFormat="1" applyFont="1" applyBorder="1" applyAlignment="1" applyProtection="1">
      <alignment horizontal="center" vertical="center"/>
      <protection locked="0"/>
    </xf>
    <xf numFmtId="44" fontId="2" fillId="0" borderId="19" xfId="2" applyFont="1" applyBorder="1" applyAlignment="1" applyProtection="1">
      <alignment vertical="center"/>
      <protection locked="0"/>
    </xf>
    <xf numFmtId="0" fontId="10" fillId="4" borderId="103" xfId="0" applyFont="1" applyFill="1" applyBorder="1" applyAlignment="1" applyProtection="1">
      <alignment vertical="center"/>
      <protection locked="0"/>
    </xf>
    <xf numFmtId="44" fontId="10" fillId="4" borderId="103" xfId="2" applyFont="1" applyFill="1" applyBorder="1" applyAlignment="1" applyProtection="1">
      <alignment vertical="center"/>
      <protection locked="0"/>
    </xf>
    <xf numFmtId="164" fontId="10" fillId="4" borderId="102" xfId="0" applyNumberFormat="1" applyFont="1" applyFill="1" applyBorder="1" applyAlignment="1" applyProtection="1">
      <alignment horizontal="center" vertical="center"/>
      <protection locked="0"/>
    </xf>
    <xf numFmtId="43" fontId="10" fillId="0" borderId="109" xfId="1" applyFont="1" applyFill="1" applyBorder="1" applyAlignment="1" applyProtection="1">
      <alignment vertical="center"/>
      <protection locked="0"/>
    </xf>
    <xf numFmtId="44" fontId="10" fillId="0" borderId="110" xfId="2" applyFont="1" applyBorder="1" applyAlignment="1" applyProtection="1">
      <alignment vertical="center"/>
      <protection locked="0"/>
    </xf>
    <xf numFmtId="44" fontId="10" fillId="0" borderId="39" xfId="2" applyFont="1" applyFill="1" applyBorder="1" applyAlignment="1" applyProtection="1">
      <alignment vertical="center"/>
      <protection locked="0"/>
    </xf>
    <xf numFmtId="44" fontId="2" fillId="0" borderId="56" xfId="2" applyFont="1" applyBorder="1" applyAlignment="1" applyProtection="1">
      <alignment vertical="center"/>
      <protection locked="0"/>
    </xf>
    <xf numFmtId="43" fontId="10" fillId="0" borderId="81" xfId="1" applyFont="1" applyBorder="1" applyAlignment="1" applyProtection="1">
      <alignment vertical="center"/>
      <protection locked="0"/>
    </xf>
    <xf numFmtId="43" fontId="10" fillId="0" borderId="86" xfId="1" applyFont="1" applyFill="1" applyBorder="1" applyAlignment="1" applyProtection="1">
      <alignment vertical="center"/>
      <protection locked="0"/>
    </xf>
    <xf numFmtId="43" fontId="10" fillId="0" borderId="46" xfId="1" applyFont="1" applyBorder="1" applyAlignment="1" applyProtection="1">
      <alignment vertical="center"/>
      <protection locked="0"/>
    </xf>
    <xf numFmtId="44" fontId="10" fillId="0" borderId="46" xfId="2" applyFont="1" applyBorder="1" applyAlignment="1" applyProtection="1">
      <alignment vertical="center"/>
      <protection locked="0"/>
    </xf>
    <xf numFmtId="44" fontId="10" fillId="0" borderId="9" xfId="2" applyFont="1" applyFill="1" applyBorder="1" applyAlignment="1" applyProtection="1">
      <alignment vertical="center"/>
      <protection locked="0"/>
    </xf>
    <xf numFmtId="0" fontId="9" fillId="0" borderId="125" xfId="0" applyFont="1" applyBorder="1" applyAlignment="1">
      <alignment horizontal="center" vertical="center"/>
    </xf>
    <xf numFmtId="0" fontId="12" fillId="0" borderId="126" xfId="0" applyFont="1" applyBorder="1" applyAlignment="1">
      <alignment vertical="center" wrapText="1"/>
    </xf>
    <xf numFmtId="0" fontId="12" fillId="0" borderId="127" xfId="0" applyFont="1" applyBorder="1" applyAlignment="1">
      <alignment horizontal="center" vertical="center" wrapText="1"/>
    </xf>
    <xf numFmtId="0" fontId="12" fillId="0" borderId="44" xfId="0" applyFont="1" applyBorder="1" applyAlignment="1">
      <alignment vertical="center" wrapText="1"/>
    </xf>
    <xf numFmtId="0" fontId="12" fillId="0" borderId="46" xfId="0" applyFont="1" applyBorder="1" applyAlignment="1">
      <alignment vertical="center" wrapText="1"/>
    </xf>
    <xf numFmtId="0" fontId="9" fillId="0" borderId="59" xfId="0" applyFont="1" applyBorder="1" applyAlignment="1">
      <alignment horizontal="center" vertical="center"/>
    </xf>
    <xf numFmtId="0" fontId="12" fillId="0" borderId="42" xfId="0" applyFont="1" applyBorder="1" applyAlignment="1">
      <alignment vertical="center" wrapText="1"/>
    </xf>
    <xf numFmtId="0" fontId="12" fillId="0" borderId="43" xfId="0" applyFont="1" applyBorder="1" applyAlignment="1">
      <alignment horizontal="center" vertical="center" wrapText="1"/>
    </xf>
    <xf numFmtId="0" fontId="9" fillId="0" borderId="83" xfId="0" applyFont="1" applyBorder="1" applyAlignment="1">
      <alignment horizontal="center" vertical="center"/>
    </xf>
    <xf numFmtId="0" fontId="12" fillId="0" borderId="84" xfId="0" applyFont="1" applyBorder="1" applyAlignment="1">
      <alignment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96" xfId="0" applyFont="1" applyBorder="1" applyAlignment="1">
      <alignment vertical="center" wrapText="1"/>
    </xf>
    <xf numFmtId="164" fontId="10" fillId="0" borderId="15" xfId="1" applyNumberFormat="1" applyFont="1" applyBorder="1" applyAlignment="1" applyProtection="1">
      <alignment vertical="center"/>
      <protection locked="0"/>
    </xf>
    <xf numFmtId="164" fontId="10" fillId="0" borderId="98" xfId="1" applyNumberFormat="1" applyFont="1" applyBorder="1" applyAlignment="1" applyProtection="1">
      <alignment vertical="center"/>
      <protection locked="0"/>
    </xf>
    <xf numFmtId="164" fontId="10" fillId="0" borderId="60" xfId="1" applyNumberFormat="1" applyFont="1" applyBorder="1" applyAlignment="1" applyProtection="1">
      <alignment vertical="center"/>
      <protection locked="0"/>
    </xf>
    <xf numFmtId="164" fontId="10" fillId="0" borderId="10" xfId="1" applyNumberFormat="1" applyFont="1" applyBorder="1" applyAlignment="1" applyProtection="1">
      <alignment vertical="center"/>
      <protection locked="0"/>
    </xf>
    <xf numFmtId="164" fontId="10" fillId="0" borderId="18" xfId="1" applyNumberFormat="1" applyFont="1" applyBorder="1" applyAlignment="1" applyProtection="1">
      <alignment vertical="center"/>
      <protection locked="0"/>
    </xf>
    <xf numFmtId="164" fontId="10" fillId="0" borderId="33" xfId="1" applyNumberFormat="1" applyFont="1" applyBorder="1" applyAlignment="1" applyProtection="1">
      <alignment vertical="center"/>
      <protection locked="0"/>
    </xf>
    <xf numFmtId="164" fontId="10" fillId="4" borderId="102" xfId="0" applyNumberFormat="1" applyFont="1" applyFill="1" applyBorder="1" applyAlignment="1" applyProtection="1">
      <alignment vertical="center"/>
      <protection locked="0"/>
    </xf>
    <xf numFmtId="43" fontId="10" fillId="0" borderId="129" xfId="1" applyFont="1" applyBorder="1" applyAlignment="1" applyProtection="1">
      <alignment vertical="center"/>
      <protection locked="0"/>
    </xf>
    <xf numFmtId="43" fontId="10" fillId="0" borderId="110" xfId="1" applyFont="1" applyBorder="1" applyAlignment="1" applyProtection="1">
      <alignment vertical="center"/>
      <protection locked="0"/>
    </xf>
    <xf numFmtId="43" fontId="10" fillId="0" borderId="128" xfId="1" applyFont="1" applyBorder="1" applyAlignment="1" applyProtection="1">
      <alignment vertical="center"/>
      <protection locked="0"/>
    </xf>
    <xf numFmtId="44" fontId="10" fillId="0" borderId="86" xfId="2" applyFont="1" applyBorder="1" applyAlignment="1" applyProtection="1">
      <alignment vertical="center"/>
      <protection locked="0"/>
    </xf>
    <xf numFmtId="164" fontId="10" fillId="0" borderId="61" xfId="1" applyNumberFormat="1" applyFont="1" applyBorder="1" applyAlignment="1" applyProtection="1">
      <alignment vertical="center"/>
      <protection locked="0"/>
    </xf>
    <xf numFmtId="44" fontId="2" fillId="0" borderId="46" xfId="2" applyFont="1" applyBorder="1" applyAlignment="1" applyProtection="1">
      <alignment vertical="center"/>
      <protection locked="0"/>
    </xf>
    <xf numFmtId="43" fontId="10" fillId="0" borderId="117" xfId="1" applyFont="1" applyBorder="1" applyAlignment="1" applyProtection="1">
      <alignment vertical="center"/>
      <protection locked="0"/>
    </xf>
    <xf numFmtId="43" fontId="10" fillId="0" borderId="42" xfId="1" applyFont="1" applyBorder="1" applyAlignment="1" applyProtection="1">
      <alignment vertical="center"/>
      <protection locked="0"/>
    </xf>
    <xf numFmtId="44" fontId="10" fillId="0" borderId="42" xfId="2" applyFont="1" applyBorder="1" applyAlignment="1" applyProtection="1">
      <alignment vertical="center"/>
      <protection locked="0"/>
    </xf>
    <xf numFmtId="44" fontId="10" fillId="0" borderId="80" xfId="2" applyFont="1" applyBorder="1" applyAlignment="1" applyProtection="1">
      <alignment vertical="center"/>
      <protection locked="0"/>
    </xf>
    <xf numFmtId="164" fontId="10" fillId="0" borderId="59" xfId="1" applyNumberFormat="1" applyFont="1" applyBorder="1" applyAlignment="1" applyProtection="1">
      <alignment vertical="center"/>
      <protection locked="0"/>
    </xf>
    <xf numFmtId="44" fontId="2" fillId="0" borderId="42" xfId="2" applyFont="1" applyBorder="1" applyAlignment="1" applyProtection="1">
      <alignment vertical="center"/>
      <protection locked="0"/>
    </xf>
    <xf numFmtId="43" fontId="10" fillId="0" borderId="118" xfId="1" applyFont="1" applyBorder="1" applyAlignment="1" applyProtection="1">
      <alignment vertical="center"/>
      <protection locked="0"/>
    </xf>
    <xf numFmtId="43" fontId="10" fillId="0" borderId="84" xfId="1" applyFont="1" applyBorder="1" applyAlignment="1" applyProtection="1">
      <alignment vertical="center"/>
      <protection locked="0"/>
    </xf>
    <xf numFmtId="44" fontId="10" fillId="0" borderId="84" xfId="2" applyFont="1" applyBorder="1" applyAlignment="1" applyProtection="1">
      <alignment vertical="center"/>
      <protection locked="0"/>
    </xf>
    <xf numFmtId="44" fontId="10" fillId="0" borderId="82" xfId="2" applyFont="1" applyBorder="1" applyAlignment="1" applyProtection="1">
      <alignment vertical="center"/>
      <protection locked="0"/>
    </xf>
    <xf numFmtId="164" fontId="10" fillId="0" borderId="83" xfId="1" applyNumberFormat="1" applyFont="1" applyBorder="1" applyAlignment="1" applyProtection="1">
      <alignment vertical="center"/>
      <protection locked="0"/>
    </xf>
    <xf numFmtId="44" fontId="2" fillId="0" borderId="84" xfId="2" applyFont="1" applyBorder="1" applyAlignment="1" applyProtection="1">
      <alignment vertical="center"/>
      <protection locked="0"/>
    </xf>
    <xf numFmtId="0" fontId="10" fillId="4" borderId="63" xfId="0" applyFont="1" applyFill="1" applyBorder="1" applyAlignment="1" applyProtection="1">
      <alignment vertical="center"/>
      <protection locked="0"/>
    </xf>
    <xf numFmtId="0" fontId="10" fillId="4" borderId="102" xfId="0" applyFont="1" applyFill="1" applyBorder="1" applyAlignment="1" applyProtection="1">
      <alignment vertical="center"/>
      <protection locked="0"/>
    </xf>
    <xf numFmtId="44" fontId="10" fillId="0" borderId="109" xfId="2" applyFont="1" applyBorder="1" applyAlignment="1" applyProtection="1">
      <alignment vertical="center"/>
      <protection locked="0"/>
    </xf>
    <xf numFmtId="164" fontId="10" fillId="0" borderId="106" xfId="1" applyNumberFormat="1" applyFont="1" applyBorder="1" applyAlignment="1" applyProtection="1">
      <alignment vertical="center"/>
      <protection locked="0"/>
    </xf>
    <xf numFmtId="44" fontId="2" fillId="0" borderId="110" xfId="2" applyFont="1" applyBorder="1" applyAlignment="1" applyProtection="1">
      <alignment vertical="center"/>
      <protection locked="0"/>
    </xf>
    <xf numFmtId="0" fontId="12" fillId="0" borderId="26" xfId="0" applyFont="1" applyBorder="1" applyAlignment="1">
      <alignment vertical="center" wrapText="1"/>
    </xf>
    <xf numFmtId="44" fontId="8" fillId="0" borderId="101" xfId="2" applyFont="1" applyBorder="1" applyAlignment="1" applyProtection="1">
      <alignment vertical="center"/>
      <protection locked="0"/>
    </xf>
    <xf numFmtId="164" fontId="8" fillId="0" borderId="102" xfId="1" applyNumberFormat="1" applyFont="1" applyBorder="1" applyAlignment="1" applyProtection="1">
      <alignment vertical="center"/>
      <protection locked="0"/>
    </xf>
    <xf numFmtId="44" fontId="8" fillId="0" borderId="103" xfId="2" applyFont="1" applyBorder="1" applyAlignment="1" applyProtection="1">
      <alignment vertical="center"/>
      <protection locked="0"/>
    </xf>
    <xf numFmtId="49" fontId="5" fillId="0" borderId="0" xfId="0" applyNumberFormat="1" applyFont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13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49" fontId="0" fillId="3" borderId="14" xfId="0" applyNumberFormat="1" applyFill="1" applyBorder="1" applyAlignment="1">
      <alignment horizontal="center" vertical="center" wrapText="1"/>
    </xf>
    <xf numFmtId="49" fontId="10" fillId="3" borderId="7" xfId="0" applyNumberFormat="1" applyFont="1" applyFill="1" applyBorder="1" applyAlignment="1">
      <alignment horizontal="center" vertical="center" wrapText="1"/>
    </xf>
    <xf numFmtId="49" fontId="10" fillId="3" borderId="13" xfId="0" applyNumberFormat="1" applyFont="1" applyFill="1" applyBorder="1" applyAlignment="1">
      <alignment horizontal="center" vertical="center" wrapText="1"/>
    </xf>
    <xf numFmtId="49" fontId="10" fillId="3" borderId="8" xfId="0" applyNumberFormat="1" applyFont="1" applyFill="1" applyBorder="1" applyAlignment="1">
      <alignment horizontal="center" vertical="center" wrapText="1"/>
    </xf>
    <xf numFmtId="49" fontId="10" fillId="3" borderId="14" xfId="0" applyNumberFormat="1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13" fillId="6" borderId="40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top" wrapText="1"/>
    </xf>
    <xf numFmtId="49" fontId="5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2" fillId="0" borderId="0" xfId="0" applyFont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49" fontId="0" fillId="3" borderId="28" xfId="0" applyNumberFormat="1" applyFill="1" applyBorder="1" applyAlignment="1">
      <alignment horizontal="center" vertical="center" wrapText="1"/>
    </xf>
    <xf numFmtId="49" fontId="0" fillId="3" borderId="23" xfId="0" applyNumberFormat="1" applyFill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58" xfId="0" applyNumberFormat="1" applyFont="1" applyBorder="1" applyAlignment="1">
      <alignment horizontal="center" vertical="center"/>
    </xf>
    <xf numFmtId="49" fontId="5" fillId="0" borderId="0" xfId="0" applyNumberFormat="1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0" fontId="14" fillId="4" borderId="9" xfId="0" applyFont="1" applyFill="1" applyBorder="1" applyAlignment="1">
      <alignment horizontal="left" vertical="center"/>
    </xf>
    <xf numFmtId="0" fontId="14" fillId="4" borderId="58" xfId="0" applyFont="1" applyFill="1" applyBorder="1" applyAlignment="1">
      <alignment horizontal="left" vertical="center"/>
    </xf>
    <xf numFmtId="0" fontId="14" fillId="4" borderId="3" xfId="0" applyFont="1" applyFill="1" applyBorder="1" applyAlignment="1">
      <alignment horizontal="left" vertical="center"/>
    </xf>
    <xf numFmtId="0" fontId="14" fillId="4" borderId="40" xfId="0" applyFont="1" applyFill="1" applyBorder="1" applyAlignment="1">
      <alignment horizontal="left" vertical="center"/>
    </xf>
    <xf numFmtId="0" fontId="14" fillId="4" borderId="120" xfId="0" applyFont="1" applyFill="1" applyBorder="1" applyAlignment="1">
      <alignment horizontal="left" vertical="center"/>
    </xf>
    <xf numFmtId="0" fontId="14" fillId="4" borderId="38" xfId="0" applyFon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center" vertical="center" wrapText="1"/>
    </xf>
    <xf numFmtId="49" fontId="0" fillId="3" borderId="24" xfId="0" applyNumberForma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27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0" fillId="3" borderId="7" xfId="0" applyNumberFormat="1" applyFill="1" applyBorder="1" applyAlignment="1" applyProtection="1">
      <alignment horizontal="center" vertical="center" wrapText="1"/>
      <protection locked="0"/>
    </xf>
    <xf numFmtId="49" fontId="0" fillId="3" borderId="13" xfId="0" applyNumberFormat="1" applyFill="1" applyBorder="1" applyAlignment="1" applyProtection="1">
      <alignment horizontal="center" vertical="center" wrapText="1"/>
      <protection locked="0"/>
    </xf>
    <xf numFmtId="49" fontId="0" fillId="3" borderId="8" xfId="0" applyNumberFormat="1" applyFill="1" applyBorder="1" applyAlignment="1" applyProtection="1">
      <alignment horizontal="center" vertical="center" wrapText="1"/>
      <protection locked="0"/>
    </xf>
    <xf numFmtId="49" fontId="0" fillId="3" borderId="14" xfId="0" applyNumberFormat="1" applyFill="1" applyBorder="1" applyAlignment="1" applyProtection="1">
      <alignment horizontal="center" vertical="center" wrapText="1"/>
      <protection locked="0"/>
    </xf>
    <xf numFmtId="0" fontId="2" fillId="3" borderId="3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27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40" xfId="0" applyNumberFormat="1" applyFont="1" applyFill="1" applyBorder="1" applyAlignment="1">
      <alignment horizontal="center" vertical="center"/>
    </xf>
    <xf numFmtId="49" fontId="10" fillId="3" borderId="78" xfId="0" applyNumberFormat="1" applyFont="1" applyFill="1" applyBorder="1" applyAlignment="1">
      <alignment horizontal="center" vertical="center" wrapText="1"/>
    </xf>
    <xf numFmtId="49" fontId="10" fillId="3" borderId="37" xfId="0" applyNumberFormat="1" applyFont="1" applyFill="1" applyBorder="1" applyAlignment="1">
      <alignment horizontal="center" vertical="center" wrapText="1"/>
    </xf>
    <xf numFmtId="49" fontId="10" fillId="3" borderId="62" xfId="0" applyNumberFormat="1" applyFont="1" applyFill="1" applyBorder="1" applyAlignment="1">
      <alignment horizontal="center" vertical="center" wrapText="1"/>
    </xf>
    <xf numFmtId="49" fontId="10" fillId="3" borderId="16" xfId="0" applyNumberFormat="1" applyFont="1" applyFill="1" applyBorder="1" applyAlignment="1">
      <alignment horizontal="center" vertical="center" wrapText="1"/>
    </xf>
    <xf numFmtId="49" fontId="10" fillId="3" borderId="95" xfId="0" applyNumberFormat="1" applyFont="1" applyFill="1" applyBorder="1" applyAlignment="1">
      <alignment horizontal="center" vertical="center" wrapText="1"/>
    </xf>
    <xf numFmtId="49" fontId="10" fillId="3" borderId="4" xfId="0" applyNumberFormat="1" applyFont="1" applyFill="1" applyBorder="1" applyAlignment="1">
      <alignment horizontal="center" vertical="center" wrapText="1"/>
    </xf>
    <xf numFmtId="49" fontId="10" fillId="3" borderId="33" xfId="0" applyNumberFormat="1" applyFont="1" applyFill="1" applyBorder="1" applyAlignment="1">
      <alignment horizontal="center" vertical="center" wrapText="1"/>
    </xf>
    <xf numFmtId="49" fontId="10" fillId="3" borderId="10" xfId="0" applyNumberFormat="1" applyFont="1" applyFill="1" applyBorder="1" applyAlignment="1">
      <alignment horizontal="center" vertical="center" wrapText="1"/>
    </xf>
    <xf numFmtId="49" fontId="10" fillId="3" borderId="63" xfId="0" applyNumberFormat="1" applyFont="1" applyFill="1" applyBorder="1" applyAlignment="1">
      <alignment horizontal="center" vertical="center" wrapText="1"/>
    </xf>
    <xf numFmtId="49" fontId="10" fillId="3" borderId="34" xfId="0" applyNumberFormat="1" applyFont="1" applyFill="1" applyBorder="1" applyAlignment="1">
      <alignment horizontal="center" vertical="center" wrapText="1"/>
    </xf>
    <xf numFmtId="49" fontId="10" fillId="3" borderId="72" xfId="0" applyNumberFormat="1" applyFont="1" applyFill="1" applyBorder="1" applyAlignment="1">
      <alignment horizontal="center" vertical="center" wrapText="1"/>
    </xf>
    <xf numFmtId="0" fontId="21" fillId="3" borderId="21" xfId="0" applyFont="1" applyFill="1" applyBorder="1" applyAlignment="1" applyProtection="1">
      <alignment horizontal="center" vertical="center" wrapText="1"/>
      <protection locked="0"/>
    </xf>
    <xf numFmtId="0" fontId="21" fillId="3" borderId="36" xfId="0" applyFont="1" applyFill="1" applyBorder="1" applyAlignment="1" applyProtection="1">
      <alignment horizontal="center" vertical="center" wrapText="1"/>
      <protection locked="0"/>
    </xf>
    <xf numFmtId="166" fontId="21" fillId="3" borderId="38" xfId="0" applyNumberFormat="1" applyFont="1" applyFill="1" applyBorder="1" applyAlignment="1" applyProtection="1">
      <alignment horizontal="center" vertical="center" wrapText="1"/>
      <protection locked="0"/>
    </xf>
    <xf numFmtId="166" fontId="21" fillId="3" borderId="10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49" fontId="8" fillId="2" borderId="27" xfId="0" applyNumberFormat="1" applyFont="1" applyFill="1" applyBorder="1" applyAlignment="1">
      <alignment horizontal="center" vertical="center"/>
    </xf>
    <xf numFmtId="49" fontId="10" fillId="3" borderId="78" xfId="0" applyNumberFormat="1" applyFont="1" applyFill="1" applyBorder="1" applyAlignment="1" applyProtection="1">
      <alignment horizontal="center" vertical="center" wrapText="1"/>
      <protection locked="0"/>
    </xf>
    <xf numFmtId="49" fontId="10" fillId="3" borderId="37" xfId="0" applyNumberFormat="1" applyFont="1" applyFill="1" applyBorder="1" applyAlignment="1" applyProtection="1">
      <alignment horizontal="center" vertical="center" wrapText="1"/>
      <protection locked="0"/>
    </xf>
    <xf numFmtId="49" fontId="10" fillId="3" borderId="62" xfId="0" applyNumberFormat="1" applyFont="1" applyFill="1" applyBorder="1" applyAlignment="1" applyProtection="1">
      <alignment horizontal="center" vertical="center" wrapText="1"/>
      <protection locked="0"/>
    </xf>
    <xf numFmtId="49" fontId="10" fillId="3" borderId="16" xfId="0" applyNumberFormat="1" applyFont="1" applyFill="1" applyBorder="1" applyAlignment="1" applyProtection="1">
      <alignment horizontal="center" vertical="center" wrapText="1"/>
      <protection locked="0"/>
    </xf>
    <xf numFmtId="49" fontId="10" fillId="3" borderId="95" xfId="0" applyNumberFormat="1" applyFont="1" applyFill="1" applyBorder="1" applyAlignment="1" applyProtection="1">
      <alignment horizontal="center" vertical="center" wrapText="1"/>
      <protection locked="0"/>
    </xf>
    <xf numFmtId="49" fontId="10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10" fillId="3" borderId="33" xfId="0" applyNumberFormat="1" applyFont="1" applyFill="1" applyBorder="1" applyAlignment="1" applyProtection="1">
      <alignment horizontal="center" vertical="center" wrapText="1"/>
      <protection locked="0"/>
    </xf>
    <xf numFmtId="49" fontId="10" fillId="3" borderId="10" xfId="0" applyNumberFormat="1" applyFont="1" applyFill="1" applyBorder="1" applyAlignment="1" applyProtection="1">
      <alignment horizontal="center" vertical="center" wrapText="1"/>
      <protection locked="0"/>
    </xf>
    <xf numFmtId="49" fontId="10" fillId="3" borderId="63" xfId="0" applyNumberFormat="1" applyFont="1" applyFill="1" applyBorder="1" applyAlignment="1" applyProtection="1">
      <alignment horizontal="center" vertical="center" wrapText="1"/>
      <protection locked="0"/>
    </xf>
    <xf numFmtId="49" fontId="10" fillId="3" borderId="34" xfId="0" applyNumberFormat="1" applyFont="1" applyFill="1" applyBorder="1" applyAlignment="1" applyProtection="1">
      <alignment horizontal="center" vertical="center" wrapText="1"/>
      <protection locked="0"/>
    </xf>
    <xf numFmtId="49" fontId="10" fillId="3" borderId="72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0" xfId="0" applyFont="1" applyAlignment="1">
      <alignment horizontal="right"/>
    </xf>
    <xf numFmtId="44" fontId="29" fillId="0" borderId="0" xfId="0" applyNumberFormat="1" applyFont="1"/>
    <xf numFmtId="0" fontId="29" fillId="0" borderId="0" xfId="0" applyFont="1"/>
  </cellXfs>
  <cellStyles count="4">
    <cellStyle name="Milliers" xfId="1" builtinId="3"/>
    <cellStyle name="Monétaire" xfId="2" builtinId="4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4A5B1-BF8E-46DB-B7C2-832BD9D45CB7}">
  <sheetPr>
    <pageSetUpPr fitToPage="1"/>
  </sheetPr>
  <dimension ref="A1:V75"/>
  <sheetViews>
    <sheetView tabSelected="1" zoomScaleNormal="100" workbookViewId="0">
      <selection activeCell="A5" sqref="A5:Q5"/>
    </sheetView>
  </sheetViews>
  <sheetFormatPr baseColWidth="10" defaultColWidth="11.42578125" defaultRowHeight="15" x14ac:dyDescent="0.25"/>
  <cols>
    <col min="1" max="1" width="11.42578125" style="27"/>
    <col min="2" max="2" width="11.42578125" style="27" customWidth="1"/>
    <col min="3" max="3" width="42.42578125" style="27" customWidth="1"/>
    <col min="4" max="4" width="22.140625" style="27" customWidth="1"/>
    <col min="5" max="5" width="2.5703125" style="27" customWidth="1"/>
    <col min="6" max="6" width="8.28515625" style="27" bestFit="1" customWidth="1"/>
    <col min="7" max="7" width="13.42578125" style="27" bestFit="1" customWidth="1"/>
    <col min="8" max="8" width="8.5703125" style="27" bestFit="1" customWidth="1"/>
    <col min="9" max="9" width="13.42578125" style="27" bestFit="1" customWidth="1"/>
    <col min="10" max="10" width="8.5703125" style="27" bestFit="1" customWidth="1"/>
    <col min="11" max="11" width="13.42578125" style="27" bestFit="1" customWidth="1"/>
    <col min="12" max="12" width="8.5703125" style="27" bestFit="1" customWidth="1"/>
    <col min="13" max="13" width="13.42578125" style="27" bestFit="1" customWidth="1"/>
    <col min="14" max="14" width="8.5703125" style="27" customWidth="1"/>
    <col min="15" max="15" width="13" style="27" bestFit="1" customWidth="1"/>
    <col min="16" max="16" width="14.42578125" style="27" bestFit="1" customWidth="1"/>
    <col min="17" max="17" width="17.5703125" style="27" customWidth="1"/>
    <col min="18" max="21" width="11.42578125" style="27"/>
    <col min="22" max="22" width="15.7109375" style="27" bestFit="1" customWidth="1"/>
    <col min="23" max="16384" width="11.42578125" style="27"/>
  </cols>
  <sheetData>
    <row r="1" spans="1:22" ht="68.25" customHeight="1" x14ac:dyDescent="0.25">
      <c r="A1" s="388" t="s">
        <v>0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  <c r="O1" s="388"/>
      <c r="P1" s="388"/>
      <c r="Q1" s="388"/>
    </row>
    <row r="2" spans="1:22" ht="60" customHeight="1" x14ac:dyDescent="0.25">
      <c r="A2" s="389" t="s">
        <v>1</v>
      </c>
      <c r="B2" s="389"/>
      <c r="C2" s="389"/>
      <c r="D2" s="389"/>
      <c r="E2" s="389"/>
      <c r="F2" s="389"/>
      <c r="G2" s="389"/>
      <c r="H2" s="389"/>
      <c r="I2" s="389"/>
      <c r="J2" s="389"/>
      <c r="K2" s="389"/>
      <c r="L2" s="389"/>
      <c r="M2" s="389"/>
      <c r="N2" s="389"/>
      <c r="O2" s="389"/>
      <c r="P2" s="389"/>
      <c r="Q2" s="389"/>
    </row>
    <row r="3" spans="1:22" ht="66.75" customHeight="1" x14ac:dyDescent="0.25">
      <c r="A3" s="388" t="s">
        <v>2</v>
      </c>
      <c r="B3" s="388"/>
      <c r="C3" s="388"/>
      <c r="D3" s="388"/>
      <c r="E3" s="388"/>
      <c r="F3" s="388"/>
      <c r="G3" s="388"/>
      <c r="H3" s="388"/>
      <c r="I3" s="388"/>
      <c r="J3" s="388"/>
      <c r="K3" s="388"/>
      <c r="L3" s="388"/>
      <c r="M3" s="388"/>
      <c r="N3" s="388"/>
      <c r="O3" s="388"/>
      <c r="P3" s="388"/>
      <c r="Q3" s="388"/>
    </row>
    <row r="4" spans="1:22" ht="28.5" customHeight="1" x14ac:dyDescent="0.25">
      <c r="A4" s="124"/>
      <c r="B4"/>
      <c r="C4"/>
      <c r="D4"/>
      <c r="E4"/>
      <c r="F4"/>
      <c r="G4"/>
      <c r="H4" s="1"/>
      <c r="I4"/>
      <c r="J4"/>
      <c r="K4"/>
      <c r="L4"/>
      <c r="M4"/>
      <c r="N4"/>
      <c r="O4"/>
      <c r="P4"/>
      <c r="Q4"/>
    </row>
    <row r="5" spans="1:22" ht="61.5" customHeight="1" x14ac:dyDescent="0.25">
      <c r="A5" s="390" t="s">
        <v>124</v>
      </c>
      <c r="B5" s="390"/>
      <c r="C5" s="390"/>
      <c r="D5" s="390"/>
      <c r="E5" s="390"/>
      <c r="F5" s="390"/>
      <c r="G5" s="390"/>
      <c r="H5" s="390"/>
      <c r="I5" s="390"/>
      <c r="J5" s="390"/>
      <c r="K5" s="390"/>
      <c r="L5" s="390"/>
      <c r="M5" s="390"/>
      <c r="N5" s="390"/>
      <c r="O5" s="390"/>
      <c r="P5" s="390"/>
      <c r="Q5" s="390"/>
    </row>
    <row r="6" spans="1:22" ht="75.75" customHeight="1" x14ac:dyDescent="0.25">
      <c r="A6" s="391" t="s">
        <v>130</v>
      </c>
      <c r="B6" s="392"/>
      <c r="C6" s="392"/>
      <c r="D6" s="392"/>
      <c r="E6" s="392"/>
      <c r="F6" s="392"/>
      <c r="G6" s="392"/>
      <c r="H6" s="392"/>
      <c r="I6" s="392"/>
      <c r="J6" s="392"/>
      <c r="K6" s="392"/>
      <c r="L6" s="392"/>
      <c r="M6" s="392"/>
      <c r="N6" s="392"/>
      <c r="O6" s="392"/>
      <c r="P6" s="392"/>
      <c r="Q6" s="392"/>
    </row>
    <row r="7" spans="1:22" ht="30.75" customHeight="1" x14ac:dyDescent="0.25">
      <c r="A7" s="390" t="s">
        <v>3</v>
      </c>
      <c r="B7" s="390"/>
      <c r="C7" s="390"/>
      <c r="D7" s="390"/>
      <c r="E7" s="390"/>
      <c r="F7" s="390"/>
      <c r="G7" s="390"/>
      <c r="H7" s="390"/>
      <c r="I7" s="390"/>
      <c r="J7" s="390"/>
      <c r="K7" s="390"/>
      <c r="L7" s="390"/>
      <c r="M7" s="390"/>
      <c r="N7" s="390"/>
      <c r="O7" s="390"/>
      <c r="P7" s="390"/>
      <c r="Q7" s="390"/>
    </row>
    <row r="8" spans="1:22" ht="15.75" thickBot="1" x14ac:dyDescent="0.3">
      <c r="A8" s="393"/>
      <c r="B8" s="393"/>
      <c r="C8" s="393"/>
      <c r="D8" s="393"/>
      <c r="E8" s="393"/>
      <c r="F8" s="393"/>
      <c r="G8" s="2"/>
      <c r="H8" s="2"/>
      <c r="I8" s="2"/>
      <c r="J8"/>
      <c r="K8"/>
      <c r="L8"/>
      <c r="M8"/>
      <c r="N8"/>
      <c r="O8"/>
      <c r="P8"/>
      <c r="Q8"/>
    </row>
    <row r="9" spans="1:22" ht="30.75" customHeight="1" thickBot="1" x14ac:dyDescent="0.3">
      <c r="A9" s="2"/>
      <c r="B9" s="2"/>
      <c r="C9" s="2"/>
      <c r="D9" s="2"/>
      <c r="E9" s="67"/>
      <c r="F9" s="375" t="s">
        <v>4</v>
      </c>
      <c r="G9" s="376"/>
      <c r="H9" s="375" t="s">
        <v>5</v>
      </c>
      <c r="I9" s="376"/>
      <c r="J9" s="375" t="s">
        <v>6</v>
      </c>
      <c r="K9" s="376"/>
      <c r="L9" s="375" t="s">
        <v>7</v>
      </c>
      <c r="M9" s="376"/>
      <c r="N9" s="375" t="s">
        <v>84</v>
      </c>
      <c r="O9" s="376"/>
      <c r="P9" s="375" t="s">
        <v>8</v>
      </c>
      <c r="Q9" s="376"/>
    </row>
    <row r="10" spans="1:22" ht="15" customHeight="1" x14ac:dyDescent="0.25">
      <c r="A10" s="394" t="s">
        <v>9</v>
      </c>
      <c r="B10" s="396" t="s">
        <v>10</v>
      </c>
      <c r="C10" s="398" t="s">
        <v>11</v>
      </c>
      <c r="D10" s="400" t="s">
        <v>12</v>
      </c>
      <c r="E10" s="101"/>
      <c r="F10" s="381" t="s">
        <v>13</v>
      </c>
      <c r="G10" s="383" t="s">
        <v>14</v>
      </c>
      <c r="H10" s="381" t="s">
        <v>13</v>
      </c>
      <c r="I10" s="383" t="s">
        <v>14</v>
      </c>
      <c r="J10" s="381" t="s">
        <v>13</v>
      </c>
      <c r="K10" s="383" t="s">
        <v>14</v>
      </c>
      <c r="L10" s="381" t="s">
        <v>13</v>
      </c>
      <c r="M10" s="383" t="s">
        <v>14</v>
      </c>
      <c r="N10" s="381" t="s">
        <v>13</v>
      </c>
      <c r="O10" s="383" t="s">
        <v>14</v>
      </c>
      <c r="P10" s="381" t="s">
        <v>15</v>
      </c>
      <c r="Q10" s="383" t="s">
        <v>16</v>
      </c>
    </row>
    <row r="11" spans="1:22" ht="15.75" thickBot="1" x14ac:dyDescent="0.3">
      <c r="A11" s="395"/>
      <c r="B11" s="397"/>
      <c r="C11" s="399"/>
      <c r="D11" s="401"/>
      <c r="E11" s="101"/>
      <c r="F11" s="382"/>
      <c r="G11" s="384"/>
      <c r="H11" s="382"/>
      <c r="I11" s="384"/>
      <c r="J11" s="382"/>
      <c r="K11" s="384"/>
      <c r="L11" s="382"/>
      <c r="M11" s="384"/>
      <c r="N11" s="382"/>
      <c r="O11" s="384"/>
      <c r="P11" s="382"/>
      <c r="Q11" s="384"/>
    </row>
    <row r="12" spans="1:22" ht="15.75" thickBot="1" x14ac:dyDescent="0.3">
      <c r="A12" s="125" t="s">
        <v>17</v>
      </c>
      <c r="B12" s="126"/>
      <c r="C12" s="127" t="s">
        <v>18</v>
      </c>
      <c r="D12" s="128"/>
      <c r="E12" s="101"/>
      <c r="F12" s="129"/>
      <c r="G12" s="130"/>
      <c r="H12" s="131"/>
      <c r="I12" s="130"/>
      <c r="J12" s="131"/>
      <c r="K12" s="130"/>
      <c r="L12" s="131"/>
      <c r="M12" s="130"/>
      <c r="N12" s="132"/>
      <c r="O12" s="133"/>
      <c r="P12" s="132"/>
      <c r="Q12" s="134">
        <f>Q13+Q17+Q21+Q25</f>
        <v>0</v>
      </c>
      <c r="V12" s="32"/>
    </row>
    <row r="13" spans="1:22" ht="45" x14ac:dyDescent="0.25">
      <c r="A13" s="135" t="s">
        <v>43</v>
      </c>
      <c r="B13" s="136" t="s">
        <v>94</v>
      </c>
      <c r="C13" s="137" t="s">
        <v>36</v>
      </c>
      <c r="D13" s="138" t="s">
        <v>33</v>
      </c>
      <c r="E13" s="101"/>
      <c r="F13" s="139"/>
      <c r="G13" s="140"/>
      <c r="H13" s="141"/>
      <c r="I13" s="140"/>
      <c r="J13" s="141"/>
      <c r="K13" s="140"/>
      <c r="L13" s="141"/>
      <c r="M13" s="140"/>
      <c r="N13" s="33">
        <v>1</v>
      </c>
      <c r="O13" s="34">
        <f>SUM(O14:O16)</f>
        <v>0</v>
      </c>
      <c r="P13" s="209">
        <f>F13+H13+J13+L13+N13</f>
        <v>1</v>
      </c>
      <c r="Q13" s="210">
        <f t="shared" ref="Q13:Q28" si="0">G13+I13+K13+M13+O13</f>
        <v>0</v>
      </c>
      <c r="V13" s="32"/>
    </row>
    <row r="14" spans="1:22" x14ac:dyDescent="0.25">
      <c r="A14" s="142"/>
      <c r="B14" s="143"/>
      <c r="C14" s="144" t="s">
        <v>27</v>
      </c>
      <c r="D14" s="145" t="s">
        <v>90</v>
      </c>
      <c r="E14" s="101"/>
      <c r="F14" s="146"/>
      <c r="G14" s="147"/>
      <c r="H14" s="146"/>
      <c r="I14" s="147"/>
      <c r="J14" s="148"/>
      <c r="K14" s="147"/>
      <c r="L14" s="148"/>
      <c r="M14" s="147"/>
      <c r="N14" s="35">
        <v>5</v>
      </c>
      <c r="O14" s="36">
        <f>N14*$C$68</f>
        <v>0</v>
      </c>
      <c r="P14" s="211">
        <f t="shared" ref="P14:P28" si="1">F14+H14+J14+L14+N14</f>
        <v>5</v>
      </c>
      <c r="Q14" s="212">
        <f t="shared" si="0"/>
        <v>0</v>
      </c>
      <c r="V14" s="32"/>
    </row>
    <row r="15" spans="1:22" x14ac:dyDescent="0.25">
      <c r="A15" s="142"/>
      <c r="B15" s="149"/>
      <c r="C15" s="150" t="s">
        <v>28</v>
      </c>
      <c r="D15" s="151" t="s">
        <v>90</v>
      </c>
      <c r="E15" s="101"/>
      <c r="F15" s="152"/>
      <c r="G15" s="153"/>
      <c r="H15" s="152"/>
      <c r="I15" s="153"/>
      <c r="J15" s="154"/>
      <c r="K15" s="153"/>
      <c r="L15" s="154"/>
      <c r="M15" s="153"/>
      <c r="N15" s="37">
        <v>15</v>
      </c>
      <c r="O15" s="38">
        <f>N15*$C$69</f>
        <v>0</v>
      </c>
      <c r="P15" s="213">
        <f t="shared" si="1"/>
        <v>15</v>
      </c>
      <c r="Q15" s="214">
        <f t="shared" si="0"/>
        <v>0</v>
      </c>
      <c r="V15" s="32"/>
    </row>
    <row r="16" spans="1:22" x14ac:dyDescent="0.25">
      <c r="A16" s="142"/>
      <c r="B16" s="155"/>
      <c r="C16" s="156" t="s">
        <v>38</v>
      </c>
      <c r="D16" s="157" t="s">
        <v>90</v>
      </c>
      <c r="E16" s="101"/>
      <c r="F16" s="158"/>
      <c r="G16" s="159"/>
      <c r="H16" s="158"/>
      <c r="I16" s="159"/>
      <c r="J16" s="160"/>
      <c r="K16" s="159"/>
      <c r="L16" s="160"/>
      <c r="M16" s="159"/>
      <c r="N16" s="39">
        <v>5</v>
      </c>
      <c r="O16" s="40">
        <f>N16*$C$70</f>
        <v>0</v>
      </c>
      <c r="P16" s="215">
        <f t="shared" si="1"/>
        <v>5</v>
      </c>
      <c r="Q16" s="216">
        <f t="shared" si="0"/>
        <v>0</v>
      </c>
      <c r="V16" s="32"/>
    </row>
    <row r="17" spans="1:22" ht="30" x14ac:dyDescent="0.25">
      <c r="A17" s="161"/>
      <c r="B17" s="162"/>
      <c r="C17" s="163" t="s">
        <v>44</v>
      </c>
      <c r="D17" s="164" t="s">
        <v>33</v>
      </c>
      <c r="E17" s="101"/>
      <c r="F17" s="165"/>
      <c r="G17" s="166"/>
      <c r="H17" s="167"/>
      <c r="I17" s="166"/>
      <c r="J17" s="167"/>
      <c r="K17" s="166"/>
      <c r="L17" s="167"/>
      <c r="M17" s="166"/>
      <c r="N17" s="41">
        <v>1</v>
      </c>
      <c r="O17" s="42">
        <f>SUM(O18:O20)</f>
        <v>0</v>
      </c>
      <c r="P17" s="217">
        <f t="shared" si="1"/>
        <v>1</v>
      </c>
      <c r="Q17" s="218">
        <f t="shared" si="0"/>
        <v>0</v>
      </c>
      <c r="V17" s="32"/>
    </row>
    <row r="18" spans="1:22" x14ac:dyDescent="0.25">
      <c r="A18" s="142"/>
      <c r="B18" s="143"/>
      <c r="C18" s="144" t="s">
        <v>27</v>
      </c>
      <c r="D18" s="145" t="s">
        <v>90</v>
      </c>
      <c r="E18" s="101"/>
      <c r="F18" s="146"/>
      <c r="G18" s="147"/>
      <c r="H18" s="146"/>
      <c r="I18" s="147"/>
      <c r="J18" s="148"/>
      <c r="K18" s="147"/>
      <c r="L18" s="148"/>
      <c r="M18" s="147"/>
      <c r="N18" s="35">
        <v>2</v>
      </c>
      <c r="O18" s="36">
        <f>N18*$C$68</f>
        <v>0</v>
      </c>
      <c r="P18" s="211">
        <f t="shared" si="1"/>
        <v>2</v>
      </c>
      <c r="Q18" s="212">
        <f t="shared" si="0"/>
        <v>0</v>
      </c>
      <c r="V18" s="32"/>
    </row>
    <row r="19" spans="1:22" x14ac:dyDescent="0.25">
      <c r="A19" s="142"/>
      <c r="B19" s="168"/>
      <c r="C19" s="169" t="s">
        <v>28</v>
      </c>
      <c r="D19" s="170" t="s">
        <v>90</v>
      </c>
      <c r="E19" s="101"/>
      <c r="F19" s="152"/>
      <c r="G19" s="153"/>
      <c r="H19" s="154"/>
      <c r="I19" s="153"/>
      <c r="J19" s="154"/>
      <c r="K19" s="153"/>
      <c r="L19" s="154"/>
      <c r="M19" s="153"/>
      <c r="N19" s="37">
        <v>5</v>
      </c>
      <c r="O19" s="38">
        <f>N19*$C$69</f>
        <v>0</v>
      </c>
      <c r="P19" s="213">
        <f t="shared" si="1"/>
        <v>5</v>
      </c>
      <c r="Q19" s="214">
        <f t="shared" si="0"/>
        <v>0</v>
      </c>
      <c r="V19" s="32"/>
    </row>
    <row r="20" spans="1:22" ht="15.75" thickBot="1" x14ac:dyDescent="0.3">
      <c r="A20" s="171"/>
      <c r="B20" s="172"/>
      <c r="C20" s="173" t="s">
        <v>38</v>
      </c>
      <c r="D20" s="174" t="s">
        <v>90</v>
      </c>
      <c r="E20" s="101"/>
      <c r="F20" s="175"/>
      <c r="G20" s="176"/>
      <c r="H20" s="177"/>
      <c r="I20" s="176"/>
      <c r="J20" s="177"/>
      <c r="K20" s="176"/>
      <c r="L20" s="177"/>
      <c r="M20" s="176"/>
      <c r="N20" s="43">
        <v>10</v>
      </c>
      <c r="O20" s="40">
        <f>N20*$C$70</f>
        <v>0</v>
      </c>
      <c r="P20" s="219">
        <f t="shared" si="1"/>
        <v>10</v>
      </c>
      <c r="Q20" s="220">
        <f t="shared" si="0"/>
        <v>0</v>
      </c>
      <c r="V20" s="32"/>
    </row>
    <row r="21" spans="1:22" ht="45" x14ac:dyDescent="0.25">
      <c r="A21" s="135" t="s">
        <v>42</v>
      </c>
      <c r="B21" s="136" t="s">
        <v>94</v>
      </c>
      <c r="C21" s="137" t="s">
        <v>37</v>
      </c>
      <c r="D21" s="138" t="s">
        <v>33</v>
      </c>
      <c r="E21" s="101"/>
      <c r="F21" s="178"/>
      <c r="G21" s="140"/>
      <c r="H21" s="179"/>
      <c r="I21" s="140"/>
      <c r="J21" s="179"/>
      <c r="K21" s="140"/>
      <c r="L21" s="179"/>
      <c r="M21" s="140"/>
      <c r="N21" s="44">
        <v>1</v>
      </c>
      <c r="O21" s="34">
        <f>SUM(O22:O24)</f>
        <v>0</v>
      </c>
      <c r="P21" s="209">
        <f t="shared" si="1"/>
        <v>1</v>
      </c>
      <c r="Q21" s="218">
        <f t="shared" si="0"/>
        <v>0</v>
      </c>
      <c r="V21" s="32"/>
    </row>
    <row r="22" spans="1:22" x14ac:dyDescent="0.25">
      <c r="A22" s="142"/>
      <c r="B22" s="143"/>
      <c r="C22" s="144" t="s">
        <v>27</v>
      </c>
      <c r="D22" s="145" t="s">
        <v>90</v>
      </c>
      <c r="E22" s="101"/>
      <c r="F22" s="146"/>
      <c r="G22" s="147"/>
      <c r="H22" s="148"/>
      <c r="I22" s="147"/>
      <c r="J22" s="148"/>
      <c r="K22" s="147"/>
      <c r="L22" s="148"/>
      <c r="M22" s="147"/>
      <c r="N22" s="35">
        <v>5</v>
      </c>
      <c r="O22" s="36">
        <f>N22*$C$68</f>
        <v>0</v>
      </c>
      <c r="P22" s="211">
        <f t="shared" si="1"/>
        <v>5</v>
      </c>
      <c r="Q22" s="212">
        <f t="shared" si="0"/>
        <v>0</v>
      </c>
      <c r="V22" s="32"/>
    </row>
    <row r="23" spans="1:22" x14ac:dyDescent="0.25">
      <c r="A23" s="142"/>
      <c r="B23" s="168"/>
      <c r="C23" s="169" t="s">
        <v>28</v>
      </c>
      <c r="D23" s="170" t="s">
        <v>90</v>
      </c>
      <c r="E23" s="101"/>
      <c r="F23" s="152"/>
      <c r="G23" s="153"/>
      <c r="H23" s="154"/>
      <c r="I23" s="153"/>
      <c r="J23" s="154"/>
      <c r="K23" s="153"/>
      <c r="L23" s="154"/>
      <c r="M23" s="153"/>
      <c r="N23" s="37">
        <v>10</v>
      </c>
      <c r="O23" s="38">
        <f>N23*$C$69</f>
        <v>0</v>
      </c>
      <c r="P23" s="213">
        <f t="shared" si="1"/>
        <v>10</v>
      </c>
      <c r="Q23" s="214">
        <f t="shared" si="0"/>
        <v>0</v>
      </c>
      <c r="V23" s="32"/>
    </row>
    <row r="24" spans="1:22" x14ac:dyDescent="0.25">
      <c r="A24" s="142"/>
      <c r="B24" s="155"/>
      <c r="C24" s="156" t="s">
        <v>38</v>
      </c>
      <c r="D24" s="157" t="s">
        <v>90</v>
      </c>
      <c r="E24" s="101"/>
      <c r="F24" s="158"/>
      <c r="G24" s="159"/>
      <c r="H24" s="160"/>
      <c r="I24" s="159"/>
      <c r="J24" s="160"/>
      <c r="K24" s="159"/>
      <c r="L24" s="160"/>
      <c r="M24" s="159"/>
      <c r="N24" s="39">
        <v>15</v>
      </c>
      <c r="O24" s="40">
        <f>N24*$C$70</f>
        <v>0</v>
      </c>
      <c r="P24" s="221">
        <f t="shared" si="1"/>
        <v>15</v>
      </c>
      <c r="Q24" s="222">
        <f t="shared" si="0"/>
        <v>0</v>
      </c>
      <c r="V24" s="32"/>
    </row>
    <row r="25" spans="1:22" ht="30" x14ac:dyDescent="0.25">
      <c r="A25" s="161"/>
      <c r="B25" s="162" t="s">
        <v>96</v>
      </c>
      <c r="C25" s="163" t="s">
        <v>45</v>
      </c>
      <c r="D25" s="164" t="s">
        <v>33</v>
      </c>
      <c r="E25" s="101"/>
      <c r="F25" s="165"/>
      <c r="G25" s="166"/>
      <c r="H25" s="167"/>
      <c r="I25" s="166"/>
      <c r="J25" s="167"/>
      <c r="K25" s="166"/>
      <c r="L25" s="167"/>
      <c r="M25" s="166"/>
      <c r="N25" s="41">
        <v>1</v>
      </c>
      <c r="O25" s="42">
        <f>SUM(O26:O28)</f>
        <v>0</v>
      </c>
      <c r="P25" s="217">
        <f t="shared" si="1"/>
        <v>1</v>
      </c>
      <c r="Q25" s="218">
        <f t="shared" si="0"/>
        <v>0</v>
      </c>
      <c r="V25" s="32"/>
    </row>
    <row r="26" spans="1:22" x14ac:dyDescent="0.25">
      <c r="A26" s="142"/>
      <c r="B26" s="143"/>
      <c r="C26" s="144" t="s">
        <v>27</v>
      </c>
      <c r="D26" s="145" t="s">
        <v>90</v>
      </c>
      <c r="E26" s="101"/>
      <c r="F26" s="146"/>
      <c r="G26" s="147"/>
      <c r="H26" s="148"/>
      <c r="I26" s="147"/>
      <c r="J26" s="148"/>
      <c r="K26" s="147"/>
      <c r="L26" s="148"/>
      <c r="M26" s="147"/>
      <c r="N26" s="35">
        <v>2</v>
      </c>
      <c r="O26" s="45">
        <f>N26*$C$68</f>
        <v>0</v>
      </c>
      <c r="P26" s="211">
        <f t="shared" si="1"/>
        <v>2</v>
      </c>
      <c r="Q26" s="212">
        <f t="shared" si="0"/>
        <v>0</v>
      </c>
      <c r="V26" s="32"/>
    </row>
    <row r="27" spans="1:22" x14ac:dyDescent="0.25">
      <c r="A27" s="142"/>
      <c r="B27" s="168"/>
      <c r="C27" s="169" t="s">
        <v>28</v>
      </c>
      <c r="D27" s="170" t="s">
        <v>90</v>
      </c>
      <c r="E27" s="101"/>
      <c r="F27" s="152"/>
      <c r="G27" s="153"/>
      <c r="H27" s="154"/>
      <c r="I27" s="153"/>
      <c r="J27" s="154"/>
      <c r="K27" s="153"/>
      <c r="L27" s="154"/>
      <c r="M27" s="153"/>
      <c r="N27" s="37">
        <v>5</v>
      </c>
      <c r="O27" s="46">
        <f>N27*$C$69</f>
        <v>0</v>
      </c>
      <c r="P27" s="213">
        <f t="shared" si="1"/>
        <v>5</v>
      </c>
      <c r="Q27" s="214">
        <f t="shared" si="0"/>
        <v>0</v>
      </c>
      <c r="V27" s="32"/>
    </row>
    <row r="28" spans="1:22" ht="15.75" thickBot="1" x14ac:dyDescent="0.3">
      <c r="A28" s="171"/>
      <c r="B28" s="172"/>
      <c r="C28" s="173" t="s">
        <v>38</v>
      </c>
      <c r="D28" s="174" t="s">
        <v>90</v>
      </c>
      <c r="E28" s="101"/>
      <c r="F28" s="175"/>
      <c r="G28" s="176"/>
      <c r="H28" s="177"/>
      <c r="I28" s="176"/>
      <c r="J28" s="177"/>
      <c r="K28" s="176"/>
      <c r="L28" s="177"/>
      <c r="M28" s="176"/>
      <c r="N28" s="43">
        <v>10</v>
      </c>
      <c r="O28" s="47">
        <f>N28*$C$70</f>
        <v>0</v>
      </c>
      <c r="P28" s="219">
        <f t="shared" si="1"/>
        <v>10</v>
      </c>
      <c r="Q28" s="220">
        <f t="shared" si="0"/>
        <v>0</v>
      </c>
      <c r="V28" s="32"/>
    </row>
    <row r="29" spans="1:22" ht="15.75" thickBot="1" x14ac:dyDescent="0.3">
      <c r="A29" s="125" t="s">
        <v>19</v>
      </c>
      <c r="B29" s="126"/>
      <c r="C29" s="127" t="s">
        <v>20</v>
      </c>
      <c r="D29" s="180" t="s">
        <v>21</v>
      </c>
      <c r="E29" s="101"/>
      <c r="F29" s="181"/>
      <c r="G29" s="182"/>
      <c r="H29" s="181"/>
      <c r="I29" s="182"/>
      <c r="J29" s="181"/>
      <c r="K29" s="182"/>
      <c r="L29" s="181"/>
      <c r="M29" s="182"/>
      <c r="N29" s="181"/>
      <c r="O29" s="182"/>
      <c r="P29" s="223"/>
      <c r="Q29" s="224">
        <f>Q30+Q34+Q38+Q42</f>
        <v>0</v>
      </c>
      <c r="V29" s="32"/>
    </row>
    <row r="30" spans="1:22" ht="75" x14ac:dyDescent="0.25">
      <c r="A30" s="135"/>
      <c r="B30" s="136" t="s">
        <v>94</v>
      </c>
      <c r="C30" s="137" t="s">
        <v>73</v>
      </c>
      <c r="D30" s="138" t="s">
        <v>32</v>
      </c>
      <c r="E30" s="101"/>
      <c r="F30" s="48">
        <v>1</v>
      </c>
      <c r="G30" s="34">
        <f>SUM(G31:G33)</f>
        <v>0</v>
      </c>
      <c r="H30" s="33">
        <v>1</v>
      </c>
      <c r="I30" s="34">
        <f>SUM(I31:I33)</f>
        <v>0</v>
      </c>
      <c r="J30" s="33">
        <v>1</v>
      </c>
      <c r="K30" s="34">
        <f>SUM(K31:K33)</f>
        <v>0</v>
      </c>
      <c r="L30" s="33">
        <v>1</v>
      </c>
      <c r="M30" s="34">
        <f>SUM(M31:M33)</f>
        <v>0</v>
      </c>
      <c r="N30" s="198"/>
      <c r="O30" s="140"/>
      <c r="P30" s="225">
        <f t="shared" ref="P30:P51" si="2">F30+H30+J30+L30+N30</f>
        <v>4</v>
      </c>
      <c r="Q30" s="226">
        <f t="shared" ref="Q30:Q50" si="3">G30+I30+K30+M30+O30</f>
        <v>0</v>
      </c>
    </row>
    <row r="31" spans="1:22" x14ac:dyDescent="0.25">
      <c r="A31" s="142"/>
      <c r="B31" s="143"/>
      <c r="C31" s="144" t="s">
        <v>27</v>
      </c>
      <c r="D31" s="145" t="s">
        <v>90</v>
      </c>
      <c r="E31" s="101"/>
      <c r="F31" s="49">
        <v>5</v>
      </c>
      <c r="G31" s="45">
        <f>F31*$C$68</f>
        <v>0</v>
      </c>
      <c r="H31" s="35">
        <v>20</v>
      </c>
      <c r="I31" s="45">
        <f>H31*$C$68</f>
        <v>0</v>
      </c>
      <c r="J31" s="35">
        <v>10</v>
      </c>
      <c r="K31" s="45">
        <f>J31*$C$68</f>
        <v>0</v>
      </c>
      <c r="L31" s="35">
        <v>15</v>
      </c>
      <c r="M31" s="45">
        <f>L31*$C$68</f>
        <v>0</v>
      </c>
      <c r="N31" s="148"/>
      <c r="O31" s="147"/>
      <c r="P31" s="211">
        <f t="shared" si="2"/>
        <v>50</v>
      </c>
      <c r="Q31" s="212">
        <f t="shared" si="3"/>
        <v>0</v>
      </c>
      <c r="V31" s="32"/>
    </row>
    <row r="32" spans="1:22" x14ac:dyDescent="0.25">
      <c r="A32" s="142"/>
      <c r="B32" s="149"/>
      <c r="C32" s="150" t="s">
        <v>28</v>
      </c>
      <c r="D32" s="151" t="s">
        <v>90</v>
      </c>
      <c r="E32" s="101"/>
      <c r="F32" s="50">
        <v>10</v>
      </c>
      <c r="G32" s="46">
        <f>F32*$C$69</f>
        <v>0</v>
      </c>
      <c r="H32" s="37">
        <v>20</v>
      </c>
      <c r="I32" s="46">
        <f>H32*$C$69</f>
        <v>0</v>
      </c>
      <c r="J32" s="37">
        <v>10</v>
      </c>
      <c r="K32" s="46">
        <f>J32*$C$69</f>
        <v>0</v>
      </c>
      <c r="L32" s="37">
        <v>15</v>
      </c>
      <c r="M32" s="46">
        <f>L32*$C$69</f>
        <v>0</v>
      </c>
      <c r="N32" s="154"/>
      <c r="O32" s="153"/>
      <c r="P32" s="213">
        <f t="shared" si="2"/>
        <v>55</v>
      </c>
      <c r="Q32" s="214">
        <f t="shared" si="3"/>
        <v>0</v>
      </c>
      <c r="V32" s="32"/>
    </row>
    <row r="33" spans="1:22" x14ac:dyDescent="0.25">
      <c r="A33" s="183"/>
      <c r="B33" s="184"/>
      <c r="C33" s="185" t="s">
        <v>38</v>
      </c>
      <c r="D33" s="186" t="s">
        <v>90</v>
      </c>
      <c r="E33" s="101"/>
      <c r="F33" s="51">
        <v>10</v>
      </c>
      <c r="G33" s="52">
        <f>F33*$C$70</f>
        <v>0</v>
      </c>
      <c r="H33" s="53">
        <v>30</v>
      </c>
      <c r="I33" s="52">
        <f>H33*$C$70</f>
        <v>0</v>
      </c>
      <c r="J33" s="53">
        <v>20</v>
      </c>
      <c r="K33" s="52">
        <f>J33*$C$70</f>
        <v>0</v>
      </c>
      <c r="L33" s="53">
        <v>20</v>
      </c>
      <c r="M33" s="52">
        <f>L33*$C$70</f>
        <v>0</v>
      </c>
      <c r="N33" s="239"/>
      <c r="O33" s="192"/>
      <c r="P33" s="215">
        <f t="shared" si="2"/>
        <v>80</v>
      </c>
      <c r="Q33" s="216">
        <f t="shared" si="3"/>
        <v>0</v>
      </c>
      <c r="V33" s="32"/>
    </row>
    <row r="34" spans="1:22" ht="45" x14ac:dyDescent="0.25">
      <c r="A34" s="142"/>
      <c r="B34" s="187" t="s">
        <v>96</v>
      </c>
      <c r="C34" s="188" t="s">
        <v>39</v>
      </c>
      <c r="D34" s="189" t="s">
        <v>32</v>
      </c>
      <c r="E34" s="101"/>
      <c r="F34" s="54">
        <v>1</v>
      </c>
      <c r="G34" s="55">
        <f>SUM(G35:G37)</f>
        <v>0</v>
      </c>
      <c r="H34" s="56">
        <v>1</v>
      </c>
      <c r="I34" s="55">
        <f>SUM(I35:I37)</f>
        <v>0</v>
      </c>
      <c r="J34" s="56">
        <v>1</v>
      </c>
      <c r="K34" s="55">
        <f>SUM(K35:K37)</f>
        <v>0</v>
      </c>
      <c r="L34" s="56">
        <v>1</v>
      </c>
      <c r="M34" s="55">
        <f>SUM(M35:M37)</f>
        <v>0</v>
      </c>
      <c r="N34" s="193"/>
      <c r="O34" s="194"/>
      <c r="P34" s="227">
        <f t="shared" si="2"/>
        <v>4</v>
      </c>
      <c r="Q34" s="228">
        <f t="shared" si="3"/>
        <v>0</v>
      </c>
    </row>
    <row r="35" spans="1:22" x14ac:dyDescent="0.25">
      <c r="A35" s="142"/>
      <c r="B35" s="143"/>
      <c r="C35" s="144" t="s">
        <v>27</v>
      </c>
      <c r="D35" s="145" t="s">
        <v>90</v>
      </c>
      <c r="E35" s="101"/>
      <c r="F35" s="49">
        <v>2.5</v>
      </c>
      <c r="G35" s="45">
        <f>F35*$C$68</f>
        <v>0</v>
      </c>
      <c r="H35" s="35">
        <v>5</v>
      </c>
      <c r="I35" s="45">
        <f>H35*$C$68</f>
        <v>0</v>
      </c>
      <c r="J35" s="35">
        <v>2.5</v>
      </c>
      <c r="K35" s="45">
        <f>J35*$C$68</f>
        <v>0</v>
      </c>
      <c r="L35" s="35">
        <v>2.5</v>
      </c>
      <c r="M35" s="45">
        <f>L35*$C$68</f>
        <v>0</v>
      </c>
      <c r="N35" s="148"/>
      <c r="O35" s="147"/>
      <c r="P35" s="211">
        <f t="shared" si="2"/>
        <v>12.5</v>
      </c>
      <c r="Q35" s="212">
        <f t="shared" si="3"/>
        <v>0</v>
      </c>
      <c r="V35" s="32"/>
    </row>
    <row r="36" spans="1:22" x14ac:dyDescent="0.25">
      <c r="A36" s="142"/>
      <c r="B36" s="149"/>
      <c r="C36" s="150" t="s">
        <v>28</v>
      </c>
      <c r="D36" s="151" t="s">
        <v>90</v>
      </c>
      <c r="E36" s="101"/>
      <c r="F36" s="50">
        <v>5</v>
      </c>
      <c r="G36" s="46">
        <f>F36*$C$69</f>
        <v>0</v>
      </c>
      <c r="H36" s="37">
        <v>10</v>
      </c>
      <c r="I36" s="46">
        <f>H36*$C$69</f>
        <v>0</v>
      </c>
      <c r="J36" s="37">
        <v>5</v>
      </c>
      <c r="K36" s="46">
        <f>J36*$C$69</f>
        <v>0</v>
      </c>
      <c r="L36" s="37">
        <v>5</v>
      </c>
      <c r="M36" s="46">
        <f>L36*$C$69</f>
        <v>0</v>
      </c>
      <c r="N36" s="154"/>
      <c r="O36" s="153"/>
      <c r="P36" s="213">
        <f t="shared" si="2"/>
        <v>25</v>
      </c>
      <c r="Q36" s="214">
        <f t="shared" si="3"/>
        <v>0</v>
      </c>
      <c r="V36" s="32"/>
    </row>
    <row r="37" spans="1:22" ht="15.75" thickBot="1" x14ac:dyDescent="0.3">
      <c r="A37" s="142"/>
      <c r="B37" s="155"/>
      <c r="C37" s="156" t="s">
        <v>38</v>
      </c>
      <c r="D37" s="157" t="s">
        <v>90</v>
      </c>
      <c r="E37" s="101"/>
      <c r="F37" s="57">
        <v>5</v>
      </c>
      <c r="G37" s="58">
        <f>F37*$C$70</f>
        <v>0</v>
      </c>
      <c r="H37" s="39">
        <v>10</v>
      </c>
      <c r="I37" s="58">
        <f>H37*$C$70</f>
        <v>0</v>
      </c>
      <c r="J37" s="39">
        <v>5</v>
      </c>
      <c r="K37" s="58">
        <f>J37*$C$70</f>
        <v>0</v>
      </c>
      <c r="L37" s="39">
        <v>5</v>
      </c>
      <c r="M37" s="58">
        <f>L37*$C$70</f>
        <v>0</v>
      </c>
      <c r="N37" s="160"/>
      <c r="O37" s="159"/>
      <c r="P37" s="221">
        <f t="shared" si="2"/>
        <v>25</v>
      </c>
      <c r="Q37" s="222">
        <f t="shared" si="3"/>
        <v>0</v>
      </c>
      <c r="V37" s="32"/>
    </row>
    <row r="38" spans="1:22" ht="45" x14ac:dyDescent="0.25">
      <c r="A38" s="135"/>
      <c r="B38" s="136" t="s">
        <v>95</v>
      </c>
      <c r="C38" s="137" t="s">
        <v>30</v>
      </c>
      <c r="D38" s="138" t="s">
        <v>32</v>
      </c>
      <c r="E38" s="101"/>
      <c r="F38" s="190"/>
      <c r="G38" s="140"/>
      <c r="H38" s="33">
        <v>1</v>
      </c>
      <c r="I38" s="34">
        <f>SUM(I39:I41)</f>
        <v>0</v>
      </c>
      <c r="J38" s="33">
        <v>1</v>
      </c>
      <c r="K38" s="34">
        <f>SUM(K39:K41)</f>
        <v>0</v>
      </c>
      <c r="L38" s="33">
        <v>1</v>
      </c>
      <c r="M38" s="34">
        <f>SUM(M39:M41)</f>
        <v>0</v>
      </c>
      <c r="N38" s="198"/>
      <c r="O38" s="140"/>
      <c r="P38" s="225">
        <f t="shared" si="2"/>
        <v>3</v>
      </c>
      <c r="Q38" s="226">
        <f t="shared" si="3"/>
        <v>0</v>
      </c>
    </row>
    <row r="39" spans="1:22" x14ac:dyDescent="0.25">
      <c r="A39" s="142"/>
      <c r="B39" s="143"/>
      <c r="C39" s="144" t="s">
        <v>27</v>
      </c>
      <c r="D39" s="145" t="s">
        <v>90</v>
      </c>
      <c r="E39" s="101"/>
      <c r="F39" s="146"/>
      <c r="G39" s="147"/>
      <c r="H39" s="35">
        <v>6</v>
      </c>
      <c r="I39" s="45">
        <f>H39*$C$68</f>
        <v>0</v>
      </c>
      <c r="J39" s="35">
        <v>6</v>
      </c>
      <c r="K39" s="45">
        <f>J39*$C$68</f>
        <v>0</v>
      </c>
      <c r="L39" s="35">
        <v>6</v>
      </c>
      <c r="M39" s="45">
        <f>L39*$C$68</f>
        <v>0</v>
      </c>
      <c r="N39" s="148"/>
      <c r="O39" s="147"/>
      <c r="P39" s="211">
        <f t="shared" si="2"/>
        <v>18</v>
      </c>
      <c r="Q39" s="212">
        <f t="shared" si="3"/>
        <v>0</v>
      </c>
      <c r="V39" s="32"/>
    </row>
    <row r="40" spans="1:22" x14ac:dyDescent="0.25">
      <c r="A40" s="142"/>
      <c r="B40" s="149"/>
      <c r="C40" s="150" t="s">
        <v>28</v>
      </c>
      <c r="D40" s="151" t="s">
        <v>90</v>
      </c>
      <c r="E40" s="101"/>
      <c r="F40" s="152"/>
      <c r="G40" s="153"/>
      <c r="H40" s="37">
        <v>12</v>
      </c>
      <c r="I40" s="46">
        <f>H40*$C$69</f>
        <v>0</v>
      </c>
      <c r="J40" s="37">
        <v>9</v>
      </c>
      <c r="K40" s="46">
        <f>J40*$C$69</f>
        <v>0</v>
      </c>
      <c r="L40" s="37">
        <v>9</v>
      </c>
      <c r="M40" s="46">
        <f>L40*$C$69</f>
        <v>0</v>
      </c>
      <c r="N40" s="154"/>
      <c r="O40" s="153"/>
      <c r="P40" s="213">
        <f t="shared" si="2"/>
        <v>30</v>
      </c>
      <c r="Q40" s="214">
        <f t="shared" si="3"/>
        <v>0</v>
      </c>
      <c r="V40" s="32"/>
    </row>
    <row r="41" spans="1:22" x14ac:dyDescent="0.25">
      <c r="A41" s="183"/>
      <c r="B41" s="184"/>
      <c r="C41" s="185" t="s">
        <v>38</v>
      </c>
      <c r="D41" s="186" t="s">
        <v>90</v>
      </c>
      <c r="E41" s="101"/>
      <c r="F41" s="191"/>
      <c r="G41" s="192"/>
      <c r="H41" s="53">
        <v>12</v>
      </c>
      <c r="I41" s="52">
        <f>H41*$C$70</f>
        <v>0</v>
      </c>
      <c r="J41" s="53">
        <v>12</v>
      </c>
      <c r="K41" s="52">
        <f>J41*$C$70</f>
        <v>0</v>
      </c>
      <c r="L41" s="53">
        <v>12</v>
      </c>
      <c r="M41" s="52">
        <f>L41*$C$70</f>
        <v>0</v>
      </c>
      <c r="N41" s="239"/>
      <c r="O41" s="192"/>
      <c r="P41" s="215">
        <f t="shared" si="2"/>
        <v>36</v>
      </c>
      <c r="Q41" s="216">
        <f t="shared" si="3"/>
        <v>0</v>
      </c>
      <c r="V41" s="32"/>
    </row>
    <row r="42" spans="1:22" ht="42" customHeight="1" x14ac:dyDescent="0.25">
      <c r="A42" s="142"/>
      <c r="B42" s="187" t="s">
        <v>95</v>
      </c>
      <c r="C42" s="188" t="s">
        <v>31</v>
      </c>
      <c r="D42" s="189" t="s">
        <v>32</v>
      </c>
      <c r="E42" s="101"/>
      <c r="F42" s="54">
        <v>1</v>
      </c>
      <c r="G42" s="55">
        <f>SUM(G43:G45)</f>
        <v>0</v>
      </c>
      <c r="H42" s="193"/>
      <c r="I42" s="194"/>
      <c r="J42" s="193"/>
      <c r="K42" s="194"/>
      <c r="L42" s="193"/>
      <c r="M42" s="194"/>
      <c r="N42" s="193"/>
      <c r="O42" s="194"/>
      <c r="P42" s="227">
        <f t="shared" si="2"/>
        <v>1</v>
      </c>
      <c r="Q42" s="228">
        <f t="shared" si="3"/>
        <v>0</v>
      </c>
    </row>
    <row r="43" spans="1:22" x14ac:dyDescent="0.25">
      <c r="A43" s="142"/>
      <c r="B43" s="143"/>
      <c r="C43" s="144" t="s">
        <v>27</v>
      </c>
      <c r="D43" s="145" t="s">
        <v>90</v>
      </c>
      <c r="E43" s="101"/>
      <c r="F43" s="49">
        <v>18</v>
      </c>
      <c r="G43" s="45">
        <f>F43*$C$68</f>
        <v>0</v>
      </c>
      <c r="H43" s="148"/>
      <c r="I43" s="147"/>
      <c r="J43" s="148"/>
      <c r="K43" s="147"/>
      <c r="L43" s="148"/>
      <c r="M43" s="147"/>
      <c r="N43" s="148"/>
      <c r="O43" s="147"/>
      <c r="P43" s="211">
        <f t="shared" si="2"/>
        <v>18</v>
      </c>
      <c r="Q43" s="212">
        <f t="shared" si="3"/>
        <v>0</v>
      </c>
      <c r="V43" s="32"/>
    </row>
    <row r="44" spans="1:22" x14ac:dyDescent="0.25">
      <c r="A44" s="142"/>
      <c r="B44" s="149"/>
      <c r="C44" s="150" t="s">
        <v>28</v>
      </c>
      <c r="D44" s="151" t="s">
        <v>90</v>
      </c>
      <c r="E44" s="101"/>
      <c r="F44" s="50">
        <f>18*2</f>
        <v>36</v>
      </c>
      <c r="G44" s="46">
        <f>F44*$C$69</f>
        <v>0</v>
      </c>
      <c r="H44" s="154"/>
      <c r="I44" s="153"/>
      <c r="J44" s="154"/>
      <c r="K44" s="153"/>
      <c r="L44" s="154"/>
      <c r="M44" s="153"/>
      <c r="N44" s="154"/>
      <c r="O44" s="153"/>
      <c r="P44" s="213">
        <f t="shared" si="2"/>
        <v>36</v>
      </c>
      <c r="Q44" s="214">
        <f t="shared" si="3"/>
        <v>0</v>
      </c>
      <c r="V44" s="32"/>
    </row>
    <row r="45" spans="1:22" ht="15.75" thickBot="1" x14ac:dyDescent="0.3">
      <c r="A45" s="171"/>
      <c r="B45" s="172"/>
      <c r="C45" s="173" t="s">
        <v>38</v>
      </c>
      <c r="D45" s="174" t="s">
        <v>90</v>
      </c>
      <c r="E45" s="101"/>
      <c r="F45" s="59">
        <v>18</v>
      </c>
      <c r="G45" s="47">
        <f>F45*$C$70</f>
        <v>0</v>
      </c>
      <c r="H45" s="177"/>
      <c r="I45" s="176"/>
      <c r="J45" s="177"/>
      <c r="K45" s="176"/>
      <c r="L45" s="177"/>
      <c r="M45" s="176"/>
      <c r="N45" s="177"/>
      <c r="O45" s="176"/>
      <c r="P45" s="219">
        <f t="shared" si="2"/>
        <v>18</v>
      </c>
      <c r="Q45" s="220">
        <f t="shared" si="3"/>
        <v>0</v>
      </c>
      <c r="V45" s="32"/>
    </row>
    <row r="46" spans="1:22" ht="15.75" thickBot="1" x14ac:dyDescent="0.3">
      <c r="A46" s="125" t="s">
        <v>22</v>
      </c>
      <c r="B46" s="126">
        <v>3</v>
      </c>
      <c r="C46" s="127" t="s">
        <v>23</v>
      </c>
      <c r="D46" s="128"/>
      <c r="E46" s="101"/>
      <c r="F46" s="195"/>
      <c r="G46" s="182"/>
      <c r="H46" s="181"/>
      <c r="I46" s="182"/>
      <c r="J46" s="181"/>
      <c r="K46" s="182"/>
      <c r="L46" s="181"/>
      <c r="M46" s="182"/>
      <c r="N46" s="196"/>
      <c r="O46" s="182"/>
      <c r="P46" s="223"/>
      <c r="Q46" s="224">
        <f>Q47</f>
        <v>0</v>
      </c>
    </row>
    <row r="47" spans="1:22" ht="60" x14ac:dyDescent="0.25">
      <c r="A47" s="135"/>
      <c r="B47" s="136"/>
      <c r="C47" s="137" t="s">
        <v>106</v>
      </c>
      <c r="D47" s="138" t="s">
        <v>32</v>
      </c>
      <c r="E47" s="101"/>
      <c r="F47" s="190"/>
      <c r="G47" s="140"/>
      <c r="H47" s="33">
        <v>1</v>
      </c>
      <c r="I47" s="34">
        <f>SUM(I48:I50)</f>
        <v>0</v>
      </c>
      <c r="J47" s="198"/>
      <c r="K47" s="140"/>
      <c r="L47" s="33">
        <v>1</v>
      </c>
      <c r="M47" s="34">
        <f>SUM(M48:M50)</f>
        <v>0</v>
      </c>
      <c r="N47" s="198"/>
      <c r="O47" s="140"/>
      <c r="P47" s="225">
        <f t="shared" si="2"/>
        <v>2</v>
      </c>
      <c r="Q47" s="226">
        <f t="shared" si="3"/>
        <v>0</v>
      </c>
    </row>
    <row r="48" spans="1:22" x14ac:dyDescent="0.25">
      <c r="A48" s="142"/>
      <c r="B48" s="143"/>
      <c r="C48" s="144" t="s">
        <v>27</v>
      </c>
      <c r="D48" s="145" t="s">
        <v>90</v>
      </c>
      <c r="E48" s="101"/>
      <c r="F48" s="146"/>
      <c r="G48" s="147"/>
      <c r="H48" s="35">
        <v>10</v>
      </c>
      <c r="I48" s="45">
        <f>H48*$C$68</f>
        <v>0</v>
      </c>
      <c r="J48" s="148"/>
      <c r="K48" s="147"/>
      <c r="L48" s="35">
        <v>5</v>
      </c>
      <c r="M48" s="45">
        <f>L48*$C$68</f>
        <v>0</v>
      </c>
      <c r="N48" s="148"/>
      <c r="O48" s="147"/>
      <c r="P48" s="211">
        <f t="shared" si="2"/>
        <v>15</v>
      </c>
      <c r="Q48" s="212">
        <f t="shared" si="3"/>
        <v>0</v>
      </c>
      <c r="V48" s="32"/>
    </row>
    <row r="49" spans="1:22" x14ac:dyDescent="0.25">
      <c r="A49" s="142"/>
      <c r="B49" s="149"/>
      <c r="C49" s="150" t="s">
        <v>28</v>
      </c>
      <c r="D49" s="151" t="s">
        <v>90</v>
      </c>
      <c r="E49" s="101"/>
      <c r="F49" s="152"/>
      <c r="G49" s="153"/>
      <c r="H49" s="37">
        <v>20</v>
      </c>
      <c r="I49" s="46">
        <f>H49*$C$69</f>
        <v>0</v>
      </c>
      <c r="J49" s="154"/>
      <c r="K49" s="153"/>
      <c r="L49" s="37">
        <v>10</v>
      </c>
      <c r="M49" s="46">
        <f>L49*$C$69</f>
        <v>0</v>
      </c>
      <c r="N49" s="154"/>
      <c r="O49" s="153"/>
      <c r="P49" s="213">
        <f>F49+H49+J49+L49+N49</f>
        <v>30</v>
      </c>
      <c r="Q49" s="214">
        <f t="shared" si="3"/>
        <v>0</v>
      </c>
      <c r="V49" s="32"/>
    </row>
    <row r="50" spans="1:22" ht="15.75" thickBot="1" x14ac:dyDescent="0.3">
      <c r="A50" s="171"/>
      <c r="B50" s="172"/>
      <c r="C50" s="173" t="s">
        <v>38</v>
      </c>
      <c r="D50" s="174" t="s">
        <v>90</v>
      </c>
      <c r="E50" s="101"/>
      <c r="F50" s="175"/>
      <c r="G50" s="176"/>
      <c r="H50" s="43">
        <v>30</v>
      </c>
      <c r="I50" s="47">
        <f>H50*$C$70</f>
        <v>0</v>
      </c>
      <c r="J50" s="177"/>
      <c r="K50" s="176"/>
      <c r="L50" s="43">
        <v>15</v>
      </c>
      <c r="M50" s="47">
        <f>L50*$C$70</f>
        <v>0</v>
      </c>
      <c r="N50" s="177"/>
      <c r="O50" s="176"/>
      <c r="P50" s="219">
        <f t="shared" si="2"/>
        <v>45</v>
      </c>
      <c r="Q50" s="220">
        <f t="shared" si="3"/>
        <v>0</v>
      </c>
      <c r="V50" s="32"/>
    </row>
    <row r="51" spans="1:22" ht="39.75" customHeight="1" thickBot="1" x14ac:dyDescent="0.3">
      <c r="A51" s="406" t="s">
        <v>91</v>
      </c>
      <c r="B51" s="407"/>
      <c r="C51" s="407"/>
      <c r="D51" s="408"/>
      <c r="E51" s="72"/>
      <c r="F51" s="197">
        <f>SUM(F14:F16,F18:F20,F22:F24,F26:F28,F31:F33,F35:F37,F39:F41,F43:F45,F48:F50)</f>
        <v>109.5</v>
      </c>
      <c r="G51" s="119">
        <f>G13+G25+G30+G34+G38+G42+G47</f>
        <v>0</v>
      </c>
      <c r="H51" s="60">
        <f>SUM(H14:H16,H18:H20,H22:H24,H26:H28,H31:H33,H35:H37,H39:H41,H43:H45,H48:H50)</f>
        <v>185</v>
      </c>
      <c r="I51" s="61">
        <f>I13+I25+I30+I34+I38+I42+I47</f>
        <v>0</v>
      </c>
      <c r="J51" s="197">
        <f>SUM(J14:J16,J18:J20,J22:J24,J26:J28,J31:J33,J35:J37,J39:J41,J43:J45,J48:J50)</f>
        <v>79.5</v>
      </c>
      <c r="K51" s="119">
        <f>K13+K25+K30+K34+K38+K42+K47</f>
        <v>0</v>
      </c>
      <c r="L51" s="60">
        <f>SUM(L14:L16,L18:L20,L22:L24,L26:L28,L31:L33,L35:L37,L39:L41,L43:L45,L48:L50)</f>
        <v>119.5</v>
      </c>
      <c r="M51" s="61">
        <f>M13+M25+M30+M34+M38+M42+M47</f>
        <v>0</v>
      </c>
      <c r="N51" s="197">
        <f>SUM(N14:N16,N18:N20,N22:N24,N26:N28,N31:N33,N35:N37,N39:N41,N43:N45,N48:N50)</f>
        <v>89</v>
      </c>
      <c r="O51" s="119">
        <f>O13+O17+O21+O25+O30+O34+O38+O42+O47</f>
        <v>0</v>
      </c>
      <c r="P51" s="122">
        <f t="shared" si="2"/>
        <v>582.5</v>
      </c>
      <c r="Q51" s="123">
        <f>G51+I51+K51+M51+O51</f>
        <v>0</v>
      </c>
    </row>
    <row r="52" spans="1:22" x14ac:dyDescent="0.25">
      <c r="A52"/>
      <c r="B52"/>
      <c r="C52"/>
      <c r="D52"/>
      <c r="E52"/>
      <c r="P52" s="113"/>
      <c r="Q52"/>
    </row>
    <row r="53" spans="1:22" ht="26.25" customHeight="1" x14ac:dyDescent="0.25">
      <c r="A53" s="409" t="s">
        <v>24</v>
      </c>
      <c r="B53" s="409"/>
      <c r="C53" s="409"/>
      <c r="D53" s="409"/>
      <c r="E53" s="409"/>
      <c r="F53" s="409"/>
      <c r="G53" s="409"/>
      <c r="H53" s="409"/>
      <c r="I53" s="409"/>
      <c r="J53" s="409"/>
      <c r="K53" s="409"/>
      <c r="L53" s="409"/>
      <c r="M53" s="409"/>
      <c r="N53" s="409"/>
      <c r="O53" s="409"/>
      <c r="P53" s="409"/>
      <c r="Q53" s="409"/>
    </row>
    <row r="54" spans="1:22" ht="15.75" thickBot="1" x14ac:dyDescent="0.3">
      <c r="A54" s="410"/>
      <c r="B54" s="410"/>
      <c r="C54" s="410"/>
      <c r="D54" s="410"/>
      <c r="E54" s="410"/>
      <c r="F54" s="410"/>
      <c r="G54" s="28"/>
      <c r="H54" s="28"/>
      <c r="I54" s="28"/>
      <c r="P54"/>
      <c r="Q54"/>
    </row>
    <row r="55" spans="1:22" ht="15.75" thickBot="1" x14ac:dyDescent="0.3">
      <c r="A55" s="2"/>
      <c r="B55" s="2"/>
      <c r="C55" s="2"/>
      <c r="D55" s="2"/>
      <c r="E55" s="67"/>
      <c r="F55" s="411" t="s">
        <v>4</v>
      </c>
      <c r="G55" s="412"/>
      <c r="H55" s="411" t="s">
        <v>5</v>
      </c>
      <c r="I55" s="412"/>
      <c r="J55" s="413" t="s">
        <v>6</v>
      </c>
      <c r="K55" s="414"/>
      <c r="L55" s="411" t="s">
        <v>7</v>
      </c>
      <c r="M55" s="412"/>
      <c r="N55" s="375" t="s">
        <v>84</v>
      </c>
      <c r="O55" s="376"/>
      <c r="P55" s="411" t="s">
        <v>8</v>
      </c>
      <c r="Q55" s="412"/>
    </row>
    <row r="56" spans="1:22" x14ac:dyDescent="0.25">
      <c r="A56" s="433" t="s">
        <v>9</v>
      </c>
      <c r="B56" s="435" t="s">
        <v>10</v>
      </c>
      <c r="C56" s="437" t="s">
        <v>11</v>
      </c>
      <c r="D56" s="402" t="s">
        <v>12</v>
      </c>
      <c r="E56"/>
      <c r="F56" s="404" t="s">
        <v>13</v>
      </c>
      <c r="G56" s="379" t="s">
        <v>14</v>
      </c>
      <c r="H56" s="377" t="s">
        <v>13</v>
      </c>
      <c r="I56" s="379" t="s">
        <v>14</v>
      </c>
      <c r="J56" s="429" t="s">
        <v>13</v>
      </c>
      <c r="K56" s="431" t="s">
        <v>14</v>
      </c>
      <c r="L56" s="377" t="s">
        <v>13</v>
      </c>
      <c r="M56" s="379" t="s">
        <v>14</v>
      </c>
      <c r="N56" s="377" t="s">
        <v>13</v>
      </c>
      <c r="O56" s="379" t="s">
        <v>14</v>
      </c>
      <c r="P56" s="377" t="s">
        <v>15</v>
      </c>
      <c r="Q56" s="421" t="s">
        <v>16</v>
      </c>
    </row>
    <row r="57" spans="1:22" ht="15.75" thickBot="1" x14ac:dyDescent="0.3">
      <c r="A57" s="434"/>
      <c r="B57" s="436"/>
      <c r="C57" s="438"/>
      <c r="D57" s="403"/>
      <c r="E57"/>
      <c r="F57" s="405"/>
      <c r="G57" s="380"/>
      <c r="H57" s="378"/>
      <c r="I57" s="380"/>
      <c r="J57" s="430"/>
      <c r="K57" s="432"/>
      <c r="L57" s="378"/>
      <c r="M57" s="380"/>
      <c r="N57" s="378"/>
      <c r="O57" s="380"/>
      <c r="P57" s="378"/>
      <c r="Q57" s="422"/>
    </row>
    <row r="58" spans="1:22" ht="15.75" thickBot="1" x14ac:dyDescent="0.3">
      <c r="A58" s="68" t="s">
        <v>22</v>
      </c>
      <c r="B58" s="69">
        <v>3</v>
      </c>
      <c r="C58" s="70" t="s">
        <v>23</v>
      </c>
      <c r="D58" s="71"/>
      <c r="E58" s="72"/>
      <c r="F58" s="73"/>
      <c r="G58" s="74"/>
      <c r="H58" s="75"/>
      <c r="I58" s="74"/>
      <c r="J58" s="63"/>
      <c r="K58" s="62"/>
      <c r="L58" s="75"/>
      <c r="M58" s="74"/>
      <c r="N58" s="199"/>
      <c r="O58" s="200"/>
      <c r="P58" s="229"/>
      <c r="Q58" s="230"/>
    </row>
    <row r="59" spans="1:22" ht="45" x14ac:dyDescent="0.25">
      <c r="A59" s="76"/>
      <c r="B59" s="77"/>
      <c r="C59" s="78" t="s">
        <v>105</v>
      </c>
      <c r="D59" s="79" t="s">
        <v>92</v>
      </c>
      <c r="E59" s="80"/>
      <c r="F59" s="81"/>
      <c r="G59" s="82"/>
      <c r="H59" s="83"/>
      <c r="I59" s="82"/>
      <c r="J59" s="64">
        <v>1</v>
      </c>
      <c r="K59" s="65">
        <f>SUM(K60:K62)</f>
        <v>0</v>
      </c>
      <c r="L59" s="83"/>
      <c r="M59" s="82"/>
      <c r="N59" s="201"/>
      <c r="O59" s="202"/>
      <c r="P59" s="231">
        <f>F59+H59+J59+L59</f>
        <v>1</v>
      </c>
      <c r="Q59" s="232">
        <f>SUM(Q60:Q62)</f>
        <v>0</v>
      </c>
    </row>
    <row r="60" spans="1:22" x14ac:dyDescent="0.25">
      <c r="A60" s="84"/>
      <c r="B60" s="85"/>
      <c r="C60" s="86" t="s">
        <v>27</v>
      </c>
      <c r="D60" s="87" t="s">
        <v>90</v>
      </c>
      <c r="E60" s="72"/>
      <c r="F60" s="88"/>
      <c r="G60" s="89"/>
      <c r="H60" s="90"/>
      <c r="I60" s="89"/>
      <c r="J60" s="21">
        <v>5</v>
      </c>
      <c r="K60" s="22">
        <f>J60*$C$68</f>
        <v>0</v>
      </c>
      <c r="L60" s="90"/>
      <c r="M60" s="89"/>
      <c r="N60" s="203"/>
      <c r="O60" s="204"/>
      <c r="P60" s="233">
        <f>F60+H60+J60+L60</f>
        <v>5</v>
      </c>
      <c r="Q60" s="234">
        <f t="shared" ref="Q60:Q61" si="4">G60+I60+K60+M60</f>
        <v>0</v>
      </c>
      <c r="V60" s="32"/>
    </row>
    <row r="61" spans="1:22" x14ac:dyDescent="0.25">
      <c r="A61" s="84"/>
      <c r="B61" s="91"/>
      <c r="C61" s="92" t="s">
        <v>28</v>
      </c>
      <c r="D61" s="93" t="s">
        <v>90</v>
      </c>
      <c r="E61" s="72"/>
      <c r="F61" s="94"/>
      <c r="G61" s="95"/>
      <c r="H61" s="96"/>
      <c r="I61" s="95"/>
      <c r="J61" s="23">
        <v>10</v>
      </c>
      <c r="K61" s="24">
        <f>J61*$C$69</f>
        <v>0</v>
      </c>
      <c r="L61" s="96"/>
      <c r="M61" s="95"/>
      <c r="N61" s="205"/>
      <c r="O61" s="206"/>
      <c r="P61" s="235">
        <f t="shared" ref="P61" si="5">F61+H61+J61+L61</f>
        <v>10</v>
      </c>
      <c r="Q61" s="236">
        <f t="shared" si="4"/>
        <v>0</v>
      </c>
      <c r="V61" s="32"/>
    </row>
    <row r="62" spans="1:22" ht="15.75" thickBot="1" x14ac:dyDescent="0.3">
      <c r="A62" s="97"/>
      <c r="B62" s="98"/>
      <c r="C62" s="99" t="s">
        <v>38</v>
      </c>
      <c r="D62" s="100" t="s">
        <v>90</v>
      </c>
      <c r="E62" s="101"/>
      <c r="F62" s="102"/>
      <c r="G62" s="103"/>
      <c r="H62" s="104"/>
      <c r="I62" s="103"/>
      <c r="J62" s="25">
        <v>15</v>
      </c>
      <c r="K62" s="26">
        <f>J62*$C$70</f>
        <v>0</v>
      </c>
      <c r="L62" s="104"/>
      <c r="M62" s="103"/>
      <c r="N62" s="207"/>
      <c r="O62" s="208"/>
      <c r="P62" s="237">
        <f t="shared" ref="P62" si="6">F62+H62+J62+L62</f>
        <v>15</v>
      </c>
      <c r="Q62" s="238">
        <f t="shared" ref="Q62" si="7">G62+I62+K62+M62</f>
        <v>0</v>
      </c>
      <c r="V62" s="32"/>
    </row>
    <row r="63" spans="1:22" ht="39" customHeight="1" thickBot="1" x14ac:dyDescent="0.3">
      <c r="A63" s="423" t="s">
        <v>93</v>
      </c>
      <c r="B63" s="424"/>
      <c r="C63" s="424"/>
      <c r="D63" s="425"/>
      <c r="E63" s="105"/>
      <c r="F63" s="106">
        <f t="shared" ref="F63:Q63" si="8">F59</f>
        <v>0</v>
      </c>
      <c r="G63" s="107">
        <f t="shared" si="8"/>
        <v>0</v>
      </c>
      <c r="H63" s="108">
        <f t="shared" si="8"/>
        <v>0</v>
      </c>
      <c r="I63" s="107">
        <f t="shared" si="8"/>
        <v>0</v>
      </c>
      <c r="J63" s="118">
        <f>SUM(J60:J62)</f>
        <v>30</v>
      </c>
      <c r="K63" s="119">
        <f t="shared" si="8"/>
        <v>0</v>
      </c>
      <c r="L63" s="108">
        <f t="shared" si="8"/>
        <v>0</v>
      </c>
      <c r="M63" s="107">
        <f t="shared" si="8"/>
        <v>0</v>
      </c>
      <c r="N63" s="120"/>
      <c r="O63" s="121"/>
      <c r="P63" s="122">
        <f>SUM(P60:P62)</f>
        <v>30</v>
      </c>
      <c r="Q63" s="123">
        <f t="shared" si="8"/>
        <v>0</v>
      </c>
    </row>
    <row r="64" spans="1:22" ht="15.75" thickBo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</row>
    <row r="65" spans="1:17" ht="38.450000000000003" customHeight="1" thickBot="1" x14ac:dyDescent="0.3">
      <c r="A65" s="426" t="s">
        <v>26</v>
      </c>
      <c r="B65" s="427"/>
      <c r="C65" s="427"/>
      <c r="D65" s="428"/>
      <c r="E65" s="109"/>
      <c r="F65" s="110">
        <f t="shared" ref="F65:Q65" si="9">F51+F63</f>
        <v>109.5</v>
      </c>
      <c r="G65" s="111">
        <f t="shared" si="9"/>
        <v>0</v>
      </c>
      <c r="H65" s="112">
        <f t="shared" si="9"/>
        <v>185</v>
      </c>
      <c r="I65" s="111">
        <f t="shared" si="9"/>
        <v>0</v>
      </c>
      <c r="J65" s="112">
        <f t="shared" si="9"/>
        <v>109.5</v>
      </c>
      <c r="K65" s="111">
        <f t="shared" si="9"/>
        <v>0</v>
      </c>
      <c r="L65" s="112">
        <f t="shared" si="9"/>
        <v>119.5</v>
      </c>
      <c r="M65" s="111">
        <f t="shared" si="9"/>
        <v>0</v>
      </c>
      <c r="N65" s="117">
        <f t="shared" si="9"/>
        <v>89</v>
      </c>
      <c r="O65" s="111">
        <f t="shared" si="9"/>
        <v>0</v>
      </c>
      <c r="P65" s="112">
        <f t="shared" si="9"/>
        <v>612.5</v>
      </c>
      <c r="Q65" s="111">
        <f t="shared" si="9"/>
        <v>0</v>
      </c>
    </row>
    <row r="66" spans="1:17" ht="15.75" thickBot="1" x14ac:dyDescent="0.3">
      <c r="A66"/>
      <c r="B66"/>
      <c r="C66"/>
      <c r="D66"/>
      <c r="E66"/>
      <c r="F66" s="113"/>
      <c r="G66" s="113"/>
      <c r="H66" s="113"/>
      <c r="I66" s="113"/>
      <c r="J66" s="113"/>
      <c r="K66" s="113"/>
      <c r="L66" s="113"/>
      <c r="M66" s="113"/>
      <c r="N66" s="113"/>
      <c r="O66" s="113"/>
      <c r="P66" s="113"/>
      <c r="Q66" s="113"/>
    </row>
    <row r="67" spans="1:17" ht="15" customHeight="1" thickBot="1" x14ac:dyDescent="0.3">
      <c r="A67" s="385" t="s">
        <v>87</v>
      </c>
      <c r="B67" s="386"/>
      <c r="C67" s="387"/>
      <c r="D67" s="114" t="s">
        <v>86</v>
      </c>
      <c r="E67" s="115"/>
      <c r="F67" s="115"/>
      <c r="G67" s="116">
        <f>'DQE-BPU (CL)'!N23</f>
        <v>0</v>
      </c>
      <c r="H67" s="115"/>
      <c r="I67" s="116">
        <f>'DQE-BPU (GR)'!N36</f>
        <v>0</v>
      </c>
      <c r="J67" s="115"/>
      <c r="K67" s="116">
        <f>'DQE-BPU (MLJ)'!N25+'DQE-BPU (MLJ)'!N46</f>
        <v>0</v>
      </c>
      <c r="L67" s="115"/>
      <c r="M67" s="116">
        <f>'DQE-BPU (VPTE)'!N36</f>
        <v>0</v>
      </c>
      <c r="N67" s="115"/>
      <c r="O67" s="116">
        <f>'DQE-BPU (GEN)'!N15</f>
        <v>0</v>
      </c>
      <c r="P67" s="115"/>
      <c r="Q67" s="116">
        <f>Q70-Q65</f>
        <v>0</v>
      </c>
    </row>
    <row r="68" spans="1:17" x14ac:dyDescent="0.25">
      <c r="A68" s="417" t="s">
        <v>29</v>
      </c>
      <c r="B68" s="418"/>
      <c r="C68" s="18"/>
      <c r="D68" s="473" t="s">
        <v>126</v>
      </c>
      <c r="E68" s="115"/>
      <c r="F68" s="115"/>
      <c r="G68" s="474">
        <f>G67</f>
        <v>0</v>
      </c>
      <c r="H68" s="475"/>
      <c r="I68" s="474">
        <f>I67</f>
        <v>0</v>
      </c>
      <c r="J68" s="475"/>
      <c r="K68" s="474">
        <f>K67-K69</f>
        <v>0</v>
      </c>
      <c r="L68" s="475"/>
      <c r="M68" s="474">
        <f>M67</f>
        <v>0</v>
      </c>
      <c r="N68" s="475"/>
      <c r="O68" s="474">
        <f>O67</f>
        <v>0</v>
      </c>
      <c r="P68" s="475"/>
      <c r="Q68" s="474">
        <f>SUM(G68:O68)</f>
        <v>0</v>
      </c>
    </row>
    <row r="69" spans="1:17" x14ac:dyDescent="0.25">
      <c r="A69" s="419" t="s">
        <v>88</v>
      </c>
      <c r="B69" s="420"/>
      <c r="C69" s="19"/>
      <c r="D69" s="473" t="s">
        <v>127</v>
      </c>
      <c r="E69" s="115"/>
      <c r="F69" s="115"/>
      <c r="G69" s="474"/>
      <c r="H69" s="475"/>
      <c r="I69" s="474"/>
      <c r="J69" s="475"/>
      <c r="K69" s="474">
        <f>'DQE-BPU (MLJ)'!N46</f>
        <v>0</v>
      </c>
      <c r="L69" s="475"/>
      <c r="M69" s="474"/>
      <c r="N69" s="475"/>
      <c r="O69" s="474"/>
      <c r="P69" s="475"/>
      <c r="Q69" s="474">
        <f>SUM(G69:O69)</f>
        <v>0</v>
      </c>
    </row>
    <row r="70" spans="1:17" ht="15.75" thickBot="1" x14ac:dyDescent="0.3">
      <c r="A70" s="415" t="s">
        <v>89</v>
      </c>
      <c r="B70" s="416"/>
      <c r="C70" s="20"/>
      <c r="D70" s="114" t="s">
        <v>85</v>
      </c>
      <c r="E70" s="115"/>
      <c r="F70" s="115"/>
      <c r="G70" s="116">
        <f>G65+G67</f>
        <v>0</v>
      </c>
      <c r="H70" s="115"/>
      <c r="I70" s="116">
        <f>I65+I67</f>
        <v>0</v>
      </c>
      <c r="J70" s="115"/>
      <c r="K70" s="116">
        <f>K65+K67</f>
        <v>0</v>
      </c>
      <c r="L70" s="115"/>
      <c r="M70" s="116">
        <f>M65+M67</f>
        <v>0</v>
      </c>
      <c r="N70" s="115"/>
      <c r="O70" s="116">
        <f>O65+O67</f>
        <v>0</v>
      </c>
      <c r="P70" s="115"/>
      <c r="Q70" s="116">
        <f>Q65+'DQE-BPU (GEN)'!N15+'DQE-BPU (CL)'!N23+'DQE-BPU (GR)'!N36+'DQE-BPU (MLJ)'!N25+'DQE-BPU (MLJ)'!N46+'DQE-BPU (VPTE)'!N36</f>
        <v>0</v>
      </c>
    </row>
    <row r="71" spans="1:17" x14ac:dyDescent="0.25">
      <c r="D71"/>
      <c r="E71"/>
      <c r="F71"/>
      <c r="G71"/>
      <c r="H71"/>
      <c r="I71"/>
      <c r="J71"/>
      <c r="K71"/>
      <c r="L71"/>
      <c r="M71"/>
      <c r="N71"/>
      <c r="O71"/>
      <c r="P71"/>
      <c r="Q71"/>
    </row>
    <row r="72" spans="1:17" x14ac:dyDescent="0.25">
      <c r="D72"/>
      <c r="E72"/>
      <c r="F72"/>
      <c r="G72"/>
      <c r="H72"/>
      <c r="I72"/>
      <c r="J72"/>
      <c r="K72"/>
      <c r="L72"/>
      <c r="M72"/>
      <c r="N72"/>
      <c r="O72"/>
      <c r="P72"/>
      <c r="Q72"/>
    </row>
    <row r="73" spans="1:17" x14ac:dyDescent="0.25">
      <c r="Q73" s="66"/>
    </row>
    <row r="74" spans="1:17" x14ac:dyDescent="0.25">
      <c r="Q74" s="66"/>
    </row>
    <row r="75" spans="1:17" x14ac:dyDescent="0.25">
      <c r="Q75" s="66"/>
    </row>
  </sheetData>
  <sheetProtection algorithmName="SHA-512" hashValue="fLugVH4wfuIMqOkgDpxhsVr44t8NIIWakFLXOyA3LdEDrbXEe01xiBQvYiR+TaoTfjPziTFCLUCqieMKpfqmHA==" saltValue="SFgAYNQQdLR0pbbIzxL6Qw==" spinCount="100000" sheet="1" objects="1" scenarios="1"/>
  <mergeCells count="60">
    <mergeCell ref="A70:B70"/>
    <mergeCell ref="A68:B68"/>
    <mergeCell ref="A69:B69"/>
    <mergeCell ref="P56:P57"/>
    <mergeCell ref="Q56:Q57"/>
    <mergeCell ref="A63:D63"/>
    <mergeCell ref="A65:D65"/>
    <mergeCell ref="H56:H57"/>
    <mergeCell ref="I56:I57"/>
    <mergeCell ref="J56:J57"/>
    <mergeCell ref="K56:K57"/>
    <mergeCell ref="L56:L57"/>
    <mergeCell ref="M56:M57"/>
    <mergeCell ref="A56:A57"/>
    <mergeCell ref="B56:B57"/>
    <mergeCell ref="C56:C57"/>
    <mergeCell ref="D56:D57"/>
    <mergeCell ref="F56:F57"/>
    <mergeCell ref="G56:G57"/>
    <mergeCell ref="P10:P11"/>
    <mergeCell ref="Q10:Q11"/>
    <mergeCell ref="A51:D51"/>
    <mergeCell ref="A53:Q53"/>
    <mergeCell ref="A54:F54"/>
    <mergeCell ref="F55:G55"/>
    <mergeCell ref="H55:I55"/>
    <mergeCell ref="J55:K55"/>
    <mergeCell ref="L55:M55"/>
    <mergeCell ref="P55:Q55"/>
    <mergeCell ref="H10:H11"/>
    <mergeCell ref="I10:I11"/>
    <mergeCell ref="J10:J11"/>
    <mergeCell ref="M10:M11"/>
    <mergeCell ref="A10:A11"/>
    <mergeCell ref="B10:B11"/>
    <mergeCell ref="C10:C11"/>
    <mergeCell ref="D10:D11"/>
    <mergeCell ref="F10:F11"/>
    <mergeCell ref="G10:G11"/>
    <mergeCell ref="A67:C67"/>
    <mergeCell ref="P9:Q9"/>
    <mergeCell ref="A1:Q1"/>
    <mergeCell ref="A2:Q2"/>
    <mergeCell ref="A3:Q3"/>
    <mergeCell ref="A5:Q5"/>
    <mergeCell ref="A6:Q6"/>
    <mergeCell ref="A7:Q7"/>
    <mergeCell ref="A8:F8"/>
    <mergeCell ref="F9:G9"/>
    <mergeCell ref="H9:I9"/>
    <mergeCell ref="J9:K9"/>
    <mergeCell ref="L9:M9"/>
    <mergeCell ref="N9:O9"/>
    <mergeCell ref="K10:K11"/>
    <mergeCell ref="L10:L11"/>
    <mergeCell ref="N55:O55"/>
    <mergeCell ref="N56:N57"/>
    <mergeCell ref="O56:O57"/>
    <mergeCell ref="N10:N11"/>
    <mergeCell ref="O10:O11"/>
  </mergeCells>
  <pageMargins left="0.7" right="0.7" top="0.75" bottom="0.75" header="0.3" footer="0.3"/>
  <pageSetup paperSize="9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0E679-E66A-4B6C-A618-573469A88F95}">
  <sheetPr>
    <pageSetUpPr fitToPage="1"/>
  </sheetPr>
  <dimension ref="A1:U17"/>
  <sheetViews>
    <sheetView topLeftCell="A6" zoomScaleNormal="100" workbookViewId="0">
      <selection activeCell="A6" sqref="A6:N6"/>
    </sheetView>
  </sheetViews>
  <sheetFormatPr baseColWidth="10" defaultRowHeight="15" x14ac:dyDescent="0.25"/>
  <cols>
    <col min="2" max="2" width="11.42578125" customWidth="1"/>
    <col min="3" max="3" width="42.42578125" customWidth="1"/>
    <col min="4" max="4" width="22.140625" customWidth="1"/>
    <col min="5" max="5" width="4.28515625" customWidth="1"/>
    <col min="6" max="6" width="8.28515625" bestFit="1" customWidth="1"/>
    <col min="7" max="7" width="12.140625" bestFit="1" customWidth="1"/>
    <col min="8" max="8" width="8.28515625" customWidth="1"/>
    <col min="9" max="9" width="12.140625" bestFit="1" customWidth="1"/>
    <col min="10" max="10" width="10.42578125" bestFit="1" customWidth="1"/>
    <col min="11" max="11" width="12.140625" bestFit="1" customWidth="1"/>
    <col min="12" max="13" width="12.28515625" bestFit="1" customWidth="1"/>
    <col min="14" max="14" width="16" bestFit="1" customWidth="1"/>
    <col min="15" max="15" width="12.28515625" bestFit="1" customWidth="1"/>
    <col min="16" max="16" width="11.42578125" bestFit="1" customWidth="1"/>
    <col min="17" max="17" width="13" bestFit="1" customWidth="1"/>
  </cols>
  <sheetData>
    <row r="1" spans="1:21" ht="73.5" customHeight="1" x14ac:dyDescent="0.25">
      <c r="A1" s="388" t="s">
        <v>0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  <c r="O1" s="6"/>
      <c r="P1" s="6"/>
      <c r="Q1" s="6"/>
    </row>
    <row r="2" spans="1:21" ht="60" customHeight="1" x14ac:dyDescent="0.25">
      <c r="A2" s="389" t="s">
        <v>1</v>
      </c>
      <c r="B2" s="389"/>
      <c r="C2" s="389"/>
      <c r="D2" s="389"/>
      <c r="E2" s="389"/>
      <c r="F2" s="389"/>
      <c r="G2" s="389"/>
      <c r="H2" s="389"/>
      <c r="I2" s="389"/>
      <c r="J2" s="389"/>
      <c r="K2" s="389"/>
      <c r="L2" s="389"/>
      <c r="M2" s="389"/>
      <c r="N2" s="389"/>
      <c r="O2" s="7"/>
      <c r="P2" s="7"/>
      <c r="Q2" s="7"/>
    </row>
    <row r="3" spans="1:21" ht="68.25" customHeight="1" x14ac:dyDescent="0.25">
      <c r="A3" s="388" t="s">
        <v>2</v>
      </c>
      <c r="B3" s="388"/>
      <c r="C3" s="388"/>
      <c r="D3" s="388"/>
      <c r="E3" s="388"/>
      <c r="F3" s="388"/>
      <c r="G3" s="388"/>
      <c r="H3" s="388"/>
      <c r="I3" s="388"/>
      <c r="J3" s="388"/>
      <c r="K3" s="388"/>
      <c r="L3" s="388"/>
      <c r="M3" s="388"/>
      <c r="N3" s="388"/>
      <c r="O3" s="6"/>
      <c r="P3" s="6"/>
      <c r="Q3" s="6"/>
    </row>
    <row r="4" spans="1:21" ht="28.5" customHeight="1" x14ac:dyDescent="0.25">
      <c r="A4" s="124"/>
      <c r="P4" s="1"/>
    </row>
    <row r="5" spans="1:21" ht="74.25" customHeight="1" x14ac:dyDescent="0.25">
      <c r="A5" s="390" t="s">
        <v>123</v>
      </c>
      <c r="B5" s="390"/>
      <c r="C5" s="390"/>
      <c r="D5" s="390"/>
      <c r="E5" s="390"/>
      <c r="F5" s="390"/>
      <c r="G5" s="390"/>
      <c r="H5" s="390"/>
      <c r="I5" s="390"/>
      <c r="J5" s="390"/>
      <c r="K5" s="390"/>
      <c r="L5" s="390"/>
      <c r="M5" s="390"/>
      <c r="N5" s="390"/>
      <c r="O5" s="8"/>
      <c r="P5" s="8"/>
      <c r="Q5" s="8"/>
    </row>
    <row r="6" spans="1:21" ht="100.15" customHeight="1" thickBot="1" x14ac:dyDescent="0.3">
      <c r="A6" s="391" t="s">
        <v>125</v>
      </c>
      <c r="B6" s="391"/>
      <c r="C6" s="391"/>
      <c r="D6" s="391"/>
      <c r="E6" s="391"/>
      <c r="F6" s="391"/>
      <c r="G6" s="391"/>
      <c r="H6" s="391"/>
      <c r="I6" s="391"/>
      <c r="J6" s="391"/>
      <c r="K6" s="391"/>
      <c r="L6" s="391"/>
      <c r="M6" s="391"/>
      <c r="N6" s="391"/>
      <c r="O6" s="9"/>
      <c r="P6" s="9"/>
      <c r="Q6" s="9"/>
      <c r="R6" s="9"/>
      <c r="S6" s="9"/>
      <c r="T6" s="9"/>
      <c r="U6" s="9"/>
    </row>
    <row r="7" spans="1:21" ht="30.75" customHeight="1" thickBot="1" x14ac:dyDescent="0.3">
      <c r="A7" s="460"/>
      <c r="B7" s="460"/>
      <c r="C7" s="460"/>
      <c r="D7" s="460"/>
      <c r="E7" s="460"/>
      <c r="F7" s="375" t="s">
        <v>83</v>
      </c>
      <c r="G7" s="461"/>
      <c r="H7" s="461"/>
      <c r="I7" s="461"/>
      <c r="J7" s="461"/>
      <c r="K7" s="461"/>
      <c r="L7" s="461"/>
      <c r="M7" s="461"/>
      <c r="N7" s="376"/>
      <c r="O7" s="2"/>
      <c r="P7" s="2"/>
      <c r="Q7" s="2"/>
    </row>
    <row r="8" spans="1:21" ht="30.75" customHeight="1" thickBot="1" x14ac:dyDescent="0.3">
      <c r="A8" s="240"/>
      <c r="B8" s="240"/>
      <c r="C8" s="240"/>
      <c r="D8" s="240"/>
      <c r="E8" s="240"/>
      <c r="F8" s="439" t="s">
        <v>61</v>
      </c>
      <c r="G8" s="440"/>
      <c r="H8" s="440"/>
      <c r="I8" s="440"/>
      <c r="J8" s="440"/>
      <c r="K8" s="441"/>
      <c r="L8" s="442" t="s">
        <v>14</v>
      </c>
      <c r="M8" s="443"/>
      <c r="N8" s="444"/>
      <c r="O8" s="2"/>
      <c r="P8" s="2"/>
      <c r="Q8" s="2"/>
    </row>
    <row r="9" spans="1:21" ht="30.75" customHeight="1" thickBot="1" x14ac:dyDescent="0.3">
      <c r="A9" s="2"/>
      <c r="B9" s="2"/>
      <c r="C9" s="2"/>
      <c r="D9" s="2"/>
      <c r="E9" s="67"/>
      <c r="F9" s="445" t="s">
        <v>34</v>
      </c>
      <c r="G9" s="446"/>
      <c r="H9" s="445" t="s">
        <v>35</v>
      </c>
      <c r="I9" s="446"/>
      <c r="J9" s="445" t="s">
        <v>40</v>
      </c>
      <c r="K9" s="446"/>
      <c r="L9" s="447" t="s">
        <v>14</v>
      </c>
      <c r="M9" s="450" t="s">
        <v>62</v>
      </c>
      <c r="N9" s="453" t="s">
        <v>63</v>
      </c>
      <c r="P9" s="2"/>
      <c r="Q9" s="2"/>
    </row>
    <row r="10" spans="1:21" ht="14.45" customHeight="1" x14ac:dyDescent="0.25">
      <c r="A10" s="394" t="s">
        <v>9</v>
      </c>
      <c r="B10" s="396" t="s">
        <v>10</v>
      </c>
      <c r="C10" s="398" t="s">
        <v>11</v>
      </c>
      <c r="D10" s="400" t="s">
        <v>12</v>
      </c>
      <c r="F10" s="456" t="s">
        <v>60</v>
      </c>
      <c r="G10" s="458">
        <f>DPGF!$C$68</f>
        <v>0</v>
      </c>
      <c r="H10" s="456" t="s">
        <v>60</v>
      </c>
      <c r="I10" s="458">
        <f>DPGF!$C$69</f>
        <v>0</v>
      </c>
      <c r="J10" s="456" t="s">
        <v>60</v>
      </c>
      <c r="K10" s="458">
        <f>DPGF!$C$70</f>
        <v>0</v>
      </c>
      <c r="L10" s="448"/>
      <c r="M10" s="451"/>
      <c r="N10" s="454"/>
      <c r="P10" s="2"/>
      <c r="Q10" s="2"/>
    </row>
    <row r="11" spans="1:21" ht="15" customHeight="1" thickBot="1" x14ac:dyDescent="0.3">
      <c r="A11" s="395"/>
      <c r="B11" s="397"/>
      <c r="C11" s="399"/>
      <c r="D11" s="401"/>
      <c r="F11" s="457"/>
      <c r="G11" s="459"/>
      <c r="H11" s="457"/>
      <c r="I11" s="459"/>
      <c r="J11" s="457"/>
      <c r="K11" s="459"/>
      <c r="L11" s="449"/>
      <c r="M11" s="452"/>
      <c r="N11" s="455"/>
      <c r="P11" s="2"/>
      <c r="Q11" s="2"/>
    </row>
    <row r="12" spans="1:21" ht="15.75" thickBot="1" x14ac:dyDescent="0.3">
      <c r="A12" s="241" t="s">
        <v>17</v>
      </c>
      <c r="B12" s="242"/>
      <c r="C12" s="243" t="s">
        <v>18</v>
      </c>
      <c r="D12" s="244"/>
      <c r="F12" s="129"/>
      <c r="G12" s="245"/>
      <c r="H12" s="129"/>
      <c r="I12" s="245"/>
      <c r="J12" s="129"/>
      <c r="K12" s="245"/>
      <c r="L12" s="132"/>
      <c r="M12" s="246"/>
      <c r="N12" s="133"/>
      <c r="P12" s="2"/>
      <c r="Q12" s="2"/>
    </row>
    <row r="13" spans="1:21" ht="30" x14ac:dyDescent="0.25">
      <c r="A13" s="10" t="s">
        <v>43</v>
      </c>
      <c r="B13" s="11" t="s">
        <v>57</v>
      </c>
      <c r="C13" s="12" t="s">
        <v>55</v>
      </c>
      <c r="D13" s="13" t="s">
        <v>103</v>
      </c>
      <c r="F13" s="247">
        <v>2</v>
      </c>
      <c r="G13" s="248">
        <f>G10*F13</f>
        <v>0</v>
      </c>
      <c r="H13" s="249">
        <v>5</v>
      </c>
      <c r="I13" s="250">
        <f>I10*H13</f>
        <v>0</v>
      </c>
      <c r="J13" s="249">
        <v>10</v>
      </c>
      <c r="K13" s="250">
        <f>K10*J13</f>
        <v>0</v>
      </c>
      <c r="L13" s="251">
        <f>G13+I13+K13</f>
        <v>0</v>
      </c>
      <c r="M13" s="252">
        <v>4</v>
      </c>
      <c r="N13" s="253">
        <f t="shared" ref="N13" si="0">L13*M13</f>
        <v>0</v>
      </c>
      <c r="P13" s="2"/>
      <c r="Q13" s="2"/>
    </row>
    <row r="14" spans="1:21" ht="30.75" thickBot="1" x14ac:dyDescent="0.3">
      <c r="A14" s="10" t="s">
        <v>42</v>
      </c>
      <c r="B14" s="11" t="s">
        <v>58</v>
      </c>
      <c r="C14" s="12" t="s">
        <v>56</v>
      </c>
      <c r="D14" s="13" t="s">
        <v>103</v>
      </c>
      <c r="E14" s="14"/>
      <c r="F14" s="254">
        <v>2</v>
      </c>
      <c r="G14" s="255">
        <f>G10*F14</f>
        <v>0</v>
      </c>
      <c r="H14" s="254">
        <v>5</v>
      </c>
      <c r="I14" s="255">
        <f>I10*H14</f>
        <v>0</v>
      </c>
      <c r="J14" s="254">
        <v>10</v>
      </c>
      <c r="K14" s="255">
        <f>K10*J14</f>
        <v>0</v>
      </c>
      <c r="L14" s="256">
        <f t="shared" ref="L14" si="1">G14+I14+K14</f>
        <v>0</v>
      </c>
      <c r="M14" s="257">
        <v>4</v>
      </c>
      <c r="N14" s="258">
        <f>L14*M14</f>
        <v>0</v>
      </c>
    </row>
    <row r="15" spans="1:21" ht="30.6" customHeight="1" thickBot="1" x14ac:dyDescent="0.3">
      <c r="A15" s="426" t="s">
        <v>46</v>
      </c>
      <c r="B15" s="427"/>
      <c r="C15" s="427"/>
      <c r="D15" s="428"/>
      <c r="F15" s="5">
        <f t="shared" ref="F15:N15" si="2">SUM(F13:F14)</f>
        <v>4</v>
      </c>
      <c r="G15" s="3">
        <f t="shared" si="2"/>
        <v>0</v>
      </c>
      <c r="H15" s="5">
        <f t="shared" si="2"/>
        <v>10</v>
      </c>
      <c r="I15" s="3">
        <f t="shared" si="2"/>
        <v>0</v>
      </c>
      <c r="J15" s="5">
        <f t="shared" si="2"/>
        <v>20</v>
      </c>
      <c r="K15" s="3">
        <f t="shared" si="2"/>
        <v>0</v>
      </c>
      <c r="L15" s="15">
        <f t="shared" si="2"/>
        <v>0</v>
      </c>
      <c r="M15" s="17">
        <f t="shared" si="2"/>
        <v>8</v>
      </c>
      <c r="N15" s="16">
        <f t="shared" si="2"/>
        <v>0</v>
      </c>
    </row>
    <row r="17" spans="14:14" x14ac:dyDescent="0.25">
      <c r="N17" s="4"/>
    </row>
  </sheetData>
  <sheetProtection algorithmName="SHA-512" hashValue="HhykXd55KN8pHTh7tNAcPpl3xXWV0nlOMnluXFQkte7s5dwZSenj9goE2AOaZmUktlS1k+0OL+e1Hxh6PskXKQ==" saltValue="e9EdEEEtBAICB9mLbFMC3w==" spinCount="100000" sheet="1" objects="1" scenarios="1"/>
  <mergeCells count="26">
    <mergeCell ref="A7:E7"/>
    <mergeCell ref="F7:N7"/>
    <mergeCell ref="A1:N1"/>
    <mergeCell ref="A2:N2"/>
    <mergeCell ref="A3:N3"/>
    <mergeCell ref="A5:N5"/>
    <mergeCell ref="A6:N6"/>
    <mergeCell ref="F8:K8"/>
    <mergeCell ref="L8:N8"/>
    <mergeCell ref="F9:G9"/>
    <mergeCell ref="H9:I9"/>
    <mergeCell ref="J9:K9"/>
    <mergeCell ref="L9:L11"/>
    <mergeCell ref="M9:M11"/>
    <mergeCell ref="N9:N11"/>
    <mergeCell ref="H10:H11"/>
    <mergeCell ref="I10:I11"/>
    <mergeCell ref="J10:J11"/>
    <mergeCell ref="K10:K11"/>
    <mergeCell ref="F10:F11"/>
    <mergeCell ref="G10:G11"/>
    <mergeCell ref="A15:D15"/>
    <mergeCell ref="A10:A11"/>
    <mergeCell ref="B10:B11"/>
    <mergeCell ref="C10:C11"/>
    <mergeCell ref="D10:D11"/>
  </mergeCells>
  <pageMargins left="0.7" right="0.7" top="0.75" bottom="0.75" header="0.3" footer="0.3"/>
  <pageSetup paperSize="9" scale="4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4E32C-01EA-4C09-B9F6-D37E837A1B19}">
  <sheetPr>
    <pageSetUpPr fitToPage="1"/>
  </sheetPr>
  <dimension ref="A1:U25"/>
  <sheetViews>
    <sheetView topLeftCell="A6" zoomScaleNormal="100" workbookViewId="0">
      <selection activeCell="A5" sqref="A5:N5"/>
    </sheetView>
  </sheetViews>
  <sheetFormatPr baseColWidth="10" defaultRowHeight="15" x14ac:dyDescent="0.25"/>
  <cols>
    <col min="2" max="2" width="11.42578125" customWidth="1"/>
    <col min="3" max="3" width="42.42578125" customWidth="1"/>
    <col min="4" max="4" width="22.140625" customWidth="1"/>
    <col min="5" max="5" width="4.28515625" customWidth="1"/>
    <col min="6" max="6" width="8.28515625" bestFit="1" customWidth="1"/>
    <col min="7" max="7" width="12.140625" bestFit="1" customWidth="1"/>
    <col min="8" max="8" width="8.28515625" customWidth="1"/>
    <col min="9" max="9" width="12.140625" bestFit="1" customWidth="1"/>
    <col min="10" max="10" width="10.42578125" bestFit="1" customWidth="1"/>
    <col min="11" max="11" width="12.140625" bestFit="1" customWidth="1"/>
    <col min="12" max="13" width="12.28515625" bestFit="1" customWidth="1"/>
    <col min="14" max="14" width="16" bestFit="1" customWidth="1"/>
    <col min="15" max="15" width="12.28515625" bestFit="1" customWidth="1"/>
    <col min="16" max="16" width="11.42578125" bestFit="1" customWidth="1"/>
    <col min="17" max="17" width="13" bestFit="1" customWidth="1"/>
  </cols>
  <sheetData>
    <row r="1" spans="1:21" ht="73.5" customHeight="1" x14ac:dyDescent="0.25">
      <c r="A1" s="388" t="s">
        <v>0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  <c r="O1" s="6"/>
      <c r="P1" s="6"/>
      <c r="Q1" s="6"/>
    </row>
    <row r="2" spans="1:21" ht="60" customHeight="1" x14ac:dyDescent="0.25">
      <c r="A2" s="389" t="s">
        <v>1</v>
      </c>
      <c r="B2" s="389"/>
      <c r="C2" s="389"/>
      <c r="D2" s="389"/>
      <c r="E2" s="389"/>
      <c r="F2" s="389"/>
      <c r="G2" s="389"/>
      <c r="H2" s="389"/>
      <c r="I2" s="389"/>
      <c r="J2" s="389"/>
      <c r="K2" s="389"/>
      <c r="L2" s="389"/>
      <c r="M2" s="389"/>
      <c r="N2" s="389"/>
      <c r="O2" s="7"/>
      <c r="P2" s="7"/>
      <c r="Q2" s="7"/>
    </row>
    <row r="3" spans="1:21" ht="68.25" customHeight="1" x14ac:dyDescent="0.25">
      <c r="A3" s="388" t="s">
        <v>2</v>
      </c>
      <c r="B3" s="388"/>
      <c r="C3" s="388"/>
      <c r="D3" s="388"/>
      <c r="E3" s="388"/>
      <c r="F3" s="388"/>
      <c r="G3" s="388"/>
      <c r="H3" s="388"/>
      <c r="I3" s="388"/>
      <c r="J3" s="388"/>
      <c r="K3" s="388"/>
      <c r="L3" s="388"/>
      <c r="M3" s="388"/>
      <c r="N3" s="388"/>
      <c r="O3" s="6"/>
      <c r="P3" s="6"/>
      <c r="Q3" s="6"/>
    </row>
    <row r="4" spans="1:21" ht="28.5" customHeight="1" x14ac:dyDescent="0.25">
      <c r="A4" s="124"/>
      <c r="P4" s="1"/>
    </row>
    <row r="5" spans="1:21" ht="78.75" customHeight="1" x14ac:dyDescent="0.25">
      <c r="A5" s="390" t="s">
        <v>122</v>
      </c>
      <c r="B5" s="390"/>
      <c r="C5" s="390"/>
      <c r="D5" s="390"/>
      <c r="E5" s="390"/>
      <c r="F5" s="390"/>
      <c r="G5" s="390"/>
      <c r="H5" s="390"/>
      <c r="I5" s="390"/>
      <c r="J5" s="390"/>
      <c r="K5" s="390"/>
      <c r="L5" s="390"/>
      <c r="M5" s="390"/>
      <c r="N5" s="390"/>
      <c r="O5" s="8"/>
      <c r="P5" s="8"/>
      <c r="Q5" s="8"/>
    </row>
    <row r="6" spans="1:21" ht="100.15" customHeight="1" thickBot="1" x14ac:dyDescent="0.3">
      <c r="A6" s="391" t="s">
        <v>125</v>
      </c>
      <c r="B6" s="391"/>
      <c r="C6" s="391"/>
      <c r="D6" s="391"/>
      <c r="E6" s="391"/>
      <c r="F6" s="391"/>
      <c r="G6" s="391"/>
      <c r="H6" s="391"/>
      <c r="I6" s="391"/>
      <c r="J6" s="391"/>
      <c r="K6" s="391"/>
      <c r="L6" s="391"/>
      <c r="M6" s="391"/>
      <c r="N6" s="391"/>
      <c r="O6" s="9"/>
      <c r="P6" s="9"/>
      <c r="Q6" s="9"/>
      <c r="R6" s="9"/>
      <c r="S6" s="9"/>
      <c r="T6" s="9"/>
      <c r="U6" s="9"/>
    </row>
    <row r="7" spans="1:21" ht="30.75" customHeight="1" thickBot="1" x14ac:dyDescent="0.3">
      <c r="A7" s="460"/>
      <c r="B7" s="460"/>
      <c r="C7" s="460"/>
      <c r="D7" s="460"/>
      <c r="E7" s="460"/>
      <c r="F7" s="375" t="s">
        <v>4</v>
      </c>
      <c r="G7" s="461"/>
      <c r="H7" s="461"/>
      <c r="I7" s="461"/>
      <c r="J7" s="461"/>
      <c r="K7" s="461"/>
      <c r="L7" s="461"/>
      <c r="M7" s="461"/>
      <c r="N7" s="376"/>
      <c r="O7" s="2"/>
      <c r="P7" s="2"/>
      <c r="Q7" s="2"/>
    </row>
    <row r="8" spans="1:21" ht="30.75" customHeight="1" thickBot="1" x14ac:dyDescent="0.3">
      <c r="A8" s="240"/>
      <c r="B8" s="240"/>
      <c r="C8" s="240"/>
      <c r="D8" s="240"/>
      <c r="E8" s="240"/>
      <c r="F8" s="439" t="s">
        <v>61</v>
      </c>
      <c r="G8" s="440"/>
      <c r="H8" s="440"/>
      <c r="I8" s="440"/>
      <c r="J8" s="440"/>
      <c r="K8" s="441"/>
      <c r="L8" s="442" t="s">
        <v>14</v>
      </c>
      <c r="M8" s="443"/>
      <c r="N8" s="444"/>
      <c r="O8" s="2"/>
      <c r="P8" s="2"/>
      <c r="Q8" s="2"/>
    </row>
    <row r="9" spans="1:21" ht="30.75" customHeight="1" thickBot="1" x14ac:dyDescent="0.3">
      <c r="A9" s="2"/>
      <c r="B9" s="2"/>
      <c r="C9" s="2"/>
      <c r="D9" s="2"/>
      <c r="E9" s="67"/>
      <c r="F9" s="445" t="s">
        <v>34</v>
      </c>
      <c r="G9" s="446"/>
      <c r="H9" s="445" t="s">
        <v>35</v>
      </c>
      <c r="I9" s="446"/>
      <c r="J9" s="445" t="s">
        <v>40</v>
      </c>
      <c r="K9" s="446"/>
      <c r="L9" s="447" t="s">
        <v>14</v>
      </c>
      <c r="M9" s="450" t="s">
        <v>62</v>
      </c>
      <c r="N9" s="453" t="s">
        <v>63</v>
      </c>
      <c r="P9" s="2"/>
      <c r="Q9" s="2"/>
    </row>
    <row r="10" spans="1:21" ht="14.45" customHeight="1" x14ac:dyDescent="0.25">
      <c r="A10" s="394" t="s">
        <v>9</v>
      </c>
      <c r="B10" s="396" t="s">
        <v>10</v>
      </c>
      <c r="C10" s="398" t="s">
        <v>11</v>
      </c>
      <c r="D10" s="400" t="s">
        <v>12</v>
      </c>
      <c r="F10" s="456" t="s">
        <v>60</v>
      </c>
      <c r="G10" s="458">
        <f>DPGF!$C$68</f>
        <v>0</v>
      </c>
      <c r="H10" s="456" t="s">
        <v>60</v>
      </c>
      <c r="I10" s="458">
        <f>DPGF!$C$69</f>
        <v>0</v>
      </c>
      <c r="J10" s="456" t="s">
        <v>60</v>
      </c>
      <c r="K10" s="458">
        <f>DPGF!$C$70</f>
        <v>0</v>
      </c>
      <c r="L10" s="448"/>
      <c r="M10" s="451"/>
      <c r="N10" s="454"/>
      <c r="P10" s="2"/>
      <c r="Q10" s="2"/>
    </row>
    <row r="11" spans="1:21" ht="15" customHeight="1" thickBot="1" x14ac:dyDescent="0.3">
      <c r="A11" s="395"/>
      <c r="B11" s="397"/>
      <c r="C11" s="399"/>
      <c r="D11" s="401"/>
      <c r="F11" s="457"/>
      <c r="G11" s="459"/>
      <c r="H11" s="457"/>
      <c r="I11" s="459"/>
      <c r="J11" s="457"/>
      <c r="K11" s="459"/>
      <c r="L11" s="449"/>
      <c r="M11" s="452"/>
      <c r="N11" s="455"/>
      <c r="P11" s="2"/>
      <c r="Q11" s="2"/>
    </row>
    <row r="12" spans="1:21" ht="15.75" thickBot="1" x14ac:dyDescent="0.3">
      <c r="A12" s="259" t="s">
        <v>19</v>
      </c>
      <c r="B12" s="260"/>
      <c r="C12" s="261" t="s">
        <v>20</v>
      </c>
      <c r="D12" s="262"/>
      <c r="F12" s="129"/>
      <c r="G12" s="245"/>
      <c r="H12" s="129"/>
      <c r="I12" s="245"/>
      <c r="J12" s="129"/>
      <c r="K12" s="245"/>
      <c r="L12" s="132"/>
      <c r="M12" s="246"/>
      <c r="N12" s="133"/>
      <c r="P12" s="2"/>
      <c r="Q12" s="2"/>
    </row>
    <row r="13" spans="1:21" ht="45" x14ac:dyDescent="0.25">
      <c r="A13" s="135"/>
      <c r="B13" s="136" t="s">
        <v>64</v>
      </c>
      <c r="C13" s="263" t="s">
        <v>59</v>
      </c>
      <c r="D13" s="264" t="s">
        <v>103</v>
      </c>
      <c r="F13" s="249">
        <v>2.5</v>
      </c>
      <c r="G13" s="250">
        <f>F13*G$10</f>
        <v>0</v>
      </c>
      <c r="H13" s="249">
        <v>5</v>
      </c>
      <c r="I13" s="250">
        <f>H13*I$10</f>
        <v>0</v>
      </c>
      <c r="J13" s="249">
        <v>5</v>
      </c>
      <c r="K13" s="250">
        <f>J13*K$10</f>
        <v>0</v>
      </c>
      <c r="L13" s="251">
        <f>G13+I13+K13</f>
        <v>0</v>
      </c>
      <c r="M13" s="252">
        <v>4</v>
      </c>
      <c r="N13" s="253">
        <f>L13*M13</f>
        <v>0</v>
      </c>
      <c r="P13" s="2"/>
      <c r="Q13" s="2"/>
    </row>
    <row r="14" spans="1:21" x14ac:dyDescent="0.25">
      <c r="A14" s="142"/>
      <c r="B14" s="265" t="s">
        <v>65</v>
      </c>
      <c r="C14" s="266" t="s">
        <v>47</v>
      </c>
      <c r="D14" s="267" t="s">
        <v>103</v>
      </c>
      <c r="E14" s="14"/>
      <c r="F14" s="294">
        <v>0</v>
      </c>
      <c r="G14" s="295">
        <f t="shared" ref="G14:G18" si="0">F14*G$10</f>
        <v>0</v>
      </c>
      <c r="H14" s="294">
        <v>1</v>
      </c>
      <c r="I14" s="296">
        <f t="shared" ref="I14:I18" si="1">H14*I$10</f>
        <v>0</v>
      </c>
      <c r="J14" s="294">
        <v>1.3</v>
      </c>
      <c r="K14" s="296">
        <f t="shared" ref="K14:K18" si="2">J14*K$10</f>
        <v>0</v>
      </c>
      <c r="L14" s="297">
        <f t="shared" ref="L14:L18" si="3">G14+I14+K14</f>
        <v>0</v>
      </c>
      <c r="M14" s="298">
        <v>1</v>
      </c>
      <c r="N14" s="299">
        <f t="shared" ref="N14:N18" si="4">L14*M14</f>
        <v>0</v>
      </c>
      <c r="P14" s="2"/>
      <c r="Q14" s="2"/>
    </row>
    <row r="15" spans="1:21" x14ac:dyDescent="0.25">
      <c r="A15" s="142"/>
      <c r="B15" s="268" t="s">
        <v>66</v>
      </c>
      <c r="C15" s="269" t="s">
        <v>48</v>
      </c>
      <c r="D15" s="270" t="s">
        <v>103</v>
      </c>
      <c r="E15" s="14"/>
      <c r="F15" s="300">
        <v>0</v>
      </c>
      <c r="G15" s="301">
        <f t="shared" si="0"/>
        <v>0</v>
      </c>
      <c r="H15" s="300">
        <v>1</v>
      </c>
      <c r="I15" s="302">
        <f t="shared" si="1"/>
        <v>0</v>
      </c>
      <c r="J15" s="300">
        <v>1.7</v>
      </c>
      <c r="K15" s="302">
        <f t="shared" si="2"/>
        <v>0</v>
      </c>
      <c r="L15" s="303">
        <f t="shared" si="3"/>
        <v>0</v>
      </c>
      <c r="M15" s="304">
        <v>1</v>
      </c>
      <c r="N15" s="305">
        <f t="shared" si="4"/>
        <v>0</v>
      </c>
    </row>
    <row r="16" spans="1:21" ht="15.75" thickBot="1" x14ac:dyDescent="0.3">
      <c r="A16" s="171"/>
      <c r="B16" s="271" t="s">
        <v>67</v>
      </c>
      <c r="C16" s="272" t="s">
        <v>49</v>
      </c>
      <c r="D16" s="273" t="s">
        <v>103</v>
      </c>
      <c r="E16" s="14"/>
      <c r="F16" s="254">
        <v>0</v>
      </c>
      <c r="G16" s="306">
        <f t="shared" si="0"/>
        <v>0</v>
      </c>
      <c r="H16" s="254">
        <v>1</v>
      </c>
      <c r="I16" s="307">
        <f t="shared" si="1"/>
        <v>0</v>
      </c>
      <c r="J16" s="254">
        <v>1.7</v>
      </c>
      <c r="K16" s="307">
        <f t="shared" si="2"/>
        <v>0</v>
      </c>
      <c r="L16" s="308">
        <f t="shared" si="3"/>
        <v>0</v>
      </c>
      <c r="M16" s="309">
        <v>1</v>
      </c>
      <c r="N16" s="310">
        <f t="shared" si="4"/>
        <v>0</v>
      </c>
    </row>
    <row r="17" spans="1:14" ht="45" x14ac:dyDescent="0.25">
      <c r="A17" s="135"/>
      <c r="B17" s="136" t="s">
        <v>68</v>
      </c>
      <c r="C17" s="263" t="s">
        <v>50</v>
      </c>
      <c r="D17" s="264" t="s">
        <v>102</v>
      </c>
      <c r="E17" s="14"/>
      <c r="F17" s="311">
        <v>6</v>
      </c>
      <c r="G17" s="312">
        <f t="shared" si="0"/>
        <v>0</v>
      </c>
      <c r="H17" s="311">
        <v>18</v>
      </c>
      <c r="I17" s="312">
        <f t="shared" si="1"/>
        <v>0</v>
      </c>
      <c r="J17" s="311">
        <v>24</v>
      </c>
      <c r="K17" s="312">
        <f t="shared" si="2"/>
        <v>0</v>
      </c>
      <c r="L17" s="313">
        <f t="shared" si="3"/>
        <v>0</v>
      </c>
      <c r="M17" s="314">
        <v>3</v>
      </c>
      <c r="N17" s="315">
        <f t="shared" si="4"/>
        <v>0</v>
      </c>
    </row>
    <row r="18" spans="1:14" ht="45.75" thickBot="1" x14ac:dyDescent="0.3">
      <c r="A18" s="171"/>
      <c r="B18" s="274" t="s">
        <v>69</v>
      </c>
      <c r="C18" s="275" t="s">
        <v>51</v>
      </c>
      <c r="D18" s="276" t="s">
        <v>102</v>
      </c>
      <c r="E18" s="14"/>
      <c r="F18" s="254">
        <v>2</v>
      </c>
      <c r="G18" s="255">
        <f t="shared" si="0"/>
        <v>0</v>
      </c>
      <c r="H18" s="254">
        <v>6</v>
      </c>
      <c r="I18" s="255">
        <f t="shared" si="1"/>
        <v>0</v>
      </c>
      <c r="J18" s="254">
        <v>7</v>
      </c>
      <c r="K18" s="255">
        <f t="shared" si="2"/>
        <v>0</v>
      </c>
      <c r="L18" s="256">
        <f t="shared" si="3"/>
        <v>0</v>
      </c>
      <c r="M18" s="257">
        <v>1</v>
      </c>
      <c r="N18" s="258">
        <f t="shared" si="4"/>
        <v>0</v>
      </c>
    </row>
    <row r="19" spans="1:14" ht="15.75" thickBot="1" x14ac:dyDescent="0.3">
      <c r="A19" s="277"/>
      <c r="B19" s="242"/>
      <c r="C19" s="278" t="s">
        <v>54</v>
      </c>
      <c r="D19" s="279"/>
      <c r="E19" s="280"/>
      <c r="F19" s="30"/>
      <c r="G19" s="316"/>
      <c r="H19" s="30"/>
      <c r="I19" s="317"/>
      <c r="J19" s="30"/>
      <c r="K19" s="317"/>
      <c r="L19" s="30"/>
      <c r="M19" s="318"/>
      <c r="N19" s="31"/>
    </row>
    <row r="20" spans="1:14" x14ac:dyDescent="0.25">
      <c r="A20" s="142"/>
      <c r="B20" s="281" t="s">
        <v>70</v>
      </c>
      <c r="C20" s="282" t="s">
        <v>34</v>
      </c>
      <c r="D20" s="283" t="s">
        <v>41</v>
      </c>
      <c r="E20" s="284"/>
      <c r="F20" s="319">
        <v>0.5</v>
      </c>
      <c r="G20" s="320">
        <f>F20*G$10</f>
        <v>0</v>
      </c>
      <c r="H20" s="319"/>
      <c r="I20" s="320"/>
      <c r="J20" s="319"/>
      <c r="K20" s="320"/>
      <c r="L20" s="321">
        <f t="shared" ref="L20:L22" si="5">G20+I20+K20</f>
        <v>0</v>
      </c>
      <c r="M20" s="257">
        <v>32</v>
      </c>
      <c r="N20" s="322">
        <f t="shared" ref="N20:N22" si="6">L20*M20</f>
        <v>0</v>
      </c>
    </row>
    <row r="21" spans="1:14" x14ac:dyDescent="0.25">
      <c r="A21" s="142"/>
      <c r="B21" s="268" t="s">
        <v>71</v>
      </c>
      <c r="C21" s="269" t="s">
        <v>35</v>
      </c>
      <c r="D21" s="270" t="s">
        <v>41</v>
      </c>
      <c r="E21" s="284"/>
      <c r="F21" s="323"/>
      <c r="G21" s="301"/>
      <c r="H21" s="323">
        <v>0.5</v>
      </c>
      <c r="I21" s="302">
        <f>H21*I$10</f>
        <v>0</v>
      </c>
      <c r="J21" s="323"/>
      <c r="K21" s="302"/>
      <c r="L21" s="303">
        <f t="shared" si="5"/>
        <v>0</v>
      </c>
      <c r="M21" s="304">
        <v>32</v>
      </c>
      <c r="N21" s="305">
        <f t="shared" si="6"/>
        <v>0</v>
      </c>
    </row>
    <row r="22" spans="1:14" ht="15.75" thickBot="1" x14ac:dyDescent="0.3">
      <c r="A22" s="171"/>
      <c r="B22" s="285" t="s">
        <v>72</v>
      </c>
      <c r="C22" s="286" t="s">
        <v>40</v>
      </c>
      <c r="D22" s="287" t="s">
        <v>41</v>
      </c>
      <c r="E22" s="288"/>
      <c r="F22" s="324"/>
      <c r="G22" s="325"/>
      <c r="H22" s="324"/>
      <c r="I22" s="326"/>
      <c r="J22" s="324">
        <v>0.5</v>
      </c>
      <c r="K22" s="326">
        <f>J22*K$10</f>
        <v>0</v>
      </c>
      <c r="L22" s="327">
        <f t="shared" si="5"/>
        <v>0</v>
      </c>
      <c r="M22" s="309">
        <v>32</v>
      </c>
      <c r="N22" s="310">
        <f t="shared" si="6"/>
        <v>0</v>
      </c>
    </row>
    <row r="23" spans="1:14" ht="30.6" customHeight="1" thickBot="1" x14ac:dyDescent="0.3">
      <c r="A23" s="426" t="s">
        <v>74</v>
      </c>
      <c r="B23" s="427"/>
      <c r="C23" s="427"/>
      <c r="D23" s="428"/>
      <c r="F23" s="289">
        <f>SUM(F12:F22)</f>
        <v>11</v>
      </c>
      <c r="G23" s="290">
        <f>SUM(G13:G22)</f>
        <v>0</v>
      </c>
      <c r="H23" s="289">
        <f>SUM(H12:H22)</f>
        <v>32.5</v>
      </c>
      <c r="I23" s="290">
        <f>SUM(I13:I22)</f>
        <v>0</v>
      </c>
      <c r="J23" s="289">
        <f>SUM(J12:J22)</f>
        <v>41.2</v>
      </c>
      <c r="K23" s="290">
        <f>SUM(K13:K22)</f>
        <v>0</v>
      </c>
      <c r="L23" s="291">
        <f>SUM(L13:L22)</f>
        <v>0</v>
      </c>
      <c r="M23" s="292">
        <f>SUM(M13:M22)</f>
        <v>107</v>
      </c>
      <c r="N23" s="293">
        <f>SUM(N13:N22)</f>
        <v>0</v>
      </c>
    </row>
    <row r="25" spans="1:14" x14ac:dyDescent="0.25">
      <c r="N25" s="4"/>
    </row>
  </sheetData>
  <sheetProtection algorithmName="SHA-512" hashValue="Pdkm+QHO723fA6IDMW00gsj1pZTJLmLcRwMF8/V8QfTpbvfxTBfq3RDNOCvWdRRaxpIpvDpO/1HDLJQd8RvNOw==" saltValue="HOV3hd26q/WIPJxt0jgVyw==" spinCount="100000" sheet="1" objects="1" scenarios="1"/>
  <mergeCells count="26">
    <mergeCell ref="A7:E7"/>
    <mergeCell ref="A23:D23"/>
    <mergeCell ref="F7:N7"/>
    <mergeCell ref="A1:N1"/>
    <mergeCell ref="A2:N2"/>
    <mergeCell ref="A3:N3"/>
    <mergeCell ref="A5:N5"/>
    <mergeCell ref="A6:N6"/>
    <mergeCell ref="L9:L11"/>
    <mergeCell ref="M9:M11"/>
    <mergeCell ref="N9:N11"/>
    <mergeCell ref="L8:N8"/>
    <mergeCell ref="A10:A11"/>
    <mergeCell ref="B10:B11"/>
    <mergeCell ref="C10:C11"/>
    <mergeCell ref="D10:D11"/>
    <mergeCell ref="K10:K11"/>
    <mergeCell ref="F8:K8"/>
    <mergeCell ref="F9:G9"/>
    <mergeCell ref="H9:I9"/>
    <mergeCell ref="J9:K9"/>
    <mergeCell ref="F10:F11"/>
    <mergeCell ref="G10:G11"/>
    <mergeCell ref="H10:H11"/>
    <mergeCell ref="I10:I11"/>
    <mergeCell ref="J10:J11"/>
  </mergeCells>
  <pageMargins left="0.7" right="0.7" top="0.75" bottom="0.75" header="0.3" footer="0.3"/>
  <pageSetup paperSize="9" scale="4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F5F05-C82F-4758-B4DC-9DC6C27693CE}">
  <sheetPr>
    <pageSetUpPr fitToPage="1"/>
  </sheetPr>
  <dimension ref="A1:U38"/>
  <sheetViews>
    <sheetView topLeftCell="A18" zoomScale="90" zoomScaleNormal="90" workbookViewId="0">
      <selection activeCell="A5" sqref="A5:N5"/>
    </sheetView>
  </sheetViews>
  <sheetFormatPr baseColWidth="10" defaultRowHeight="15" x14ac:dyDescent="0.25"/>
  <cols>
    <col min="2" max="2" width="11.42578125" customWidth="1"/>
    <col min="3" max="3" width="42.42578125" customWidth="1"/>
    <col min="4" max="4" width="22.140625" customWidth="1"/>
    <col min="5" max="5" width="4.28515625" customWidth="1"/>
    <col min="6" max="6" width="8.28515625" bestFit="1" customWidth="1"/>
    <col min="7" max="7" width="12.5703125" bestFit="1" customWidth="1"/>
    <col min="8" max="8" width="8.28515625" customWidth="1"/>
    <col min="9" max="9" width="12.5703125" bestFit="1" customWidth="1"/>
    <col min="10" max="10" width="10.42578125" bestFit="1" customWidth="1"/>
    <col min="11" max="11" width="12.5703125" bestFit="1" customWidth="1"/>
    <col min="12" max="12" width="13" bestFit="1" customWidth="1"/>
    <col min="13" max="13" width="12.28515625" bestFit="1" customWidth="1"/>
    <col min="14" max="14" width="16" bestFit="1" customWidth="1"/>
    <col min="15" max="15" width="12.28515625" bestFit="1" customWidth="1"/>
    <col min="16" max="16" width="11.42578125" bestFit="1" customWidth="1"/>
    <col min="17" max="17" width="13" bestFit="1" customWidth="1"/>
  </cols>
  <sheetData>
    <row r="1" spans="1:21" ht="73.5" customHeight="1" x14ac:dyDescent="0.25">
      <c r="A1" s="388" t="s">
        <v>0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  <c r="O1" s="6"/>
      <c r="P1" s="6"/>
      <c r="Q1" s="6"/>
    </row>
    <row r="2" spans="1:21" ht="60" customHeight="1" x14ac:dyDescent="0.25">
      <c r="A2" s="389" t="s">
        <v>1</v>
      </c>
      <c r="B2" s="389"/>
      <c r="C2" s="389"/>
      <c r="D2" s="389"/>
      <c r="E2" s="389"/>
      <c r="F2" s="389"/>
      <c r="G2" s="389"/>
      <c r="H2" s="389"/>
      <c r="I2" s="389"/>
      <c r="J2" s="389"/>
      <c r="K2" s="389"/>
      <c r="L2" s="389"/>
      <c r="M2" s="389"/>
      <c r="N2" s="389"/>
      <c r="O2" s="7"/>
      <c r="P2" s="7"/>
      <c r="Q2" s="7"/>
    </row>
    <row r="3" spans="1:21" ht="63" customHeight="1" x14ac:dyDescent="0.25">
      <c r="A3" s="388" t="s">
        <v>2</v>
      </c>
      <c r="B3" s="388"/>
      <c r="C3" s="388"/>
      <c r="D3" s="388"/>
      <c r="E3" s="388"/>
      <c r="F3" s="388"/>
      <c r="G3" s="388"/>
      <c r="H3" s="388"/>
      <c r="I3" s="388"/>
      <c r="J3" s="388"/>
      <c r="K3" s="388"/>
      <c r="L3" s="388"/>
      <c r="M3" s="388"/>
      <c r="N3" s="388"/>
      <c r="O3" s="6"/>
      <c r="P3" s="6"/>
      <c r="Q3" s="6"/>
    </row>
    <row r="4" spans="1:21" ht="28.5" customHeight="1" x14ac:dyDescent="0.25">
      <c r="A4" s="124"/>
      <c r="P4" s="1"/>
    </row>
    <row r="5" spans="1:21" ht="75" customHeight="1" x14ac:dyDescent="0.25">
      <c r="A5" s="390" t="s">
        <v>121</v>
      </c>
      <c r="B5" s="390"/>
      <c r="C5" s="390"/>
      <c r="D5" s="390"/>
      <c r="E5" s="390"/>
      <c r="F5" s="390"/>
      <c r="G5" s="390"/>
      <c r="H5" s="390"/>
      <c r="I5" s="390"/>
      <c r="J5" s="390"/>
      <c r="K5" s="390"/>
      <c r="L5" s="390"/>
      <c r="M5" s="390"/>
      <c r="N5" s="390"/>
      <c r="O5" s="8"/>
      <c r="P5" s="8"/>
      <c r="Q5" s="8"/>
    </row>
    <row r="6" spans="1:21" ht="100.15" customHeight="1" thickBot="1" x14ac:dyDescent="0.3">
      <c r="A6" s="391" t="s">
        <v>125</v>
      </c>
      <c r="B6" s="391"/>
      <c r="C6" s="391"/>
      <c r="D6" s="391"/>
      <c r="E6" s="391"/>
      <c r="F6" s="391"/>
      <c r="G6" s="391"/>
      <c r="H6" s="391"/>
      <c r="I6" s="391"/>
      <c r="J6" s="391"/>
      <c r="K6" s="391"/>
      <c r="L6" s="391"/>
      <c r="M6" s="391"/>
      <c r="N6" s="391"/>
      <c r="O6" s="9"/>
      <c r="P6" s="9"/>
      <c r="Q6" s="9"/>
      <c r="R6" s="9"/>
      <c r="S6" s="9"/>
      <c r="T6" s="9"/>
      <c r="U6" s="9"/>
    </row>
    <row r="7" spans="1:21" ht="30.75" customHeight="1" thickBot="1" x14ac:dyDescent="0.3">
      <c r="A7" s="460"/>
      <c r="B7" s="460"/>
      <c r="C7" s="460"/>
      <c r="D7" s="460"/>
      <c r="E7" s="460"/>
      <c r="F7" s="375" t="s">
        <v>5</v>
      </c>
      <c r="G7" s="461"/>
      <c r="H7" s="461"/>
      <c r="I7" s="461"/>
      <c r="J7" s="461"/>
      <c r="K7" s="461"/>
      <c r="L7" s="461"/>
      <c r="M7" s="461"/>
      <c r="N7" s="376"/>
      <c r="O7" s="2"/>
      <c r="P7" s="2"/>
      <c r="Q7" s="2"/>
    </row>
    <row r="8" spans="1:21" ht="30.75" customHeight="1" thickBot="1" x14ac:dyDescent="0.3">
      <c r="A8" s="240"/>
      <c r="B8" s="240"/>
      <c r="C8" s="240"/>
      <c r="D8" s="240"/>
      <c r="E8" s="240"/>
      <c r="F8" s="439" t="s">
        <v>61</v>
      </c>
      <c r="G8" s="440"/>
      <c r="H8" s="440"/>
      <c r="I8" s="440"/>
      <c r="J8" s="440"/>
      <c r="K8" s="441"/>
      <c r="L8" s="442" t="s">
        <v>14</v>
      </c>
      <c r="M8" s="443"/>
      <c r="N8" s="444"/>
      <c r="O8" s="2"/>
      <c r="P8" s="2"/>
      <c r="Q8" s="2"/>
    </row>
    <row r="9" spans="1:21" ht="30.75" customHeight="1" thickBot="1" x14ac:dyDescent="0.3">
      <c r="A9" s="2"/>
      <c r="B9" s="2"/>
      <c r="C9" s="2"/>
      <c r="D9" s="2"/>
      <c r="E9" s="67"/>
      <c r="F9" s="445" t="s">
        <v>34</v>
      </c>
      <c r="G9" s="446"/>
      <c r="H9" s="445" t="s">
        <v>35</v>
      </c>
      <c r="I9" s="446"/>
      <c r="J9" s="445" t="s">
        <v>40</v>
      </c>
      <c r="K9" s="446"/>
      <c r="L9" s="447" t="s">
        <v>14</v>
      </c>
      <c r="M9" s="450" t="s">
        <v>62</v>
      </c>
      <c r="N9" s="453" t="s">
        <v>63</v>
      </c>
      <c r="P9" s="2"/>
      <c r="Q9" s="2"/>
    </row>
    <row r="10" spans="1:21" ht="14.45" customHeight="1" x14ac:dyDescent="0.25">
      <c r="A10" s="394" t="s">
        <v>9</v>
      </c>
      <c r="B10" s="396" t="s">
        <v>10</v>
      </c>
      <c r="C10" s="398" t="s">
        <v>11</v>
      </c>
      <c r="D10" s="400" t="s">
        <v>12</v>
      </c>
      <c r="F10" s="456" t="s">
        <v>60</v>
      </c>
      <c r="G10" s="458">
        <f>DPGF!$C$68</f>
        <v>0</v>
      </c>
      <c r="H10" s="456" t="s">
        <v>60</v>
      </c>
      <c r="I10" s="458">
        <f>DPGF!$C$69</f>
        <v>0</v>
      </c>
      <c r="J10" s="456" t="s">
        <v>60</v>
      </c>
      <c r="K10" s="458">
        <f>DPGF!$C$70</f>
        <v>0</v>
      </c>
      <c r="L10" s="448"/>
      <c r="M10" s="451"/>
      <c r="N10" s="454"/>
      <c r="P10" s="2"/>
      <c r="Q10" s="2"/>
    </row>
    <row r="11" spans="1:21" ht="15" customHeight="1" thickBot="1" x14ac:dyDescent="0.3">
      <c r="A11" s="395"/>
      <c r="B11" s="397"/>
      <c r="C11" s="399"/>
      <c r="D11" s="401"/>
      <c r="F11" s="457"/>
      <c r="G11" s="459"/>
      <c r="H11" s="457"/>
      <c r="I11" s="459"/>
      <c r="J11" s="457"/>
      <c r="K11" s="459"/>
      <c r="L11" s="449"/>
      <c r="M11" s="452"/>
      <c r="N11" s="455"/>
      <c r="P11" s="2"/>
      <c r="Q11" s="2"/>
    </row>
    <row r="12" spans="1:21" ht="15.75" thickBot="1" x14ac:dyDescent="0.3">
      <c r="A12" s="259" t="s">
        <v>19</v>
      </c>
      <c r="B12" s="260"/>
      <c r="C12" s="261" t="s">
        <v>20</v>
      </c>
      <c r="D12" s="262"/>
      <c r="F12" s="129"/>
      <c r="G12" s="245"/>
      <c r="H12" s="129"/>
      <c r="I12" s="245"/>
      <c r="J12" s="129"/>
      <c r="K12" s="245"/>
      <c r="L12" s="132"/>
      <c r="M12" s="246"/>
      <c r="N12" s="133"/>
      <c r="P12" s="2"/>
      <c r="Q12" s="2"/>
    </row>
    <row r="13" spans="1:21" ht="45" x14ac:dyDescent="0.25">
      <c r="A13" s="135"/>
      <c r="B13" s="136" t="s">
        <v>64</v>
      </c>
      <c r="C13" s="263" t="s">
        <v>59</v>
      </c>
      <c r="D13" s="264" t="s">
        <v>103</v>
      </c>
      <c r="F13" s="249">
        <v>2.5</v>
      </c>
      <c r="G13" s="250">
        <f>F13*G10</f>
        <v>0</v>
      </c>
      <c r="H13" s="249">
        <v>5</v>
      </c>
      <c r="I13" s="250">
        <f>H13*I10</f>
        <v>0</v>
      </c>
      <c r="J13" s="249">
        <v>5</v>
      </c>
      <c r="K13" s="250">
        <f t="shared" ref="K13:K18" si="0">J13*K$10</f>
        <v>0</v>
      </c>
      <c r="L13" s="251">
        <f>G13+I13+K13</f>
        <v>0</v>
      </c>
      <c r="M13" s="340">
        <v>4</v>
      </c>
      <c r="N13" s="253">
        <f>L13*M13</f>
        <v>0</v>
      </c>
      <c r="P13" s="2"/>
      <c r="Q13" s="2"/>
    </row>
    <row r="14" spans="1:21" x14ac:dyDescent="0.25">
      <c r="A14" s="142"/>
      <c r="B14" s="265" t="s">
        <v>65</v>
      </c>
      <c r="C14" s="266" t="s">
        <v>47</v>
      </c>
      <c r="D14" s="267" t="s">
        <v>103</v>
      </c>
      <c r="E14" s="14"/>
      <c r="F14" s="294">
        <v>0</v>
      </c>
      <c r="G14" s="295">
        <f>F14*G33</f>
        <v>0</v>
      </c>
      <c r="H14" s="294">
        <v>1</v>
      </c>
      <c r="I14" s="296">
        <f>H14*I10</f>
        <v>0</v>
      </c>
      <c r="J14" s="294">
        <v>1.3</v>
      </c>
      <c r="K14" s="296">
        <f t="shared" si="0"/>
        <v>0</v>
      </c>
      <c r="L14" s="297">
        <f t="shared" ref="L14:L16" si="1">G14+I14+K14</f>
        <v>0</v>
      </c>
      <c r="M14" s="341">
        <v>1</v>
      </c>
      <c r="N14" s="299">
        <f t="shared" ref="N14:N16" si="2">L14*M14</f>
        <v>0</v>
      </c>
      <c r="P14" s="2"/>
      <c r="Q14" s="2"/>
    </row>
    <row r="15" spans="1:21" x14ac:dyDescent="0.25">
      <c r="A15" s="142"/>
      <c r="B15" s="268" t="s">
        <v>66</v>
      </c>
      <c r="C15" s="269" t="s">
        <v>48</v>
      </c>
      <c r="D15" s="270" t="s">
        <v>103</v>
      </c>
      <c r="E15" s="14"/>
      <c r="F15" s="300">
        <v>0</v>
      </c>
      <c r="G15" s="301">
        <f>F15*G33</f>
        <v>0</v>
      </c>
      <c r="H15" s="300">
        <v>1</v>
      </c>
      <c r="I15" s="302">
        <f>H15*I10</f>
        <v>0</v>
      </c>
      <c r="J15" s="300">
        <v>1.7</v>
      </c>
      <c r="K15" s="302">
        <f t="shared" si="0"/>
        <v>0</v>
      </c>
      <c r="L15" s="303">
        <f t="shared" si="1"/>
        <v>0</v>
      </c>
      <c r="M15" s="342">
        <v>1</v>
      </c>
      <c r="N15" s="305">
        <f t="shared" si="2"/>
        <v>0</v>
      </c>
    </row>
    <row r="16" spans="1:21" ht="15.75" thickBot="1" x14ac:dyDescent="0.3">
      <c r="A16" s="171"/>
      <c r="B16" s="271" t="s">
        <v>67</v>
      </c>
      <c r="C16" s="272" t="s">
        <v>49</v>
      </c>
      <c r="D16" s="273" t="s">
        <v>103</v>
      </c>
      <c r="E16" s="14"/>
      <c r="F16" s="254">
        <v>0</v>
      </c>
      <c r="G16" s="306">
        <f>F16*G33</f>
        <v>0</v>
      </c>
      <c r="H16" s="254">
        <v>1</v>
      </c>
      <c r="I16" s="307">
        <f>H16*I10</f>
        <v>0</v>
      </c>
      <c r="J16" s="254">
        <v>1.7</v>
      </c>
      <c r="K16" s="307">
        <f t="shared" si="0"/>
        <v>0</v>
      </c>
      <c r="L16" s="308">
        <f t="shared" si="1"/>
        <v>0</v>
      </c>
      <c r="M16" s="343">
        <v>1</v>
      </c>
      <c r="N16" s="310">
        <f t="shared" si="2"/>
        <v>0</v>
      </c>
    </row>
    <row r="17" spans="1:17" ht="45" x14ac:dyDescent="0.25">
      <c r="A17" s="135"/>
      <c r="B17" s="136" t="s">
        <v>68</v>
      </c>
      <c r="C17" s="263" t="s">
        <v>50</v>
      </c>
      <c r="D17" s="264" t="s">
        <v>102</v>
      </c>
      <c r="E17" s="14"/>
      <c r="F17" s="311">
        <v>6</v>
      </c>
      <c r="G17" s="312">
        <f>G10*F17</f>
        <v>0</v>
      </c>
      <c r="H17" s="311">
        <v>18</v>
      </c>
      <c r="I17" s="312">
        <f>H17*I10</f>
        <v>0</v>
      </c>
      <c r="J17" s="311">
        <v>24</v>
      </c>
      <c r="K17" s="312">
        <f t="shared" si="0"/>
        <v>0</v>
      </c>
      <c r="L17" s="313">
        <f t="shared" ref="L17:L35" si="3">G17+I17+K17</f>
        <v>0</v>
      </c>
      <c r="M17" s="344">
        <v>2</v>
      </c>
      <c r="N17" s="315">
        <f>L17*M17</f>
        <v>0</v>
      </c>
    </row>
    <row r="18" spans="1:17" ht="45.75" thickBot="1" x14ac:dyDescent="0.3">
      <c r="A18" s="171"/>
      <c r="B18" s="274" t="s">
        <v>69</v>
      </c>
      <c r="C18" s="275" t="s">
        <v>51</v>
      </c>
      <c r="D18" s="276" t="s">
        <v>102</v>
      </c>
      <c r="E18" s="14"/>
      <c r="F18" s="254">
        <v>2</v>
      </c>
      <c r="G18" s="255">
        <f>F18*G10</f>
        <v>0</v>
      </c>
      <c r="H18" s="254">
        <v>6</v>
      </c>
      <c r="I18" s="255">
        <f>H18*I10</f>
        <v>0</v>
      </c>
      <c r="J18" s="254">
        <v>7</v>
      </c>
      <c r="K18" s="255">
        <f t="shared" si="0"/>
        <v>0</v>
      </c>
      <c r="L18" s="256">
        <f t="shared" si="3"/>
        <v>0</v>
      </c>
      <c r="M18" s="345">
        <v>2</v>
      </c>
      <c r="N18" s="258">
        <f>L18*M18</f>
        <v>0</v>
      </c>
    </row>
    <row r="19" spans="1:17" ht="15.75" thickBot="1" x14ac:dyDescent="0.3">
      <c r="A19" s="241" t="s">
        <v>22</v>
      </c>
      <c r="B19" s="242"/>
      <c r="C19" s="243" t="s">
        <v>23</v>
      </c>
      <c r="D19" s="279"/>
      <c r="F19" s="30"/>
      <c r="G19" s="316"/>
      <c r="H19" s="30"/>
      <c r="I19" s="316"/>
      <c r="J19" s="30"/>
      <c r="K19" s="316"/>
      <c r="L19" s="30"/>
      <c r="M19" s="346"/>
      <c r="N19" s="31"/>
      <c r="P19" s="2"/>
      <c r="Q19" s="2"/>
    </row>
    <row r="20" spans="1:17" ht="60" x14ac:dyDescent="0.25">
      <c r="A20" s="135"/>
      <c r="B20" s="328" t="s">
        <v>97</v>
      </c>
      <c r="C20" s="329" t="s">
        <v>107</v>
      </c>
      <c r="D20" s="330" t="s">
        <v>104</v>
      </c>
      <c r="E20" s="14"/>
      <c r="F20" s="347"/>
      <c r="G20" s="348">
        <f t="shared" ref="G20:G31" si="4">F20*G$10</f>
        <v>0</v>
      </c>
      <c r="H20" s="347">
        <v>4</v>
      </c>
      <c r="I20" s="320">
        <f t="shared" ref="I20:K24" si="5">H20*I$10</f>
        <v>0</v>
      </c>
      <c r="J20" s="347"/>
      <c r="K20" s="320">
        <f t="shared" si="5"/>
        <v>0</v>
      </c>
      <c r="L20" s="303">
        <f t="shared" ref="L20:L31" si="6">G20+I20+K20</f>
        <v>0</v>
      </c>
      <c r="M20" s="342">
        <v>6</v>
      </c>
      <c r="N20" s="305">
        <f t="shared" ref="N20:N24" si="7">L20*M20</f>
        <v>0</v>
      </c>
      <c r="P20" s="2"/>
      <c r="Q20" s="2"/>
    </row>
    <row r="21" spans="1:17" ht="60" x14ac:dyDescent="0.25">
      <c r="A21" s="142"/>
      <c r="B21" s="268" t="s">
        <v>98</v>
      </c>
      <c r="C21" s="331" t="s">
        <v>108</v>
      </c>
      <c r="D21" s="270" t="s">
        <v>104</v>
      </c>
      <c r="E21" s="14"/>
      <c r="F21" s="300"/>
      <c r="G21" s="301">
        <f t="shared" si="4"/>
        <v>0</v>
      </c>
      <c r="H21" s="300">
        <v>8</v>
      </c>
      <c r="I21" s="302">
        <f t="shared" si="5"/>
        <v>0</v>
      </c>
      <c r="J21" s="300"/>
      <c r="K21" s="302">
        <f>J21*K$10</f>
        <v>0</v>
      </c>
      <c r="L21" s="303">
        <f t="shared" si="6"/>
        <v>0</v>
      </c>
      <c r="M21" s="342">
        <v>6</v>
      </c>
      <c r="N21" s="305">
        <f t="shared" si="7"/>
        <v>0</v>
      </c>
      <c r="P21" s="2"/>
      <c r="Q21" s="2"/>
    </row>
    <row r="22" spans="1:17" ht="60" x14ac:dyDescent="0.25">
      <c r="A22" s="142"/>
      <c r="B22" s="268" t="s">
        <v>99</v>
      </c>
      <c r="C22" s="331" t="s">
        <v>109</v>
      </c>
      <c r="D22" s="270" t="s">
        <v>104</v>
      </c>
      <c r="E22" s="14"/>
      <c r="F22" s="300"/>
      <c r="G22" s="301">
        <f t="shared" si="4"/>
        <v>0</v>
      </c>
      <c r="H22" s="300">
        <v>12</v>
      </c>
      <c r="I22" s="302">
        <f t="shared" si="5"/>
        <v>0</v>
      </c>
      <c r="J22" s="300"/>
      <c r="K22" s="302">
        <f t="shared" si="5"/>
        <v>0</v>
      </c>
      <c r="L22" s="303">
        <f t="shared" si="6"/>
        <v>0</v>
      </c>
      <c r="M22" s="342">
        <v>12</v>
      </c>
      <c r="N22" s="305">
        <f t="shared" si="7"/>
        <v>0</v>
      </c>
      <c r="P22" s="2"/>
      <c r="Q22" s="2"/>
    </row>
    <row r="23" spans="1:17" ht="60" x14ac:dyDescent="0.25">
      <c r="A23" s="142"/>
      <c r="B23" s="268" t="s">
        <v>100</v>
      </c>
      <c r="C23" s="331" t="s">
        <v>110</v>
      </c>
      <c r="D23" s="270" t="s">
        <v>104</v>
      </c>
      <c r="E23" s="14"/>
      <c r="F23" s="300"/>
      <c r="G23" s="301">
        <f t="shared" si="4"/>
        <v>0</v>
      </c>
      <c r="H23" s="300">
        <v>16</v>
      </c>
      <c r="I23" s="302">
        <f t="shared" si="5"/>
        <v>0</v>
      </c>
      <c r="J23" s="300"/>
      <c r="K23" s="302">
        <f t="shared" si="5"/>
        <v>0</v>
      </c>
      <c r="L23" s="303">
        <f t="shared" si="6"/>
        <v>0</v>
      </c>
      <c r="M23" s="342">
        <v>12</v>
      </c>
      <c r="N23" s="305">
        <f t="shared" si="7"/>
        <v>0</v>
      </c>
      <c r="P23" s="2"/>
      <c r="Q23" s="2"/>
    </row>
    <row r="24" spans="1:17" ht="60.75" thickBot="1" x14ac:dyDescent="0.3">
      <c r="A24" s="171"/>
      <c r="B24" s="285" t="s">
        <v>101</v>
      </c>
      <c r="C24" s="332" t="s">
        <v>111</v>
      </c>
      <c r="D24" s="287" t="s">
        <v>104</v>
      </c>
      <c r="E24" s="14"/>
      <c r="F24" s="349"/>
      <c r="G24" s="325">
        <f t="shared" si="4"/>
        <v>0</v>
      </c>
      <c r="H24" s="349">
        <v>20</v>
      </c>
      <c r="I24" s="326">
        <f t="shared" si="5"/>
        <v>0</v>
      </c>
      <c r="J24" s="349"/>
      <c r="K24" s="326">
        <f t="shared" si="5"/>
        <v>0</v>
      </c>
      <c r="L24" s="350">
        <f t="shared" si="6"/>
        <v>0</v>
      </c>
      <c r="M24" s="351">
        <v>6</v>
      </c>
      <c r="N24" s="352">
        <f t="shared" si="7"/>
        <v>0</v>
      </c>
      <c r="P24" s="2"/>
      <c r="Q24" s="2"/>
    </row>
    <row r="25" spans="1:17" ht="15" customHeight="1" x14ac:dyDescent="0.25">
      <c r="A25" s="10"/>
      <c r="B25" s="333" t="s">
        <v>25</v>
      </c>
      <c r="C25" s="334" t="s">
        <v>112</v>
      </c>
      <c r="D25" s="335" t="s">
        <v>103</v>
      </c>
      <c r="E25" s="14"/>
      <c r="F25" s="353"/>
      <c r="G25" s="354">
        <f t="shared" si="4"/>
        <v>0</v>
      </c>
      <c r="H25" s="353">
        <v>0.25</v>
      </c>
      <c r="I25" s="355">
        <f t="shared" ref="I25:I31" si="8">H25*I$10</f>
        <v>0</v>
      </c>
      <c r="J25" s="353">
        <v>0.5</v>
      </c>
      <c r="K25" s="355">
        <f t="shared" ref="K25:K30" si="9">J25*K$10</f>
        <v>0</v>
      </c>
      <c r="L25" s="356">
        <f t="shared" si="6"/>
        <v>0</v>
      </c>
      <c r="M25" s="357">
        <v>1</v>
      </c>
      <c r="N25" s="358">
        <f t="shared" ref="N25:N31" si="10">L25*M25</f>
        <v>0</v>
      </c>
      <c r="P25" s="2"/>
      <c r="Q25" s="2"/>
    </row>
    <row r="26" spans="1:17" ht="15" customHeight="1" x14ac:dyDescent="0.25">
      <c r="A26" s="142"/>
      <c r="B26" s="268" t="s">
        <v>75</v>
      </c>
      <c r="C26" s="331" t="s">
        <v>113</v>
      </c>
      <c r="D26" s="270" t="s">
        <v>103</v>
      </c>
      <c r="E26" s="14"/>
      <c r="F26" s="300"/>
      <c r="G26" s="301">
        <f t="shared" si="4"/>
        <v>0</v>
      </c>
      <c r="H26" s="300">
        <v>0.25</v>
      </c>
      <c r="I26" s="302">
        <f t="shared" si="8"/>
        <v>0</v>
      </c>
      <c r="J26" s="300">
        <v>0.5</v>
      </c>
      <c r="K26" s="302">
        <f t="shared" si="9"/>
        <v>0</v>
      </c>
      <c r="L26" s="303">
        <f t="shared" si="6"/>
        <v>0</v>
      </c>
      <c r="M26" s="342">
        <v>1</v>
      </c>
      <c r="N26" s="305">
        <f t="shared" si="10"/>
        <v>0</v>
      </c>
      <c r="P26" s="2"/>
      <c r="Q26" s="2"/>
    </row>
    <row r="27" spans="1:17" ht="15" customHeight="1" x14ac:dyDescent="0.25">
      <c r="A27" s="142"/>
      <c r="B27" s="268" t="s">
        <v>52</v>
      </c>
      <c r="C27" s="331" t="s">
        <v>114</v>
      </c>
      <c r="D27" s="270" t="s">
        <v>103</v>
      </c>
      <c r="E27" s="14"/>
      <c r="F27" s="300"/>
      <c r="G27" s="301">
        <f t="shared" si="4"/>
        <v>0</v>
      </c>
      <c r="H27" s="300">
        <v>0.3</v>
      </c>
      <c r="I27" s="302">
        <f t="shared" si="8"/>
        <v>0</v>
      </c>
      <c r="J27" s="300">
        <v>0.5</v>
      </c>
      <c r="K27" s="302">
        <f t="shared" si="9"/>
        <v>0</v>
      </c>
      <c r="L27" s="303">
        <f t="shared" si="6"/>
        <v>0</v>
      </c>
      <c r="M27" s="342">
        <v>1</v>
      </c>
      <c r="N27" s="305">
        <f t="shared" si="10"/>
        <v>0</v>
      </c>
      <c r="P27" s="2"/>
      <c r="Q27" s="2"/>
    </row>
    <row r="28" spans="1:17" ht="15" customHeight="1" x14ac:dyDescent="0.25">
      <c r="A28" s="142"/>
      <c r="B28" s="268" t="s">
        <v>76</v>
      </c>
      <c r="C28" s="331" t="s">
        <v>115</v>
      </c>
      <c r="D28" s="270" t="s">
        <v>103</v>
      </c>
      <c r="E28" s="14"/>
      <c r="F28" s="300"/>
      <c r="G28" s="301">
        <f t="shared" si="4"/>
        <v>0</v>
      </c>
      <c r="H28" s="300">
        <v>0.5</v>
      </c>
      <c r="I28" s="302">
        <f t="shared" si="8"/>
        <v>0</v>
      </c>
      <c r="J28" s="300">
        <v>0.25</v>
      </c>
      <c r="K28" s="302">
        <f t="shared" si="9"/>
        <v>0</v>
      </c>
      <c r="L28" s="303">
        <f t="shared" si="6"/>
        <v>0</v>
      </c>
      <c r="M28" s="342">
        <v>1</v>
      </c>
      <c r="N28" s="305">
        <f t="shared" si="10"/>
        <v>0</v>
      </c>
      <c r="P28" s="2"/>
      <c r="Q28" s="2"/>
    </row>
    <row r="29" spans="1:17" ht="15" customHeight="1" x14ac:dyDescent="0.25">
      <c r="A29" s="142"/>
      <c r="B29" s="268" t="s">
        <v>77</v>
      </c>
      <c r="C29" s="331" t="s">
        <v>116</v>
      </c>
      <c r="D29" s="270" t="s">
        <v>103</v>
      </c>
      <c r="E29" s="14"/>
      <c r="F29" s="300"/>
      <c r="G29" s="301">
        <f t="shared" si="4"/>
        <v>0</v>
      </c>
      <c r="H29" s="300">
        <v>0.3</v>
      </c>
      <c r="I29" s="302">
        <f t="shared" si="8"/>
        <v>0</v>
      </c>
      <c r="J29" s="300">
        <v>0.2</v>
      </c>
      <c r="K29" s="302">
        <f t="shared" si="9"/>
        <v>0</v>
      </c>
      <c r="L29" s="303">
        <f t="shared" si="6"/>
        <v>0</v>
      </c>
      <c r="M29" s="342">
        <v>1</v>
      </c>
      <c r="N29" s="305">
        <f t="shared" si="10"/>
        <v>0</v>
      </c>
      <c r="P29" s="2"/>
      <c r="Q29" s="2"/>
    </row>
    <row r="30" spans="1:17" ht="15" customHeight="1" x14ac:dyDescent="0.25">
      <c r="A30" s="142"/>
      <c r="B30" s="336" t="s">
        <v>78</v>
      </c>
      <c r="C30" s="337" t="s">
        <v>117</v>
      </c>
      <c r="D30" s="338" t="s">
        <v>103</v>
      </c>
      <c r="E30" s="14"/>
      <c r="F30" s="359"/>
      <c r="G30" s="360">
        <f t="shared" si="4"/>
        <v>0</v>
      </c>
      <c r="H30" s="359">
        <v>0.5</v>
      </c>
      <c r="I30" s="361">
        <f t="shared" si="8"/>
        <v>0</v>
      </c>
      <c r="J30" s="359">
        <v>0.25</v>
      </c>
      <c r="K30" s="361">
        <f t="shared" si="9"/>
        <v>0</v>
      </c>
      <c r="L30" s="362">
        <f t="shared" si="6"/>
        <v>0</v>
      </c>
      <c r="M30" s="363">
        <v>1</v>
      </c>
      <c r="N30" s="364">
        <f t="shared" si="10"/>
        <v>0</v>
      </c>
    </row>
    <row r="31" spans="1:17" ht="15.75" thickBot="1" x14ac:dyDescent="0.3">
      <c r="A31" s="171"/>
      <c r="B31" s="271" t="s">
        <v>79</v>
      </c>
      <c r="C31" s="339" t="s">
        <v>53</v>
      </c>
      <c r="D31" s="273" t="s">
        <v>103</v>
      </c>
      <c r="E31" s="14"/>
      <c r="F31" s="254"/>
      <c r="G31" s="306">
        <f t="shared" si="4"/>
        <v>0</v>
      </c>
      <c r="H31" s="254">
        <v>1</v>
      </c>
      <c r="I31" s="307">
        <f t="shared" si="8"/>
        <v>0</v>
      </c>
      <c r="J31" s="254"/>
      <c r="K31" s="307"/>
      <c r="L31" s="308">
        <f t="shared" si="6"/>
        <v>0</v>
      </c>
      <c r="M31" s="343">
        <v>1</v>
      </c>
      <c r="N31" s="310">
        <f t="shared" si="10"/>
        <v>0</v>
      </c>
    </row>
    <row r="32" spans="1:17" ht="15.75" thickBot="1" x14ac:dyDescent="0.3">
      <c r="A32" s="277"/>
      <c r="B32" s="242"/>
      <c r="C32" s="278" t="s">
        <v>54</v>
      </c>
      <c r="D32" s="279"/>
      <c r="E32" s="280"/>
      <c r="F32" s="30"/>
      <c r="G32" s="316"/>
      <c r="H32" s="30"/>
      <c r="I32" s="317"/>
      <c r="J32" s="30"/>
      <c r="K32" s="317"/>
      <c r="L32" s="30"/>
      <c r="M32" s="346"/>
      <c r="N32" s="31"/>
    </row>
    <row r="33" spans="1:14" x14ac:dyDescent="0.25">
      <c r="A33" s="142"/>
      <c r="B33" s="281" t="s">
        <v>70</v>
      </c>
      <c r="C33" s="282" t="s">
        <v>34</v>
      </c>
      <c r="D33" s="283" t="s">
        <v>41</v>
      </c>
      <c r="E33" s="284"/>
      <c r="F33" s="319">
        <v>0.5</v>
      </c>
      <c r="G33" s="320">
        <f>G10*F33</f>
        <v>0</v>
      </c>
      <c r="H33" s="319"/>
      <c r="I33" s="320"/>
      <c r="J33" s="319"/>
      <c r="K33" s="320"/>
      <c r="L33" s="321">
        <f t="shared" si="3"/>
        <v>0</v>
      </c>
      <c r="M33" s="345">
        <v>32</v>
      </c>
      <c r="N33" s="322">
        <f>L33*M33</f>
        <v>0</v>
      </c>
    </row>
    <row r="34" spans="1:14" x14ac:dyDescent="0.25">
      <c r="A34" s="142"/>
      <c r="B34" s="268" t="s">
        <v>71</v>
      </c>
      <c r="C34" s="269" t="s">
        <v>35</v>
      </c>
      <c r="D34" s="270" t="s">
        <v>41</v>
      </c>
      <c r="E34" s="284"/>
      <c r="F34" s="323"/>
      <c r="G34" s="301"/>
      <c r="H34" s="323">
        <v>0.5</v>
      </c>
      <c r="I34" s="302">
        <f>I10*H34</f>
        <v>0</v>
      </c>
      <c r="J34" s="323"/>
      <c r="K34" s="302"/>
      <c r="L34" s="303">
        <f t="shared" si="3"/>
        <v>0</v>
      </c>
      <c r="M34" s="342">
        <v>32</v>
      </c>
      <c r="N34" s="305">
        <f t="shared" ref="N34:N35" si="11">L34*M34</f>
        <v>0</v>
      </c>
    </row>
    <row r="35" spans="1:14" ht="15.75" thickBot="1" x14ac:dyDescent="0.3">
      <c r="A35" s="171"/>
      <c r="B35" s="285" t="s">
        <v>72</v>
      </c>
      <c r="C35" s="286" t="s">
        <v>40</v>
      </c>
      <c r="D35" s="287" t="s">
        <v>41</v>
      </c>
      <c r="E35" s="288"/>
      <c r="F35" s="324"/>
      <c r="G35" s="325"/>
      <c r="H35" s="324"/>
      <c r="I35" s="326"/>
      <c r="J35" s="324">
        <v>0.5</v>
      </c>
      <c r="K35" s="326">
        <f>J35*K$10</f>
        <v>0</v>
      </c>
      <c r="L35" s="327">
        <f t="shared" si="3"/>
        <v>0</v>
      </c>
      <c r="M35" s="343">
        <v>32</v>
      </c>
      <c r="N35" s="310">
        <f t="shared" si="11"/>
        <v>0</v>
      </c>
    </row>
    <row r="36" spans="1:14" ht="30.6" customHeight="1" thickBot="1" x14ac:dyDescent="0.3">
      <c r="A36" s="426" t="s">
        <v>80</v>
      </c>
      <c r="B36" s="427"/>
      <c r="C36" s="427"/>
      <c r="D36" s="428"/>
      <c r="F36" s="289">
        <f>SUM(F12:F35)</f>
        <v>11</v>
      </c>
      <c r="G36" s="290">
        <f>SUM(G13:G35)</f>
        <v>0</v>
      </c>
      <c r="H36" s="289">
        <f>SUM(H12:H35)</f>
        <v>95.6</v>
      </c>
      <c r="I36" s="290">
        <f t="shared" ref="I36:N36" si="12">SUM(I13:I35)</f>
        <v>0</v>
      </c>
      <c r="J36" s="289">
        <f t="shared" si="12"/>
        <v>43.400000000000006</v>
      </c>
      <c r="K36" s="290">
        <f t="shared" si="12"/>
        <v>0</v>
      </c>
      <c r="L36" s="291">
        <f t="shared" si="12"/>
        <v>0</v>
      </c>
      <c r="M36" s="292">
        <f t="shared" si="12"/>
        <v>156</v>
      </c>
      <c r="N36" s="293">
        <f t="shared" si="12"/>
        <v>0</v>
      </c>
    </row>
    <row r="38" spans="1:14" x14ac:dyDescent="0.25">
      <c r="N38" s="4"/>
    </row>
  </sheetData>
  <sheetProtection algorithmName="SHA-512" hashValue="TCTHwCSIIavsXHPBcZv5ZUhqkGpcOcjELz/L+fHxR1wB11SnF+h0Yzp4MvASlkF4qbp5IfwbQVljlpcATeRAgQ==" saltValue="28LB/ux2JJTE5S8H4pjl6A==" spinCount="100000" sheet="1" objects="1" scenarios="1"/>
  <mergeCells count="26">
    <mergeCell ref="A36:D36"/>
    <mergeCell ref="A10:A11"/>
    <mergeCell ref="B10:B11"/>
    <mergeCell ref="C10:C11"/>
    <mergeCell ref="D10:D11"/>
    <mergeCell ref="F8:K8"/>
    <mergeCell ref="L8:N8"/>
    <mergeCell ref="F9:G9"/>
    <mergeCell ref="H9:I9"/>
    <mergeCell ref="J9:K9"/>
    <mergeCell ref="L9:L11"/>
    <mergeCell ref="M9:M11"/>
    <mergeCell ref="N9:N11"/>
    <mergeCell ref="H10:H11"/>
    <mergeCell ref="I10:I11"/>
    <mergeCell ref="J10:J11"/>
    <mergeCell ref="K10:K11"/>
    <mergeCell ref="F10:F11"/>
    <mergeCell ref="G10:G11"/>
    <mergeCell ref="A7:E7"/>
    <mergeCell ref="F7:N7"/>
    <mergeCell ref="A1:N1"/>
    <mergeCell ref="A2:N2"/>
    <mergeCell ref="A3:N3"/>
    <mergeCell ref="A5:N5"/>
    <mergeCell ref="A6:N6"/>
  </mergeCells>
  <pageMargins left="0.7" right="0.7" top="0.75" bottom="0.75" header="0.3" footer="0.3"/>
  <pageSetup paperSize="9" scale="4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926D7-3C04-4F07-939E-B026DB2BF00C}">
  <sheetPr>
    <pageSetUpPr fitToPage="1"/>
  </sheetPr>
  <dimension ref="A1:U46"/>
  <sheetViews>
    <sheetView zoomScale="90" zoomScaleNormal="90" workbookViewId="0">
      <selection activeCell="A5" sqref="A5:N5"/>
    </sheetView>
  </sheetViews>
  <sheetFormatPr baseColWidth="10" defaultRowHeight="15" x14ac:dyDescent="0.25"/>
  <cols>
    <col min="2" max="2" width="11.42578125" customWidth="1"/>
    <col min="3" max="3" width="42.42578125" customWidth="1"/>
    <col min="4" max="4" width="22.140625" customWidth="1"/>
    <col min="5" max="5" width="4.28515625" customWidth="1"/>
    <col min="6" max="6" width="8.28515625" bestFit="1" customWidth="1"/>
    <col min="7" max="7" width="12.140625" bestFit="1" customWidth="1"/>
    <col min="8" max="8" width="8.28515625" customWidth="1"/>
    <col min="9" max="9" width="12.140625" bestFit="1" customWidth="1"/>
    <col min="10" max="10" width="10.42578125" bestFit="1" customWidth="1"/>
    <col min="11" max="11" width="12.140625" bestFit="1" customWidth="1"/>
    <col min="12" max="12" width="13" bestFit="1" customWidth="1"/>
    <col min="13" max="13" width="12.28515625" bestFit="1" customWidth="1"/>
    <col min="14" max="14" width="16" bestFit="1" customWidth="1"/>
    <col min="15" max="15" width="12.28515625" bestFit="1" customWidth="1"/>
    <col min="16" max="16" width="11.42578125" bestFit="1" customWidth="1"/>
    <col min="17" max="17" width="13" bestFit="1" customWidth="1"/>
  </cols>
  <sheetData>
    <row r="1" spans="1:21" ht="73.5" customHeight="1" x14ac:dyDescent="0.25">
      <c r="A1" s="388" t="s">
        <v>0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  <c r="O1" s="6"/>
      <c r="P1" s="6"/>
      <c r="Q1" s="6"/>
    </row>
    <row r="2" spans="1:21" ht="60" customHeight="1" x14ac:dyDescent="0.25">
      <c r="A2" s="389" t="s">
        <v>1</v>
      </c>
      <c r="B2" s="389"/>
      <c r="C2" s="389"/>
      <c r="D2" s="389"/>
      <c r="E2" s="389"/>
      <c r="F2" s="389"/>
      <c r="G2" s="389"/>
      <c r="H2" s="389"/>
      <c r="I2" s="389"/>
      <c r="J2" s="389"/>
      <c r="K2" s="389"/>
      <c r="L2" s="389"/>
      <c r="M2" s="389"/>
      <c r="N2" s="389"/>
      <c r="O2" s="7"/>
      <c r="P2" s="7"/>
      <c r="Q2" s="7"/>
    </row>
    <row r="3" spans="1:21" ht="69" customHeight="1" x14ac:dyDescent="0.25">
      <c r="A3" s="388" t="s">
        <v>2</v>
      </c>
      <c r="B3" s="388"/>
      <c r="C3" s="388"/>
      <c r="D3" s="388"/>
      <c r="E3" s="388"/>
      <c r="F3" s="388"/>
      <c r="G3" s="388"/>
      <c r="H3" s="388"/>
      <c r="I3" s="388"/>
      <c r="J3" s="388"/>
      <c r="K3" s="388"/>
      <c r="L3" s="388"/>
      <c r="M3" s="388"/>
      <c r="N3" s="388"/>
      <c r="O3" s="6"/>
      <c r="P3" s="6"/>
      <c r="Q3" s="6"/>
    </row>
    <row r="4" spans="1:21" ht="28.5" customHeight="1" x14ac:dyDescent="0.25">
      <c r="A4" s="124"/>
      <c r="P4" s="1"/>
    </row>
    <row r="5" spans="1:21" ht="79.5" customHeight="1" x14ac:dyDescent="0.25">
      <c r="A5" s="390" t="s">
        <v>120</v>
      </c>
      <c r="B5" s="390"/>
      <c r="C5" s="390"/>
      <c r="D5" s="390"/>
      <c r="E5" s="390"/>
      <c r="F5" s="390"/>
      <c r="G5" s="390"/>
      <c r="H5" s="390"/>
      <c r="I5" s="390"/>
      <c r="J5" s="390"/>
      <c r="K5" s="390"/>
      <c r="L5" s="390"/>
      <c r="M5" s="390"/>
      <c r="N5" s="390"/>
      <c r="O5" s="8"/>
      <c r="P5" s="8"/>
      <c r="Q5" s="8"/>
    </row>
    <row r="6" spans="1:21" ht="100.15" customHeight="1" x14ac:dyDescent="0.25">
      <c r="A6" s="391" t="s">
        <v>125</v>
      </c>
      <c r="B6" s="391"/>
      <c r="C6" s="391"/>
      <c r="D6" s="391"/>
      <c r="E6" s="391"/>
      <c r="F6" s="391"/>
      <c r="G6" s="391"/>
      <c r="H6" s="391"/>
      <c r="I6" s="391"/>
      <c r="J6" s="391"/>
      <c r="K6" s="391"/>
      <c r="L6" s="391"/>
      <c r="M6" s="391"/>
      <c r="N6" s="391"/>
      <c r="O6" s="9"/>
      <c r="P6" s="9"/>
      <c r="Q6" s="9"/>
      <c r="R6" s="9"/>
      <c r="S6" s="9"/>
      <c r="T6" s="9"/>
      <c r="U6" s="9"/>
    </row>
    <row r="7" spans="1:21" ht="26.25" customHeight="1" x14ac:dyDescent="0.25">
      <c r="A7" s="390" t="s">
        <v>3</v>
      </c>
      <c r="B7" s="390"/>
      <c r="C7" s="390"/>
      <c r="D7" s="390"/>
      <c r="E7" s="390"/>
      <c r="F7" s="390"/>
      <c r="G7" s="390"/>
      <c r="H7" s="390"/>
      <c r="I7" s="390"/>
      <c r="J7" s="390"/>
      <c r="K7" s="390"/>
      <c r="L7" s="390"/>
      <c r="M7" s="390"/>
      <c r="N7" s="390"/>
      <c r="O7" s="8"/>
      <c r="P7" s="8"/>
      <c r="Q7" s="8"/>
    </row>
    <row r="8" spans="1:21" ht="12.75" customHeight="1" thickBot="1" x14ac:dyDescent="0.3">
      <c r="A8" s="374"/>
      <c r="B8" s="374"/>
      <c r="C8" s="374"/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8"/>
      <c r="P8" s="8"/>
      <c r="Q8" s="8"/>
    </row>
    <row r="9" spans="1:21" ht="30.75" customHeight="1" thickBot="1" x14ac:dyDescent="0.3">
      <c r="A9" s="460"/>
      <c r="B9" s="460"/>
      <c r="C9" s="460"/>
      <c r="D9" s="460"/>
      <c r="E9" s="460"/>
      <c r="F9" s="375" t="s">
        <v>81</v>
      </c>
      <c r="G9" s="461"/>
      <c r="H9" s="461"/>
      <c r="I9" s="461"/>
      <c r="J9" s="461"/>
      <c r="K9" s="461"/>
      <c r="L9" s="461"/>
      <c r="M9" s="461"/>
      <c r="N9" s="376"/>
      <c r="O9" s="2"/>
      <c r="P9" s="2"/>
      <c r="Q9" s="2"/>
    </row>
    <row r="10" spans="1:21" ht="30.75" customHeight="1" thickBot="1" x14ac:dyDescent="0.3">
      <c r="A10" s="240"/>
      <c r="B10" s="240"/>
      <c r="C10" s="240"/>
      <c r="D10" s="240"/>
      <c r="E10" s="240"/>
      <c r="F10" s="439" t="s">
        <v>61</v>
      </c>
      <c r="G10" s="440"/>
      <c r="H10" s="440"/>
      <c r="I10" s="440"/>
      <c r="J10" s="440"/>
      <c r="K10" s="441"/>
      <c r="L10" s="442" t="s">
        <v>14</v>
      </c>
      <c r="M10" s="443"/>
      <c r="N10" s="444"/>
      <c r="O10" s="2"/>
      <c r="P10" s="2"/>
      <c r="Q10" s="2"/>
    </row>
    <row r="11" spans="1:21" ht="30.75" customHeight="1" thickBot="1" x14ac:dyDescent="0.3">
      <c r="A11" s="2"/>
      <c r="B11" s="2"/>
      <c r="C11" s="2"/>
      <c r="D11" s="2"/>
      <c r="E11" s="67"/>
      <c r="F11" s="462" t="s">
        <v>34</v>
      </c>
      <c r="G11" s="463"/>
      <c r="H11" s="462" t="s">
        <v>35</v>
      </c>
      <c r="I11" s="463"/>
      <c r="J11" s="462" t="s">
        <v>40</v>
      </c>
      <c r="K11" s="463"/>
      <c r="L11" s="464" t="s">
        <v>14</v>
      </c>
      <c r="M11" s="467" t="s">
        <v>62</v>
      </c>
      <c r="N11" s="470" t="s">
        <v>63</v>
      </c>
      <c r="P11" s="2"/>
      <c r="Q11" s="2"/>
    </row>
    <row r="12" spans="1:21" ht="14.45" customHeight="1" x14ac:dyDescent="0.25">
      <c r="A12" s="394" t="s">
        <v>9</v>
      </c>
      <c r="B12" s="396" t="s">
        <v>10</v>
      </c>
      <c r="C12" s="398" t="s">
        <v>11</v>
      </c>
      <c r="D12" s="400" t="s">
        <v>12</v>
      </c>
      <c r="F12" s="456" t="s">
        <v>60</v>
      </c>
      <c r="G12" s="458">
        <f>DPGF!$C$68</f>
        <v>0</v>
      </c>
      <c r="H12" s="456" t="s">
        <v>60</v>
      </c>
      <c r="I12" s="458">
        <f>DPGF!$C$69</f>
        <v>0</v>
      </c>
      <c r="J12" s="456" t="s">
        <v>60</v>
      </c>
      <c r="K12" s="458">
        <f>DPGF!$C$70</f>
        <v>0</v>
      </c>
      <c r="L12" s="465"/>
      <c r="M12" s="468"/>
      <c r="N12" s="471"/>
      <c r="P12" s="2"/>
      <c r="Q12" s="2"/>
    </row>
    <row r="13" spans="1:21" ht="15" customHeight="1" thickBot="1" x14ac:dyDescent="0.3">
      <c r="A13" s="395"/>
      <c r="B13" s="397"/>
      <c r="C13" s="399"/>
      <c r="D13" s="401"/>
      <c r="F13" s="457"/>
      <c r="G13" s="459"/>
      <c r="H13" s="457"/>
      <c r="I13" s="459"/>
      <c r="J13" s="457"/>
      <c r="K13" s="459"/>
      <c r="L13" s="466"/>
      <c r="M13" s="469"/>
      <c r="N13" s="472"/>
      <c r="P13" s="2"/>
      <c r="Q13" s="2"/>
    </row>
    <row r="14" spans="1:21" ht="15.75" thickBot="1" x14ac:dyDescent="0.3">
      <c r="A14" s="259" t="s">
        <v>19</v>
      </c>
      <c r="B14" s="260"/>
      <c r="C14" s="261" t="s">
        <v>20</v>
      </c>
      <c r="D14" s="262"/>
      <c r="F14" s="29"/>
      <c r="G14" s="365"/>
      <c r="H14" s="29"/>
      <c r="I14" s="365"/>
      <c r="J14" s="29"/>
      <c r="K14" s="365"/>
      <c r="L14" s="30"/>
      <c r="M14" s="366"/>
      <c r="N14" s="31"/>
      <c r="P14" s="2"/>
      <c r="Q14" s="2"/>
    </row>
    <row r="15" spans="1:21" ht="45" x14ac:dyDescent="0.25">
      <c r="A15" s="135"/>
      <c r="B15" s="136" t="s">
        <v>64</v>
      </c>
      <c r="C15" s="263" t="s">
        <v>59</v>
      </c>
      <c r="D15" s="264" t="s">
        <v>103</v>
      </c>
      <c r="F15" s="249">
        <v>2.5</v>
      </c>
      <c r="G15" s="250">
        <f>F15*G$12</f>
        <v>0</v>
      </c>
      <c r="H15" s="249">
        <v>5</v>
      </c>
      <c r="I15" s="250">
        <f t="shared" ref="I15:I20" si="0">H15*I$12</f>
        <v>0</v>
      </c>
      <c r="J15" s="249">
        <v>5</v>
      </c>
      <c r="K15" s="250">
        <f t="shared" ref="K15:K20" si="1">J15*K$12</f>
        <v>0</v>
      </c>
      <c r="L15" s="251">
        <f>G15+I15+K15</f>
        <v>0</v>
      </c>
      <c r="M15" s="340">
        <v>4</v>
      </c>
      <c r="N15" s="253">
        <f t="shared" ref="N15:N18" si="2">L15*M15</f>
        <v>0</v>
      </c>
      <c r="P15" s="2"/>
      <c r="Q15" s="2"/>
    </row>
    <row r="16" spans="1:21" x14ac:dyDescent="0.25">
      <c r="A16" s="142"/>
      <c r="B16" s="265" t="s">
        <v>65</v>
      </c>
      <c r="C16" s="266" t="s">
        <v>47</v>
      </c>
      <c r="D16" s="267" t="s">
        <v>103</v>
      </c>
      <c r="E16" s="14"/>
      <c r="F16" s="294">
        <v>0</v>
      </c>
      <c r="G16" s="295">
        <f t="shared" ref="G16:G20" si="3">F16*G$12</f>
        <v>0</v>
      </c>
      <c r="H16" s="294">
        <v>1</v>
      </c>
      <c r="I16" s="296">
        <f t="shared" si="0"/>
        <v>0</v>
      </c>
      <c r="J16" s="294">
        <v>1.3</v>
      </c>
      <c r="K16" s="296">
        <f t="shared" si="1"/>
        <v>0</v>
      </c>
      <c r="L16" s="297">
        <f t="shared" ref="L16:L20" si="4">G16+I16+K16</f>
        <v>0</v>
      </c>
      <c r="M16" s="341">
        <v>1</v>
      </c>
      <c r="N16" s="299">
        <f t="shared" si="2"/>
        <v>0</v>
      </c>
      <c r="P16" s="2"/>
      <c r="Q16" s="2"/>
    </row>
    <row r="17" spans="1:17" x14ac:dyDescent="0.25">
      <c r="A17" s="142"/>
      <c r="B17" s="268" t="s">
        <v>66</v>
      </c>
      <c r="C17" s="269" t="s">
        <v>48</v>
      </c>
      <c r="D17" s="270" t="s">
        <v>103</v>
      </c>
      <c r="E17" s="14"/>
      <c r="F17" s="300">
        <v>0</v>
      </c>
      <c r="G17" s="301">
        <f t="shared" si="3"/>
        <v>0</v>
      </c>
      <c r="H17" s="300">
        <v>1</v>
      </c>
      <c r="I17" s="302">
        <f t="shared" si="0"/>
        <v>0</v>
      </c>
      <c r="J17" s="300">
        <v>1.7</v>
      </c>
      <c r="K17" s="302">
        <f t="shared" si="1"/>
        <v>0</v>
      </c>
      <c r="L17" s="303">
        <f t="shared" si="4"/>
        <v>0</v>
      </c>
      <c r="M17" s="342">
        <v>1</v>
      </c>
      <c r="N17" s="305">
        <f t="shared" si="2"/>
        <v>0</v>
      </c>
    </row>
    <row r="18" spans="1:17" ht="15.75" thickBot="1" x14ac:dyDescent="0.3">
      <c r="A18" s="171"/>
      <c r="B18" s="271" t="s">
        <v>67</v>
      </c>
      <c r="C18" s="272" t="s">
        <v>49</v>
      </c>
      <c r="D18" s="273" t="s">
        <v>103</v>
      </c>
      <c r="E18" s="14"/>
      <c r="F18" s="254">
        <v>0</v>
      </c>
      <c r="G18" s="306">
        <f t="shared" si="3"/>
        <v>0</v>
      </c>
      <c r="H18" s="254">
        <v>1</v>
      </c>
      <c r="I18" s="307">
        <f t="shared" si="0"/>
        <v>0</v>
      </c>
      <c r="J18" s="254">
        <v>1.7</v>
      </c>
      <c r="K18" s="307">
        <f t="shared" si="1"/>
        <v>0</v>
      </c>
      <c r="L18" s="308">
        <f t="shared" si="4"/>
        <v>0</v>
      </c>
      <c r="M18" s="343">
        <v>1</v>
      </c>
      <c r="N18" s="310">
        <f t="shared" si="2"/>
        <v>0</v>
      </c>
    </row>
    <row r="19" spans="1:17" ht="45" x14ac:dyDescent="0.25">
      <c r="A19" s="135"/>
      <c r="B19" s="136" t="s">
        <v>68</v>
      </c>
      <c r="C19" s="263" t="s">
        <v>50</v>
      </c>
      <c r="D19" s="264" t="s">
        <v>102</v>
      </c>
      <c r="E19" s="14"/>
      <c r="F19" s="311">
        <v>6</v>
      </c>
      <c r="G19" s="312">
        <f t="shared" si="3"/>
        <v>0</v>
      </c>
      <c r="H19" s="311">
        <v>12</v>
      </c>
      <c r="I19" s="312">
        <f t="shared" si="0"/>
        <v>0</v>
      </c>
      <c r="J19" s="311">
        <v>12</v>
      </c>
      <c r="K19" s="312">
        <f t="shared" si="1"/>
        <v>0</v>
      </c>
      <c r="L19" s="313">
        <f t="shared" si="4"/>
        <v>0</v>
      </c>
      <c r="M19" s="344">
        <v>1</v>
      </c>
      <c r="N19" s="315">
        <f>L19*M19</f>
        <v>0</v>
      </c>
    </row>
    <row r="20" spans="1:17" ht="45.75" thickBot="1" x14ac:dyDescent="0.3">
      <c r="A20" s="171"/>
      <c r="B20" s="274" t="s">
        <v>69</v>
      </c>
      <c r="C20" s="275" t="s">
        <v>51</v>
      </c>
      <c r="D20" s="276" t="s">
        <v>102</v>
      </c>
      <c r="E20" s="14"/>
      <c r="F20" s="254">
        <v>2</v>
      </c>
      <c r="G20" s="255">
        <f t="shared" si="3"/>
        <v>0</v>
      </c>
      <c r="H20" s="254">
        <v>4</v>
      </c>
      <c r="I20" s="255">
        <f t="shared" si="0"/>
        <v>0</v>
      </c>
      <c r="J20" s="254">
        <v>6</v>
      </c>
      <c r="K20" s="255">
        <f t="shared" si="1"/>
        <v>0</v>
      </c>
      <c r="L20" s="256">
        <f t="shared" si="4"/>
        <v>0</v>
      </c>
      <c r="M20" s="345">
        <v>3</v>
      </c>
      <c r="N20" s="258">
        <f>L20*M20</f>
        <v>0</v>
      </c>
    </row>
    <row r="21" spans="1:17" ht="15.75" thickBot="1" x14ac:dyDescent="0.3">
      <c r="A21" s="277"/>
      <c r="B21" s="242"/>
      <c r="C21" s="278" t="s">
        <v>54</v>
      </c>
      <c r="D21" s="279"/>
      <c r="E21" s="280"/>
      <c r="F21" s="30"/>
      <c r="G21" s="316"/>
      <c r="H21" s="30"/>
      <c r="I21" s="317"/>
      <c r="J21" s="30"/>
      <c r="K21" s="317"/>
      <c r="L21" s="30"/>
      <c r="M21" s="346"/>
      <c r="N21" s="31"/>
    </row>
    <row r="22" spans="1:17" x14ac:dyDescent="0.25">
      <c r="A22" s="142"/>
      <c r="B22" s="281" t="s">
        <v>70</v>
      </c>
      <c r="C22" s="282" t="s">
        <v>34</v>
      </c>
      <c r="D22" s="283" t="s">
        <v>41</v>
      </c>
      <c r="E22" s="284"/>
      <c r="F22" s="319">
        <v>0.5</v>
      </c>
      <c r="G22" s="320">
        <f>F22*G$12</f>
        <v>0</v>
      </c>
      <c r="H22" s="319"/>
      <c r="I22" s="320"/>
      <c r="J22" s="319"/>
      <c r="K22" s="320"/>
      <c r="L22" s="321">
        <f t="shared" ref="L22:L24" si="5">G22+I22+K22</f>
        <v>0</v>
      </c>
      <c r="M22" s="345">
        <v>8</v>
      </c>
      <c r="N22" s="322">
        <f>L22*M22</f>
        <v>0</v>
      </c>
    </row>
    <row r="23" spans="1:17" x14ac:dyDescent="0.25">
      <c r="A23" s="142"/>
      <c r="B23" s="268" t="s">
        <v>71</v>
      </c>
      <c r="C23" s="269" t="s">
        <v>35</v>
      </c>
      <c r="D23" s="270" t="s">
        <v>41</v>
      </c>
      <c r="E23" s="284"/>
      <c r="F23" s="323"/>
      <c r="G23" s="301"/>
      <c r="H23" s="323">
        <v>0.5</v>
      </c>
      <c r="I23" s="302">
        <f>H23*I$12</f>
        <v>0</v>
      </c>
      <c r="J23" s="323"/>
      <c r="K23" s="302"/>
      <c r="L23" s="303">
        <f t="shared" si="5"/>
        <v>0</v>
      </c>
      <c r="M23" s="342">
        <v>8</v>
      </c>
      <c r="N23" s="305">
        <f t="shared" ref="N23:N24" si="6">L23*M23</f>
        <v>0</v>
      </c>
    </row>
    <row r="24" spans="1:17" ht="15.75" thickBot="1" x14ac:dyDescent="0.3">
      <c r="A24" s="171"/>
      <c r="B24" s="285" t="s">
        <v>72</v>
      </c>
      <c r="C24" s="286" t="s">
        <v>40</v>
      </c>
      <c r="D24" s="287" t="s">
        <v>41</v>
      </c>
      <c r="E24" s="288"/>
      <c r="F24" s="324"/>
      <c r="G24" s="325"/>
      <c r="H24" s="324"/>
      <c r="I24" s="326"/>
      <c r="J24" s="324">
        <v>0.5</v>
      </c>
      <c r="K24" s="326">
        <f>J24*K$12</f>
        <v>0</v>
      </c>
      <c r="L24" s="327">
        <f t="shared" si="5"/>
        <v>0</v>
      </c>
      <c r="M24" s="343">
        <v>8</v>
      </c>
      <c r="N24" s="310">
        <f t="shared" si="6"/>
        <v>0</v>
      </c>
    </row>
    <row r="25" spans="1:17" ht="30.6" customHeight="1" thickBot="1" x14ac:dyDescent="0.3">
      <c r="A25" s="426" t="s">
        <v>128</v>
      </c>
      <c r="B25" s="427"/>
      <c r="C25" s="427"/>
      <c r="D25" s="428"/>
      <c r="F25" s="289">
        <f>SUM(F14:F24)</f>
        <v>11</v>
      </c>
      <c r="G25" s="290">
        <f>SUM(G15:G24)</f>
        <v>0</v>
      </c>
      <c r="H25" s="289">
        <f>SUM(H14:H24)</f>
        <v>24.5</v>
      </c>
      <c r="I25" s="290">
        <f>SUM(I15:I24)</f>
        <v>0</v>
      </c>
      <c r="J25" s="289">
        <f t="shared" ref="J25" si="7">SUM(J15:J24)</f>
        <v>28.2</v>
      </c>
      <c r="K25" s="290">
        <f>SUM(K15:K24)</f>
        <v>0</v>
      </c>
      <c r="L25" s="291">
        <f>SUM(L15:L24)</f>
        <v>0</v>
      </c>
      <c r="M25" s="292">
        <f>SUM(M15:M24)</f>
        <v>35</v>
      </c>
      <c r="N25" s="293">
        <f>SUM(N15:N24)</f>
        <v>0</v>
      </c>
    </row>
    <row r="27" spans="1:17" ht="26.25" customHeight="1" x14ac:dyDescent="0.25">
      <c r="A27" s="390" t="s">
        <v>24</v>
      </c>
      <c r="B27" s="390"/>
      <c r="C27" s="390"/>
      <c r="D27" s="390"/>
      <c r="E27" s="390"/>
      <c r="F27" s="390"/>
      <c r="G27" s="390"/>
      <c r="H27" s="390"/>
      <c r="I27" s="390"/>
      <c r="J27" s="390"/>
      <c r="K27" s="390"/>
      <c r="L27" s="390"/>
      <c r="M27" s="390"/>
      <c r="N27" s="390"/>
      <c r="O27" s="8"/>
      <c r="P27" s="8"/>
      <c r="Q27" s="8"/>
    </row>
    <row r="28" spans="1:17" ht="17.25" customHeight="1" thickBot="1" x14ac:dyDescent="0.3">
      <c r="A28" s="374"/>
      <c r="B28" s="374"/>
      <c r="C28" s="374"/>
      <c r="D28" s="374"/>
      <c r="E28" s="374"/>
      <c r="F28" s="374"/>
      <c r="G28" s="374"/>
      <c r="H28" s="374"/>
      <c r="I28" s="374"/>
      <c r="J28" s="374"/>
      <c r="K28" s="374"/>
      <c r="L28" s="374"/>
      <c r="M28" s="374"/>
      <c r="N28" s="374"/>
      <c r="O28" s="8"/>
      <c r="P28" s="8"/>
      <c r="Q28" s="8"/>
    </row>
    <row r="29" spans="1:17" ht="30.75" customHeight="1" thickBot="1" x14ac:dyDescent="0.3">
      <c r="A29" s="460"/>
      <c r="B29" s="460"/>
      <c r="C29" s="460"/>
      <c r="D29" s="460"/>
      <c r="E29" s="460"/>
      <c r="F29" s="375" t="s">
        <v>81</v>
      </c>
      <c r="G29" s="461"/>
      <c r="H29" s="461"/>
      <c r="I29" s="461"/>
      <c r="J29" s="461"/>
      <c r="K29" s="461"/>
      <c r="L29" s="461"/>
      <c r="M29" s="461"/>
      <c r="N29" s="376"/>
      <c r="O29" s="2"/>
      <c r="P29" s="2"/>
      <c r="Q29" s="2"/>
    </row>
    <row r="30" spans="1:17" ht="30.75" customHeight="1" thickBot="1" x14ac:dyDescent="0.3">
      <c r="A30" s="240"/>
      <c r="B30" s="240"/>
      <c r="C30" s="240"/>
      <c r="D30" s="240"/>
      <c r="E30" s="240"/>
      <c r="F30" s="439" t="s">
        <v>61</v>
      </c>
      <c r="G30" s="440"/>
      <c r="H30" s="440"/>
      <c r="I30" s="440"/>
      <c r="J30" s="440"/>
      <c r="K30" s="441"/>
      <c r="L30" s="442" t="s">
        <v>14</v>
      </c>
      <c r="M30" s="443"/>
      <c r="N30" s="444"/>
      <c r="O30" s="2"/>
      <c r="P30" s="2"/>
      <c r="Q30" s="2"/>
    </row>
    <row r="31" spans="1:17" ht="30.75" customHeight="1" thickBot="1" x14ac:dyDescent="0.3">
      <c r="A31" s="2"/>
      <c r="B31" s="2"/>
      <c r="C31" s="2"/>
      <c r="D31" s="2"/>
      <c r="E31" s="67"/>
      <c r="F31" s="462" t="s">
        <v>34</v>
      </c>
      <c r="G31" s="463"/>
      <c r="H31" s="462" t="s">
        <v>35</v>
      </c>
      <c r="I31" s="463"/>
      <c r="J31" s="462" t="s">
        <v>40</v>
      </c>
      <c r="K31" s="463"/>
      <c r="L31" s="464" t="s">
        <v>14</v>
      </c>
      <c r="M31" s="467" t="s">
        <v>62</v>
      </c>
      <c r="N31" s="470" t="s">
        <v>63</v>
      </c>
      <c r="P31" s="2"/>
      <c r="Q31" s="2"/>
    </row>
    <row r="32" spans="1:17" x14ac:dyDescent="0.25">
      <c r="A32" s="394" t="s">
        <v>9</v>
      </c>
      <c r="B32" s="396" t="s">
        <v>10</v>
      </c>
      <c r="C32" s="398" t="s">
        <v>11</v>
      </c>
      <c r="D32" s="400" t="s">
        <v>12</v>
      </c>
      <c r="F32" s="456" t="s">
        <v>60</v>
      </c>
      <c r="G32" s="458">
        <f>DPGF!$C$68</f>
        <v>0</v>
      </c>
      <c r="H32" s="456" t="s">
        <v>60</v>
      </c>
      <c r="I32" s="458">
        <f>DPGF!$C$69</f>
        <v>0</v>
      </c>
      <c r="J32" s="456" t="s">
        <v>60</v>
      </c>
      <c r="K32" s="458">
        <f>DPGF!$C$70</f>
        <v>0</v>
      </c>
      <c r="L32" s="465"/>
      <c r="M32" s="468"/>
      <c r="N32" s="471"/>
      <c r="P32" s="2"/>
      <c r="Q32" s="2"/>
    </row>
    <row r="33" spans="1:17" ht="15.75" thickBot="1" x14ac:dyDescent="0.3">
      <c r="A33" s="395"/>
      <c r="B33" s="397"/>
      <c r="C33" s="399"/>
      <c r="D33" s="401"/>
      <c r="F33" s="457"/>
      <c r="G33" s="459"/>
      <c r="H33" s="457"/>
      <c r="I33" s="459"/>
      <c r="J33" s="457"/>
      <c r="K33" s="459"/>
      <c r="L33" s="466"/>
      <c r="M33" s="469"/>
      <c r="N33" s="472"/>
      <c r="P33" s="2"/>
      <c r="Q33" s="2"/>
    </row>
    <row r="34" spans="1:17" ht="60" x14ac:dyDescent="0.25">
      <c r="A34" s="135"/>
      <c r="B34" s="328" t="s">
        <v>97</v>
      </c>
      <c r="C34" s="329" t="s">
        <v>107</v>
      </c>
      <c r="D34" s="330" t="s">
        <v>104</v>
      </c>
      <c r="E34" s="14"/>
      <c r="F34" s="347"/>
      <c r="G34" s="348">
        <f>F34*G$12</f>
        <v>0</v>
      </c>
      <c r="H34" s="347">
        <v>2</v>
      </c>
      <c r="I34" s="320">
        <f>H34*I$12</f>
        <v>0</v>
      </c>
      <c r="J34" s="347">
        <v>2</v>
      </c>
      <c r="K34" s="320">
        <f>J34*K$12</f>
        <v>0</v>
      </c>
      <c r="L34" s="367">
        <f t="shared" ref="L34:L45" si="8">G34+I34+K34</f>
        <v>0</v>
      </c>
      <c r="M34" s="368">
        <v>3</v>
      </c>
      <c r="N34" s="369">
        <f t="shared" ref="N34:N38" si="9">L34*M34</f>
        <v>0</v>
      </c>
      <c r="P34" s="2"/>
      <c r="Q34" s="2"/>
    </row>
    <row r="35" spans="1:17" ht="60" x14ac:dyDescent="0.25">
      <c r="A35" s="142"/>
      <c r="B35" s="268" t="s">
        <v>98</v>
      </c>
      <c r="C35" s="331" t="s">
        <v>108</v>
      </c>
      <c r="D35" s="270" t="s">
        <v>104</v>
      </c>
      <c r="E35" s="14"/>
      <c r="F35" s="300"/>
      <c r="G35" s="301">
        <f>F35*G$12</f>
        <v>0</v>
      </c>
      <c r="H35" s="300">
        <v>4</v>
      </c>
      <c r="I35" s="302">
        <f>H35*I$12</f>
        <v>0</v>
      </c>
      <c r="J35" s="300">
        <v>4</v>
      </c>
      <c r="K35" s="302">
        <f>J35*K$12</f>
        <v>0</v>
      </c>
      <c r="L35" s="303">
        <f t="shared" si="8"/>
        <v>0</v>
      </c>
      <c r="M35" s="342">
        <v>3</v>
      </c>
      <c r="N35" s="305">
        <f t="shared" si="9"/>
        <v>0</v>
      </c>
      <c r="P35" s="2"/>
      <c r="Q35" s="2"/>
    </row>
    <row r="36" spans="1:17" ht="60" x14ac:dyDescent="0.25">
      <c r="A36" s="142"/>
      <c r="B36" s="268" t="s">
        <v>99</v>
      </c>
      <c r="C36" s="331" t="s">
        <v>109</v>
      </c>
      <c r="D36" s="270" t="s">
        <v>104</v>
      </c>
      <c r="E36" s="14"/>
      <c r="F36" s="300"/>
      <c r="G36" s="301">
        <f>F36*G$12</f>
        <v>0</v>
      </c>
      <c r="H36" s="300">
        <v>6</v>
      </c>
      <c r="I36" s="302">
        <f>H36*I$12</f>
        <v>0</v>
      </c>
      <c r="J36" s="300">
        <v>6</v>
      </c>
      <c r="K36" s="302">
        <f>J36*K$12</f>
        <v>0</v>
      </c>
      <c r="L36" s="303">
        <f t="shared" si="8"/>
        <v>0</v>
      </c>
      <c r="M36" s="342">
        <v>3</v>
      </c>
      <c r="N36" s="305">
        <f t="shared" si="9"/>
        <v>0</v>
      </c>
      <c r="P36" s="2"/>
      <c r="Q36" s="2"/>
    </row>
    <row r="37" spans="1:17" ht="60" x14ac:dyDescent="0.25">
      <c r="A37" s="142"/>
      <c r="B37" s="268" t="s">
        <v>100</v>
      </c>
      <c r="C37" s="331" t="s">
        <v>110</v>
      </c>
      <c r="D37" s="270" t="s">
        <v>104</v>
      </c>
      <c r="E37" s="14"/>
      <c r="F37" s="300"/>
      <c r="G37" s="301">
        <f>F37*G$12</f>
        <v>0</v>
      </c>
      <c r="H37" s="300">
        <v>8</v>
      </c>
      <c r="I37" s="302">
        <f>H37*I$12</f>
        <v>0</v>
      </c>
      <c r="J37" s="300">
        <v>8</v>
      </c>
      <c r="K37" s="302">
        <f>J37*K$12</f>
        <v>0</v>
      </c>
      <c r="L37" s="303">
        <f t="shared" si="8"/>
        <v>0</v>
      </c>
      <c r="M37" s="342">
        <v>3</v>
      </c>
      <c r="N37" s="305">
        <f t="shared" si="9"/>
        <v>0</v>
      </c>
      <c r="P37" s="2"/>
      <c r="Q37" s="2"/>
    </row>
    <row r="38" spans="1:17" ht="60.75" thickBot="1" x14ac:dyDescent="0.3">
      <c r="A38" s="171"/>
      <c r="B38" s="285" t="s">
        <v>101</v>
      </c>
      <c r="C38" s="332" t="s">
        <v>111</v>
      </c>
      <c r="D38" s="287" t="s">
        <v>104</v>
      </c>
      <c r="E38" s="14"/>
      <c r="F38" s="349"/>
      <c r="G38" s="325">
        <f>F38*G$12</f>
        <v>0</v>
      </c>
      <c r="H38" s="349">
        <v>10</v>
      </c>
      <c r="I38" s="326">
        <f>H38*I$12</f>
        <v>0</v>
      </c>
      <c r="J38" s="349">
        <v>10</v>
      </c>
      <c r="K38" s="326">
        <f>J38*K$12</f>
        <v>0</v>
      </c>
      <c r="L38" s="350">
        <f t="shared" si="8"/>
        <v>0</v>
      </c>
      <c r="M38" s="351">
        <v>3</v>
      </c>
      <c r="N38" s="352">
        <f t="shared" si="9"/>
        <v>0</v>
      </c>
      <c r="P38" s="2"/>
      <c r="Q38" s="2"/>
    </row>
    <row r="39" spans="1:17" ht="15" customHeight="1" x14ac:dyDescent="0.25">
      <c r="A39" s="10"/>
      <c r="B39" s="333" t="s">
        <v>25</v>
      </c>
      <c r="C39" s="334" t="s">
        <v>112</v>
      </c>
      <c r="D39" s="335" t="s">
        <v>103</v>
      </c>
      <c r="E39" s="14"/>
      <c r="F39" s="353"/>
      <c r="G39" s="354">
        <f>F39*G$12</f>
        <v>0</v>
      </c>
      <c r="H39" s="353">
        <v>0.25</v>
      </c>
      <c r="I39" s="355">
        <f>H39*I$12</f>
        <v>0</v>
      </c>
      <c r="J39" s="353">
        <v>0.5</v>
      </c>
      <c r="K39" s="355">
        <f>J39*K$12</f>
        <v>0</v>
      </c>
      <c r="L39" s="356">
        <f t="shared" si="8"/>
        <v>0</v>
      </c>
      <c r="M39" s="357">
        <v>1</v>
      </c>
      <c r="N39" s="358">
        <f t="shared" ref="N39:N45" si="10">L39*M39</f>
        <v>0</v>
      </c>
      <c r="P39" s="2"/>
      <c r="Q39" s="2"/>
    </row>
    <row r="40" spans="1:17" ht="15" customHeight="1" x14ac:dyDescent="0.25">
      <c r="A40" s="142"/>
      <c r="B40" s="268" t="s">
        <v>75</v>
      </c>
      <c r="C40" s="331" t="s">
        <v>113</v>
      </c>
      <c r="D40" s="270" t="s">
        <v>103</v>
      </c>
      <c r="E40" s="14"/>
      <c r="F40" s="300"/>
      <c r="G40" s="301">
        <f>F40*G$12</f>
        <v>0</v>
      </c>
      <c r="H40" s="300">
        <v>0.25</v>
      </c>
      <c r="I40" s="302">
        <f>H40*I$12</f>
        <v>0</v>
      </c>
      <c r="J40" s="300">
        <v>0.5</v>
      </c>
      <c r="K40" s="302">
        <f>J40*K$12</f>
        <v>0</v>
      </c>
      <c r="L40" s="303">
        <f t="shared" si="8"/>
        <v>0</v>
      </c>
      <c r="M40" s="342">
        <v>1</v>
      </c>
      <c r="N40" s="305">
        <f t="shared" si="10"/>
        <v>0</v>
      </c>
      <c r="P40" s="2"/>
      <c r="Q40" s="2"/>
    </row>
    <row r="41" spans="1:17" ht="15" customHeight="1" x14ac:dyDescent="0.25">
      <c r="A41" s="142"/>
      <c r="B41" s="268" t="s">
        <v>52</v>
      </c>
      <c r="C41" s="331" t="s">
        <v>114</v>
      </c>
      <c r="D41" s="270" t="s">
        <v>103</v>
      </c>
      <c r="E41" s="14"/>
      <c r="F41" s="300"/>
      <c r="G41" s="301">
        <f>F41*G$12</f>
        <v>0</v>
      </c>
      <c r="H41" s="300">
        <v>0.3</v>
      </c>
      <c r="I41" s="302">
        <f>H41*I$12</f>
        <v>0</v>
      </c>
      <c r="J41" s="300">
        <v>0.5</v>
      </c>
      <c r="K41" s="302">
        <f>J41*K$12</f>
        <v>0</v>
      </c>
      <c r="L41" s="303">
        <f t="shared" si="8"/>
        <v>0</v>
      </c>
      <c r="M41" s="342">
        <v>1</v>
      </c>
      <c r="N41" s="305">
        <f t="shared" si="10"/>
        <v>0</v>
      </c>
      <c r="P41" s="2"/>
      <c r="Q41" s="2"/>
    </row>
    <row r="42" spans="1:17" ht="15" customHeight="1" x14ac:dyDescent="0.25">
      <c r="A42" s="142"/>
      <c r="B42" s="268" t="s">
        <v>76</v>
      </c>
      <c r="C42" s="331" t="s">
        <v>115</v>
      </c>
      <c r="D42" s="270" t="s">
        <v>103</v>
      </c>
      <c r="E42" s="14"/>
      <c r="F42" s="300"/>
      <c r="G42" s="301">
        <f>F42*G$12</f>
        <v>0</v>
      </c>
      <c r="H42" s="300">
        <v>0.5</v>
      </c>
      <c r="I42" s="302">
        <f>H42*I$12</f>
        <v>0</v>
      </c>
      <c r="J42" s="300">
        <v>0.25</v>
      </c>
      <c r="K42" s="302">
        <f>J42*K$12</f>
        <v>0</v>
      </c>
      <c r="L42" s="303">
        <f t="shared" si="8"/>
        <v>0</v>
      </c>
      <c r="M42" s="342">
        <v>1</v>
      </c>
      <c r="N42" s="305">
        <f t="shared" si="10"/>
        <v>0</v>
      </c>
      <c r="P42" s="2"/>
      <c r="Q42" s="2"/>
    </row>
    <row r="43" spans="1:17" ht="15" customHeight="1" x14ac:dyDescent="0.25">
      <c r="A43" s="142"/>
      <c r="B43" s="268" t="s">
        <v>77</v>
      </c>
      <c r="C43" s="331" t="s">
        <v>116</v>
      </c>
      <c r="D43" s="270" t="s">
        <v>103</v>
      </c>
      <c r="E43" s="14"/>
      <c r="F43" s="300"/>
      <c r="G43" s="301">
        <f>F43*G$12</f>
        <v>0</v>
      </c>
      <c r="H43" s="300">
        <v>0.3</v>
      </c>
      <c r="I43" s="302">
        <f>H43*I$12</f>
        <v>0</v>
      </c>
      <c r="J43" s="300">
        <v>0.2</v>
      </c>
      <c r="K43" s="302">
        <f>J43*K$12</f>
        <v>0</v>
      </c>
      <c r="L43" s="303">
        <f t="shared" si="8"/>
        <v>0</v>
      </c>
      <c r="M43" s="342">
        <v>1</v>
      </c>
      <c r="N43" s="305">
        <f t="shared" si="10"/>
        <v>0</v>
      </c>
      <c r="P43" s="2"/>
      <c r="Q43" s="2"/>
    </row>
    <row r="44" spans="1:17" ht="15" customHeight="1" x14ac:dyDescent="0.25">
      <c r="A44" s="142"/>
      <c r="B44" s="336" t="s">
        <v>78</v>
      </c>
      <c r="C44" s="337" t="s">
        <v>117</v>
      </c>
      <c r="D44" s="338" t="s">
        <v>103</v>
      </c>
      <c r="E44" s="14"/>
      <c r="F44" s="359"/>
      <c r="G44" s="360"/>
      <c r="H44" s="359">
        <v>0.5</v>
      </c>
      <c r="I44" s="361">
        <f>H44*I$12</f>
        <v>0</v>
      </c>
      <c r="J44" s="359">
        <v>0.25</v>
      </c>
      <c r="K44" s="361">
        <f>J44*K$12</f>
        <v>0</v>
      </c>
      <c r="L44" s="362">
        <f t="shared" si="8"/>
        <v>0</v>
      </c>
      <c r="M44" s="363">
        <v>1</v>
      </c>
      <c r="N44" s="364">
        <f t="shared" si="10"/>
        <v>0</v>
      </c>
    </row>
    <row r="45" spans="1:17" ht="15.75" thickBot="1" x14ac:dyDescent="0.3">
      <c r="A45" s="171"/>
      <c r="B45" s="271" t="s">
        <v>79</v>
      </c>
      <c r="C45" s="339" t="s">
        <v>53</v>
      </c>
      <c r="D45" s="273" t="s">
        <v>103</v>
      </c>
      <c r="E45" s="14"/>
      <c r="F45" s="254"/>
      <c r="G45" s="306"/>
      <c r="H45" s="254">
        <v>1</v>
      </c>
      <c r="I45" s="307">
        <f>H45*I$12</f>
        <v>0</v>
      </c>
      <c r="J45" s="254"/>
      <c r="K45" s="307"/>
      <c r="L45" s="308">
        <f t="shared" si="8"/>
        <v>0</v>
      </c>
      <c r="M45" s="343">
        <v>1</v>
      </c>
      <c r="N45" s="310">
        <f t="shared" si="10"/>
        <v>0</v>
      </c>
    </row>
    <row r="46" spans="1:17" ht="28.5" customHeight="1" thickBot="1" x14ac:dyDescent="0.3">
      <c r="A46" s="426" t="s">
        <v>129</v>
      </c>
      <c r="B46" s="427"/>
      <c r="C46" s="427"/>
      <c r="D46" s="428"/>
      <c r="F46" s="289">
        <f>SUM(F34:F45)</f>
        <v>0</v>
      </c>
      <c r="G46" s="290">
        <f>SUM(G34:G45)</f>
        <v>0</v>
      </c>
      <c r="H46" s="289">
        <f>SUM(H34:H45)</f>
        <v>33.1</v>
      </c>
      <c r="I46" s="290">
        <f>SUM(I34:I45)</f>
        <v>0</v>
      </c>
      <c r="J46" s="289">
        <f>SUM(J34:J45)</f>
        <v>32.200000000000003</v>
      </c>
      <c r="K46" s="290">
        <f>SUM(K34:K45)</f>
        <v>0</v>
      </c>
      <c r="L46" s="291">
        <f>SUM(L34:L45)</f>
        <v>0</v>
      </c>
      <c r="M46" s="292">
        <f>SUM(M34:M45)</f>
        <v>22</v>
      </c>
      <c r="N46" s="293">
        <f>SUM(N34:N45)</f>
        <v>0</v>
      </c>
    </row>
  </sheetData>
  <sheetProtection algorithmName="SHA-512" hashValue="zzIFp5+B0NTIQuwT1ICSXAMUniFZOGdb+jmP413/enabY7LbaIfXysxAMivv/qDUgn6QNZa5d6T/fFIJztKDaQ==" saltValue="FtTBTJS0QYThQArF49Hdrw==" spinCount="100000" sheet="1" objects="1" scenarios="1"/>
  <mergeCells count="49">
    <mergeCell ref="I32:I33"/>
    <mergeCell ref="J32:J33"/>
    <mergeCell ref="K32:K33"/>
    <mergeCell ref="A46:D46"/>
    <mergeCell ref="C32:C33"/>
    <mergeCell ref="D32:D33"/>
    <mergeCell ref="F32:F33"/>
    <mergeCell ref="G32:G33"/>
    <mergeCell ref="H32:H33"/>
    <mergeCell ref="A27:N27"/>
    <mergeCell ref="A7:N7"/>
    <mergeCell ref="A29:E29"/>
    <mergeCell ref="F29:N29"/>
    <mergeCell ref="F30:K30"/>
    <mergeCell ref="L30:N30"/>
    <mergeCell ref="F31:G31"/>
    <mergeCell ref="H31:I31"/>
    <mergeCell ref="J31:K31"/>
    <mergeCell ref="L31:L33"/>
    <mergeCell ref="M31:M33"/>
    <mergeCell ref="N31:N33"/>
    <mergeCell ref="A32:A33"/>
    <mergeCell ref="B32:B33"/>
    <mergeCell ref="A25:D25"/>
    <mergeCell ref="A12:A13"/>
    <mergeCell ref="B12:B13"/>
    <mergeCell ref="C12:C13"/>
    <mergeCell ref="D12:D13"/>
    <mergeCell ref="F10:K10"/>
    <mergeCell ref="L10:N10"/>
    <mergeCell ref="F11:G11"/>
    <mergeCell ref="H11:I11"/>
    <mergeCell ref="J11:K11"/>
    <mergeCell ref="L11:L13"/>
    <mergeCell ref="M11:M13"/>
    <mergeCell ref="N11:N13"/>
    <mergeCell ref="H12:H13"/>
    <mergeCell ref="I12:I13"/>
    <mergeCell ref="J12:J13"/>
    <mergeCell ref="K12:K13"/>
    <mergeCell ref="F12:F13"/>
    <mergeCell ref="G12:G13"/>
    <mergeCell ref="A9:E9"/>
    <mergeCell ref="F9:N9"/>
    <mergeCell ref="A1:N1"/>
    <mergeCell ref="A2:N2"/>
    <mergeCell ref="A3:N3"/>
    <mergeCell ref="A5:N5"/>
    <mergeCell ref="A6:N6"/>
  </mergeCells>
  <pageMargins left="0.7" right="0.7" top="0.75" bottom="0.75" header="0.3" footer="0.3"/>
  <pageSetup paperSize="9" scale="4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A13C8-DF83-4A6A-99E3-8216EEE73C9F}">
  <sheetPr>
    <pageSetUpPr fitToPage="1"/>
  </sheetPr>
  <dimension ref="A1:U36"/>
  <sheetViews>
    <sheetView topLeftCell="A18" zoomScale="90" zoomScaleNormal="90" workbookViewId="0">
      <selection activeCell="D13" sqref="D13"/>
    </sheetView>
  </sheetViews>
  <sheetFormatPr baseColWidth="10" defaultRowHeight="15" x14ac:dyDescent="0.25"/>
  <cols>
    <col min="2" max="2" width="11.42578125" customWidth="1"/>
    <col min="3" max="3" width="42.42578125" customWidth="1"/>
    <col min="4" max="4" width="22.140625" customWidth="1"/>
    <col min="5" max="5" width="4.28515625" customWidth="1"/>
    <col min="6" max="6" width="8.28515625" bestFit="1" customWidth="1"/>
    <col min="7" max="7" width="12.140625" bestFit="1" customWidth="1"/>
    <col min="8" max="8" width="8.28515625" customWidth="1"/>
    <col min="9" max="9" width="12.140625" bestFit="1" customWidth="1"/>
    <col min="10" max="10" width="10.42578125" bestFit="1" customWidth="1"/>
    <col min="11" max="11" width="12.140625" bestFit="1" customWidth="1"/>
    <col min="12" max="12" width="13.42578125" bestFit="1" customWidth="1"/>
    <col min="13" max="13" width="12.28515625" bestFit="1" customWidth="1"/>
    <col min="14" max="14" width="16" bestFit="1" customWidth="1"/>
    <col min="15" max="15" width="12.28515625" bestFit="1" customWidth="1"/>
    <col min="16" max="16" width="11.42578125" bestFit="1" customWidth="1"/>
    <col min="17" max="17" width="13" bestFit="1" customWidth="1"/>
  </cols>
  <sheetData>
    <row r="1" spans="1:21" ht="73.5" customHeight="1" x14ac:dyDescent="0.25">
      <c r="A1" s="388" t="s">
        <v>0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  <c r="O1" s="6"/>
      <c r="P1" s="6"/>
      <c r="Q1" s="6"/>
    </row>
    <row r="2" spans="1:21" ht="60" customHeight="1" x14ac:dyDescent="0.25">
      <c r="A2" s="389" t="s">
        <v>1</v>
      </c>
      <c r="B2" s="389"/>
      <c r="C2" s="389"/>
      <c r="D2" s="389"/>
      <c r="E2" s="389"/>
      <c r="F2" s="389"/>
      <c r="G2" s="389"/>
      <c r="H2" s="389"/>
      <c r="I2" s="389"/>
      <c r="J2" s="389"/>
      <c r="K2" s="389"/>
      <c r="L2" s="389"/>
      <c r="M2" s="389"/>
      <c r="N2" s="389"/>
      <c r="O2" s="7"/>
      <c r="P2" s="7"/>
      <c r="Q2" s="7"/>
    </row>
    <row r="3" spans="1:21" ht="68.25" customHeight="1" x14ac:dyDescent="0.25">
      <c r="A3" s="388" t="s">
        <v>2</v>
      </c>
      <c r="B3" s="388"/>
      <c r="C3" s="388"/>
      <c r="D3" s="388"/>
      <c r="E3" s="388"/>
      <c r="F3" s="388"/>
      <c r="G3" s="388"/>
      <c r="H3" s="388"/>
      <c r="I3" s="388"/>
      <c r="J3" s="388"/>
      <c r="K3" s="388"/>
      <c r="L3" s="388"/>
      <c r="M3" s="388"/>
      <c r="N3" s="388"/>
      <c r="O3" s="6"/>
      <c r="P3" s="6"/>
      <c r="Q3" s="6"/>
    </row>
    <row r="4" spans="1:21" ht="28.5" customHeight="1" x14ac:dyDescent="0.25">
      <c r="A4" s="124"/>
      <c r="P4" s="1"/>
    </row>
    <row r="5" spans="1:21" ht="79.5" customHeight="1" x14ac:dyDescent="0.25">
      <c r="A5" s="390" t="s">
        <v>118</v>
      </c>
      <c r="B5" s="390"/>
      <c r="C5" s="390"/>
      <c r="D5" s="390"/>
      <c r="E5" s="390"/>
      <c r="F5" s="390"/>
      <c r="G5" s="390"/>
      <c r="H5" s="390"/>
      <c r="I5" s="390"/>
      <c r="J5" s="390"/>
      <c r="K5" s="390"/>
      <c r="L5" s="390"/>
      <c r="M5" s="390"/>
      <c r="N5" s="390"/>
      <c r="O5" s="8"/>
      <c r="P5" s="8"/>
      <c r="Q5" s="8"/>
    </row>
    <row r="6" spans="1:21" ht="100.15" customHeight="1" thickBot="1" x14ac:dyDescent="0.3">
      <c r="A6" s="391" t="s">
        <v>125</v>
      </c>
      <c r="B6" s="391"/>
      <c r="C6" s="391"/>
      <c r="D6" s="391"/>
      <c r="E6" s="391"/>
      <c r="F6" s="391"/>
      <c r="G6" s="391"/>
      <c r="H6" s="391"/>
      <c r="I6" s="391"/>
      <c r="J6" s="391"/>
      <c r="K6" s="391"/>
      <c r="L6" s="391"/>
      <c r="M6" s="391"/>
      <c r="N6" s="391"/>
      <c r="O6" s="9"/>
      <c r="P6" s="9"/>
      <c r="Q6" s="9"/>
      <c r="R6" s="9"/>
      <c r="S6" s="9"/>
      <c r="T6" s="9"/>
      <c r="U6" s="9"/>
    </row>
    <row r="7" spans="1:21" ht="30.75" customHeight="1" thickBot="1" x14ac:dyDescent="0.3">
      <c r="A7" s="460"/>
      <c r="B7" s="460"/>
      <c r="C7" s="460"/>
      <c r="D7" s="460"/>
      <c r="E7" s="460"/>
      <c r="F7" s="375" t="s">
        <v>7</v>
      </c>
      <c r="G7" s="461"/>
      <c r="H7" s="461"/>
      <c r="I7" s="461"/>
      <c r="J7" s="461"/>
      <c r="K7" s="461"/>
      <c r="L7" s="461"/>
      <c r="M7" s="461"/>
      <c r="N7" s="376"/>
      <c r="O7" s="2"/>
      <c r="P7" s="2"/>
      <c r="Q7" s="2"/>
    </row>
    <row r="8" spans="1:21" ht="30.75" customHeight="1" thickBot="1" x14ac:dyDescent="0.3">
      <c r="A8" s="240"/>
      <c r="B8" s="240"/>
      <c r="C8" s="240"/>
      <c r="D8" s="240"/>
      <c r="E8" s="240"/>
      <c r="F8" s="439" t="s">
        <v>61</v>
      </c>
      <c r="G8" s="440"/>
      <c r="H8" s="440"/>
      <c r="I8" s="440"/>
      <c r="J8" s="440"/>
      <c r="K8" s="441"/>
      <c r="L8" s="442" t="s">
        <v>14</v>
      </c>
      <c r="M8" s="443"/>
      <c r="N8" s="444"/>
      <c r="O8" s="2"/>
      <c r="P8" s="2"/>
      <c r="Q8" s="2"/>
    </row>
    <row r="9" spans="1:21" ht="30.75" customHeight="1" thickBot="1" x14ac:dyDescent="0.3">
      <c r="A9" s="2"/>
      <c r="B9" s="2"/>
      <c r="C9" s="2"/>
      <c r="D9" s="2"/>
      <c r="E9" s="67"/>
      <c r="F9" s="462" t="s">
        <v>34</v>
      </c>
      <c r="G9" s="463"/>
      <c r="H9" s="462" t="s">
        <v>35</v>
      </c>
      <c r="I9" s="463"/>
      <c r="J9" s="462" t="s">
        <v>40</v>
      </c>
      <c r="K9" s="463"/>
      <c r="L9" s="464" t="s">
        <v>14</v>
      </c>
      <c r="M9" s="467" t="s">
        <v>62</v>
      </c>
      <c r="N9" s="470" t="s">
        <v>63</v>
      </c>
      <c r="P9" s="2"/>
      <c r="Q9" s="2"/>
    </row>
    <row r="10" spans="1:21" ht="14.45" customHeight="1" x14ac:dyDescent="0.25">
      <c r="A10" s="394" t="s">
        <v>9</v>
      </c>
      <c r="B10" s="396" t="s">
        <v>10</v>
      </c>
      <c r="C10" s="398" t="s">
        <v>11</v>
      </c>
      <c r="D10" s="400" t="s">
        <v>12</v>
      </c>
      <c r="F10" s="456" t="s">
        <v>60</v>
      </c>
      <c r="G10" s="458">
        <f>DPGF!$C$68</f>
        <v>0</v>
      </c>
      <c r="H10" s="456" t="s">
        <v>60</v>
      </c>
      <c r="I10" s="458">
        <f>DPGF!$C$69</f>
        <v>0</v>
      </c>
      <c r="J10" s="456" t="s">
        <v>60</v>
      </c>
      <c r="K10" s="458">
        <f>DPGF!$C$70</f>
        <v>0</v>
      </c>
      <c r="L10" s="465"/>
      <c r="M10" s="468"/>
      <c r="N10" s="471"/>
      <c r="P10" s="2"/>
      <c r="Q10" s="2"/>
    </row>
    <row r="11" spans="1:21" ht="15" customHeight="1" thickBot="1" x14ac:dyDescent="0.3">
      <c r="A11" s="395"/>
      <c r="B11" s="397"/>
      <c r="C11" s="399"/>
      <c r="D11" s="401"/>
      <c r="F11" s="457"/>
      <c r="G11" s="459"/>
      <c r="H11" s="457"/>
      <c r="I11" s="459"/>
      <c r="J11" s="457"/>
      <c r="K11" s="459"/>
      <c r="L11" s="466"/>
      <c r="M11" s="469"/>
      <c r="N11" s="472"/>
      <c r="P11" s="2"/>
      <c r="Q11" s="2"/>
    </row>
    <row r="12" spans="1:21" ht="15.75" thickBot="1" x14ac:dyDescent="0.3">
      <c r="A12" s="259" t="s">
        <v>19</v>
      </c>
      <c r="B12" s="260"/>
      <c r="C12" s="261" t="s">
        <v>20</v>
      </c>
      <c r="D12" s="262"/>
      <c r="F12" s="29"/>
      <c r="G12" s="365"/>
      <c r="H12" s="29"/>
      <c r="I12" s="365"/>
      <c r="J12" s="29"/>
      <c r="K12" s="365"/>
      <c r="L12" s="30"/>
      <c r="M12" s="366"/>
      <c r="N12" s="31"/>
      <c r="P12" s="2"/>
      <c r="Q12" s="2"/>
    </row>
    <row r="13" spans="1:21" ht="45" x14ac:dyDescent="0.25">
      <c r="A13" s="135"/>
      <c r="B13" s="136" t="s">
        <v>64</v>
      </c>
      <c r="C13" s="263" t="s">
        <v>59</v>
      </c>
      <c r="D13" s="264" t="s">
        <v>103</v>
      </c>
      <c r="F13" s="249">
        <v>2.5</v>
      </c>
      <c r="G13" s="250">
        <f>F13*G$10</f>
        <v>0</v>
      </c>
      <c r="H13" s="249">
        <v>5</v>
      </c>
      <c r="I13" s="250">
        <f t="shared" ref="I13:I18" si="0">H13*I$10</f>
        <v>0</v>
      </c>
      <c r="J13" s="249">
        <v>5</v>
      </c>
      <c r="K13" s="250">
        <f>J13*K$10</f>
        <v>0</v>
      </c>
      <c r="L13" s="251">
        <f>G13+I13+K13</f>
        <v>0</v>
      </c>
      <c r="M13" s="340">
        <v>4</v>
      </c>
      <c r="N13" s="253">
        <f>L13*M13</f>
        <v>0</v>
      </c>
      <c r="P13" s="2"/>
      <c r="Q13" s="2"/>
    </row>
    <row r="14" spans="1:21" x14ac:dyDescent="0.25">
      <c r="A14" s="142"/>
      <c r="B14" s="265" t="s">
        <v>65</v>
      </c>
      <c r="C14" s="266" t="s">
        <v>47</v>
      </c>
      <c r="D14" s="267" t="s">
        <v>103</v>
      </c>
      <c r="E14" s="14"/>
      <c r="F14" s="294">
        <v>0</v>
      </c>
      <c r="G14" s="295">
        <f t="shared" ref="G14:G16" si="1">F14*G$10</f>
        <v>0</v>
      </c>
      <c r="H14" s="294">
        <v>0.5</v>
      </c>
      <c r="I14" s="296">
        <f t="shared" si="0"/>
        <v>0</v>
      </c>
      <c r="J14" s="294">
        <v>0.5</v>
      </c>
      <c r="K14" s="296">
        <f t="shared" ref="K14:K18" si="2">J14*K$10</f>
        <v>0</v>
      </c>
      <c r="L14" s="297">
        <f t="shared" ref="L14:L17" si="3">G14+I14+K14</f>
        <v>0</v>
      </c>
      <c r="M14" s="341">
        <v>1</v>
      </c>
      <c r="N14" s="299">
        <f t="shared" ref="N14:N16" si="4">L14*M14</f>
        <v>0</v>
      </c>
      <c r="P14" s="2"/>
      <c r="Q14" s="2"/>
    </row>
    <row r="15" spans="1:21" x14ac:dyDescent="0.25">
      <c r="A15" s="142"/>
      <c r="B15" s="268" t="s">
        <v>66</v>
      </c>
      <c r="C15" s="269" t="s">
        <v>48</v>
      </c>
      <c r="D15" s="270" t="s">
        <v>103</v>
      </c>
      <c r="E15" s="14"/>
      <c r="F15" s="300">
        <v>0</v>
      </c>
      <c r="G15" s="301">
        <f t="shared" si="1"/>
        <v>0</v>
      </c>
      <c r="H15" s="300">
        <v>0.5</v>
      </c>
      <c r="I15" s="302">
        <f t="shared" si="0"/>
        <v>0</v>
      </c>
      <c r="J15" s="300">
        <v>0.5</v>
      </c>
      <c r="K15" s="302">
        <f t="shared" si="2"/>
        <v>0</v>
      </c>
      <c r="L15" s="303">
        <f t="shared" si="3"/>
        <v>0</v>
      </c>
      <c r="M15" s="342">
        <v>1</v>
      </c>
      <c r="N15" s="305">
        <f t="shared" si="4"/>
        <v>0</v>
      </c>
    </row>
    <row r="16" spans="1:21" ht="15.75" thickBot="1" x14ac:dyDescent="0.3">
      <c r="A16" s="171"/>
      <c r="B16" s="271" t="s">
        <v>67</v>
      </c>
      <c r="C16" s="272" t="s">
        <v>49</v>
      </c>
      <c r="D16" s="273" t="s">
        <v>103</v>
      </c>
      <c r="E16" s="14"/>
      <c r="F16" s="254">
        <v>0</v>
      </c>
      <c r="G16" s="306">
        <f t="shared" si="1"/>
        <v>0</v>
      </c>
      <c r="H16" s="254">
        <v>0.5</v>
      </c>
      <c r="I16" s="307">
        <f t="shared" si="0"/>
        <v>0</v>
      </c>
      <c r="J16" s="254">
        <v>0.5</v>
      </c>
      <c r="K16" s="307">
        <f t="shared" si="2"/>
        <v>0</v>
      </c>
      <c r="L16" s="308">
        <f t="shared" si="3"/>
        <v>0</v>
      </c>
      <c r="M16" s="343">
        <v>1</v>
      </c>
      <c r="N16" s="310">
        <f t="shared" si="4"/>
        <v>0</v>
      </c>
    </row>
    <row r="17" spans="1:17" ht="45" x14ac:dyDescent="0.25">
      <c r="A17" s="135"/>
      <c r="B17" s="136" t="s">
        <v>68</v>
      </c>
      <c r="C17" s="263" t="s">
        <v>50</v>
      </c>
      <c r="D17" s="264" t="s">
        <v>102</v>
      </c>
      <c r="E17" s="14"/>
      <c r="F17" s="311">
        <v>6</v>
      </c>
      <c r="G17" s="312">
        <f>F17*G$10</f>
        <v>0</v>
      </c>
      <c r="H17" s="311">
        <v>12</v>
      </c>
      <c r="I17" s="312">
        <f t="shared" si="0"/>
        <v>0</v>
      </c>
      <c r="J17" s="311">
        <v>12</v>
      </c>
      <c r="K17" s="312">
        <f t="shared" si="2"/>
        <v>0</v>
      </c>
      <c r="L17" s="313">
        <f t="shared" si="3"/>
        <v>0</v>
      </c>
      <c r="M17" s="344">
        <v>1</v>
      </c>
      <c r="N17" s="315">
        <f>L17*M17</f>
        <v>0</v>
      </c>
    </row>
    <row r="18" spans="1:17" ht="45.75" thickBot="1" x14ac:dyDescent="0.3">
      <c r="A18" s="171"/>
      <c r="B18" s="274" t="s">
        <v>69</v>
      </c>
      <c r="C18" s="275" t="s">
        <v>51</v>
      </c>
      <c r="D18" s="276" t="s">
        <v>102</v>
      </c>
      <c r="E18" s="14"/>
      <c r="F18" s="254">
        <v>2</v>
      </c>
      <c r="G18" s="255">
        <f>F18*G$10</f>
        <v>0</v>
      </c>
      <c r="H18" s="254">
        <v>4</v>
      </c>
      <c r="I18" s="255">
        <f t="shared" si="0"/>
        <v>0</v>
      </c>
      <c r="J18" s="254">
        <v>6</v>
      </c>
      <c r="K18" s="255">
        <f t="shared" si="2"/>
        <v>0</v>
      </c>
      <c r="L18" s="256">
        <f>G18+I18+K18</f>
        <v>0</v>
      </c>
      <c r="M18" s="345">
        <v>3</v>
      </c>
      <c r="N18" s="258">
        <f>L18*M18</f>
        <v>0</v>
      </c>
    </row>
    <row r="19" spans="1:17" ht="15.75" thickBot="1" x14ac:dyDescent="0.3">
      <c r="A19" s="241" t="s">
        <v>22</v>
      </c>
      <c r="B19" s="242"/>
      <c r="C19" s="243" t="s">
        <v>23</v>
      </c>
      <c r="D19" s="279"/>
      <c r="F19" s="30"/>
      <c r="G19" s="316"/>
      <c r="H19" s="30"/>
      <c r="I19" s="316"/>
      <c r="J19" s="30"/>
      <c r="K19" s="316"/>
      <c r="L19" s="30"/>
      <c r="M19" s="346"/>
      <c r="N19" s="31"/>
      <c r="P19" s="2"/>
      <c r="Q19" s="2"/>
    </row>
    <row r="20" spans="1:17" ht="60" x14ac:dyDescent="0.25">
      <c r="A20" s="135"/>
      <c r="B20" s="328" t="s">
        <v>97</v>
      </c>
      <c r="C20" s="329" t="s">
        <v>107</v>
      </c>
      <c r="D20" s="330" t="s">
        <v>104</v>
      </c>
      <c r="E20" s="14"/>
      <c r="F20" s="347"/>
      <c r="G20" s="348">
        <f t="shared" ref="G20:G24" si="5">F20*G$10</f>
        <v>0</v>
      </c>
      <c r="H20" s="347">
        <v>4</v>
      </c>
      <c r="I20" s="320">
        <f t="shared" ref="I20:K24" si="6">H20*I$10</f>
        <v>0</v>
      </c>
      <c r="J20" s="347"/>
      <c r="K20" s="320">
        <f t="shared" si="6"/>
        <v>0</v>
      </c>
      <c r="L20" s="303">
        <f t="shared" ref="L20:L33" si="7">G20+I20+K20</f>
        <v>0</v>
      </c>
      <c r="M20" s="342">
        <v>18</v>
      </c>
      <c r="N20" s="305">
        <f t="shared" ref="N20:N24" si="8">L20*M20</f>
        <v>0</v>
      </c>
      <c r="P20" s="2"/>
      <c r="Q20" s="2"/>
    </row>
    <row r="21" spans="1:17" ht="60" x14ac:dyDescent="0.25">
      <c r="A21" s="142"/>
      <c r="B21" s="268" t="s">
        <v>98</v>
      </c>
      <c r="C21" s="331" t="s">
        <v>108</v>
      </c>
      <c r="D21" s="270" t="s">
        <v>104</v>
      </c>
      <c r="E21" s="14"/>
      <c r="F21" s="300"/>
      <c r="G21" s="301">
        <f t="shared" si="5"/>
        <v>0</v>
      </c>
      <c r="H21" s="300">
        <v>8</v>
      </c>
      <c r="I21" s="302">
        <f t="shared" si="6"/>
        <v>0</v>
      </c>
      <c r="J21" s="300"/>
      <c r="K21" s="302">
        <f>J21*K$10</f>
        <v>0</v>
      </c>
      <c r="L21" s="303">
        <f t="shared" si="7"/>
        <v>0</v>
      </c>
      <c r="M21" s="342">
        <v>12</v>
      </c>
      <c r="N21" s="305">
        <f t="shared" si="8"/>
        <v>0</v>
      </c>
      <c r="P21" s="2"/>
      <c r="Q21" s="2"/>
    </row>
    <row r="22" spans="1:17" ht="60" x14ac:dyDescent="0.25">
      <c r="A22" s="142"/>
      <c r="B22" s="268" t="s">
        <v>99</v>
      </c>
      <c r="C22" s="331" t="s">
        <v>109</v>
      </c>
      <c r="D22" s="270" t="s">
        <v>104</v>
      </c>
      <c r="E22" s="14"/>
      <c r="F22" s="300"/>
      <c r="G22" s="301">
        <f t="shared" si="5"/>
        <v>0</v>
      </c>
      <c r="H22" s="300">
        <v>12</v>
      </c>
      <c r="I22" s="302">
        <f t="shared" si="6"/>
        <v>0</v>
      </c>
      <c r="J22" s="300"/>
      <c r="K22" s="302">
        <f t="shared" si="6"/>
        <v>0</v>
      </c>
      <c r="L22" s="303">
        <f t="shared" si="7"/>
        <v>0</v>
      </c>
      <c r="M22" s="342">
        <v>6</v>
      </c>
      <c r="N22" s="305">
        <f t="shared" si="8"/>
        <v>0</v>
      </c>
      <c r="P22" s="2"/>
      <c r="Q22" s="2"/>
    </row>
    <row r="23" spans="1:17" ht="60" x14ac:dyDescent="0.25">
      <c r="A23" s="142"/>
      <c r="B23" s="268" t="s">
        <v>100</v>
      </c>
      <c r="C23" s="331" t="s">
        <v>110</v>
      </c>
      <c r="D23" s="270" t="s">
        <v>104</v>
      </c>
      <c r="E23" s="14"/>
      <c r="F23" s="300"/>
      <c r="G23" s="301">
        <f t="shared" si="5"/>
        <v>0</v>
      </c>
      <c r="H23" s="300">
        <v>16</v>
      </c>
      <c r="I23" s="302">
        <f t="shared" si="6"/>
        <v>0</v>
      </c>
      <c r="J23" s="300"/>
      <c r="K23" s="302">
        <f t="shared" si="6"/>
        <v>0</v>
      </c>
      <c r="L23" s="303">
        <f t="shared" si="7"/>
        <v>0</v>
      </c>
      <c r="M23" s="342">
        <v>6</v>
      </c>
      <c r="N23" s="305">
        <f t="shared" si="8"/>
        <v>0</v>
      </c>
      <c r="P23" s="2"/>
      <c r="Q23" s="2"/>
    </row>
    <row r="24" spans="1:17" ht="60.75" thickBot="1" x14ac:dyDescent="0.3">
      <c r="A24" s="171"/>
      <c r="B24" s="285" t="s">
        <v>101</v>
      </c>
      <c r="C24" s="332" t="s">
        <v>111</v>
      </c>
      <c r="D24" s="287" t="s">
        <v>104</v>
      </c>
      <c r="E24" s="14"/>
      <c r="F24" s="349"/>
      <c r="G24" s="325">
        <f t="shared" si="5"/>
        <v>0</v>
      </c>
      <c r="H24" s="349">
        <v>20</v>
      </c>
      <c r="I24" s="326">
        <f t="shared" si="6"/>
        <v>0</v>
      </c>
      <c r="J24" s="349"/>
      <c r="K24" s="326">
        <f t="shared" si="6"/>
        <v>0</v>
      </c>
      <c r="L24" s="350">
        <f t="shared" si="7"/>
        <v>0</v>
      </c>
      <c r="M24" s="351">
        <v>6</v>
      </c>
      <c r="N24" s="352">
        <f t="shared" si="8"/>
        <v>0</v>
      </c>
      <c r="P24" s="2"/>
      <c r="Q24" s="2"/>
    </row>
    <row r="25" spans="1:17" x14ac:dyDescent="0.25">
      <c r="A25" s="10"/>
      <c r="B25" s="333" t="s">
        <v>25</v>
      </c>
      <c r="C25" s="334" t="s">
        <v>112</v>
      </c>
      <c r="D25" s="335" t="s">
        <v>103</v>
      </c>
      <c r="E25" s="14"/>
      <c r="F25" s="353"/>
      <c r="G25" s="354">
        <f t="shared" ref="G25:G31" si="9">F25*G$10</f>
        <v>0</v>
      </c>
      <c r="H25" s="353">
        <v>0.25</v>
      </c>
      <c r="I25" s="355">
        <f t="shared" ref="I25:I31" si="10">H25*I$10</f>
        <v>0</v>
      </c>
      <c r="J25" s="353">
        <v>0.5</v>
      </c>
      <c r="K25" s="355">
        <f t="shared" ref="K25:K30" si="11">J25*K$10</f>
        <v>0</v>
      </c>
      <c r="L25" s="356">
        <f t="shared" si="7"/>
        <v>0</v>
      </c>
      <c r="M25" s="357">
        <v>1</v>
      </c>
      <c r="N25" s="358">
        <f t="shared" ref="N25:N31" si="12">L25*M25</f>
        <v>0</v>
      </c>
      <c r="P25" s="2"/>
      <c r="Q25" s="2"/>
    </row>
    <row r="26" spans="1:17" x14ac:dyDescent="0.25">
      <c r="A26" s="142"/>
      <c r="B26" s="268" t="s">
        <v>75</v>
      </c>
      <c r="C26" s="331" t="s">
        <v>113</v>
      </c>
      <c r="D26" s="270" t="s">
        <v>103</v>
      </c>
      <c r="E26" s="14"/>
      <c r="F26" s="300"/>
      <c r="G26" s="301">
        <f t="shared" si="9"/>
        <v>0</v>
      </c>
      <c r="H26" s="300">
        <v>0.25</v>
      </c>
      <c r="I26" s="302">
        <f t="shared" si="10"/>
        <v>0</v>
      </c>
      <c r="J26" s="300">
        <v>0.5</v>
      </c>
      <c r="K26" s="302">
        <f t="shared" si="11"/>
        <v>0</v>
      </c>
      <c r="L26" s="303">
        <f t="shared" si="7"/>
        <v>0</v>
      </c>
      <c r="M26" s="342">
        <v>1</v>
      </c>
      <c r="N26" s="305">
        <f t="shared" si="12"/>
        <v>0</v>
      </c>
      <c r="P26" s="2"/>
      <c r="Q26" s="2"/>
    </row>
    <row r="27" spans="1:17" ht="15" customHeight="1" x14ac:dyDescent="0.25">
      <c r="A27" s="142"/>
      <c r="B27" s="268" t="s">
        <v>52</v>
      </c>
      <c r="C27" s="331" t="s">
        <v>114</v>
      </c>
      <c r="D27" s="270" t="s">
        <v>103</v>
      </c>
      <c r="E27" s="14"/>
      <c r="F27" s="300"/>
      <c r="G27" s="301">
        <f t="shared" si="9"/>
        <v>0</v>
      </c>
      <c r="H27" s="300">
        <v>0.3</v>
      </c>
      <c r="I27" s="302">
        <f t="shared" si="10"/>
        <v>0</v>
      </c>
      <c r="J27" s="300">
        <v>0.5</v>
      </c>
      <c r="K27" s="302">
        <f t="shared" si="11"/>
        <v>0</v>
      </c>
      <c r="L27" s="303">
        <f t="shared" si="7"/>
        <v>0</v>
      </c>
      <c r="M27" s="342">
        <v>1</v>
      </c>
      <c r="N27" s="305">
        <f t="shared" si="12"/>
        <v>0</v>
      </c>
      <c r="P27" s="2"/>
      <c r="Q27" s="2"/>
    </row>
    <row r="28" spans="1:17" ht="15" customHeight="1" x14ac:dyDescent="0.25">
      <c r="A28" s="142"/>
      <c r="B28" s="268" t="s">
        <v>76</v>
      </c>
      <c r="C28" s="331" t="s">
        <v>115</v>
      </c>
      <c r="D28" s="270" t="s">
        <v>103</v>
      </c>
      <c r="E28" s="14"/>
      <c r="F28" s="300"/>
      <c r="G28" s="301">
        <f t="shared" si="9"/>
        <v>0</v>
      </c>
      <c r="H28" s="300">
        <v>0.5</v>
      </c>
      <c r="I28" s="302">
        <f t="shared" si="10"/>
        <v>0</v>
      </c>
      <c r="J28" s="300">
        <v>0.25</v>
      </c>
      <c r="K28" s="302">
        <f t="shared" si="11"/>
        <v>0</v>
      </c>
      <c r="L28" s="303">
        <f t="shared" si="7"/>
        <v>0</v>
      </c>
      <c r="M28" s="342">
        <v>1</v>
      </c>
      <c r="N28" s="305">
        <f t="shared" si="12"/>
        <v>0</v>
      </c>
      <c r="P28" s="2"/>
      <c r="Q28" s="2"/>
    </row>
    <row r="29" spans="1:17" ht="15" customHeight="1" x14ac:dyDescent="0.25">
      <c r="A29" s="142"/>
      <c r="B29" s="268" t="s">
        <v>77</v>
      </c>
      <c r="C29" s="331" t="s">
        <v>116</v>
      </c>
      <c r="D29" s="270" t="s">
        <v>103</v>
      </c>
      <c r="E29" s="14"/>
      <c r="F29" s="300"/>
      <c r="G29" s="301">
        <f t="shared" si="9"/>
        <v>0</v>
      </c>
      <c r="H29" s="300">
        <v>0.3</v>
      </c>
      <c r="I29" s="302">
        <f t="shared" si="10"/>
        <v>0</v>
      </c>
      <c r="J29" s="300">
        <v>0.2</v>
      </c>
      <c r="K29" s="302">
        <f t="shared" si="11"/>
        <v>0</v>
      </c>
      <c r="L29" s="303">
        <f t="shared" si="7"/>
        <v>0</v>
      </c>
      <c r="M29" s="342">
        <v>1</v>
      </c>
      <c r="N29" s="305">
        <f t="shared" si="12"/>
        <v>0</v>
      </c>
      <c r="P29" s="2"/>
      <c r="Q29" s="2"/>
    </row>
    <row r="30" spans="1:17" ht="15" customHeight="1" x14ac:dyDescent="0.25">
      <c r="A30" s="142"/>
      <c r="B30" s="336" t="s">
        <v>78</v>
      </c>
      <c r="C30" s="337" t="s">
        <v>117</v>
      </c>
      <c r="D30" s="338" t="s">
        <v>103</v>
      </c>
      <c r="E30" s="14"/>
      <c r="F30" s="359"/>
      <c r="G30" s="360">
        <f t="shared" si="9"/>
        <v>0</v>
      </c>
      <c r="H30" s="359">
        <v>0.5</v>
      </c>
      <c r="I30" s="361">
        <f t="shared" si="10"/>
        <v>0</v>
      </c>
      <c r="J30" s="359">
        <v>0.25</v>
      </c>
      <c r="K30" s="361">
        <f t="shared" si="11"/>
        <v>0</v>
      </c>
      <c r="L30" s="362">
        <f t="shared" si="7"/>
        <v>0</v>
      </c>
      <c r="M30" s="363">
        <v>1</v>
      </c>
      <c r="N30" s="364">
        <f t="shared" si="12"/>
        <v>0</v>
      </c>
      <c r="P30" s="2"/>
    </row>
    <row r="31" spans="1:17" ht="30.75" thickBot="1" x14ac:dyDescent="0.3">
      <c r="A31" s="171"/>
      <c r="B31" s="271" t="s">
        <v>79</v>
      </c>
      <c r="C31" s="370" t="s">
        <v>119</v>
      </c>
      <c r="D31" s="273" t="s">
        <v>103</v>
      </c>
      <c r="E31" s="14"/>
      <c r="F31" s="254"/>
      <c r="G31" s="306">
        <f t="shared" si="9"/>
        <v>0</v>
      </c>
      <c r="H31" s="254">
        <v>1</v>
      </c>
      <c r="I31" s="307">
        <f t="shared" si="10"/>
        <v>0</v>
      </c>
      <c r="J31" s="254"/>
      <c r="K31" s="307"/>
      <c r="L31" s="308">
        <f t="shared" si="7"/>
        <v>0</v>
      </c>
      <c r="M31" s="343">
        <v>1</v>
      </c>
      <c r="N31" s="310">
        <f t="shared" si="12"/>
        <v>0</v>
      </c>
    </row>
    <row r="32" spans="1:17" ht="15.75" thickBot="1" x14ac:dyDescent="0.3">
      <c r="A32" s="277"/>
      <c r="B32" s="242"/>
      <c r="C32" s="278" t="s">
        <v>54</v>
      </c>
      <c r="D32" s="279"/>
      <c r="E32" s="280"/>
      <c r="F32" s="30"/>
      <c r="G32" s="316"/>
      <c r="H32" s="30"/>
      <c r="I32" s="317"/>
      <c r="J32" s="30"/>
      <c r="K32" s="317"/>
      <c r="L32" s="30"/>
      <c r="M32" s="346"/>
      <c r="N32" s="31"/>
    </row>
    <row r="33" spans="1:16" x14ac:dyDescent="0.25">
      <c r="A33" s="142"/>
      <c r="B33" s="281" t="s">
        <v>70</v>
      </c>
      <c r="C33" s="282" t="s">
        <v>34</v>
      </c>
      <c r="D33" s="283" t="s">
        <v>41</v>
      </c>
      <c r="E33" s="284"/>
      <c r="F33" s="319">
        <v>0.5</v>
      </c>
      <c r="G33" s="320">
        <f>F33*G$10</f>
        <v>0</v>
      </c>
      <c r="H33" s="319"/>
      <c r="I33" s="320"/>
      <c r="J33" s="319"/>
      <c r="K33" s="320"/>
      <c r="L33" s="356">
        <f t="shared" si="7"/>
        <v>0</v>
      </c>
      <c r="M33" s="345">
        <v>8</v>
      </c>
      <c r="N33" s="322">
        <f>L33*M33</f>
        <v>0</v>
      </c>
      <c r="P33" s="2"/>
    </row>
    <row r="34" spans="1:16" x14ac:dyDescent="0.25">
      <c r="A34" s="142"/>
      <c r="B34" s="268" t="s">
        <v>71</v>
      </c>
      <c r="C34" s="269" t="s">
        <v>35</v>
      </c>
      <c r="D34" s="270" t="s">
        <v>41</v>
      </c>
      <c r="E34" s="284"/>
      <c r="F34" s="323"/>
      <c r="G34" s="301"/>
      <c r="H34" s="323">
        <v>0.5</v>
      </c>
      <c r="I34" s="302">
        <f>H34*I$10</f>
        <v>0</v>
      </c>
      <c r="J34" s="323"/>
      <c r="K34" s="302"/>
      <c r="L34" s="303">
        <f t="shared" ref="L34:L35" si="13">G34+I34+K34</f>
        <v>0</v>
      </c>
      <c r="M34" s="342">
        <v>8</v>
      </c>
      <c r="N34" s="305">
        <f t="shared" ref="N34:N35" si="14">L34*M34</f>
        <v>0</v>
      </c>
    </row>
    <row r="35" spans="1:16" ht="15.75" thickBot="1" x14ac:dyDescent="0.3">
      <c r="A35" s="171"/>
      <c r="B35" s="285" t="s">
        <v>72</v>
      </c>
      <c r="C35" s="286" t="s">
        <v>40</v>
      </c>
      <c r="D35" s="287" t="s">
        <v>41</v>
      </c>
      <c r="E35" s="288"/>
      <c r="F35" s="324"/>
      <c r="G35" s="325"/>
      <c r="H35" s="324"/>
      <c r="I35" s="326"/>
      <c r="J35" s="324">
        <v>0.5</v>
      </c>
      <c r="K35" s="326">
        <f>J35*K$10</f>
        <v>0</v>
      </c>
      <c r="L35" s="327">
        <f t="shared" si="13"/>
        <v>0</v>
      </c>
      <c r="M35" s="343">
        <v>8</v>
      </c>
      <c r="N35" s="310">
        <f t="shared" si="14"/>
        <v>0</v>
      </c>
      <c r="P35" s="2"/>
    </row>
    <row r="36" spans="1:16" ht="30.6" customHeight="1" thickBot="1" x14ac:dyDescent="0.3">
      <c r="A36" s="426" t="s">
        <v>82</v>
      </c>
      <c r="B36" s="427"/>
      <c r="C36" s="427"/>
      <c r="D36" s="428"/>
      <c r="F36" s="289">
        <f>SUM(F12:F35)</f>
        <v>11</v>
      </c>
      <c r="G36" s="290">
        <f>SUM(G13:G35)</f>
        <v>0</v>
      </c>
      <c r="H36" s="289">
        <f>SUM(H12:H35)</f>
        <v>86.1</v>
      </c>
      <c r="I36" s="290">
        <f>SUM(I13:I35)</f>
        <v>0</v>
      </c>
      <c r="J36" s="289">
        <f t="shared" ref="J36:N36" si="15">SUM(J13:J35)</f>
        <v>27.2</v>
      </c>
      <c r="K36" s="290">
        <f>SUM(K13:K35)</f>
        <v>0</v>
      </c>
      <c r="L36" s="371">
        <f>SUM(L13:L35)</f>
        <v>0</v>
      </c>
      <c r="M36" s="372">
        <f>SUM(M13:M35)</f>
        <v>90</v>
      </c>
      <c r="N36" s="373">
        <f t="shared" si="15"/>
        <v>0</v>
      </c>
    </row>
  </sheetData>
  <sheetProtection algorithmName="SHA-512" hashValue="h6idn6KKWiNnRkmpUCpnu2gFneus3mk5oYkZXB9Os92M4I7RCUlZBXzFkXNqVHSUWpXp/ROhWu/4QbmOoCtq4g==" saltValue="Z52ngkchuPMFNqkXmCJYxQ==" spinCount="100000" sheet="1" objects="1" scenarios="1"/>
  <mergeCells count="26">
    <mergeCell ref="A36:D36"/>
    <mergeCell ref="A10:A11"/>
    <mergeCell ref="B10:B11"/>
    <mergeCell ref="C10:C11"/>
    <mergeCell ref="D10:D11"/>
    <mergeCell ref="F8:K8"/>
    <mergeCell ref="L8:N8"/>
    <mergeCell ref="F9:G9"/>
    <mergeCell ref="H9:I9"/>
    <mergeCell ref="J9:K9"/>
    <mergeCell ref="L9:L11"/>
    <mergeCell ref="M9:M11"/>
    <mergeCell ref="N9:N11"/>
    <mergeCell ref="H10:H11"/>
    <mergeCell ref="I10:I11"/>
    <mergeCell ref="J10:J11"/>
    <mergeCell ref="K10:K11"/>
    <mergeCell ref="F10:F11"/>
    <mergeCell ref="G10:G11"/>
    <mergeCell ref="A7:E7"/>
    <mergeCell ref="F7:N7"/>
    <mergeCell ref="A1:N1"/>
    <mergeCell ref="A2:N2"/>
    <mergeCell ref="A3:N3"/>
    <mergeCell ref="A5:N5"/>
    <mergeCell ref="A6:N6"/>
  </mergeCells>
  <pageMargins left="0.7" right="0.7" top="0.75" bottom="0.75" header="0.3" footer="0.3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DPGF</vt:lpstr>
      <vt:lpstr>DQE-BPU (GEN)</vt:lpstr>
      <vt:lpstr>DQE-BPU (CL)</vt:lpstr>
      <vt:lpstr>DQE-BPU (GR)</vt:lpstr>
      <vt:lpstr>DQE-BPU (MLJ)</vt:lpstr>
      <vt:lpstr>DQE-BPU (VPTE)</vt:lpstr>
      <vt:lpstr>DPGF!Zone_d_impression</vt:lpstr>
      <vt:lpstr>'DQE-BPU (CL)'!Zone_d_impression</vt:lpstr>
      <vt:lpstr>'DQE-BPU (GEN)'!Zone_d_impression</vt:lpstr>
      <vt:lpstr>'DQE-BPU (GR)'!Zone_d_impression</vt:lpstr>
      <vt:lpstr>'DQE-BPU (MLJ)'!Zone_d_impression</vt:lpstr>
      <vt:lpstr>'DQE-BPU (VPTE)'!Zone_d_impression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Lauriane BRAL</dc:creator>
  <cp:lastModifiedBy>Lauriane BRAL</cp:lastModifiedBy>
  <cp:lastPrinted>2025-04-10T15:16:29Z</cp:lastPrinted>
  <dcterms:created xsi:type="dcterms:W3CDTF">2025-03-03T16:55:44Z</dcterms:created>
  <dcterms:modified xsi:type="dcterms:W3CDTF">2025-04-17T15:44:15Z</dcterms:modified>
</cp:coreProperties>
</file>