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Y:\2. JURIDIQUE, BUDGETAIRE, ADMINISTRATIF\2.3. Marchés publics\2025\AOO MAINTENANCE CVC + PLOMBERIE\"/>
    </mc:Choice>
  </mc:AlternateContent>
  <bookViews>
    <workbookView xWindow="0" yWindow="0" windowWidth="25600" windowHeight="10650" tabRatio="781"/>
  </bookViews>
  <sheets>
    <sheet name="Page de garde" sheetId="5" r:id="rId1"/>
    <sheet name="0_Liste des sites concernés" sheetId="6" r:id="rId2"/>
    <sheet name="1 DPGF P2" sheetId="2" r:id="rId3"/>
    <sheet name="2 Chauffage BPU et DQE" sheetId="13" r:id="rId4"/>
    <sheet name="3 Plomberie BPU et DQE" sheetId="15" r:id="rId5"/>
    <sheet name="4 Synthèse" sheetId="8" r:id="rId6"/>
  </sheets>
  <externalReferences>
    <externalReference r:id="rId7"/>
    <externalReference r:id="rId8"/>
    <externalReference r:id="rId9"/>
    <externalReference r:id="rId10"/>
    <externalReference r:id="rId11"/>
    <externalReference r:id="rId12"/>
    <externalReference r:id="rId13"/>
    <externalReference r:id="rId14"/>
  </externalReferences>
  <definedNames>
    <definedName name="_xlnm._FilterDatabase" localSheetId="2" hidden="1">'1 DPGF P2'!$B$12:$R$13</definedName>
    <definedName name="Accessibilité" localSheetId="3">!#REF!</definedName>
    <definedName name="Accessibilité" localSheetId="4">!#REF!</definedName>
    <definedName name="Accessibilité">!#REF!</definedName>
    <definedName name="adaptation_site" localSheetId="3">!#REF!</definedName>
    <definedName name="adaptation_site" localSheetId="4">!#REF!</definedName>
    <definedName name="adaptation_site">!#REF!</definedName>
    <definedName name="ALTEREA" localSheetId="3">!#REF!</definedName>
    <definedName name="ALTEREA" localSheetId="4">!#REF!</definedName>
    <definedName name="ALTEREA">!#REF!</definedName>
    <definedName name="amenagement_ext" localSheetId="3">!#REF!</definedName>
    <definedName name="amenagement_ext" localSheetId="4">!#REF!</definedName>
    <definedName name="amenagement_ext">!#REF!</definedName>
    <definedName name="b">!#REF!</definedName>
    <definedName name="Base" localSheetId="3">#REF!</definedName>
    <definedName name="Base" localSheetId="4">#REF!</definedName>
    <definedName name="Base">[1]IMPORT!$D$8:$AH$100</definedName>
    <definedName name="Carto" localSheetId="3">#REF!</definedName>
    <definedName name="Carto" localSheetId="4">#REF!</definedName>
    <definedName name="Carto">'[2]5_PROJET'!$A$15:$AM$63</definedName>
    <definedName name="CoeffNRJ" localSheetId="3">#REF!</definedName>
    <definedName name="CoeffNRJ" localSheetId="4">#REF!</definedName>
    <definedName name="CoeffNRJ">[1]Paramètre!$A$23:$D$26</definedName>
    <definedName name="Colleges" localSheetId="3">!#REF!</definedName>
    <definedName name="Colleges" localSheetId="4">!#REF!</definedName>
    <definedName name="Colleges">!#REF!</definedName>
    <definedName name="coutCEE" localSheetId="3">#REF!</definedName>
    <definedName name="coutCEE" localSheetId="4">#REF!</definedName>
    <definedName name="coutCEE">[3]DG!$C$3</definedName>
    <definedName name="couvertures_terrasses" localSheetId="3">!#REF!</definedName>
    <definedName name="couvertures_terrasses" localSheetId="4">!#REF!</definedName>
    <definedName name="couvertures_terrasses">!#REF!</definedName>
    <definedName name="dist" localSheetId="3">!#REF!</definedName>
    <definedName name="dist" localSheetId="4">!#REF!</definedName>
    <definedName name="dist">!#REF!</definedName>
    <definedName name="Distribution_chauffage" localSheetId="3">!#REF!</definedName>
    <definedName name="Distribution_chauffage" localSheetId="4">!#REF!</definedName>
    <definedName name="Distribution_chauffage">!#REF!</definedName>
    <definedName name="Distribution_ECS" localSheetId="3">!#REF!</definedName>
    <definedName name="Distribution_ECS" localSheetId="4">!#REF!</definedName>
    <definedName name="Distribution_ECS">!#REF!</definedName>
    <definedName name="DJU" localSheetId="3">#REF!</definedName>
    <definedName name="DJU" localSheetId="4">#REF!</definedName>
    <definedName name="DJU">[4]SITUATION_DE_REFERENCE!$B$2</definedName>
    <definedName name="Eau" localSheetId="3">!#REF!</definedName>
    <definedName name="Eau" localSheetId="4">!#REF!</definedName>
    <definedName name="Eau">!#REF!</definedName>
    <definedName name="Eclairage" localSheetId="3">!#REF!</definedName>
    <definedName name="Eclairage" localSheetId="4">!#REF!</definedName>
    <definedName name="Eclairage">!#REF!</definedName>
    <definedName name="Eclairage_de_sécurité" localSheetId="3">!#REF!</definedName>
    <definedName name="Eclairage_de_sécurité" localSheetId="4">!#REF!</definedName>
    <definedName name="Eclairage_de_sécurité">!#REF!</definedName>
    <definedName name="Ecs" localSheetId="3">!#REF!</definedName>
    <definedName name="Ecs" localSheetId="4">!#REF!</definedName>
    <definedName name="Ecs">!#REF!</definedName>
    <definedName name="ECSS">!#REF!</definedName>
    <definedName name="Em">!#REF!</definedName>
    <definedName name="Emission_de_chaleur">!#REF!</definedName>
    <definedName name="Emission_de_froid">!#REF!</definedName>
    <definedName name="Ent_générale">!#REF!</definedName>
    <definedName name="Equilibre" localSheetId="3">#REF!</definedName>
    <definedName name="Equilibre" localSheetId="4">#REF!</definedName>
    <definedName name="Equilibre">'[1]Equilibre_technico-économique'!$A$2:$ZZ$94</definedName>
    <definedName name="equip_spe" localSheetId="3">!#REF!</definedName>
    <definedName name="equip_spe" localSheetId="4">!#REF!</definedName>
    <definedName name="equip_spe">!#REF!</definedName>
    <definedName name="equip_struc" localSheetId="3">!#REF!</definedName>
    <definedName name="equip_struc" localSheetId="4">!#REF!</definedName>
    <definedName name="equip_struc">!#REF!</definedName>
    <definedName name="equip_tech" localSheetId="3">!#REF!</definedName>
    <definedName name="equip_tech" localSheetId="4">!#REF!</definedName>
    <definedName name="equip_tech">!#REF!</definedName>
    <definedName name="estival" localSheetId="3">!#REF!</definedName>
    <definedName name="estival" localSheetId="4">!#REF!</definedName>
    <definedName name="estival">!#REF!</definedName>
    <definedName name="ete">!#REF!</definedName>
    <definedName name="etiquetteNRJ" localSheetId="3">#REF!</definedName>
    <definedName name="etiquetteNRJ" localSheetId="4">#REF!</definedName>
    <definedName name="etiquetteNRJ">[1]Paramètre!$A$12:$B$19</definedName>
    <definedName name="fac" localSheetId="3">!#REF!</definedName>
    <definedName name="fac" localSheetId="4">!#REF!</definedName>
    <definedName name="fac">!#REF!</definedName>
    <definedName name="facades" localSheetId="3">!#REF!</definedName>
    <definedName name="facades" localSheetId="4">!#REF!</definedName>
    <definedName name="facades">!#REF!</definedName>
    <definedName name="façades" localSheetId="3">!#REF!</definedName>
    <definedName name="façades" localSheetId="4">!#REF!</definedName>
    <definedName name="façades">!#REF!</definedName>
    <definedName name="gros_oeuvre" localSheetId="3">!#REF!</definedName>
    <definedName name="gros_oeuvre" localSheetId="4">!#REF!</definedName>
    <definedName name="gros_oeuvre">!#REF!</definedName>
    <definedName name="h">!#REF!</definedName>
    <definedName name="hiver">!#REF!</definedName>
    <definedName name="_xlnm.Print_Titles" localSheetId="3">'2 Chauffage BPU et DQE'!$11:$11</definedName>
    <definedName name="_xlnm.Print_Titles" localSheetId="4">'3 Plomberie BPU et DQE'!$11:$11</definedName>
    <definedName name="IndicEco" localSheetId="3">#REF!</definedName>
    <definedName name="IndicEco" localSheetId="4">#REF!</definedName>
    <definedName name="IndicEco">[1]Paramètre!$A$38:$B$41</definedName>
    <definedName name="IndicReno" localSheetId="3">#REF!</definedName>
    <definedName name="IndicReno" localSheetId="4">#REF!</definedName>
    <definedName name="IndicReno">[1]Paramètre!$A$30:$B$34</definedName>
    <definedName name="INT_Accessibilité" localSheetId="3">!#REF!</definedName>
    <definedName name="INT_Accessibilité" localSheetId="4">!#REF!</definedName>
    <definedName name="INT_Accessibilité">!#REF!</definedName>
    <definedName name="INT_Distribution_chauffage" localSheetId="3">!#REF!</definedName>
    <definedName name="INT_Distribution_chauffage" localSheetId="4">!#REF!</definedName>
    <definedName name="INT_Distribution_chauffage">!#REF!</definedName>
    <definedName name="INT_Distribution_ECS" localSheetId="3">!#REF!</definedName>
    <definedName name="INT_Distribution_ECS" localSheetId="4">!#REF!</definedName>
    <definedName name="INT_Distribution_ECS">!#REF!</definedName>
    <definedName name="INT_Eclairage" localSheetId="3">!#REF!</definedName>
    <definedName name="INT_Eclairage" localSheetId="4">!#REF!</definedName>
    <definedName name="INT_Eclairage">!#REF!</definedName>
    <definedName name="INT_Eclairage_de_sécurité">!#REF!</definedName>
    <definedName name="INT_Emission_de_chaleur">!#REF!</definedName>
    <definedName name="INT_Emission_de_froid">!#REF!</definedName>
    <definedName name="INT_Paroi_opaque">!#REF!</definedName>
    <definedName name="INT_Paroi_vitrée">!#REF!</definedName>
    <definedName name="INT_Plancher_bas">!#REF!</definedName>
    <definedName name="INT_Plancher_haut">!#REF!</definedName>
    <definedName name="INT_Production_de_chaleur">!#REF!</definedName>
    <definedName name="INT_Production_de_froid">!#REF!</definedName>
    <definedName name="INT_Production_ECS">!#REF!</definedName>
    <definedName name="INT_Régulation_centrale_chauffage">!#REF!</definedName>
    <definedName name="INT_Régulation_éclairage">!#REF!</definedName>
    <definedName name="INT_Régulation_terminale_chauffage">!#REF!</definedName>
    <definedName name="INT_Régulation_ventilation">!#REF!</definedName>
    <definedName name="INT_Sécurité_électrique">!#REF!</definedName>
    <definedName name="INT_Sécurité_incendie">!#REF!</definedName>
    <definedName name="INT_Ventilation">!#REF!</definedName>
    <definedName name="Localisation">!#REF!</definedName>
    <definedName name="lots_enveloppe">!#REF!</definedName>
    <definedName name="Men">!#REF!</definedName>
    <definedName name="moistxt" localSheetId="3">#REF!</definedName>
    <definedName name="moistxt" localSheetId="4">#REF!</definedName>
    <definedName name="moistxt">[5]data!$D$2:$E$13</definedName>
    <definedName name="mu" localSheetId="3">!#REF!</definedName>
    <definedName name="mu" localSheetId="4">!#REF!</definedName>
    <definedName name="mu">!#REF!</definedName>
    <definedName name="murs" localSheetId="3">!#REF!</definedName>
    <definedName name="murs" localSheetId="4">!#REF!</definedName>
    <definedName name="murs">!#REF!</definedName>
    <definedName name="Nbj" localSheetId="3">#REF!</definedName>
    <definedName name="Nbj" localSheetId="4">#REF!</definedName>
    <definedName name="Nbj">[4]SITUATION_DE_REFERENCE!$B$3</definedName>
    <definedName name="Nbj_HPC_HVSE" localSheetId="3">#REF!</definedName>
    <definedName name="Nbj_HPC_HVSE" localSheetId="4">#REF!</definedName>
    <definedName name="Nbj_HPC_HVSE">[4]SITUATION_DE_REFERENCE!$B$6</definedName>
    <definedName name="Nbj_HVSE" localSheetId="3">#REF!</definedName>
    <definedName name="Nbj_HVSE" localSheetId="4">#REF!</definedName>
    <definedName name="Nbj_HVSE">[4]SITUATION_DE_REFERENCE!$B$3</definedName>
    <definedName name="Nbj_VSE" localSheetId="3">#REF!</definedName>
    <definedName name="Nbj_VSE" localSheetId="4">#REF!</definedName>
    <definedName name="Nbj_VSE">[4]SITUATION_DE_REFERENCE!$B$5</definedName>
    <definedName name="NBLOG" localSheetId="3">#REF!</definedName>
    <definedName name="NBLOG" localSheetId="4">#REF!</definedName>
    <definedName name="NBLOG">#REF!</definedName>
    <definedName name="NOM_SITES" localSheetId="3">!#REF!</definedName>
    <definedName name="NOM_SITES" localSheetId="4">!#REF!</definedName>
    <definedName name="NOM_SITES">!#REF!</definedName>
    <definedName name="Paroi_opaque" localSheetId="3">!#REF!</definedName>
    <definedName name="Paroi_opaque" localSheetId="4">!#REF!</definedName>
    <definedName name="Paroi_opaque">!#REF!</definedName>
    <definedName name="Paroi_vitrée" localSheetId="3">!#REF!</definedName>
    <definedName name="Paroi_vitrée" localSheetId="4">!#REF!</definedName>
    <definedName name="Paroi_vitrée">!#REF!</definedName>
    <definedName name="Plancher_bas" localSheetId="3">!#REF!</definedName>
    <definedName name="Plancher_bas" localSheetId="4">!#REF!</definedName>
    <definedName name="Plancher_bas">!#REF!</definedName>
    <definedName name="Plancher_haut">!#REF!</definedName>
    <definedName name="Postes">!#REF!</definedName>
    <definedName name="prod">!#REF!</definedName>
    <definedName name="Production_de_chaleur">!#REF!</definedName>
    <definedName name="Production_de_froid">!#REF!</definedName>
    <definedName name="Production_ECS">!#REF!</definedName>
    <definedName name="Produit_de_RENDEMENT__EP__rendement">!#REF!</definedName>
    <definedName name="Reg">!#REF!</definedName>
    <definedName name="Régulation_centrale_chauffage">!#REF!</definedName>
    <definedName name="Régulation_centrale_froid">!#REF!</definedName>
    <definedName name="Régulation_éclairage">!#REF!</definedName>
    <definedName name="Régulation_terminale_chauffage">!#REF!</definedName>
    <definedName name="Régulation_ventilation">!#REF!</definedName>
    <definedName name="réponse_amgt">!#REF!</definedName>
    <definedName name="SDO" localSheetId="3">#REF!</definedName>
    <definedName name="SDO" localSheetId="4">#REF!</definedName>
    <definedName name="SDO">[6]Paramètres!$L$27</definedName>
    <definedName name="Sécurité_électrique" localSheetId="3">!#REF!</definedName>
    <definedName name="Sécurité_électrique" localSheetId="4">!#REF!</definedName>
    <definedName name="Sécurité_électrique">!#REF!</definedName>
    <definedName name="Sécurité_incendie" localSheetId="3">!#REF!</definedName>
    <definedName name="Sécurité_incendie" localSheetId="4">!#REF!</definedName>
    <definedName name="Sécurité_incendie">!#REF!</definedName>
    <definedName name="SHON" localSheetId="3">#REF!</definedName>
    <definedName name="SHON" localSheetId="4">#REF!</definedName>
    <definedName name="SHON">[7]Feuil2!$C$2</definedName>
    <definedName name="Sismicité" localSheetId="3">!#REF!</definedName>
    <definedName name="Sismicité" localSheetId="4">!#REF!</definedName>
    <definedName name="Sismicité">!#REF!</definedName>
    <definedName name="SOFIA" localSheetId="3">!#REF!</definedName>
    <definedName name="SOFIA" localSheetId="4">!#REF!</definedName>
    <definedName name="SOFIA">!#REF!</definedName>
    <definedName name="sols" localSheetId="3">!#REF!</definedName>
    <definedName name="sols" localSheetId="4">!#REF!</definedName>
    <definedName name="sols">!#REF!</definedName>
    <definedName name="Sources" localSheetId="3">#REF!</definedName>
    <definedName name="Sources" localSheetId="4">#REF!</definedName>
    <definedName name="Sources">[8]Feuil1!$F$12:$F$18</definedName>
    <definedName name="toit" localSheetId="3">!#REF!</definedName>
    <definedName name="toit" localSheetId="4">!#REF!</definedName>
    <definedName name="toit">!#REF!</definedName>
    <definedName name="toitures" localSheetId="3">!#REF!</definedName>
    <definedName name="toitures" localSheetId="4">!#REF!</definedName>
    <definedName name="toitures">!#REF!</definedName>
    <definedName name="TYPE" localSheetId="3">!#REF!</definedName>
    <definedName name="TYPE" localSheetId="4">!#REF!</definedName>
    <definedName name="TYPE">!#REF!</definedName>
    <definedName name="TYPE_TABLE" localSheetId="3">#REF!</definedName>
    <definedName name="TYPE_TABLE" localSheetId="4">#REF!</definedName>
    <definedName name="TYPE_TABLE">[1]Type_!$D$6:$G$1000</definedName>
    <definedName name="Vent" localSheetId="3">!#REF!</definedName>
    <definedName name="Vent" localSheetId="4">!#REF!</definedName>
    <definedName name="Vent">!#REF!</definedName>
    <definedName name="Ventilation" localSheetId="3">!#REF!</definedName>
    <definedName name="Ventilation" localSheetId="4">!#REF!</definedName>
    <definedName name="Ventilation">!#REF!</definedName>
    <definedName name="_xlnm.Print_Area" localSheetId="1">'0_Liste des sites concernés'!$A$1:$I$8</definedName>
    <definedName name="_xlnm.Print_Area" localSheetId="2">'1 DPGF P2'!$A$1:$T$34</definedName>
    <definedName name="_xlnm.Print_Area" localSheetId="3">'2 Chauffage BPU et DQE'!$A$1:$I$315</definedName>
    <definedName name="_xlnm.Print_Area" localSheetId="4">'3 Plomberie BPU et DQE'!$A$1:$I$160</definedName>
    <definedName name="_xlnm.Print_Area" localSheetId="5">'4 Synthèse'!$A$1:$L$24</definedName>
    <definedName name="_xlnm.Print_Area" localSheetId="0">'Page de garde'!$A$1:$C$28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5" i="13" l="1"/>
  <c r="I16" i="13"/>
  <c r="I17" i="13"/>
  <c r="I18" i="13"/>
  <c r="I19" i="13"/>
  <c r="I20" i="13"/>
  <c r="I21" i="13"/>
  <c r="I22" i="13"/>
  <c r="I23" i="13"/>
  <c r="I25" i="13"/>
  <c r="I26" i="13"/>
  <c r="I27" i="13"/>
  <c r="I28" i="13"/>
  <c r="I29" i="13"/>
  <c r="I30" i="13"/>
  <c r="I31" i="13"/>
  <c r="I32" i="13"/>
  <c r="I33" i="13"/>
  <c r="I34" i="13"/>
  <c r="I36" i="13"/>
  <c r="I37" i="13"/>
  <c r="I38" i="13"/>
  <c r="I39" i="13"/>
  <c r="I40" i="13"/>
  <c r="I41" i="13"/>
  <c r="I42" i="13"/>
  <c r="I43" i="13"/>
  <c r="I44" i="13"/>
  <c r="I45" i="13"/>
  <c r="I47" i="13"/>
  <c r="I48" i="13"/>
  <c r="I49" i="13"/>
  <c r="I50" i="13"/>
  <c r="I51" i="13"/>
  <c r="I52" i="13"/>
  <c r="I53" i="13"/>
  <c r="I54" i="13"/>
  <c r="I55" i="13"/>
  <c r="I56" i="13"/>
  <c r="I58" i="13"/>
  <c r="I59" i="13"/>
  <c r="I60" i="13"/>
  <c r="I61" i="13"/>
  <c r="I62" i="13"/>
  <c r="I63" i="13"/>
  <c r="I64" i="13"/>
  <c r="I65" i="13"/>
  <c r="I66" i="13"/>
  <c r="I67" i="13"/>
  <c r="I70" i="13"/>
  <c r="I71" i="13"/>
  <c r="I72" i="13"/>
  <c r="I73" i="13"/>
  <c r="I74" i="13"/>
  <c r="I75" i="13"/>
  <c r="I76" i="13"/>
  <c r="I77" i="13"/>
  <c r="I78" i="13"/>
  <c r="I79" i="13"/>
  <c r="I81" i="13"/>
  <c r="I82" i="13"/>
  <c r="I83" i="13"/>
  <c r="I84" i="13"/>
  <c r="I85" i="13"/>
  <c r="I86" i="13"/>
  <c r="I87" i="13"/>
  <c r="I88" i="13"/>
  <c r="I89" i="13"/>
  <c r="I90" i="13"/>
  <c r="I93" i="13"/>
  <c r="I94" i="13"/>
  <c r="I95" i="13"/>
  <c r="I96" i="13"/>
  <c r="I97" i="13"/>
  <c r="I98" i="13"/>
  <c r="I99" i="13"/>
  <c r="I100" i="13"/>
  <c r="I101" i="13"/>
  <c r="I102" i="13"/>
  <c r="I104" i="13"/>
  <c r="I105" i="13"/>
  <c r="I106" i="13"/>
  <c r="I107" i="13"/>
  <c r="I108" i="13"/>
  <c r="I109" i="13"/>
  <c r="I110" i="13"/>
  <c r="I111" i="13"/>
  <c r="I112" i="13"/>
  <c r="I113" i="13"/>
  <c r="I115" i="13"/>
  <c r="I116" i="13"/>
  <c r="I117" i="13"/>
  <c r="I118" i="13"/>
  <c r="I119" i="13"/>
  <c r="I120" i="13"/>
  <c r="I121" i="13"/>
  <c r="I122" i="13"/>
  <c r="I123" i="13"/>
  <c r="I124" i="13"/>
  <c r="I126" i="13"/>
  <c r="I127" i="13"/>
  <c r="I128" i="13"/>
  <c r="I129" i="13"/>
  <c r="I130" i="13"/>
  <c r="I131" i="13"/>
  <c r="I132" i="13"/>
  <c r="I133" i="13"/>
  <c r="I134" i="13"/>
  <c r="I135" i="13"/>
  <c r="I136" i="13"/>
  <c r="I138" i="13"/>
  <c r="I139" i="13"/>
  <c r="I140" i="13"/>
  <c r="I141" i="13"/>
  <c r="I142" i="13"/>
  <c r="I143" i="13"/>
  <c r="I144" i="13"/>
  <c r="I145" i="13"/>
  <c r="I147" i="13"/>
  <c r="I148" i="13"/>
  <c r="I149" i="13"/>
  <c r="I151" i="13"/>
  <c r="I152" i="13"/>
  <c r="I154" i="13"/>
  <c r="I155" i="13"/>
  <c r="I157" i="13"/>
  <c r="I158" i="13"/>
  <c r="I159" i="13"/>
  <c r="I160" i="13"/>
  <c r="I161" i="13"/>
  <c r="I162" i="13"/>
  <c r="I163" i="13"/>
  <c r="I164" i="13"/>
  <c r="I165" i="13"/>
  <c r="I167" i="13"/>
  <c r="I168" i="13"/>
  <c r="I169" i="13"/>
  <c r="I170" i="13"/>
  <c r="I172" i="13"/>
  <c r="I173" i="13"/>
  <c r="I174" i="13"/>
  <c r="I175" i="13"/>
  <c r="I177" i="13"/>
  <c r="I178" i="13"/>
  <c r="I179" i="13"/>
  <c r="I180" i="13"/>
  <c r="I181" i="13"/>
  <c r="I182" i="13"/>
  <c r="I183" i="13"/>
  <c r="I184" i="13"/>
  <c r="I186" i="13"/>
  <c r="I187" i="13"/>
  <c r="I188" i="13"/>
  <c r="I189" i="13"/>
  <c r="I190" i="13"/>
  <c r="I191" i="13"/>
  <c r="I192" i="13"/>
  <c r="I193" i="13"/>
  <c r="I194" i="13"/>
  <c r="I195" i="13"/>
  <c r="I196" i="13"/>
  <c r="I197" i="13"/>
  <c r="I198" i="13"/>
  <c r="I199" i="13"/>
  <c r="I200" i="13"/>
  <c r="I201" i="13"/>
  <c r="I202" i="13"/>
  <c r="I203" i="13"/>
  <c r="I204" i="13"/>
  <c r="I205" i="13"/>
  <c r="I206" i="13"/>
  <c r="I207" i="13"/>
  <c r="I208" i="13"/>
  <c r="I209" i="13"/>
  <c r="I210" i="13"/>
  <c r="I211" i="13"/>
  <c r="I212" i="13"/>
  <c r="I213" i="13"/>
  <c r="I214" i="13"/>
  <c r="I215" i="13"/>
  <c r="I216" i="13"/>
  <c r="I217" i="13"/>
  <c r="I218" i="13"/>
  <c r="I219" i="13"/>
  <c r="I220" i="13"/>
  <c r="I223" i="13"/>
  <c r="I224" i="13"/>
  <c r="I225" i="13"/>
  <c r="I226" i="13"/>
  <c r="I227" i="13"/>
  <c r="I228" i="13"/>
  <c r="I229" i="13"/>
  <c r="I230" i="13"/>
  <c r="I231" i="13"/>
  <c r="I232" i="13"/>
  <c r="I233" i="13"/>
  <c r="I234" i="13"/>
  <c r="I235" i="13"/>
  <c r="I236" i="13"/>
  <c r="I237" i="13"/>
  <c r="I238" i="13"/>
  <c r="I239" i="13"/>
  <c r="I240" i="13"/>
  <c r="I241" i="13"/>
  <c r="I242" i="13"/>
  <c r="I243" i="13"/>
  <c r="I245" i="13"/>
  <c r="I246" i="13"/>
  <c r="I247" i="13"/>
  <c r="I248" i="13"/>
  <c r="I250" i="13"/>
  <c r="I251" i="13"/>
  <c r="I252" i="13"/>
  <c r="I253" i="13"/>
  <c r="I254" i="13"/>
  <c r="I255" i="13"/>
  <c r="I256" i="13"/>
  <c r="I257" i="13"/>
  <c r="I258" i="13"/>
  <c r="I259" i="13"/>
  <c r="I260" i="13"/>
  <c r="I262" i="13"/>
  <c r="I263" i="13"/>
  <c r="I264" i="13"/>
  <c r="I265" i="13"/>
  <c r="I266" i="13"/>
  <c r="I267" i="13"/>
  <c r="I268" i="13"/>
  <c r="I269" i="13"/>
  <c r="I270" i="13"/>
  <c r="I271" i="13"/>
  <c r="I272" i="13"/>
  <c r="I274" i="13"/>
  <c r="I275" i="13"/>
  <c r="I276" i="13"/>
  <c r="I277" i="13"/>
  <c r="I278" i="13"/>
  <c r="I279" i="13"/>
  <c r="I280" i="13"/>
  <c r="I281" i="13"/>
  <c r="I282" i="13"/>
  <c r="I283" i="13"/>
  <c r="I284" i="13"/>
  <c r="I286" i="13"/>
  <c r="I287" i="13"/>
  <c r="I288" i="13"/>
  <c r="I289" i="13"/>
  <c r="I290" i="13"/>
  <c r="I291" i="13"/>
  <c r="I292" i="13"/>
  <c r="I293" i="13"/>
  <c r="I294" i="13"/>
  <c r="I295" i="13"/>
  <c r="I296" i="13"/>
  <c r="I298" i="13"/>
  <c r="I299" i="13"/>
  <c r="I300" i="13"/>
  <c r="I301" i="13"/>
  <c r="I302" i="13"/>
  <c r="I304" i="13"/>
  <c r="I305" i="13"/>
  <c r="I306" i="13"/>
  <c r="I307" i="13"/>
  <c r="I308" i="13"/>
  <c r="I309" i="13"/>
  <c r="I310" i="13"/>
  <c r="I312" i="13"/>
  <c r="I313" i="13"/>
  <c r="I14" i="13"/>
  <c r="I14" i="15"/>
  <c r="I15" i="15"/>
  <c r="I16" i="15"/>
  <c r="I17" i="15"/>
  <c r="I18" i="15"/>
  <c r="I19" i="15"/>
  <c r="I20" i="15"/>
  <c r="I21" i="15"/>
  <c r="I22" i="15"/>
  <c r="I23" i="15"/>
  <c r="I24" i="15"/>
  <c r="I26" i="15"/>
  <c r="I27" i="15"/>
  <c r="I28" i="15"/>
  <c r="I29" i="15"/>
  <c r="I30" i="15"/>
  <c r="I31" i="15"/>
  <c r="I32" i="15"/>
  <c r="I33" i="15"/>
  <c r="I34" i="15"/>
  <c r="I35" i="15"/>
  <c r="I36" i="15"/>
  <c r="I37" i="15"/>
  <c r="I38" i="15"/>
  <c r="I39" i="15"/>
  <c r="I40" i="15"/>
  <c r="I41" i="15"/>
  <c r="I42" i="15"/>
  <c r="I43" i="15"/>
  <c r="I44" i="15"/>
  <c r="I45" i="15"/>
  <c r="I47" i="15"/>
  <c r="I48" i="15"/>
  <c r="I50" i="15"/>
  <c r="I51" i="15"/>
  <c r="I52" i="15"/>
  <c r="I53" i="15"/>
  <c r="I54" i="15"/>
  <c r="I55" i="15"/>
  <c r="I56" i="15"/>
  <c r="I57" i="15"/>
  <c r="I59" i="15"/>
  <c r="I60" i="15"/>
  <c r="I61" i="15"/>
  <c r="I62" i="15"/>
  <c r="I63" i="15"/>
  <c r="I64" i="15"/>
  <c r="I65" i="15"/>
  <c r="I66" i="15"/>
  <c r="I68" i="15"/>
  <c r="I69" i="15"/>
  <c r="I70" i="15"/>
  <c r="I71" i="15"/>
  <c r="I72" i="15"/>
  <c r="I73" i="15"/>
  <c r="I75" i="15"/>
  <c r="I76" i="15"/>
  <c r="I77" i="15"/>
  <c r="I78" i="15"/>
  <c r="I79" i="15"/>
  <c r="I80" i="15"/>
  <c r="I81" i="15"/>
  <c r="I82" i="15"/>
  <c r="I83" i="15"/>
  <c r="I84" i="15"/>
  <c r="I85" i="15"/>
  <c r="I86" i="15"/>
  <c r="I87" i="15"/>
  <c r="I88" i="15"/>
  <c r="I89" i="15"/>
  <c r="I90" i="15"/>
  <c r="I91" i="15"/>
  <c r="I92" i="15"/>
  <c r="I93" i="15"/>
  <c r="I94" i="15"/>
  <c r="I95" i="15"/>
  <c r="I96" i="15"/>
  <c r="I97" i="15"/>
  <c r="I98" i="15"/>
  <c r="I99" i="15"/>
  <c r="I100" i="15"/>
  <c r="I101" i="15"/>
  <c r="I102" i="15"/>
  <c r="I103" i="15"/>
  <c r="I104" i="15"/>
  <c r="I105" i="15"/>
  <c r="I106" i="15"/>
  <c r="I107" i="15"/>
  <c r="I108" i="15"/>
  <c r="I109" i="15"/>
  <c r="I110" i="15"/>
  <c r="I111" i="15"/>
  <c r="I112" i="15"/>
  <c r="I113" i="15"/>
  <c r="I115" i="15"/>
  <c r="I116" i="15"/>
  <c r="I117" i="15"/>
  <c r="I118" i="15"/>
  <c r="I119" i="15"/>
  <c r="I120" i="15"/>
  <c r="I121" i="15"/>
  <c r="I122" i="15"/>
  <c r="I123" i="15"/>
  <c r="I124" i="15"/>
  <c r="I125" i="15"/>
  <c r="I126" i="15"/>
  <c r="I127" i="15"/>
  <c r="I128" i="15"/>
  <c r="I129" i="15"/>
  <c r="I130" i="15"/>
  <c r="I131" i="15"/>
  <c r="I132" i="15"/>
  <c r="I133" i="15"/>
  <c r="I134" i="15"/>
  <c r="I135" i="15"/>
  <c r="I136" i="15"/>
  <c r="I137" i="15"/>
  <c r="I138" i="15"/>
  <c r="I139" i="15"/>
  <c r="I141" i="15"/>
  <c r="I142" i="15"/>
  <c r="I143" i="15"/>
  <c r="I145" i="15"/>
  <c r="I146" i="15"/>
  <c r="I148" i="15"/>
  <c r="I149" i="15"/>
  <c r="I150" i="15"/>
  <c r="I151" i="15"/>
  <c r="I153" i="15"/>
  <c r="I154" i="15"/>
  <c r="I155" i="15"/>
  <c r="I157" i="15"/>
  <c r="I158" i="15"/>
  <c r="I13" i="15"/>
  <c r="H175" i="13"/>
  <c r="H174" i="13"/>
  <c r="H173" i="13"/>
  <c r="H172" i="13"/>
  <c r="H170" i="13"/>
  <c r="H169" i="13"/>
  <c r="H168" i="13"/>
  <c r="H167" i="13"/>
  <c r="N24" i="2"/>
  <c r="N25" i="2"/>
  <c r="N23" i="2"/>
  <c r="L24" i="2"/>
  <c r="L25" i="2"/>
  <c r="L23" i="2"/>
  <c r="J23" i="2" s="1"/>
  <c r="J22" i="2"/>
  <c r="L16" i="2"/>
  <c r="M16" i="2"/>
  <c r="N16" i="2"/>
  <c r="O16" i="2"/>
  <c r="P16" i="2"/>
  <c r="Q16" i="2"/>
  <c r="L17" i="2"/>
  <c r="M17" i="2"/>
  <c r="N17" i="2"/>
  <c r="O17" i="2"/>
  <c r="P17" i="2"/>
  <c r="S17" i="2" s="1"/>
  <c r="Q17" i="2"/>
  <c r="Q15" i="2"/>
  <c r="P15" i="2"/>
  <c r="O15" i="2"/>
  <c r="N15" i="2"/>
  <c r="M15" i="2"/>
  <c r="L15" i="2"/>
  <c r="K16" i="2"/>
  <c r="K17" i="2"/>
  <c r="K15" i="2"/>
  <c r="S14" i="2"/>
  <c r="R14" i="2"/>
  <c r="H17" i="8" s="1"/>
  <c r="C17" i="2"/>
  <c r="C16" i="2"/>
  <c r="C15" i="2"/>
  <c r="I4" i="15" l="1"/>
  <c r="I4" i="13"/>
  <c r="J24" i="2"/>
  <c r="J25" i="2"/>
  <c r="R16" i="2"/>
  <c r="M30" i="2"/>
  <c r="N30" i="2"/>
  <c r="S16" i="2"/>
  <c r="R17" i="2"/>
  <c r="K17" i="8" s="1"/>
  <c r="S15" i="2"/>
  <c r="R15" i="2"/>
  <c r="N31" i="2" l="1"/>
  <c r="J17" i="8"/>
  <c r="L30" i="2"/>
  <c r="L31" i="2"/>
  <c r="K32" i="2"/>
  <c r="N32" i="2"/>
  <c r="M32" i="2"/>
  <c r="L33" i="2"/>
  <c r="L32" i="2"/>
  <c r="M33" i="2"/>
  <c r="I17" i="8"/>
  <c r="O8" i="2"/>
  <c r="M31" i="2"/>
  <c r="K31" i="2"/>
  <c r="N33" i="2"/>
  <c r="O9" i="2"/>
  <c r="K33" i="2"/>
  <c r="B4" i="15" l="1"/>
  <c r="B4" i="2"/>
  <c r="B4" i="13" l="1"/>
  <c r="B6" i="8" l="1"/>
  <c r="B4" i="6"/>
  <c r="K18" i="8" l="1"/>
  <c r="K20" i="8" s="1"/>
  <c r="K21" i="8" s="1"/>
  <c r="I18" i="8"/>
  <c r="I20" i="8" s="1"/>
  <c r="I21" i="8" s="1"/>
  <c r="J18" i="8" l="1"/>
  <c r="J20" i="8" s="1"/>
  <c r="J21" i="8" s="1"/>
  <c r="H18" i="8" l="1"/>
  <c r="H20" i="8" s="1"/>
  <c r="H21" i="8" s="1"/>
</calcChain>
</file>

<file path=xl/sharedStrings.xml><?xml version="1.0" encoding="utf-8"?>
<sst xmlns="http://schemas.openxmlformats.org/spreadsheetml/2006/main" count="1371" uniqueCount="831">
  <si>
    <t>LOT 3_ANNEXES A L'ACTE D'ENGAGEMENT</t>
  </si>
  <si>
    <t xml:space="preserve">N° Installation </t>
  </si>
  <si>
    <t xml:space="preserve">Site </t>
  </si>
  <si>
    <t xml:space="preserve">Adresse </t>
  </si>
  <si>
    <t>P2</t>
  </si>
  <si>
    <t>P3</t>
  </si>
  <si>
    <t>P3O</t>
  </si>
  <si>
    <t>BDC</t>
  </si>
  <si>
    <t>Site de Beauvais</t>
  </si>
  <si>
    <t>24, rue Henri Brispot – 60000 Beauvais</t>
  </si>
  <si>
    <t>X</t>
  </si>
  <si>
    <t>Seules les cellules en jaune sont à renseigner</t>
  </si>
  <si>
    <t>Montant P2 sur la durée du marché pour le périmètre CVC</t>
  </si>
  <si>
    <t>Montant P2 sur la durée du marché pour le périmètre Plomberie</t>
  </si>
  <si>
    <t>CVC</t>
  </si>
  <si>
    <t>Plomberie</t>
  </si>
  <si>
    <t xml:space="preserve">Code </t>
  </si>
  <si>
    <t>Chaudière murale (informatif)
Nbr</t>
  </si>
  <si>
    <t>Nombre d'heures total P2 annuel CVC
Heures / an</t>
  </si>
  <si>
    <t>Nombre d'heures total P2 annuel Plomberie
Heures / an</t>
  </si>
  <si>
    <t>Moins value pour la prise en compte du démarrage du contrat à partir du 01/01/2026 et non à partir du 01/09/2025 - CVC</t>
  </si>
  <si>
    <t xml:space="preserve">Moins value pour la prise en compte du démarrage du contrat à partir du 01/01/2026  et non à partir du 01/09/2025 - Plomberie </t>
  </si>
  <si>
    <t>Montant P2 
Visite annuelle + ramonage (chaudière murale) € HT / an</t>
  </si>
  <si>
    <t>Montant P2 Maintenance préventive 
€ HT /an</t>
  </si>
  <si>
    <t>Montant P2 Maintenance  corrective et dépannages
€ HT /an</t>
  </si>
  <si>
    <t>Montant P2 Fournitures
€ HT /an</t>
  </si>
  <si>
    <t xml:space="preserve">Début Période </t>
  </si>
  <si>
    <t xml:space="preserve">Fin Période </t>
  </si>
  <si>
    <t>aa-bb</t>
  </si>
  <si>
    <t>01/09/20aa - 30/11/20aa</t>
  </si>
  <si>
    <t>01/12/20aa - 28/02/20bb</t>
  </si>
  <si>
    <t>01/03/20bb - 31/05/20bb</t>
  </si>
  <si>
    <t>01/06/20bb - 31/08/20bb</t>
  </si>
  <si>
    <t>Coef</t>
  </si>
  <si>
    <t>ICHT IME</t>
  </si>
  <si>
    <t>FSD1</t>
  </si>
  <si>
    <t>25-26</t>
  </si>
  <si>
    <t>26-27</t>
  </si>
  <si>
    <t>27-28</t>
  </si>
  <si>
    <t>28-29</t>
  </si>
  <si>
    <t>Uniquement les cellules en jaune sont à renseigner</t>
  </si>
  <si>
    <t xml:space="preserve">Article N° </t>
  </si>
  <si>
    <t>DESIGNATION</t>
  </si>
  <si>
    <t>U</t>
  </si>
  <si>
    <t>P.U. HT</t>
  </si>
  <si>
    <t xml:space="preserve">Ne pas modifier </t>
  </si>
  <si>
    <t>Tubes de distribution</t>
  </si>
  <si>
    <t>DQE_Chauffage</t>
  </si>
  <si>
    <t>1.1</t>
  </si>
  <si>
    <t>Tube de distribution cuivre</t>
  </si>
  <si>
    <t>Quantité</t>
  </si>
  <si>
    <t>Prix</t>
  </si>
  <si>
    <t>1.1.1</t>
  </si>
  <si>
    <t>Ø 15</t>
  </si>
  <si>
    <t>1.1.2</t>
  </si>
  <si>
    <t>Ø 20</t>
  </si>
  <si>
    <t>1.1.3</t>
  </si>
  <si>
    <t>Ø 25</t>
  </si>
  <si>
    <t>1.1.4</t>
  </si>
  <si>
    <t>Ø 32</t>
  </si>
  <si>
    <t>1.1.5</t>
  </si>
  <si>
    <t>Ø 40</t>
  </si>
  <si>
    <t>1.1.6</t>
  </si>
  <si>
    <t>Ø 50</t>
  </si>
  <si>
    <t>1.1.7</t>
  </si>
  <si>
    <t>Ø 65</t>
  </si>
  <si>
    <t>1.1.8</t>
  </si>
  <si>
    <t>Ø 80</t>
  </si>
  <si>
    <t>1.1.9</t>
  </si>
  <si>
    <t>Ø 100</t>
  </si>
  <si>
    <t>1.1.10</t>
  </si>
  <si>
    <t>&gt; Ø 100</t>
  </si>
  <si>
    <t>1.2</t>
  </si>
  <si>
    <t>Tube de distribution acier noir</t>
  </si>
  <si>
    <t>1.2.1</t>
  </si>
  <si>
    <t>1.2.2</t>
  </si>
  <si>
    <t>1.2.3</t>
  </si>
  <si>
    <t>1.2.4</t>
  </si>
  <si>
    <t>1.2.5</t>
  </si>
  <si>
    <t>1.2.6</t>
  </si>
  <si>
    <t>1.2.7</t>
  </si>
  <si>
    <t>1.2.8</t>
  </si>
  <si>
    <t>1.2.9</t>
  </si>
  <si>
    <t>1.2.10</t>
  </si>
  <si>
    <t>1.3</t>
  </si>
  <si>
    <t>Tube de distribution PER</t>
  </si>
  <si>
    <t>1.3.1</t>
  </si>
  <si>
    <t>1.3.2</t>
  </si>
  <si>
    <t>1.3.3</t>
  </si>
  <si>
    <t>1.3.4</t>
  </si>
  <si>
    <t>1.3.5</t>
  </si>
  <si>
    <t>1.3.6</t>
  </si>
  <si>
    <t>1.3.7</t>
  </si>
  <si>
    <t>1.3.8</t>
  </si>
  <si>
    <t>1.3.9</t>
  </si>
  <si>
    <t>1.3.10</t>
  </si>
  <si>
    <t>1.4</t>
  </si>
  <si>
    <t>Tube de distribution multicouche</t>
  </si>
  <si>
    <t>1.4.1</t>
  </si>
  <si>
    <t>1.4.2</t>
  </si>
  <si>
    <t>1.4.3</t>
  </si>
  <si>
    <t>1.4.4</t>
  </si>
  <si>
    <t>1.4.5</t>
  </si>
  <si>
    <t>1.4.6</t>
  </si>
  <si>
    <t>1.4.7</t>
  </si>
  <si>
    <t>1.4.8</t>
  </si>
  <si>
    <t>1.4.9</t>
  </si>
  <si>
    <t>1.4.10</t>
  </si>
  <si>
    <t>1.5</t>
  </si>
  <si>
    <t>Tube de distribution électrozingué</t>
  </si>
  <si>
    <t>1.5.1</t>
  </si>
  <si>
    <t>1.5.2</t>
  </si>
  <si>
    <t>1.5.3</t>
  </si>
  <si>
    <t>1.5.4</t>
  </si>
  <si>
    <t>1.5.5</t>
  </si>
  <si>
    <t>1.5.6</t>
  </si>
  <si>
    <t>1.5.7</t>
  </si>
  <si>
    <t>1.5.8</t>
  </si>
  <si>
    <t>1.5.9</t>
  </si>
  <si>
    <t>1.5.10</t>
  </si>
  <si>
    <t>Calorifugeage canalisation</t>
  </si>
  <si>
    <t>2.1</t>
  </si>
  <si>
    <t>Laine de roche épaisseur 30 mm revétue d'un film PVC</t>
  </si>
  <si>
    <t>2.1.1</t>
  </si>
  <si>
    <t>2.1.2</t>
  </si>
  <si>
    <t>2.1.3</t>
  </si>
  <si>
    <t>2.1.4</t>
  </si>
  <si>
    <t>2.1.5</t>
  </si>
  <si>
    <t>2.1.6</t>
  </si>
  <si>
    <t>2.1.7</t>
  </si>
  <si>
    <t>2.1.8</t>
  </si>
  <si>
    <t>2.1.9</t>
  </si>
  <si>
    <t>2.1.10</t>
  </si>
  <si>
    <t>2.2</t>
  </si>
  <si>
    <t>Isolant en mousse élastomère de caoutchouc nitril M1 épaisseur 19mm</t>
  </si>
  <si>
    <t>2.2.1</t>
  </si>
  <si>
    <t>2.2.2</t>
  </si>
  <si>
    <t>2.2.3</t>
  </si>
  <si>
    <t>2.2.4</t>
  </si>
  <si>
    <t>2.2.5</t>
  </si>
  <si>
    <t>2.2.6</t>
  </si>
  <si>
    <t>2.2.7</t>
  </si>
  <si>
    <t>2.2.8</t>
  </si>
  <si>
    <t>2.2.9</t>
  </si>
  <si>
    <t>2.2.10</t>
  </si>
  <si>
    <t>Equipement de chauffage et eau chaude</t>
  </si>
  <si>
    <t>3.1</t>
  </si>
  <si>
    <t>Vanne isolement</t>
  </si>
  <si>
    <t>3.1.1</t>
  </si>
  <si>
    <t>3.1.2</t>
  </si>
  <si>
    <t>3.1.3</t>
  </si>
  <si>
    <t>3.1.4</t>
  </si>
  <si>
    <t>3.1.5</t>
  </si>
  <si>
    <t>3.1.6</t>
  </si>
  <si>
    <t>3.1.7</t>
  </si>
  <si>
    <t>3.1.8</t>
  </si>
  <si>
    <t>3.1.9</t>
  </si>
  <si>
    <t>3.1.10</t>
  </si>
  <si>
    <t>3.2</t>
  </si>
  <si>
    <t>Vanne de réglage</t>
  </si>
  <si>
    <t>3.2.1</t>
  </si>
  <si>
    <t>3.2.2</t>
  </si>
  <si>
    <t>3.2.3</t>
  </si>
  <si>
    <t>3.2.4</t>
  </si>
  <si>
    <t>3.2.5</t>
  </si>
  <si>
    <t>3.2.6</t>
  </si>
  <si>
    <t>3.2.7</t>
  </si>
  <si>
    <t>3.2.8</t>
  </si>
  <si>
    <t>3.2.9</t>
  </si>
  <si>
    <t>3.2.10</t>
  </si>
  <si>
    <t>3.3</t>
  </si>
  <si>
    <t>Manchon de dilatation</t>
  </si>
  <si>
    <t>3.3.1</t>
  </si>
  <si>
    <t>3.3.2</t>
  </si>
  <si>
    <t>3.3.3</t>
  </si>
  <si>
    <t>3.3.4</t>
  </si>
  <si>
    <t>3.3.5</t>
  </si>
  <si>
    <t>3.3.6</t>
  </si>
  <si>
    <t>3.3.7</t>
  </si>
  <si>
    <t>3.3.8</t>
  </si>
  <si>
    <t>3.3.9</t>
  </si>
  <si>
    <t>3.3.10</t>
  </si>
  <si>
    <t>4.0</t>
  </si>
  <si>
    <t xml:space="preserve">Forfait pour diagnostic préalable de l'installation et son évaluation /à rendre synoptique simplifié permettant de justifier les le chiffrage </t>
  </si>
  <si>
    <t>4.1</t>
  </si>
  <si>
    <t>Equilibrage de pieds de colonne chauffage et ECS par pied de colonne</t>
  </si>
  <si>
    <t>4.2</t>
  </si>
  <si>
    <t>Equilibrage de tés de panneaux de sol par unité</t>
  </si>
  <si>
    <t>4.3</t>
  </si>
  <si>
    <t>Equilibrage des tés de radiateurs par unité</t>
  </si>
  <si>
    <t>4.4</t>
  </si>
  <si>
    <t>Fourniture et pose d'une vanne TA DN 15</t>
  </si>
  <si>
    <t>4.5</t>
  </si>
  <si>
    <t>Fourniture et pose d'une vanne TA DN 20</t>
  </si>
  <si>
    <t>4.6</t>
  </si>
  <si>
    <t>Fourniture et pose d'une vanne TA DN 32</t>
  </si>
  <si>
    <t>4.7</t>
  </si>
  <si>
    <t>Fourniture et pose d'une vanne TA DN 40</t>
  </si>
  <si>
    <t>4.8</t>
  </si>
  <si>
    <t>Fourniture et pose d'une vanne TA DN 65</t>
  </si>
  <si>
    <t>4.9</t>
  </si>
  <si>
    <t>Fourniture et pose d'une vanne TA DN80</t>
  </si>
  <si>
    <t>4.10</t>
  </si>
  <si>
    <t>Fourniture et pose d'une vanne TA  DN100</t>
  </si>
  <si>
    <t>5.1</t>
  </si>
  <si>
    <t>Installation dont la puissance de la production est inférieure à 70 kW</t>
  </si>
  <si>
    <t>5.2</t>
  </si>
  <si>
    <t>Installation dont la puissance de la production est comprise en 70kW et 150 kW</t>
  </si>
  <si>
    <t>5.3</t>
  </si>
  <si>
    <t>Installation dont la puissance de la production est comprise en 150kW et 300 kW</t>
  </si>
  <si>
    <t>5.4</t>
  </si>
  <si>
    <t>Installation dont la puissance de la production est comprise en 300 kW et 400 kW</t>
  </si>
  <si>
    <t>5.5</t>
  </si>
  <si>
    <t>Installation dont la puissance de la production est comprise en 400 kW et 600 kW</t>
  </si>
  <si>
    <t>5.6</t>
  </si>
  <si>
    <t>Installation dont la puissance de la production est comprise en 600 kW et 800 kW</t>
  </si>
  <si>
    <t>5.7</t>
  </si>
  <si>
    <t>Installation dont la puissance de la production est comprise en 800 kW et 1000 kW</t>
  </si>
  <si>
    <t>5.8</t>
  </si>
  <si>
    <t>Installation dont la puissance de la production est supérieure à 1000 kW</t>
  </si>
  <si>
    <t>Opérations de recherche de fuite</t>
  </si>
  <si>
    <t>6.1</t>
  </si>
  <si>
    <t>Recherche de fuite d'eau de toutes natures sur canalisation encastrée</t>
  </si>
  <si>
    <t>ml</t>
  </si>
  <si>
    <t>6.2</t>
  </si>
  <si>
    <t>Recherche  d'une fuite d'eau de toutes natures sur canalisation enterrée</t>
  </si>
  <si>
    <t>6.3</t>
  </si>
  <si>
    <t>Recherche de fuite d'eau de toutes natures sur canalisation en caniveau</t>
  </si>
  <si>
    <t>Opérations sur radiateurs</t>
  </si>
  <si>
    <t>7.1</t>
  </si>
  <si>
    <t>Refixation d'un radiateur</t>
  </si>
  <si>
    <t>7.2</t>
  </si>
  <si>
    <t>Dépose et repose d'un radiateur pour travaux de peinture</t>
  </si>
  <si>
    <t>Vidange colonne</t>
  </si>
  <si>
    <t>8.1</t>
  </si>
  <si>
    <t>Vidange colonne montante sur 1er niveau</t>
  </si>
  <si>
    <t>8.2</t>
  </si>
  <si>
    <t>Plus-value par niveau supplémentaire</t>
  </si>
  <si>
    <t>%</t>
  </si>
  <si>
    <t>9.1</t>
  </si>
  <si>
    <t>Monteur CVC qualifié</t>
  </si>
  <si>
    <t>9.2</t>
  </si>
  <si>
    <t>Soudeur qualifié gaz, eau surchauffée</t>
  </si>
  <si>
    <t>9.3</t>
  </si>
  <si>
    <t xml:space="preserve">Frigoriste </t>
  </si>
  <si>
    <t>9.4</t>
  </si>
  <si>
    <t>Technicien chauffagiste</t>
  </si>
  <si>
    <t>9.5</t>
  </si>
  <si>
    <t xml:space="preserve">Automaticien </t>
  </si>
  <si>
    <t>9.6</t>
  </si>
  <si>
    <t>Traiteur d'eau</t>
  </si>
  <si>
    <t>9.7</t>
  </si>
  <si>
    <t>Majoration pour heures de nuit</t>
  </si>
  <si>
    <t>9.8</t>
  </si>
  <si>
    <t>Majoration pour intervention samedi</t>
  </si>
  <si>
    <t>9.9</t>
  </si>
  <si>
    <t>Maoration intervention dimanches et jours fériés</t>
  </si>
  <si>
    <t>Coefficient multiplicateur sur le prix d'achat HT sur les fournitures non définies dans le présent bordereau.</t>
  </si>
  <si>
    <t>Coefficient  de vente appliqué</t>
  </si>
  <si>
    <t>11.1</t>
  </si>
  <si>
    <t>200 € HT≤ coût unitaire ≤ 1 500 €HT</t>
  </si>
  <si>
    <t>11.2</t>
  </si>
  <si>
    <t>1 500€ HT&lt; coût unitaire ≤ 5 000€HT</t>
  </si>
  <si>
    <t>11.3</t>
  </si>
  <si>
    <t>5 000€ HT&lt; coût unitaire ≤ 10 000€HT</t>
  </si>
  <si>
    <t>11.4</t>
  </si>
  <si>
    <t>10 000 € HT&lt; coût unitaire</t>
  </si>
  <si>
    <t>Coefficient multiplicateur sur le prix d'achat HT sur les couts d'intervention de sous-traitance non définie dans le présent bordereau.</t>
  </si>
  <si>
    <t>12.1</t>
  </si>
  <si>
    <t>200 € HT≤ coût intervention sous-traitée ≤ 1 500 €HT</t>
  </si>
  <si>
    <t>12.2</t>
  </si>
  <si>
    <t>1 500€ HT&lt; coût intervention sous-traitée ≤ 5 000€HT</t>
  </si>
  <si>
    <t>12.3</t>
  </si>
  <si>
    <t>5 000€ HT&lt; coût intervention sous-traitée ≤ 10 000€HT</t>
  </si>
  <si>
    <t>12.4</t>
  </si>
  <si>
    <t>10 000 € HT&lt; coût intervention sous-traitée</t>
  </si>
  <si>
    <t>Mise en place d'une chaufferie mobile de secours (cas spécifique en dehors du cadre forfaitaire)</t>
  </si>
  <si>
    <t>13.1</t>
  </si>
  <si>
    <t>Mise en place d'une chaufferie de secours pour une puissance inférieure à 70 kW</t>
  </si>
  <si>
    <t>13.1.1</t>
  </si>
  <si>
    <t>€HT / J</t>
  </si>
  <si>
    <t>13.2</t>
  </si>
  <si>
    <t>Mise en place d'une chaufferie de secours pour une puissance entre 70 kW et 400 kW</t>
  </si>
  <si>
    <t>13.2.1</t>
  </si>
  <si>
    <t>13.3</t>
  </si>
  <si>
    <t>Mise en place d'une chaufferie de secours pour une puissance supérieure à 400 kW</t>
  </si>
  <si>
    <t>13.3.1</t>
  </si>
  <si>
    <t>13.4</t>
  </si>
  <si>
    <t xml:space="preserve">Mise en place d'un préparateur ECS externe de 60KW en cas de panne supérieure à 3 jours </t>
  </si>
  <si>
    <t>13.4.1</t>
  </si>
  <si>
    <t xml:space="preserve">Automatisme et Comptage Energétique </t>
  </si>
  <si>
    <t>14.1</t>
  </si>
  <si>
    <t>Fourniture, pose et programmation d'un Automate Marque SOFREL type S4TH ou équivalent</t>
  </si>
  <si>
    <t>14.2</t>
  </si>
  <si>
    <t>Fourniture, pose et programmation Sonde d'Ambiance ENLESS WIRELESS ou équivalent</t>
  </si>
  <si>
    <t>14.3</t>
  </si>
  <si>
    <t>Fourniture, pose et programmation Sonde Température Extérieure de marque PRODUAL ou techniquement équivalent</t>
  </si>
  <si>
    <t>14.4</t>
  </si>
  <si>
    <t>Fourniture, pose et programmation Sonde Doigt de Gant de marque PRODUAL ou techniquement équivalent</t>
  </si>
  <si>
    <t>14.5</t>
  </si>
  <si>
    <t>Fourniture, pose et programmation Sonde Applique de marque PRODUAL ou techniquement équivalent</t>
  </si>
  <si>
    <t>14.6</t>
  </si>
  <si>
    <t>14.7</t>
  </si>
  <si>
    <t>14.8</t>
  </si>
  <si>
    <t>14.9</t>
  </si>
  <si>
    <t>14.10</t>
  </si>
  <si>
    <t>14.11</t>
  </si>
  <si>
    <t>14.12</t>
  </si>
  <si>
    <t>14.13</t>
  </si>
  <si>
    <t>14.14</t>
  </si>
  <si>
    <t>14.15</t>
  </si>
  <si>
    <t>14.16</t>
  </si>
  <si>
    <t xml:space="preserve">Etablissement certificat VCI pour compteur Thermique après pose (Valable pour tous les DN) </t>
  </si>
  <si>
    <t>14.17</t>
  </si>
  <si>
    <t>14.18</t>
  </si>
  <si>
    <t>Fourniture, pose et programmation Compteur Electrique Calibre 40 A (Certifié MID)</t>
  </si>
  <si>
    <t>14.19</t>
  </si>
  <si>
    <t>Fourniture, pose et programmation Compteur Electrique Calibre 45 A (Certifié MID)</t>
  </si>
  <si>
    <t>14.20</t>
  </si>
  <si>
    <t>Fourniture, pose et programmation Compteur Electrique Calibre 63 A (Certifié MID)</t>
  </si>
  <si>
    <t>14.21</t>
  </si>
  <si>
    <t>Fourniture, pose et programmation Compteur Electrique Calibre 80 A (Certifié MID)</t>
  </si>
  <si>
    <t>14.22</t>
  </si>
  <si>
    <t>Fourniture, pose et programmation Compteur Electrique Calibre 100 A (Certifié MID)</t>
  </si>
  <si>
    <t>14.23</t>
  </si>
  <si>
    <t>Fourniture, pose et programmation Compteur Electrique Calibre 125 A (Certifié MID)</t>
  </si>
  <si>
    <t>14.24</t>
  </si>
  <si>
    <t>Fourniture, pose et programmation Compteur Electrique Calibre 160 A (Certifié MID)</t>
  </si>
  <si>
    <t>14.25</t>
  </si>
  <si>
    <t>Fourniture, pose et programmation Compteur eau volumétrique Ø 15</t>
  </si>
  <si>
    <t>14.26</t>
  </si>
  <si>
    <t>Fourniture, pose et programmation Compteur eau volumétrique Ø 20</t>
  </si>
  <si>
    <t>14.27</t>
  </si>
  <si>
    <t>Fourniture, pose et programmation Compteur eau volumétrique Ø 25</t>
  </si>
  <si>
    <t>14.28</t>
  </si>
  <si>
    <t>Fourniture, pose et programmation Compteur eau volumétrique Ø 32</t>
  </si>
  <si>
    <t>14.29</t>
  </si>
  <si>
    <t>Fourniture, pose et programmation Compteur eau volumétrique Ø 40</t>
  </si>
  <si>
    <t>14.30</t>
  </si>
  <si>
    <t>Fourniture, pose et programmation Compteur eau volumétrique Ø 50</t>
  </si>
  <si>
    <t>14.31</t>
  </si>
  <si>
    <t>Ligne d'alimentation Câble RJ45 cat6 0 à 10 ml y compris accessoire de pose</t>
  </si>
  <si>
    <t>14.32</t>
  </si>
  <si>
    <t>Ligne d'alimentation Câble RJ45 cat6 10 à 20 ml  y compris accessoire de pose</t>
  </si>
  <si>
    <t>14.33</t>
  </si>
  <si>
    <t>Ligne d'alimentation Câble RJ45 cat6 20 à 30 ml  y compris accessoire de pose</t>
  </si>
  <si>
    <t>14.34</t>
  </si>
  <si>
    <t>Ligne d'alimentation Câble RJ45 cat6 30 à 60 ml  y compris accessoire de pose</t>
  </si>
  <si>
    <t>14.35</t>
  </si>
  <si>
    <t>Ligne d'alimentation Câble RJ45 cat6  60 à 100 ml  y compris accessoire de pose</t>
  </si>
  <si>
    <t>NC</t>
  </si>
  <si>
    <t>16.1</t>
  </si>
  <si>
    <t>16.2</t>
  </si>
  <si>
    <t>16.3</t>
  </si>
  <si>
    <t>16.4</t>
  </si>
  <si>
    <t>16.5</t>
  </si>
  <si>
    <t xml:space="preserve">Prestation de nettoyage et de désinfection de gaine circulaire ≤ au Ø 250 </t>
  </si>
  <si>
    <t>16.6</t>
  </si>
  <si>
    <t xml:space="preserve">Prestation de nettoyage et de désinfection de gaine circulaire &gt; au Ø 250 ≤ Ø 560 </t>
  </si>
  <si>
    <t>16.7</t>
  </si>
  <si>
    <t xml:space="preserve">Prestation de nettoyage et de désinfection de gaine circulaire &gt; au Ø 560 ≤ Ø 1250 </t>
  </si>
  <si>
    <t>16.8</t>
  </si>
  <si>
    <t>Prestation de nettoyage et de désinfection de gaine rectangulaire ≤ à 0.5 m²</t>
  </si>
  <si>
    <t>16.9</t>
  </si>
  <si>
    <t>Prestation de nettoyage et de désinfection de gaine rectangulaire &gt; à 0.5 m² ≤ 1m²</t>
  </si>
  <si>
    <t>16.10</t>
  </si>
  <si>
    <t>Plus value par 0.5 m² supplémentaire</t>
  </si>
  <si>
    <t>16.11</t>
  </si>
  <si>
    <t>Prestation de nettoyage et de désinfection de caisson VMC collective à entrainement direct</t>
  </si>
  <si>
    <t>16.12</t>
  </si>
  <si>
    <t>Prestation de nettoyage et de désinfection de bouche de soufflage</t>
  </si>
  <si>
    <t>16.13</t>
  </si>
  <si>
    <t>Prestation de nettoyage et de désinfection de grille de reprise</t>
  </si>
  <si>
    <t>16.14</t>
  </si>
  <si>
    <t>Prestation de dégraissage de filtre de hotte de cuisine</t>
  </si>
  <si>
    <t>16.15</t>
  </si>
  <si>
    <t>Prestation de dégraissage de gaine d'extraction de hotte grasse</t>
  </si>
  <si>
    <t>16.16</t>
  </si>
  <si>
    <t>Prestation de dégraissage de hotte grasse</t>
  </si>
  <si>
    <t>16.17</t>
  </si>
  <si>
    <t>Prestation de dégraissage d'extracteur de hotte grasse</t>
  </si>
  <si>
    <t>16.18</t>
  </si>
  <si>
    <t>Fourniture et pose d'une trappe de visite gaine circulaire</t>
  </si>
  <si>
    <t>16.19</t>
  </si>
  <si>
    <t>Fourniture et pose d'une trappe de visite gaine rectangulaire ou oblongue</t>
  </si>
  <si>
    <t>16.20</t>
  </si>
  <si>
    <t>Fourniture filtre hotte cuisine</t>
  </si>
  <si>
    <t>16.21</t>
  </si>
  <si>
    <t>Prestation d'analyse d'air ambiant</t>
  </si>
  <si>
    <t xml:space="preserve">forfait </t>
  </si>
  <si>
    <t>17</t>
  </si>
  <si>
    <t>Prestation de recherche de fuite d'eau de toutes natures (froide et chaude sanitaire, eau glacée, chauffage)</t>
  </si>
  <si>
    <t>17.1</t>
  </si>
  <si>
    <t>1/2J</t>
  </si>
  <si>
    <t>17.2</t>
  </si>
  <si>
    <t>Recherche de fuite d'eau de toutes natures sur canalisation enterrée</t>
  </si>
  <si>
    <t>17.3</t>
  </si>
  <si>
    <t>17.4</t>
  </si>
  <si>
    <t>Mise en œuvre de machine à geler les canalisations</t>
  </si>
  <si>
    <t>17.5</t>
  </si>
  <si>
    <t>Remplacement et remise en état  d'une canalisation encastrée après une prestation de Type 17.1 - Tous types de canalisations / Canalisation de remplacement respectant les DTU et les règles de l'art</t>
  </si>
  <si>
    <t>17.5.1</t>
  </si>
  <si>
    <t>DN &lt;= 25</t>
  </si>
  <si>
    <t>17.5.2</t>
  </si>
  <si>
    <t>25 &lt;DN &lt; = 32</t>
  </si>
  <si>
    <t>17.5.3</t>
  </si>
  <si>
    <t>32 &lt;DN &lt; = 40</t>
  </si>
  <si>
    <t>17.5.4</t>
  </si>
  <si>
    <t>40&lt;DN &lt; = 50</t>
  </si>
  <si>
    <t>17.5.5</t>
  </si>
  <si>
    <t>50 &lt;DN &lt; = 60</t>
  </si>
  <si>
    <t>17.5.6</t>
  </si>
  <si>
    <t>60 &lt;DN &lt; = 70</t>
  </si>
  <si>
    <t>17.5.7</t>
  </si>
  <si>
    <t>70 &lt;DN &lt; = 80</t>
  </si>
  <si>
    <t>17.5.8</t>
  </si>
  <si>
    <t>80 &lt;DN &lt; = 100</t>
  </si>
  <si>
    <t>17.5.9</t>
  </si>
  <si>
    <t>100 &lt;DN &lt; = 125</t>
  </si>
  <si>
    <t>17.5.10</t>
  </si>
  <si>
    <t>125 &lt;DN &lt; = 150</t>
  </si>
  <si>
    <t>17.5.11</t>
  </si>
  <si>
    <t>DN&gt; 150</t>
  </si>
  <si>
    <t>17.6</t>
  </si>
  <si>
    <t>Remplacement et remise en état  d'une canalisation encastrée après une prestation de Type 17.2 - Tous types de canalisations / Canalisation de remplacement respectant les DTU et les règles de l'art</t>
  </si>
  <si>
    <t>17.6.1</t>
  </si>
  <si>
    <t>17.6.2</t>
  </si>
  <si>
    <t>17.6.3</t>
  </si>
  <si>
    <t>17.6.4</t>
  </si>
  <si>
    <t>17.6.5</t>
  </si>
  <si>
    <t>17.6.6</t>
  </si>
  <si>
    <t>17.6.7</t>
  </si>
  <si>
    <t>17.6.8</t>
  </si>
  <si>
    <t>17.6.9</t>
  </si>
  <si>
    <t>17.6.10</t>
  </si>
  <si>
    <t>17.6.11</t>
  </si>
  <si>
    <t>17.7</t>
  </si>
  <si>
    <t>Remplacement et remise en état  d'une canalisation encastrée après une prestation de Type 17.3- Tous types de canalisations / Canalisation de remplacement respectant les DTU et les règles de l'art</t>
  </si>
  <si>
    <t>17.7.1</t>
  </si>
  <si>
    <t>17.7.2</t>
  </si>
  <si>
    <t>17.7.3</t>
  </si>
  <si>
    <t>17.7.4</t>
  </si>
  <si>
    <t>17.7.5</t>
  </si>
  <si>
    <t>17.7.6</t>
  </si>
  <si>
    <t>17.7.7</t>
  </si>
  <si>
    <t>17.7.8</t>
  </si>
  <si>
    <t>17.7.9</t>
  </si>
  <si>
    <t>17.7.10</t>
  </si>
  <si>
    <t>17.7.11</t>
  </si>
  <si>
    <t>17.8</t>
  </si>
  <si>
    <t>Remplacement et remise en état  d'une canalisation encastrée après une prestation de Type 17.4 - Tous types de canalisations / Canalisation de remplacement respectant les DTU et les règles de l'art</t>
  </si>
  <si>
    <t>17.8.1</t>
  </si>
  <si>
    <t>17.8.2</t>
  </si>
  <si>
    <t>17.8.3</t>
  </si>
  <si>
    <t>17.8.4</t>
  </si>
  <si>
    <t>17.8.5</t>
  </si>
  <si>
    <t>17.8.6</t>
  </si>
  <si>
    <t>17.8.7</t>
  </si>
  <si>
    <t>17.8.8</t>
  </si>
  <si>
    <t>17.8.9</t>
  </si>
  <si>
    <t>17.8.10</t>
  </si>
  <si>
    <t>17.8.11</t>
  </si>
  <si>
    <t>18</t>
  </si>
  <si>
    <t>Travaux divers de VRD</t>
  </si>
  <si>
    <t>18.1</t>
  </si>
  <si>
    <t>Terrassement jusqu’à 130 cm de profondeur tout type de moyens utilisé, y compris blindage si nécessaire</t>
  </si>
  <si>
    <t>18.2</t>
  </si>
  <si>
    <t>Evacuation des déblais non réutilisés</t>
  </si>
  <si>
    <t>18.3</t>
  </si>
  <si>
    <t>Remise en état du support de tout types tel que béton, enrobé, béton désactivé le tout de tout type et de toute couleurs</t>
  </si>
  <si>
    <t>18.4</t>
  </si>
  <si>
    <t>18.5</t>
  </si>
  <si>
    <t>Matériaux d'apport tel que sablon, grave diverses</t>
  </si>
  <si>
    <t>19.1</t>
  </si>
  <si>
    <t>Chauffe eau électrique petite capacité &lt;= 15l</t>
  </si>
  <si>
    <t>19.2</t>
  </si>
  <si>
    <t>Chauffe eau électrique Capacité 30l</t>
  </si>
  <si>
    <t>19.3</t>
  </si>
  <si>
    <t>Chauffe eau électrique Capacité 50l</t>
  </si>
  <si>
    <t>19.4</t>
  </si>
  <si>
    <t>Chauffe eau électrique Capacité 75l</t>
  </si>
  <si>
    <t>19.5</t>
  </si>
  <si>
    <t>Chauffe eau électrique Capacité 100l</t>
  </si>
  <si>
    <t>19.6</t>
  </si>
  <si>
    <t>Chauffe eau électrique Capacité 150l</t>
  </si>
  <si>
    <t>19.7</t>
  </si>
  <si>
    <t>Chauffe eau électrique Capacité 200l</t>
  </si>
  <si>
    <t>20</t>
  </si>
  <si>
    <t>Prestations relatives à la création des schémas de principe nécéssaires pour le bon déroulement de l'exploitation / maintenance</t>
  </si>
  <si>
    <t>20.1</t>
  </si>
  <si>
    <t>20.2</t>
  </si>
  <si>
    <t>Création d'un schéma de principe Electrique d'une armoire d'un local technique :
- Mise à disposition au sein de l'armoire objet de la demande.
- Transmission d'une copie dématérialisée à destination de la MOA.</t>
  </si>
  <si>
    <t>DQE_Plomberie</t>
  </si>
  <si>
    <t>Lavabo</t>
  </si>
  <si>
    <t>21.1</t>
  </si>
  <si>
    <t>Lavabo simple blanc type DURAVIT 1930 ou équivalent</t>
  </si>
  <si>
    <t>21.2</t>
  </si>
  <si>
    <t>Lavabo double blanc milieu de gamme</t>
  </si>
  <si>
    <t>21.3</t>
  </si>
  <si>
    <t>Lavabo double blanc type DURAVIT 1930 ou équivalent</t>
  </si>
  <si>
    <t>21.4</t>
  </si>
  <si>
    <t>Colonne de lavabo simple blanche milieu de gamme</t>
  </si>
  <si>
    <t>21.5</t>
  </si>
  <si>
    <t>Colonne de lavabo simple blanche type DURAVIT 1930 ou équivalent</t>
  </si>
  <si>
    <t>21.6</t>
  </si>
  <si>
    <t>Vasque 56 x 43 mm blanche milieu de gamme</t>
  </si>
  <si>
    <t>21.7</t>
  </si>
  <si>
    <t>Vasque à encastrer blanche type DURAVIT 1930 ou équivalent</t>
  </si>
  <si>
    <t>21.8</t>
  </si>
  <si>
    <t>Lave-mains simple blanc milieu de gamme</t>
  </si>
  <si>
    <t>21.9</t>
  </si>
  <si>
    <t>Lave-mains simple blanc type DURAVIT 1930 ou équivalent</t>
  </si>
  <si>
    <t>21.10</t>
  </si>
  <si>
    <t>Vidoir mural en grès simple blanc milieu de gamme</t>
  </si>
  <si>
    <t>21.11</t>
  </si>
  <si>
    <t>Meuble sous lavabo avec portes blanc milieu de gamme</t>
  </si>
  <si>
    <t>21.12</t>
  </si>
  <si>
    <t>Meuble sous lavabo avec tiroirs blanc milieu de gamme</t>
  </si>
  <si>
    <t>WC</t>
  </si>
  <si>
    <t>22.1</t>
  </si>
  <si>
    <t>Cuvette WC seule blanche milieu de gamme</t>
  </si>
  <si>
    <t>22.2</t>
  </si>
  <si>
    <t>Cuvette WC seule type DURAVIT 1930 ou équivalent</t>
  </si>
  <si>
    <t>22.3</t>
  </si>
  <si>
    <t>Réservoir seul 3l/6l double touche blanc milieu de gamme</t>
  </si>
  <si>
    <t>22.4</t>
  </si>
  <si>
    <t>Réservoir seul 3l/6l double touche blanc type DURAVIT 1930 ou équivalent</t>
  </si>
  <si>
    <t>22.5</t>
  </si>
  <si>
    <t>Abattant cuvette simple blanc type OLFA Ariane ou équivalent</t>
  </si>
  <si>
    <t>22.6</t>
  </si>
  <si>
    <t>Abattant cuvette double blanc type OLFA Ariane ou équivalent</t>
  </si>
  <si>
    <t>22.7</t>
  </si>
  <si>
    <t>Abattant cuvette double blanc type DURAVIT 1930 ou équivalent</t>
  </si>
  <si>
    <t>22.8</t>
  </si>
  <si>
    <t>Ensemble cuvette + réservoir complet blanc milieu de gamme + abattant double blanc mat type OLFA Ariane ou équivalent</t>
  </si>
  <si>
    <t>22.9</t>
  </si>
  <si>
    <t>Ensemble cuvette + réservoir complet + abattant double blanc type DURAVIT 1930 ou équivalent</t>
  </si>
  <si>
    <t>22.10</t>
  </si>
  <si>
    <t>Flotteur de chasse d'eau seul</t>
  </si>
  <si>
    <t>22.11</t>
  </si>
  <si>
    <t>Mécanisme de chasse d'eau double touche complet</t>
  </si>
  <si>
    <t>22.12</t>
  </si>
  <si>
    <t>Pipe WC droite ou coudée</t>
  </si>
  <si>
    <t>22.13</t>
  </si>
  <si>
    <t>Jeu de fixation de cuvette</t>
  </si>
  <si>
    <t>22.14</t>
  </si>
  <si>
    <t>Jeu de fixation d'abattant</t>
  </si>
  <si>
    <t>22.15</t>
  </si>
  <si>
    <t>Joint de cloche</t>
  </si>
  <si>
    <t>22.16</t>
  </si>
  <si>
    <t>Tube de chasse d'eau laiton chromé pour cuvette à l'anglaise type PRESTO Eclair et Eyrem ou équivalent</t>
  </si>
  <si>
    <t>22.17</t>
  </si>
  <si>
    <t>Kit de chasse d'eau complet pour cuvette à l'anglaise type PRESTO Eclair ou équivalent</t>
  </si>
  <si>
    <t>22.18</t>
  </si>
  <si>
    <t>Kit de traversée de cloison pour chasse d'eau type PRESTO Eclair ou équivalent</t>
  </si>
  <si>
    <t>22.19</t>
  </si>
  <si>
    <t>Broyeur type SFA Sanibest Pro ou équivalent</t>
  </si>
  <si>
    <t>22.20</t>
  </si>
  <si>
    <t>WC broyeur avec cuvette porcelaine type SFA Sanicompact43 ou équivalent</t>
  </si>
  <si>
    <t>Urinoir</t>
  </si>
  <si>
    <t>23.1</t>
  </si>
  <si>
    <t>Urinoir nu blanc type JACOB DELAFON Coquille 2 ou équivalent</t>
  </si>
  <si>
    <t>23.2</t>
  </si>
  <si>
    <t>Kit d'alimentation pour urinoir (tube + nez de jonction)</t>
  </si>
  <si>
    <t>Evier</t>
  </si>
  <si>
    <t>24.1</t>
  </si>
  <si>
    <t>Evier en grès 1 cuve + 1 égouttoir 1000 x 600 mm blanc milieu de gamme</t>
  </si>
  <si>
    <t>24.2</t>
  </si>
  <si>
    <t>Evier en grès 1,5 ou 2 cuves + 1 égouttoir 1200 x 600 mm blanc milieu de gamme</t>
  </si>
  <si>
    <t>24.3</t>
  </si>
  <si>
    <t>Evier en inox 1 cuve + 1 égouttoir 1000 x 600 mm réversible milieu de gamme</t>
  </si>
  <si>
    <t>24.4</t>
  </si>
  <si>
    <t>Evier en inox 1,5 ou 2 cuves + 1 égouttoir 1000 x 600 mm réversible de gamme</t>
  </si>
  <si>
    <t>24.5</t>
  </si>
  <si>
    <t>Meuble sous évier blanc avec portes milieu de gamme 1000 x 600 mm</t>
  </si>
  <si>
    <t>24.6</t>
  </si>
  <si>
    <t>Meuble sous évier blanc avec portes milieu de gamme 1200 x 600 mm</t>
  </si>
  <si>
    <t>24.7</t>
  </si>
  <si>
    <t>Meuble sous évier blanc avec tiroirs milieu de gamme 1000 x 600 mm</t>
  </si>
  <si>
    <t>24.8</t>
  </si>
  <si>
    <t>Meuble sous évier blanc avec tiroirs milieu de gamme 1200 x 600 mm</t>
  </si>
  <si>
    <t>Baignoire</t>
  </si>
  <si>
    <t>25.1</t>
  </si>
  <si>
    <t>Baignoire acier blanche milieu de gamme 1600 x 700 mm</t>
  </si>
  <si>
    <t>25.2</t>
  </si>
  <si>
    <t>Baignoire acier blanche milieu de gamme 1700 x 700 mm</t>
  </si>
  <si>
    <t>25.3</t>
  </si>
  <si>
    <t>Baignoire fonte blanche milieu de gamme 1600 x 700 mm</t>
  </si>
  <si>
    <t>25.4</t>
  </si>
  <si>
    <t>Baignoire fonte blanche milieu de gamme 1700 x 700 mm</t>
  </si>
  <si>
    <t>25.5</t>
  </si>
  <si>
    <t>Façade de baignoire en mélaminé blanc, y compris vérins de réglage L 1600 mm</t>
  </si>
  <si>
    <t>25.6</t>
  </si>
  <si>
    <t>Façade de baignoire en mélaminé blanc, y compris vérins de réglage L 1700 mm</t>
  </si>
  <si>
    <t>25.7</t>
  </si>
  <si>
    <t>Retour de baignoire en mélaminé blanc, y compris vérins de réglage</t>
  </si>
  <si>
    <t>25.8</t>
  </si>
  <si>
    <t>Trappe de visite de baignoire</t>
  </si>
  <si>
    <t>Douche</t>
  </si>
  <si>
    <t>26.1</t>
  </si>
  <si>
    <t>Bac de douche en grès blanc milieu de gamme 800 x 800 mm</t>
  </si>
  <si>
    <t>26.2</t>
  </si>
  <si>
    <t>Bac de douche en grès blanc milieu de gamme 900 x 900 mm</t>
  </si>
  <si>
    <t>26.3</t>
  </si>
  <si>
    <t>Cabine de douche blanche milieu de gamme 800 x 800 mm</t>
  </si>
  <si>
    <t>26.4</t>
  </si>
  <si>
    <t>Paroi fixe de douche profilé blanc verre transparent, y compris accessoires</t>
  </si>
  <si>
    <t>26.5</t>
  </si>
  <si>
    <t xml:space="preserve">Porte de douche pivotante profilé blanc verre transparent, y compris accessoires 800 mm </t>
  </si>
  <si>
    <t>26.6</t>
  </si>
  <si>
    <t xml:space="preserve">Porte de douche pivotante profilé blanc verre transparent, y compris accessoires 900 mm </t>
  </si>
  <si>
    <t>Robinetterie</t>
  </si>
  <si>
    <t>27.1</t>
  </si>
  <si>
    <t>Mitigeur lavabo type GROHE Europlus ou équivalent</t>
  </si>
  <si>
    <t>27.2</t>
  </si>
  <si>
    <t>Mélangeur lavabo type GROHE Europlus ou équivalent</t>
  </si>
  <si>
    <t>27.3</t>
  </si>
  <si>
    <t>Mélangeur lavabo style rétro type ALTERNA Antica ou équivalent</t>
  </si>
  <si>
    <t>27.4</t>
  </si>
  <si>
    <t>Robinet lave-mains style rétro type ALTERNA Antica ou équivalent</t>
  </si>
  <si>
    <t>27.5</t>
  </si>
  <si>
    <t>Robinet sut table à bec orientable</t>
  </si>
  <si>
    <t>27.6</t>
  </si>
  <si>
    <t>Robinet WC équerre ou droit 12 x 17</t>
  </si>
  <si>
    <t>27.7</t>
  </si>
  <si>
    <t>Robinet d'arrêt DN 33 x 42 type PRESTO Eclair ou équivalent</t>
  </si>
  <si>
    <t>27.8</t>
  </si>
  <si>
    <t>Robinet d'arrêt DN 33 x 42 type PRESTO Eyrem ou équivalent</t>
  </si>
  <si>
    <t>27.9</t>
  </si>
  <si>
    <t>Robinet d'arrêt DN 26 x 34 type PRESTO Eclair ou équivalent</t>
  </si>
  <si>
    <t>27.10</t>
  </si>
  <si>
    <t>Robinet d'arrêt DN 26 x 34 type PRESTO Eyrem ou équivalent</t>
  </si>
  <si>
    <t>27.11</t>
  </si>
  <si>
    <t>Robinet temporisé DN 33 x 42 type PRESTO Eclair ou équivalent</t>
  </si>
  <si>
    <t>27.12</t>
  </si>
  <si>
    <t>Robinet temporisé DN 33 x 42 type PRESTO Eyrem ou équivalent</t>
  </si>
  <si>
    <t>27.13</t>
  </si>
  <si>
    <t>Robinet temporisé DN 26 x 34 type PRESTO Eclair ou équivalent</t>
  </si>
  <si>
    <t>27.14</t>
  </si>
  <si>
    <t>Robinet temporisé DN 26 x 34 type PRESTO Eyrem ou équivalent</t>
  </si>
  <si>
    <t>27.15</t>
  </si>
  <si>
    <t>Robinet temporisé pour urinoir type PRESTO ou équivalent</t>
  </si>
  <si>
    <t>27.16</t>
  </si>
  <si>
    <t>Mitigeur évier type GROHE Europlus ou équivalent</t>
  </si>
  <si>
    <t>27.17</t>
  </si>
  <si>
    <t>Mitigeur évier bec en col de sygne type GROHE Europlus ou équivalent</t>
  </si>
  <si>
    <t>27.18</t>
  </si>
  <si>
    <t>Mitigeur de baignoire bain/douche type GROHE Europlus ou équivalent</t>
  </si>
  <si>
    <t>27.19</t>
  </si>
  <si>
    <t>Colonette pour baignoire chromée type GROHE ou équivalent</t>
  </si>
  <si>
    <t>27.20</t>
  </si>
  <si>
    <t>Mitigeur de douche type GROHE Europlus ou équivalent</t>
  </si>
  <si>
    <t>27.21</t>
  </si>
  <si>
    <t>Flexible de douche chromé 1500 mm type GROHE Vitalioflex ou équivalent</t>
  </si>
  <si>
    <t>27.22</t>
  </si>
  <si>
    <t>Flexible de douche chromé 1750 mm type GROHE Vitalioflex ou équivalent</t>
  </si>
  <si>
    <t>27.23</t>
  </si>
  <si>
    <t>Flexible de douche chromé 2000 mm type GROHE Vitalioflex ou équivalent</t>
  </si>
  <si>
    <t>27.24</t>
  </si>
  <si>
    <t>Pommeau de douche chromé 2 jets type GROHE Tempesta 110 ou équivalent</t>
  </si>
  <si>
    <t>27.25</t>
  </si>
  <si>
    <t>Barre de douche chromée 600 mm type GROHE Tempesta ou équivalent</t>
  </si>
  <si>
    <t>27.26</t>
  </si>
  <si>
    <t>Ensemble pommeau et barre de douche chromés type GROHE Tempesta 110 ou équivalent (flexible)</t>
  </si>
  <si>
    <t>27.27</t>
  </si>
  <si>
    <t>Douchette à bouton poussoir pour lave-bassin type PRESTO ou équivalent</t>
  </si>
  <si>
    <t>27.28</t>
  </si>
  <si>
    <t xml:space="preserve">Flexible chromé pour douchette 1500 mm </t>
  </si>
  <si>
    <t>27.29</t>
  </si>
  <si>
    <t>Robinet bec col de cygne 15x21 - L 200 mm type DELABIE ou équivalent</t>
  </si>
  <si>
    <t>27.30</t>
  </si>
  <si>
    <t>Robinet double clapet 15x21 sans raccord nez chromé pour machine à laver</t>
  </si>
  <si>
    <t>27.31</t>
  </si>
  <si>
    <t>Robinet de puisage poli 15x21</t>
  </si>
  <si>
    <t>27.32</t>
  </si>
  <si>
    <t>Robinet de puisage brossé 15x21 avec raccord au nez</t>
  </si>
  <si>
    <t>27.33</t>
  </si>
  <si>
    <t>Robinet de puisage brossé 20x27 avec raccord au nez</t>
  </si>
  <si>
    <t>27.34</t>
  </si>
  <si>
    <t>Applique monobloc polie 15x21 diamètre 14 mm</t>
  </si>
  <si>
    <t>27.35</t>
  </si>
  <si>
    <t>Applique monobloc chromée 15x21 diamètre 14 mm</t>
  </si>
  <si>
    <t>27.36</t>
  </si>
  <si>
    <t>Applique monobloc brossée 20x27 diamètre 16 mm</t>
  </si>
  <si>
    <t>27.37</t>
  </si>
  <si>
    <t>Raccord au nez chromé</t>
  </si>
  <si>
    <t>27.38</t>
  </si>
  <si>
    <t>Raccord au nez anti-siphonage 20x27</t>
  </si>
  <si>
    <t>27.39</t>
  </si>
  <si>
    <t>Filtre pour robinet tupe APIC AFM15 ou équivalent</t>
  </si>
  <si>
    <t>Siphon</t>
  </si>
  <si>
    <t>28.1</t>
  </si>
  <si>
    <t>Siphon chromé pour lavabo</t>
  </si>
  <si>
    <t>28.2</t>
  </si>
  <si>
    <t xml:space="preserve">Siphon en PVC pour lavabo </t>
  </si>
  <si>
    <t>28.3</t>
  </si>
  <si>
    <t>Vidage d'urinoir</t>
  </si>
  <si>
    <t>28.4</t>
  </si>
  <si>
    <t>Siphon pour urinoir</t>
  </si>
  <si>
    <t>28.5</t>
  </si>
  <si>
    <t>Vidage d'évier 1 cuve</t>
  </si>
  <si>
    <t>28.6</t>
  </si>
  <si>
    <t>Vidage d'évier 2 cuves</t>
  </si>
  <si>
    <t>28.7</t>
  </si>
  <si>
    <t>Siphon chromé pour évier</t>
  </si>
  <si>
    <t>28.8</t>
  </si>
  <si>
    <t>Siphon en PVC pour évier</t>
  </si>
  <si>
    <t>28.9</t>
  </si>
  <si>
    <t>Vidage de baignoire automatique avec clapet et rosace chromée</t>
  </si>
  <si>
    <t>28.10</t>
  </si>
  <si>
    <t>Siphon en PVC pour baignoire, y compris extra-plat</t>
  </si>
  <si>
    <t>28.11</t>
  </si>
  <si>
    <t>Siphon chromé pour baignoire</t>
  </si>
  <si>
    <t>28.12</t>
  </si>
  <si>
    <t>Siphon en PVC pour douche, y compris extra-plat</t>
  </si>
  <si>
    <t>28.13</t>
  </si>
  <si>
    <t>Bondes pour lavabos, éviers, etc. toutes dimensions</t>
  </si>
  <si>
    <t>28.14</t>
  </si>
  <si>
    <t>Bondes de douches et baignoires toutes dimensions</t>
  </si>
  <si>
    <t>28.15</t>
  </si>
  <si>
    <t>Clapet anti-retour PVC diamètre 40 mm</t>
  </si>
  <si>
    <t>28.16</t>
  </si>
  <si>
    <t>Clapet anti-retour PVC autres diamètres</t>
  </si>
  <si>
    <t>28.17</t>
  </si>
  <si>
    <t>Siphon de machine à laver horinzontal simple</t>
  </si>
  <si>
    <t>28.18</t>
  </si>
  <si>
    <t>Siphon de machine à laver vertical simple</t>
  </si>
  <si>
    <t>28.19</t>
  </si>
  <si>
    <t>Siphon de machine à laver vertical double</t>
  </si>
  <si>
    <t>28.20</t>
  </si>
  <si>
    <t>Siphon de machine à laver nickelé horinzontal simple</t>
  </si>
  <si>
    <t>28.21</t>
  </si>
  <si>
    <t>Siphon de machine à laver nickelé vertical simple</t>
  </si>
  <si>
    <t>28.22</t>
  </si>
  <si>
    <t>Siphon de machine à laver nickelé vertical double</t>
  </si>
  <si>
    <t>28.23</t>
  </si>
  <si>
    <t xml:space="preserve">Grille de siphon de sol intérieur tout diamètre </t>
  </si>
  <si>
    <t>28.24</t>
  </si>
  <si>
    <t xml:space="preserve">Grille de siphon de sol extéirieur en fonte out diamètre </t>
  </si>
  <si>
    <t>28.25</t>
  </si>
  <si>
    <t>Panier de siphon de sol extérieur tout diamètre</t>
  </si>
  <si>
    <t>Prestation de dégorgement</t>
  </si>
  <si>
    <t>29.1</t>
  </si>
  <si>
    <t>Forfait déplacement A/R d'un camion de dégorgement EU/EV/EP/collecteur (yc sous-sol) + 1 heure de main d'œuvre</t>
  </si>
  <si>
    <t>Forfait</t>
  </si>
  <si>
    <t>29.2</t>
  </si>
  <si>
    <t xml:space="preserve">Dégorgement - Main d'œuvre au-delà de la 1ère heure </t>
  </si>
  <si>
    <t>H</t>
  </si>
  <si>
    <t>29.3</t>
  </si>
  <si>
    <t>Prime d'insalubrité - forfait par personne et par jour</t>
  </si>
  <si>
    <t>Prestation d'inspection vidéo</t>
  </si>
  <si>
    <t>30.1</t>
  </si>
  <si>
    <t>Passage de caméra flash</t>
  </si>
  <si>
    <t>30.2</t>
  </si>
  <si>
    <t xml:space="preserve">Inspection vidéo de canalisations avec rapport d'inspection </t>
  </si>
  <si>
    <t>Prestation de location de matériel - Echafaudage</t>
  </si>
  <si>
    <t>31.1</t>
  </si>
  <si>
    <t>Location d'échafaudage fixe - H 3 à 6 m - prix de journée pour 1 à 5 jours consécutifs de location</t>
  </si>
  <si>
    <t>Jour</t>
  </si>
  <si>
    <t>31.2</t>
  </si>
  <si>
    <t>Location d'échafaudage fixe - H 3 à 6 m - prix de journée pour 6 jours consécutifs et plus de location</t>
  </si>
  <si>
    <t>31.3</t>
  </si>
  <si>
    <t>Location d'échafaudage roulant - H 3 à 6 m - prix de journée pour 1 à 5 jours consécutifs de location</t>
  </si>
  <si>
    <t>31.4</t>
  </si>
  <si>
    <t>Location d'échafaudage roulant - H 3 à 6 m - prix de journée pour 6 jours consécutifs et plus de location</t>
  </si>
  <si>
    <t>Gestion des déchets</t>
  </si>
  <si>
    <t>32.1</t>
  </si>
  <si>
    <t>Forfait déplacement A/R + mise à disposition 1 jour + coût de traitement des déchets</t>
  </si>
  <si>
    <t>32.2</t>
  </si>
  <si>
    <t>Mise à disposition - jour supplémentaire</t>
  </si>
  <si>
    <t>32.3</t>
  </si>
  <si>
    <t>Coût de traitement des déchets</t>
  </si>
  <si>
    <t>Prestation de location de matériel - Autres</t>
  </si>
  <si>
    <t>33.1</t>
  </si>
  <si>
    <t>Location de petit matériel (nettoyeur haute pression, furet électrique, etc.)</t>
  </si>
  <si>
    <t>Location de matériel spécifique pour zone ATEX (site de Paris uniquement)</t>
  </si>
  <si>
    <t>Onglet avec formules de calcul  : Ne pas modifier.</t>
  </si>
  <si>
    <t>Année 1</t>
  </si>
  <si>
    <t>Année 2</t>
  </si>
  <si>
    <t>Année 3</t>
  </si>
  <si>
    <t>Année 4</t>
  </si>
  <si>
    <t xml:space="preserve">Taux de la TVA </t>
  </si>
  <si>
    <t xml:space="preserve">Montant de la TVA </t>
  </si>
  <si>
    <t>MARCHÉ D’EXPLOITATION ET DE MAINTENANCE DES INSTALLATIONS
DE CHAUFFAGE, VENTILATION, TRAITEMENT D’AIR, CLIMATISATION, EAU CHAUDE SANITAIRE ET PLOMBERIE 
- SITES DU MOBILIER NATIONAL : PARIS &amp; SITES RATTACHÉS -
Marché n°2025-AOO-09</t>
  </si>
  <si>
    <t xml:space="preserve">Durée totale du marché en années </t>
  </si>
  <si>
    <r>
      <t xml:space="preserve">Montant total P2 CVC
</t>
    </r>
    <r>
      <rPr>
        <b/>
        <sz val="9"/>
        <color rgb="FFFF0000"/>
        <rFont val="Tahoma"/>
        <family val="2"/>
      </rPr>
      <t>€ HT /an</t>
    </r>
  </si>
  <si>
    <r>
      <t xml:space="preserve">Montant total P2 Plomberie
</t>
    </r>
    <r>
      <rPr>
        <b/>
        <sz val="9"/>
        <color rgb="FFFF0000"/>
        <rFont val="Tahoma"/>
        <family val="2"/>
      </rPr>
      <t>€ HT /an</t>
    </r>
  </si>
  <si>
    <t>Aucune intervention sur ces tableaux n'est attendue en phase candidature / offre</t>
  </si>
  <si>
    <t>Coefficient</t>
  </si>
  <si>
    <r>
      <t>ICHT IME</t>
    </r>
    <r>
      <rPr>
        <b/>
        <vertAlign val="subscript"/>
        <sz val="9"/>
        <color theme="1"/>
        <rFont val="Tahoma"/>
        <family val="2"/>
      </rPr>
      <t>0</t>
    </r>
  </si>
  <si>
    <r>
      <t>FSD1</t>
    </r>
    <r>
      <rPr>
        <b/>
        <vertAlign val="subscript"/>
        <sz val="9"/>
        <color theme="1"/>
        <rFont val="Tahoma"/>
        <family val="2"/>
      </rPr>
      <t>0</t>
    </r>
  </si>
  <si>
    <r>
      <rPr>
        <b/>
        <sz val="9"/>
        <color rgb="FF000000"/>
        <rFont val="Tahoma"/>
        <family val="2"/>
      </rPr>
      <t xml:space="preserve">Tableau des </t>
    </r>
    <r>
      <rPr>
        <b/>
        <u/>
        <sz val="9"/>
        <color rgb="FF000000"/>
        <rFont val="Tahoma"/>
        <family val="2"/>
      </rPr>
      <t xml:space="preserve">coefficients de révision des prix
</t>
    </r>
    <r>
      <rPr>
        <sz val="9"/>
        <color rgb="FF000000"/>
        <rFont val="Tahoma"/>
        <family val="2"/>
      </rPr>
      <t xml:space="preserve">Les cellules sur fond bleu sont à mettre à jour </t>
    </r>
    <r>
      <rPr>
        <u/>
        <sz val="9"/>
        <color rgb="FF000000"/>
        <rFont val="Tahoma"/>
        <family val="2"/>
      </rPr>
      <t>pendant l'exécution du marché</t>
    </r>
    <r>
      <rPr>
        <sz val="9"/>
        <color rgb="FF000000"/>
        <rFont val="Tahoma"/>
        <family val="2"/>
      </rPr>
      <t xml:space="preserve"> conformément au paragraphe Variation des prix du CCAP</t>
    </r>
  </si>
  <si>
    <r>
      <rPr>
        <b/>
        <sz val="9"/>
        <color rgb="FF000000"/>
        <rFont val="Tahoma"/>
        <family val="2"/>
      </rPr>
      <t xml:space="preserve">Tableau récapitulatif des échéanciers de facturation sur la durée totale du marché
</t>
    </r>
    <r>
      <rPr>
        <sz val="9"/>
        <color rgb="FF000000"/>
        <rFont val="Tahoma"/>
        <family val="2"/>
      </rPr>
      <t xml:space="preserve">Le calcul des montants est automatisé dans ce tableau
</t>
    </r>
    <r>
      <rPr>
        <sz val="9"/>
        <color rgb="FFFF0000"/>
        <rFont val="Tahoma"/>
        <family val="2"/>
      </rPr>
      <t>Le titulaire doit remplir uniquement le t</t>
    </r>
    <r>
      <rPr>
        <u/>
        <sz val="9"/>
        <color rgb="FFFF0000"/>
        <rFont val="Tahoma"/>
        <family val="2"/>
      </rPr>
      <t>ableau ci-dessus "coefficients de révision des prix</t>
    </r>
    <r>
      <rPr>
        <sz val="9"/>
        <color rgb="FFFF0000"/>
        <rFont val="Tahoma"/>
        <family val="2"/>
      </rPr>
      <t>" 
durant de l'exécution du marché</t>
    </r>
  </si>
  <si>
    <r>
      <t xml:space="preserve">La première facture à terme échu sera déposée au 28/02/2026
Particulièrement, </t>
    </r>
    <r>
      <rPr>
        <u/>
        <sz val="9"/>
        <color rgb="FFFF0000"/>
        <rFont val="Tahoma"/>
        <family val="2"/>
      </rPr>
      <t>et uniquement pour cet premier exercice</t>
    </r>
    <r>
      <rPr>
        <sz val="9"/>
        <color rgb="FFFF0000"/>
        <rFont val="Tahoma"/>
        <family val="2"/>
      </rPr>
      <t>, cette première facture prendra en compte les sommes dûes  au démarrage différé et au rythme de facturation imposé dans le cadre du marché, comme stipulé dans le tableau récapitulatif</t>
    </r>
  </si>
  <si>
    <t>MARCHÉ D’EXPLOITATION ET DE MAINTENANCE DES INSTALLATIONS
DE CHAUFFAGE, VENTILATION, TRAITEMENT D’AIR, CLIMATISATION, EAU CHAUDE SANITAIRE ET PLOMBERIE
- SITES DU MOBILIER NATIONAL : PARIS &amp; SITES RATTACHÉS - 
Marché n°2025-AOO-09</t>
  </si>
  <si>
    <r>
      <t xml:space="preserve">Les prix unitaires comprennent le déplacement, la main d'œuvre, la fourniture, la pose, la dépose des pièces défectueuses et toutes sujétions ainsi que leur recyclage et leur valorisation dans les filières spécialisées.
Ainsi les articles du BPU relatifs à la rémunération de main d'œuvre (article 9) ne seront utilisés que lorsque les fournitures ne sont pas prévues au présent bordereau et qu'il faut recourir à un matériel fournisseur  (articles 10, 11 et 12).
</t>
    </r>
    <r>
      <rPr>
        <b/>
        <sz val="11"/>
        <color theme="1"/>
        <rFont val="Tahoma"/>
        <family val="2"/>
      </rPr>
      <t>Le Titulaire aura l’obligation de joindre les duplicata des factures de ses fournisseurs et sous-traitants lors de la présentation de ses justificatifs de dépenses.</t>
    </r>
  </si>
  <si>
    <r>
      <t xml:space="preserve">QAI et Entretien des gaines aérauliques 
</t>
    </r>
    <r>
      <rPr>
        <i/>
        <sz val="10"/>
        <color rgb="FF0070C0"/>
        <rFont val="Tahoma"/>
        <family val="2"/>
      </rPr>
      <t>(Les tarifs et les prix saisis sont réputés inclure l’ensemble du champ d’application y compris les frais généraux en lien avec l'accès pour les gaines aérauliques quelle qu'elle soit la configuration de l'installation).</t>
    </r>
  </si>
  <si>
    <r>
      <rPr>
        <b/>
        <sz val="10"/>
        <color rgb="FF000000"/>
        <rFont val="Tahoma"/>
        <family val="2"/>
      </rPr>
      <t xml:space="preserve">Opérations d'équilibrage complet de locaux reliée à une chaufferie / sous-station </t>
    </r>
    <r>
      <rPr>
        <b/>
        <u/>
        <sz val="10"/>
        <color rgb="FFFF0000"/>
        <rFont val="Tahoma"/>
        <family val="2"/>
      </rPr>
      <t>avec remise d'un rapport d'équilibrage</t>
    </r>
    <r>
      <rPr>
        <b/>
        <sz val="10"/>
        <color rgb="FF000000"/>
        <rFont val="Tahoma"/>
        <family val="2"/>
      </rPr>
      <t xml:space="preserve"> pour une chaufferie / sous-station </t>
    </r>
  </si>
  <si>
    <r>
      <rPr>
        <b/>
        <sz val="10"/>
        <color rgb="FF000000"/>
        <rFont val="Tahoma"/>
        <family val="2"/>
      </rPr>
      <t xml:space="preserve">Opérations de désembouage complet d'une installation de chauffage / ECS avec elaboration d'une analyse physico-chimique avant et après l'intervention par un organisme agrée + Rapport intervention à l'appui
L'intervention prévoit systématiquement toutes les actions de conditionnement d'eau nécéssaires permettant le fonctionnement normal de l'installation
</t>
    </r>
    <r>
      <rPr>
        <i/>
        <sz val="10"/>
        <color rgb="FFFF0000"/>
        <rFont val="Tahoma"/>
        <family val="2"/>
      </rPr>
      <t>Puissance = Somme des puissances d'équipements de production installés sur site, alimentant l'installation concernée.</t>
    </r>
  </si>
  <si>
    <t>Main d'œuvre (déplacement compris) pour la pose de matériel non défini dans le présent bordereau</t>
  </si>
  <si>
    <r>
      <rPr>
        <sz val="9"/>
        <color rgb="FF000000"/>
        <rFont val="Tahoma"/>
        <family val="2"/>
      </rPr>
      <t xml:space="preserve">Mise en exploitation d'une chaufferie de secours pour une puissance inférieure à 70kW 
(prestation qui pourra être commandée suite à la prestation 13.1) </t>
    </r>
    <r>
      <rPr>
        <b/>
        <sz val="9"/>
        <color rgb="FFFF0000"/>
        <rFont val="Tahoma"/>
        <family val="2"/>
      </rPr>
      <t xml:space="preserve">Prix à la journée </t>
    </r>
  </si>
  <si>
    <r>
      <t xml:space="preserve">Mise en exploitation d'une chaufferie de secours pour une puissance entre 70 kW et 400 kW
(prestation qui pourra être commandée suite à la prestation 13.2) </t>
    </r>
    <r>
      <rPr>
        <b/>
        <sz val="9"/>
        <color rgb="FFFF0000"/>
        <rFont val="Tahoma"/>
        <family val="2"/>
      </rPr>
      <t xml:space="preserve">Prix à la journée </t>
    </r>
  </si>
  <si>
    <r>
      <rPr>
        <sz val="9"/>
        <color rgb="FF000000"/>
        <rFont val="Tahoma"/>
        <family val="2"/>
      </rPr>
      <t xml:space="preserve">Mise en exploitation d'une chaufferie de secours pour une puissance entre supérieure à 400  kW 
(prestation qui pourra être commandée suite à la prestation 13.3) </t>
    </r>
    <r>
      <rPr>
        <b/>
        <sz val="9"/>
        <color rgb="FFFF0000"/>
        <rFont val="Tahoma"/>
        <family val="2"/>
      </rPr>
      <t xml:space="preserve">Prix à la journée </t>
    </r>
  </si>
  <si>
    <r>
      <t xml:space="preserve">Mise en exploitation d'un préparateur ECS de secours pour une puissance de 60  kW (Prestation qui pourra être commandée suite à la prestation 13.4) </t>
    </r>
    <r>
      <rPr>
        <b/>
        <sz val="9"/>
        <color rgb="FFFF0000"/>
        <rFont val="Tahoma"/>
        <family val="2"/>
      </rPr>
      <t xml:space="preserve">Prix à la journée </t>
    </r>
  </si>
  <si>
    <r>
      <t>Fourniture, pose et programmation Compteur Calorie</t>
    </r>
    <r>
      <rPr>
        <sz val="9"/>
        <color rgb="FF444444"/>
        <rFont val="Tahoma"/>
        <family val="2"/>
      </rPr>
      <t xml:space="preserve"> Ø 15</t>
    </r>
  </si>
  <si>
    <r>
      <t>Fourniture, pose et programmation Compteur Calorie</t>
    </r>
    <r>
      <rPr>
        <sz val="9"/>
        <color rgb="FF444444"/>
        <rFont val="Tahoma"/>
        <family val="2"/>
      </rPr>
      <t xml:space="preserve"> Ø 20</t>
    </r>
  </si>
  <si>
    <r>
      <t>Fourniture, pose et programmation Compteur Calorie</t>
    </r>
    <r>
      <rPr>
        <sz val="9"/>
        <color rgb="FF444444"/>
        <rFont val="Tahoma"/>
        <family val="2"/>
      </rPr>
      <t xml:space="preserve"> Ø 25</t>
    </r>
  </si>
  <si>
    <r>
      <t>Fourniture, pose et programmation Compteur Calorie</t>
    </r>
    <r>
      <rPr>
        <sz val="9"/>
        <color rgb="FF444444"/>
        <rFont val="Tahoma"/>
        <family val="2"/>
      </rPr>
      <t xml:space="preserve"> Ø 40</t>
    </r>
  </si>
  <si>
    <r>
      <t>Fourniture, pose et programmation Compteur Calorie</t>
    </r>
    <r>
      <rPr>
        <sz val="9"/>
        <color rgb="FF444444"/>
        <rFont val="Tahoma"/>
        <family val="2"/>
      </rPr>
      <t xml:space="preserve"> Ø 50</t>
    </r>
  </si>
  <si>
    <r>
      <t>Fourniture, pose et programmation Compteur Calorie</t>
    </r>
    <r>
      <rPr>
        <sz val="9"/>
        <color rgb="FF444444"/>
        <rFont val="Tahoma"/>
        <family val="2"/>
      </rPr>
      <t xml:space="preserve"> Ø 65</t>
    </r>
  </si>
  <si>
    <r>
      <t>Fourniture, pose et programmation Compteur Calorie</t>
    </r>
    <r>
      <rPr>
        <sz val="9"/>
        <color rgb="FF444444"/>
        <rFont val="Tahoma"/>
        <family val="2"/>
      </rPr>
      <t xml:space="preserve"> Ø 80</t>
    </r>
  </si>
  <si>
    <r>
      <t>Fourniture, pose et programmation Compteur Calorie</t>
    </r>
    <r>
      <rPr>
        <sz val="9"/>
        <color rgb="FF444444"/>
        <rFont val="Tahoma"/>
        <family val="2"/>
      </rPr>
      <t xml:space="preserve"> Ø 100</t>
    </r>
  </si>
  <si>
    <r>
      <t>Fourniture, pose et programmation Compteur Calorie</t>
    </r>
    <r>
      <rPr>
        <sz val="9"/>
        <color rgb="FF444444"/>
        <rFont val="Tahoma"/>
        <family val="2"/>
      </rPr>
      <t xml:space="preserve"> Ø 150</t>
    </r>
  </si>
  <si>
    <r>
      <t>Fourniture, pose et programmation Compteur Calorie</t>
    </r>
    <r>
      <rPr>
        <sz val="9"/>
        <color rgb="FF444444"/>
        <rFont val="Tahoma"/>
        <family val="2"/>
      </rPr>
      <t xml:space="preserve"> Ø 200</t>
    </r>
  </si>
  <si>
    <r>
      <t xml:space="preserve">Fourniture, pose et programmation Compteur Electrique Calibre </t>
    </r>
    <r>
      <rPr>
        <sz val="9"/>
        <color rgb="FF444444"/>
        <rFont val="Tahoma"/>
        <family val="2"/>
      </rPr>
      <t>25 A</t>
    </r>
    <r>
      <rPr>
        <sz val="9"/>
        <color theme="1"/>
        <rFont val="Tahoma"/>
        <family val="2"/>
      </rPr>
      <t>(Certifié MID)</t>
    </r>
  </si>
  <si>
    <r>
      <t xml:space="preserve">Création de trappes sur les gaines aérauliques - diamètre </t>
    </r>
    <r>
      <rPr>
        <b/>
        <sz val="9"/>
        <color rgb="FFFF0000"/>
        <rFont val="Tahoma"/>
        <family val="2"/>
      </rPr>
      <t>EQUIVALENT</t>
    </r>
    <r>
      <rPr>
        <sz val="9"/>
        <color theme="1"/>
        <rFont val="Tahoma"/>
        <family val="2"/>
      </rPr>
      <t xml:space="preserve"> &lt;= 125 mm</t>
    </r>
  </si>
  <si>
    <r>
      <t xml:space="preserve">Création de trappes sur les gaines aérauliques - 125 mm &lt; diamètre </t>
    </r>
    <r>
      <rPr>
        <b/>
        <sz val="9"/>
        <color rgb="FFFF0000"/>
        <rFont val="Tahoma"/>
        <family val="2"/>
      </rPr>
      <t>EQUIVALENT</t>
    </r>
    <r>
      <rPr>
        <sz val="9"/>
        <color theme="1"/>
        <rFont val="Tahoma"/>
        <family val="2"/>
      </rPr>
      <t xml:space="preserve"> &lt; = 500 mm</t>
    </r>
  </si>
  <si>
    <r>
      <t xml:space="preserve">Création de trappes sur les gaines aérauliques - 500 mm &lt; diamètre </t>
    </r>
    <r>
      <rPr>
        <b/>
        <sz val="9"/>
        <color rgb="FFFF0000"/>
        <rFont val="Tahoma"/>
        <family val="2"/>
      </rPr>
      <t>EQUIVALENT</t>
    </r>
    <r>
      <rPr>
        <sz val="9"/>
        <color theme="1"/>
        <rFont val="Tahoma"/>
        <family val="2"/>
      </rPr>
      <t xml:space="preserve"> &lt; = 1000 mm</t>
    </r>
  </si>
  <si>
    <r>
      <t xml:space="preserve">Création de trappes sur les gaines aérauliques -  diamètre </t>
    </r>
    <r>
      <rPr>
        <b/>
        <sz val="9"/>
        <color rgb="FFFF0000"/>
        <rFont val="Tahoma"/>
        <family val="2"/>
      </rPr>
      <t>EQUIVALENT</t>
    </r>
    <r>
      <rPr>
        <sz val="9"/>
        <color theme="1"/>
        <rFont val="Tahoma"/>
        <family val="2"/>
      </rPr>
      <t xml:space="preserve"> &gt; 1000 mm</t>
    </r>
  </si>
  <si>
    <r>
      <t>m</t>
    </r>
    <r>
      <rPr>
        <vertAlign val="superscript"/>
        <sz val="9"/>
        <rFont val="Tahoma"/>
        <family val="2"/>
      </rPr>
      <t>3</t>
    </r>
  </si>
  <si>
    <r>
      <t xml:space="preserve">QAI et Entretien des gaines aérauliques 
</t>
    </r>
    <r>
      <rPr>
        <b/>
        <i/>
        <sz val="10"/>
        <color rgb="FF0070C0"/>
        <rFont val="Tahoma"/>
        <family val="2"/>
      </rPr>
      <t>(Les tarifs et les prix saisis sont réputés inclure l’ensemble du champ d’application, y compris les frais généraux en lien avec l'accès pour les gaines aérauliques quelle que soit la configuration de l'installation).</t>
    </r>
  </si>
  <si>
    <t>Création d'un schéma de principe hydraulique (PDF et DWG) + Mise à disposition du schéma au sein du local technique concerné avec :
- Plastification rigide (type 250 microns) pour éviter l’usure, l’humidité et les salissures.
- Encadrement sous verre ou plexiglas pour une fixation murale durable.
- Format minimum acceptable : A2 (594 × 420 mm)</t>
  </si>
  <si>
    <t>Tableau ci-dessous à retranscrire sur l'acte d'engagement</t>
  </si>
  <si>
    <t>Montant annuel HT forfaitaire au titre des prestations P2 - prestations  de  surveillance, conduite et petit entretien (€ HT / an)</t>
  </si>
  <si>
    <t>Montant annuel total P2 + P3 + P3O  en € HT  (€ HT / an)</t>
  </si>
  <si>
    <t>Montant annuel total TTC (€ TTC / an)</t>
  </si>
  <si>
    <t>LOT 3_AE_Annexe_0_Site concerné par le marché et prestations souscrites</t>
  </si>
  <si>
    <t>LOT 3_AE_Annexe_1_DPGF du P2 site par site</t>
  </si>
  <si>
    <t>LOT 3_AE_Annexe_2_Bordereau de prix unitaire BPU_chauffage et DQE</t>
  </si>
  <si>
    <t>LOT 3_AE_Annexe_3_Bordereau de prix unitaire BPU_plomberie et DQE</t>
  </si>
  <si>
    <t>LOT 3_AE_Annexe_4_Synthèse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</si>
</sst>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_-* #,##0.00\ _€_-;\-* #,##0.00\ _€_-;_-* &quot;-&quot;??\ _€_-;_-@_-"/>
    <numFmt numFmtId="165" formatCode="_-* #,##0.000\ _€_-;\-* #,##0.000\ _€_-;_-* &quot;-&quot;??\ _€_-;_-@_-"/>
  </numFmts>
  <fonts count="52"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Garamond"/>
      <family val="1"/>
    </font>
    <font>
      <b/>
      <u/>
      <sz val="18"/>
      <color theme="1"/>
      <name val="Arial"/>
      <family val="2"/>
    </font>
    <font>
      <sz val="10"/>
      <name val="Arial"/>
      <family val="2"/>
    </font>
    <font>
      <sz val="8"/>
      <name val="Calibri"/>
      <family val="2"/>
      <scheme val="minor"/>
    </font>
    <font>
      <sz val="13"/>
      <name val="Calibri"/>
      <family val="2"/>
      <scheme val="minor"/>
    </font>
    <font>
      <sz val="20"/>
      <color theme="1"/>
      <name val="Calibri"/>
      <family val="2"/>
      <scheme val="minor"/>
    </font>
    <font>
      <sz val="18"/>
      <color rgb="FFFF0000"/>
      <name val="Calibri"/>
      <family val="2"/>
      <scheme val="minor"/>
    </font>
    <font>
      <b/>
      <sz val="11"/>
      <color theme="0"/>
      <name val="Calibri"/>
      <family val="2"/>
      <scheme val="minor"/>
    </font>
    <font>
      <b/>
      <sz val="13"/>
      <name val="Calibri"/>
      <family val="2"/>
      <scheme val="minor"/>
    </font>
    <font>
      <b/>
      <sz val="12"/>
      <name val="Tahoma"/>
      <family val="2"/>
    </font>
    <font>
      <sz val="10"/>
      <name val="Tahoma"/>
      <family val="2"/>
    </font>
    <font>
      <sz val="10"/>
      <color theme="1"/>
      <name val="Calibri"/>
      <family val="2"/>
      <scheme val="minor"/>
    </font>
    <font>
      <b/>
      <sz val="11"/>
      <name val="Calibri"/>
      <family val="2"/>
      <scheme val="minor"/>
    </font>
    <font>
      <sz val="11"/>
      <color rgb="FFFF0000"/>
      <name val="Calibri"/>
      <family val="2"/>
      <scheme val="minor"/>
    </font>
    <font>
      <b/>
      <sz val="11"/>
      <color theme="1"/>
      <name val="Tahoma"/>
      <family val="2"/>
    </font>
    <font>
      <sz val="11"/>
      <color theme="1"/>
      <name val="Tahoma"/>
      <family val="2"/>
    </font>
    <font>
      <b/>
      <sz val="10"/>
      <name val="Tahoma"/>
      <family val="2"/>
    </font>
    <font>
      <b/>
      <sz val="9"/>
      <name val="Tahoma"/>
      <family val="2"/>
    </font>
    <font>
      <sz val="9"/>
      <name val="Tahoma"/>
      <family val="2"/>
    </font>
    <font>
      <b/>
      <i/>
      <sz val="20"/>
      <color rgb="FFFF0000"/>
      <name val="Tahoma"/>
      <family val="2"/>
    </font>
    <font>
      <sz val="10"/>
      <color theme="1"/>
      <name val="Tahoma"/>
      <family val="2"/>
    </font>
    <font>
      <sz val="10"/>
      <color theme="0"/>
      <name val="Tahoma"/>
      <family val="2"/>
    </font>
    <font>
      <b/>
      <sz val="10"/>
      <color theme="1"/>
      <name val="Tahoma"/>
      <family val="2"/>
    </font>
    <font>
      <b/>
      <sz val="9"/>
      <color rgb="FFFF0000"/>
      <name val="Tahoma"/>
      <family val="2"/>
    </font>
    <font>
      <b/>
      <sz val="9"/>
      <color theme="1"/>
      <name val="Tahoma"/>
      <family val="2"/>
    </font>
    <font>
      <sz val="9"/>
      <color theme="1"/>
      <name val="Tahoma"/>
      <family val="2"/>
    </font>
    <font>
      <b/>
      <sz val="11"/>
      <color rgb="FFFF0000"/>
      <name val="Tahoma"/>
      <family val="2"/>
    </font>
    <font>
      <sz val="9"/>
      <color rgb="FFFF0000"/>
      <name val="Tahoma"/>
      <family val="2"/>
    </font>
    <font>
      <b/>
      <vertAlign val="subscript"/>
      <sz val="9"/>
      <color theme="1"/>
      <name val="Tahoma"/>
      <family val="2"/>
    </font>
    <font>
      <sz val="9"/>
      <color rgb="FF000000"/>
      <name val="Tahoma"/>
      <family val="2"/>
    </font>
    <font>
      <b/>
      <sz val="9"/>
      <color rgb="FF000000"/>
      <name val="Tahoma"/>
      <family val="2"/>
    </font>
    <font>
      <b/>
      <u/>
      <sz val="9"/>
      <color rgb="FF000000"/>
      <name val="Tahoma"/>
      <family val="2"/>
    </font>
    <font>
      <u/>
      <sz val="9"/>
      <color rgb="FF000000"/>
      <name val="Tahoma"/>
      <family val="2"/>
    </font>
    <font>
      <u/>
      <sz val="9"/>
      <color rgb="FFFF0000"/>
      <name val="Tahoma"/>
      <family val="2"/>
    </font>
    <font>
      <b/>
      <i/>
      <sz val="11"/>
      <color rgb="FFFF0000"/>
      <name val="Tahoma"/>
      <family val="2"/>
    </font>
    <font>
      <b/>
      <sz val="10"/>
      <color theme="0"/>
      <name val="Tahoma"/>
      <family val="2"/>
    </font>
    <font>
      <b/>
      <sz val="11"/>
      <color theme="0"/>
      <name val="Tahoma"/>
      <family val="2"/>
    </font>
    <font>
      <i/>
      <sz val="10"/>
      <color rgb="FF0070C0"/>
      <name val="Tahoma"/>
      <family val="2"/>
    </font>
    <font>
      <b/>
      <i/>
      <sz val="10"/>
      <color rgb="FF0070C0"/>
      <name val="Tahoma"/>
      <family val="2"/>
    </font>
    <font>
      <i/>
      <sz val="10"/>
      <color rgb="FFFF0000"/>
      <name val="Tahoma"/>
      <family val="2"/>
    </font>
    <font>
      <b/>
      <sz val="10"/>
      <color rgb="FF000000"/>
      <name val="Tahoma"/>
      <family val="2"/>
    </font>
    <font>
      <b/>
      <u/>
      <sz val="10"/>
      <color rgb="FFFF0000"/>
      <name val="Tahoma"/>
      <family val="2"/>
    </font>
    <font>
      <sz val="9"/>
      <color rgb="FF444444"/>
      <name val="Tahoma"/>
      <family val="2"/>
    </font>
    <font>
      <vertAlign val="superscript"/>
      <sz val="9"/>
      <name val="Tahoma"/>
      <family val="2"/>
    </font>
    <font>
      <b/>
      <sz val="12"/>
      <color rgb="FFFF0000"/>
      <name val="Tahoma"/>
      <family val="2"/>
    </font>
    <font>
      <b/>
      <sz val="12"/>
      <color theme="0"/>
      <name val="Tahoma"/>
      <family val="2"/>
    </font>
    <font>
      <b/>
      <sz val="12"/>
      <color theme="0" tint="-4.9989318521683403E-2"/>
      <name val="Tahoma"/>
      <family val="2"/>
    </font>
    <font>
      <b/>
      <sz val="11"/>
      <color theme="0" tint="-4.9989318521683403E-2"/>
      <name val="Tahoma"/>
      <family val="2"/>
    </font>
    <font>
      <sz val="18"/>
      <color rgb="FFFF0000"/>
      <name val="Tahoma"/>
      <family val="2"/>
    </font>
  </fonts>
  <fills count="27">
    <fill>
      <patternFill patternType="none"/>
    </fill>
    <fill>
      <patternFill patternType="gray125"/>
    </fill>
    <fill>
      <patternFill patternType="solid">
        <fgColor theme="0"/>
        <bgColor indexed="64"/>
      </patternFill>
    </fill>
    <fill>
      <patternFill patternType="solid">
        <fgColor rgb="FF0C442D"/>
        <bgColor indexed="64"/>
      </patternFill>
    </fill>
    <fill>
      <patternFill patternType="solid">
        <fgColor theme="0" tint="-0.14999847407452621"/>
        <bgColor indexed="64"/>
      </patternFill>
    </fill>
    <fill>
      <patternFill patternType="solid">
        <fgColor indexed="9"/>
        <bgColor indexed="64"/>
      </patternFill>
    </fill>
    <fill>
      <patternFill patternType="lightDown">
        <bgColor rgb="FF9FBDBE"/>
      </patternFill>
    </fill>
    <fill>
      <patternFill patternType="solid">
        <fgColor rgb="FF9FBDBE"/>
        <bgColor indexed="64"/>
      </patternFill>
    </fill>
    <fill>
      <patternFill patternType="solid">
        <fgColor rgb="FFD7DC40"/>
        <bgColor theme="4" tint="-0.499984740745262"/>
      </patternFill>
    </fill>
    <fill>
      <patternFill patternType="solid">
        <fgColor rgb="FFD7DC40"/>
        <bgColor indexed="64"/>
      </patternFill>
    </fill>
    <fill>
      <patternFill patternType="solid">
        <fgColor rgb="FF9FBDBE"/>
        <bgColor theme="4" tint="-0.499984740745262"/>
      </patternFill>
    </fill>
    <fill>
      <patternFill patternType="solid">
        <fgColor theme="4" tint="-0.499984740745262"/>
        <bgColor theme="4" tint="-0.499984740745262"/>
      </patternFill>
    </fill>
    <fill>
      <patternFill patternType="solid">
        <fgColor rgb="FFFFFF00"/>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9" tint="0.39997558519241921"/>
        <bgColor indexed="64"/>
      </patternFill>
    </fill>
    <fill>
      <patternFill patternType="lightUp">
        <bgColor theme="0" tint="-0.14996795556505021"/>
      </patternFill>
    </fill>
    <fill>
      <patternFill patternType="solid">
        <fgColor theme="0" tint="-0.249977111117893"/>
        <bgColor indexed="64"/>
      </patternFill>
    </fill>
    <fill>
      <patternFill patternType="lightDown">
        <bgColor theme="0" tint="-0.249977111117893"/>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0.499984740745262"/>
        <bgColor indexed="64"/>
      </patternFill>
    </fill>
    <fill>
      <patternFill patternType="lightDown">
        <bgColor theme="2"/>
      </patternFill>
    </fill>
    <fill>
      <patternFill patternType="solid">
        <fgColor theme="4" tint="0.79998168889431442"/>
        <bgColor theme="4" tint="-0.499984740745262"/>
      </patternFill>
    </fill>
    <fill>
      <patternFill patternType="solid">
        <fgColor theme="2"/>
        <bgColor indexed="64"/>
      </patternFill>
    </fill>
    <fill>
      <patternFill patternType="lightUp">
        <bgColor theme="2"/>
      </patternFill>
    </fill>
    <fill>
      <patternFill patternType="solid">
        <fgColor theme="5" tint="0.79998168889431442"/>
        <bgColor indexed="64"/>
      </patternFill>
    </fill>
  </fills>
  <borders count="3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dashed">
        <color indexed="64"/>
      </left>
      <right style="medium">
        <color indexed="64"/>
      </right>
      <top style="medium">
        <color indexed="64"/>
      </top>
      <bottom style="thin">
        <color indexed="64"/>
      </bottom>
      <diagonal/>
    </border>
    <border>
      <left style="dashed">
        <color indexed="64"/>
      </left>
      <right style="medium">
        <color indexed="64"/>
      </right>
      <top style="thin">
        <color indexed="64"/>
      </top>
      <bottom style="thin">
        <color indexed="64"/>
      </bottom>
      <diagonal/>
    </border>
    <border>
      <left style="dashed">
        <color indexed="64"/>
      </left>
      <right style="medium">
        <color indexed="64"/>
      </right>
      <top style="thin">
        <color indexed="64"/>
      </top>
      <bottom style="medium">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indexed="64"/>
      </right>
      <top/>
      <bottom/>
      <diagonal/>
    </border>
    <border>
      <left style="thin">
        <color indexed="64"/>
      </left>
      <right style="medium">
        <color rgb="FF000000"/>
      </right>
      <top/>
      <bottom/>
      <diagonal/>
    </border>
  </borders>
  <cellStyleXfs count="8">
    <xf numFmtId="0" fontId="0" fillId="0" borderId="0"/>
    <xf numFmtId="4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9" fontId="5" fillId="0" borderId="0"/>
    <xf numFmtId="9" fontId="1" fillId="0" borderId="0" applyFont="0" applyFill="0" applyBorder="0" applyAlignment="0" applyProtection="0"/>
    <xf numFmtId="44" fontId="1" fillId="0" borderId="0" applyFont="0" applyFill="0" applyBorder="0" applyAlignment="0" applyProtection="0"/>
    <xf numFmtId="49" fontId="5" fillId="0" borderId="0"/>
  </cellStyleXfs>
  <cellXfs count="241">
    <xf numFmtId="0" fontId="0" fillId="0" borderId="0" xfId="0"/>
    <xf numFmtId="0" fontId="3" fillId="0" borderId="0" xfId="0" applyFont="1" applyAlignment="1">
      <alignment horizontal="center"/>
    </xf>
    <xf numFmtId="0" fontId="4" fillId="0" borderId="0" xfId="0" applyFont="1" applyAlignment="1">
      <alignment horizontal="center" wrapText="1"/>
    </xf>
    <xf numFmtId="0" fontId="0" fillId="0" borderId="0" xfId="0" applyAlignment="1">
      <alignment vertical="top" wrapText="1"/>
    </xf>
    <xf numFmtId="0" fontId="0" fillId="0" borderId="0" xfId="0" applyAlignment="1">
      <alignment horizontal="center"/>
    </xf>
    <xf numFmtId="0" fontId="0" fillId="0" borderId="0" xfId="0" applyAlignment="1">
      <alignment vertical="center"/>
    </xf>
    <xf numFmtId="0" fontId="7" fillId="0" borderId="0" xfId="0" applyFont="1" applyAlignment="1">
      <alignment horizontal="right" vertical="center"/>
    </xf>
    <xf numFmtId="0" fontId="9" fillId="0" borderId="0" xfId="0" applyFont="1" applyAlignment="1">
      <alignment horizontal="left" vertical="center"/>
    </xf>
    <xf numFmtId="0" fontId="0" fillId="2" borderId="0" xfId="0" applyFill="1" applyAlignment="1">
      <alignment horizontal="center" vertical="center"/>
    </xf>
    <xf numFmtId="0" fontId="10" fillId="0" borderId="0" xfId="0" applyFont="1"/>
    <xf numFmtId="49" fontId="12" fillId="0" borderId="2" xfId="0" applyNumberFormat="1" applyFont="1" applyBorder="1" applyAlignment="1">
      <alignment horizontal="center" vertical="center" wrapText="1"/>
    </xf>
    <xf numFmtId="49" fontId="12" fillId="0" borderId="0" xfId="0" applyNumberFormat="1" applyFont="1" applyAlignment="1">
      <alignment vertical="center" wrapText="1"/>
    </xf>
    <xf numFmtId="49" fontId="13" fillId="0" borderId="0" xfId="0" applyNumberFormat="1" applyFont="1" applyAlignment="1">
      <alignment vertical="center"/>
    </xf>
    <xf numFmtId="49" fontId="12" fillId="0" borderId="10" xfId="0" applyNumberFormat="1" applyFont="1" applyBorder="1" applyAlignment="1">
      <alignment vertical="center" wrapText="1"/>
    </xf>
    <xf numFmtId="49" fontId="12" fillId="0" borderId="0" xfId="0" applyNumberFormat="1" applyFont="1" applyAlignment="1">
      <alignment vertical="center"/>
    </xf>
    <xf numFmtId="0" fontId="2" fillId="0" borderId="10" xfId="0" applyFont="1" applyBorder="1" applyAlignment="1">
      <alignment vertical="center"/>
    </xf>
    <xf numFmtId="0" fontId="14" fillId="0" borderId="0" xfId="0" applyFont="1"/>
    <xf numFmtId="0" fontId="14" fillId="0" borderId="0" xfId="0" applyFont="1" applyAlignment="1">
      <alignment vertical="center"/>
    </xf>
    <xf numFmtId="0" fontId="16" fillId="0" borderId="0" xfId="0" applyFont="1"/>
    <xf numFmtId="44" fontId="0" fillId="17" borderId="0" xfId="1" applyFont="1" applyFill="1" applyAlignment="1">
      <alignment horizontal="center" vertical="center"/>
    </xf>
    <xf numFmtId="0" fontId="8" fillId="12" borderId="0" xfId="0" applyFont="1" applyFill="1"/>
    <xf numFmtId="0" fontId="0" fillId="12" borderId="0" xfId="0" applyFill="1"/>
    <xf numFmtId="49" fontId="12" fillId="0" borderId="3" xfId="0" applyNumberFormat="1" applyFont="1" applyBorder="1" applyAlignment="1">
      <alignment horizontal="center" vertical="center" wrapText="1"/>
    </xf>
    <xf numFmtId="49" fontId="12" fillId="0" borderId="7" xfId="0" applyNumberFormat="1" applyFont="1" applyBorder="1" applyAlignment="1">
      <alignment horizontal="center" vertical="center" wrapText="1"/>
    </xf>
    <xf numFmtId="49" fontId="12" fillId="0" borderId="4" xfId="0" applyNumberFormat="1" applyFont="1" applyBorder="1" applyAlignment="1">
      <alignment horizontal="center" vertical="center" wrapText="1"/>
    </xf>
    <xf numFmtId="0" fontId="0" fillId="0" borderId="0" xfId="0" applyAlignment="1">
      <alignment horizontal="center"/>
    </xf>
    <xf numFmtId="0" fontId="0" fillId="0" borderId="9" xfId="0" applyBorder="1" applyAlignment="1">
      <alignment horizontal="center"/>
    </xf>
    <xf numFmtId="0" fontId="17" fillId="7" borderId="2" xfId="0" applyFont="1" applyFill="1" applyBorder="1" applyAlignment="1">
      <alignment horizontal="center" vertical="center"/>
    </xf>
    <xf numFmtId="0" fontId="18" fillId="0" borderId="0" xfId="0" applyFont="1"/>
    <xf numFmtId="0" fontId="17" fillId="7" borderId="3" xfId="0" applyFont="1" applyFill="1" applyBorder="1" applyAlignment="1">
      <alignment horizontal="center" vertical="center"/>
    </xf>
    <xf numFmtId="0" fontId="17" fillId="7" borderId="7" xfId="0" applyFont="1" applyFill="1" applyBorder="1" applyAlignment="1">
      <alignment horizontal="center" vertical="center"/>
    </xf>
    <xf numFmtId="0" fontId="17" fillId="7" borderId="4" xfId="0" applyFont="1" applyFill="1" applyBorder="1" applyAlignment="1">
      <alignment horizontal="center" vertical="center"/>
    </xf>
    <xf numFmtId="0" fontId="20" fillId="8" borderId="2" xfId="0" applyFont="1" applyFill="1" applyBorder="1" applyAlignment="1">
      <alignment horizontal="center" vertical="center" wrapText="1"/>
    </xf>
    <xf numFmtId="0" fontId="21" fillId="0" borderId="2" xfId="0" applyFont="1" applyBorder="1" applyAlignment="1">
      <alignment horizontal="right"/>
    </xf>
    <xf numFmtId="0" fontId="21" fillId="0" borderId="2" xfId="0" applyFont="1" applyBorder="1" applyAlignment="1">
      <alignment horizontal="right" wrapText="1"/>
    </xf>
    <xf numFmtId="0" fontId="20" fillId="7" borderId="2" xfId="0" applyFont="1" applyFill="1" applyBorder="1" applyAlignment="1">
      <alignment horizontal="center" vertical="center"/>
    </xf>
    <xf numFmtId="0" fontId="20" fillId="18" borderId="2" xfId="0" applyFont="1" applyFill="1" applyBorder="1" applyAlignment="1">
      <alignment horizontal="center" vertical="center"/>
    </xf>
    <xf numFmtId="165" fontId="22" fillId="12" borderId="0" xfId="0" applyNumberFormat="1" applyFont="1" applyFill="1" applyAlignment="1">
      <alignment horizontal="left" vertical="center"/>
    </xf>
    <xf numFmtId="0" fontId="23" fillId="0" borderId="2" xfId="0" applyFont="1" applyBorder="1" applyAlignment="1">
      <alignment horizontal="center" vertical="center" wrapText="1"/>
    </xf>
    <xf numFmtId="44" fontId="24" fillId="3" borderId="2" xfId="1" applyFont="1" applyFill="1" applyBorder="1" applyAlignment="1">
      <alignment horizontal="center" vertical="center"/>
    </xf>
    <xf numFmtId="0" fontId="23" fillId="0" borderId="2" xfId="0" applyFont="1" applyBorder="1" applyAlignment="1">
      <alignment horizontal="center" wrapText="1"/>
    </xf>
    <xf numFmtId="0" fontId="25" fillId="0" borderId="2" xfId="0" applyFont="1" applyBorder="1" applyAlignment="1">
      <alignment horizontal="center"/>
    </xf>
    <xf numFmtId="0" fontId="25" fillId="0" borderId="2" xfId="0" applyFont="1" applyBorder="1" applyAlignment="1">
      <alignment horizontal="center" vertical="center"/>
    </xf>
    <xf numFmtId="0" fontId="20" fillId="8" borderId="4" xfId="0" applyFont="1" applyFill="1" applyBorder="1" applyAlignment="1">
      <alignment horizontal="center" vertical="center" wrapText="1"/>
    </xf>
    <xf numFmtId="0" fontId="21" fillId="6" borderId="7" xfId="0" applyFont="1" applyFill="1" applyBorder="1" applyAlignment="1">
      <alignment horizontal="center" vertical="center"/>
    </xf>
    <xf numFmtId="44" fontId="21" fillId="12" borderId="2" xfId="1" applyFont="1" applyFill="1" applyBorder="1"/>
    <xf numFmtId="44" fontId="21" fillId="21" borderId="4" xfId="1" applyFont="1" applyFill="1" applyBorder="1"/>
    <xf numFmtId="44" fontId="21" fillId="21" borderId="2" xfId="1" applyFont="1" applyFill="1" applyBorder="1"/>
    <xf numFmtId="0" fontId="20" fillId="8" borderId="13" xfId="0" applyFont="1" applyFill="1" applyBorder="1" applyAlignment="1">
      <alignment horizontal="center" vertical="center" wrapText="1"/>
    </xf>
    <xf numFmtId="0" fontId="20" fillId="8" borderId="15" xfId="0" applyFont="1" applyFill="1" applyBorder="1" applyAlignment="1">
      <alignment horizontal="center" vertical="center" wrapText="1"/>
    </xf>
    <xf numFmtId="0" fontId="21" fillId="12" borderId="16" xfId="0" applyFont="1" applyFill="1" applyBorder="1"/>
    <xf numFmtId="0" fontId="21" fillId="21" borderId="16" xfId="0" applyFont="1" applyFill="1" applyBorder="1"/>
    <xf numFmtId="0" fontId="21" fillId="21" borderId="21" xfId="0" applyFont="1" applyFill="1" applyBorder="1"/>
    <xf numFmtId="0" fontId="20" fillId="8" borderId="22" xfId="0" applyFont="1" applyFill="1" applyBorder="1" applyAlignment="1">
      <alignment horizontal="center" vertical="center" wrapText="1"/>
    </xf>
    <xf numFmtId="0" fontId="21" fillId="22" borderId="23" xfId="0" applyFont="1" applyFill="1" applyBorder="1" applyAlignment="1">
      <alignment horizontal="center" vertical="center"/>
    </xf>
    <xf numFmtId="0" fontId="28" fillId="0" borderId="23" xfId="0" applyFont="1" applyBorder="1" applyAlignment="1">
      <alignment horizontal="right" vertical="center"/>
    </xf>
    <xf numFmtId="0" fontId="28" fillId="0" borderId="24" xfId="0" applyFont="1" applyBorder="1" applyAlignment="1">
      <alignment horizontal="right" vertical="center"/>
    </xf>
    <xf numFmtId="0" fontId="21" fillId="12" borderId="4" xfId="0" applyFont="1" applyFill="1" applyBorder="1"/>
    <xf numFmtId="0" fontId="21" fillId="21" borderId="4" xfId="0" applyFont="1" applyFill="1" applyBorder="1"/>
    <xf numFmtId="0" fontId="21" fillId="21" borderId="20" xfId="0" applyFont="1" applyFill="1" applyBorder="1"/>
    <xf numFmtId="0" fontId="20" fillId="8" borderId="25" xfId="0" applyFont="1" applyFill="1" applyBorder="1" applyAlignment="1">
      <alignment horizontal="center" vertical="center" wrapText="1"/>
    </xf>
    <xf numFmtId="0" fontId="20" fillId="8" borderId="25" xfId="0" applyFont="1" applyFill="1" applyBorder="1" applyAlignment="1">
      <alignment horizontal="center" vertical="center" wrapText="1"/>
    </xf>
    <xf numFmtId="0" fontId="28" fillId="7" borderId="26" xfId="0" applyFont="1" applyFill="1" applyBorder="1" applyAlignment="1">
      <alignment horizontal="center" vertical="center"/>
    </xf>
    <xf numFmtId="14" fontId="28" fillId="0" borderId="26" xfId="0" applyNumberFormat="1" applyFont="1" applyBorder="1" applyAlignment="1">
      <alignment horizontal="right"/>
    </xf>
    <xf numFmtId="0" fontId="21" fillId="0" borderId="26" xfId="0" applyFont="1" applyBorder="1" applyAlignment="1">
      <alignment horizontal="center" vertical="center"/>
    </xf>
    <xf numFmtId="14" fontId="28" fillId="0" borderId="27" xfId="0" applyNumberFormat="1" applyFont="1" applyBorder="1" applyAlignment="1">
      <alignment horizontal="right"/>
    </xf>
    <xf numFmtId="14" fontId="28" fillId="0" borderId="27" xfId="0" applyNumberFormat="1" applyFont="1" applyBorder="1"/>
    <xf numFmtId="0" fontId="21" fillId="0" borderId="27" xfId="0" applyFont="1" applyBorder="1" applyAlignment="1">
      <alignment horizontal="center" vertical="center"/>
    </xf>
    <xf numFmtId="44" fontId="21" fillId="12" borderId="17" xfId="1" applyFont="1" applyFill="1" applyBorder="1"/>
    <xf numFmtId="0" fontId="15" fillId="7" borderId="14" xfId="0" applyFont="1" applyFill="1" applyBorder="1" applyAlignment="1">
      <alignment horizontal="center"/>
    </xf>
    <xf numFmtId="0" fontId="15" fillId="19" borderId="14" xfId="0" applyFont="1" applyFill="1" applyBorder="1" applyAlignment="1">
      <alignment horizontal="center"/>
    </xf>
    <xf numFmtId="0" fontId="27" fillId="19" borderId="15" xfId="0" applyFont="1" applyFill="1" applyBorder="1" applyAlignment="1">
      <alignment horizontal="center" vertical="center" wrapText="1"/>
    </xf>
    <xf numFmtId="44" fontId="21" fillId="21" borderId="16" xfId="1" applyFont="1" applyFill="1" applyBorder="1"/>
    <xf numFmtId="0" fontId="26" fillId="8" borderId="22" xfId="0" applyFont="1" applyFill="1" applyBorder="1" applyAlignment="1">
      <alignment horizontal="center" vertical="center" wrapText="1"/>
    </xf>
    <xf numFmtId="44" fontId="21" fillId="12" borderId="23" xfId="1" applyFont="1" applyFill="1" applyBorder="1"/>
    <xf numFmtId="44" fontId="21" fillId="12" borderId="4" xfId="1" applyFont="1" applyFill="1" applyBorder="1"/>
    <xf numFmtId="0" fontId="15" fillId="7" borderId="12" xfId="0" applyFont="1" applyFill="1" applyBorder="1" applyAlignment="1">
      <alignment horizontal="center"/>
    </xf>
    <xf numFmtId="0" fontId="20" fillId="8" borderId="3" xfId="0" applyFont="1" applyFill="1" applyBorder="1" applyAlignment="1">
      <alignment horizontal="center" vertical="center" wrapText="1"/>
    </xf>
    <xf numFmtId="44" fontId="21" fillId="12" borderId="3" xfId="1" applyFont="1" applyFill="1" applyBorder="1"/>
    <xf numFmtId="44" fontId="21" fillId="21" borderId="3" xfId="1" applyFont="1" applyFill="1" applyBorder="1"/>
    <xf numFmtId="0" fontId="27" fillId="9" borderId="13" xfId="0" applyFont="1" applyFill="1" applyBorder="1" applyAlignment="1">
      <alignment horizontal="center" vertical="center" wrapText="1"/>
    </xf>
    <xf numFmtId="0" fontId="15" fillId="19" borderId="11" xfId="0" applyFont="1" applyFill="1" applyBorder="1" applyAlignment="1">
      <alignment horizontal="center"/>
    </xf>
    <xf numFmtId="0" fontId="15" fillId="19" borderId="15" xfId="0" applyFont="1" applyFill="1" applyBorder="1" applyAlignment="1">
      <alignment horizontal="center"/>
    </xf>
    <xf numFmtId="0" fontId="20" fillId="8" borderId="17" xfId="0" applyFont="1" applyFill="1" applyBorder="1" applyAlignment="1">
      <alignment horizontal="center" vertical="center" wrapText="1"/>
    </xf>
    <xf numFmtId="0" fontId="20" fillId="8" borderId="16" xfId="0" applyFont="1" applyFill="1" applyBorder="1" applyAlignment="1">
      <alignment horizontal="center" vertical="center" wrapText="1"/>
    </xf>
    <xf numFmtId="44" fontId="21" fillId="12" borderId="16" xfId="1" applyFont="1" applyFill="1" applyBorder="1"/>
    <xf numFmtId="44" fontId="21" fillId="21" borderId="17" xfId="1" applyFont="1" applyFill="1" applyBorder="1"/>
    <xf numFmtId="0" fontId="26" fillId="23" borderId="29" xfId="0" applyFont="1" applyFill="1" applyBorder="1" applyAlignment="1">
      <alignment horizontal="center" vertical="center" wrapText="1"/>
    </xf>
    <xf numFmtId="44" fontId="21" fillId="12" borderId="30" xfId="1" applyFont="1" applyFill="1" applyBorder="1"/>
    <xf numFmtId="0" fontId="28" fillId="0" borderId="2" xfId="0" applyFont="1" applyBorder="1" applyAlignment="1">
      <alignment horizontal="center" vertical="center" wrapText="1"/>
    </xf>
    <xf numFmtId="0" fontId="28" fillId="0" borderId="2" xfId="0" applyFont="1" applyBorder="1" applyAlignment="1">
      <alignment horizontal="center" vertical="center"/>
    </xf>
    <xf numFmtId="0" fontId="28" fillId="17" borderId="2" xfId="0" applyFont="1" applyFill="1" applyBorder="1"/>
    <xf numFmtId="0" fontId="29" fillId="0" borderId="0" xfId="0" applyFont="1" applyBorder="1" applyAlignment="1">
      <alignment horizontal="center"/>
    </xf>
    <xf numFmtId="0" fontId="28" fillId="17" borderId="17" xfId="0" applyFont="1" applyFill="1" applyBorder="1"/>
    <xf numFmtId="0" fontId="28" fillId="17" borderId="18" xfId="0" applyFont="1" applyFill="1" applyBorder="1"/>
    <xf numFmtId="0" fontId="28" fillId="19" borderId="2" xfId="0" applyFont="1" applyFill="1" applyBorder="1" applyAlignment="1">
      <alignment horizontal="center" vertical="center"/>
    </xf>
    <xf numFmtId="0" fontId="28" fillId="19" borderId="16" xfId="0" applyFont="1" applyFill="1" applyBorder="1" applyAlignment="1">
      <alignment horizontal="center" vertical="center"/>
    </xf>
    <xf numFmtId="0" fontId="28" fillId="20" borderId="2" xfId="0" applyFont="1" applyFill="1" applyBorder="1" applyAlignment="1">
      <alignment horizontal="center" vertical="center"/>
    </xf>
    <xf numFmtId="0" fontId="28" fillId="20" borderId="16" xfId="0" applyFont="1" applyFill="1" applyBorder="1" applyAlignment="1">
      <alignment horizontal="center" vertical="center"/>
    </xf>
    <xf numFmtId="0" fontId="28" fillId="19" borderId="19" xfId="0" applyFont="1" applyFill="1" applyBorder="1" applyAlignment="1">
      <alignment horizontal="center" vertical="center"/>
    </xf>
    <xf numFmtId="0" fontId="28" fillId="20" borderId="19" xfId="0" applyFont="1" applyFill="1" applyBorder="1" applyAlignment="1">
      <alignment horizontal="center" vertical="center"/>
    </xf>
    <xf numFmtId="0" fontId="28" fillId="20" borderId="21" xfId="0" applyFont="1" applyFill="1" applyBorder="1" applyAlignment="1">
      <alignment horizontal="center" vertical="center"/>
    </xf>
    <xf numFmtId="0" fontId="27" fillId="0" borderId="17"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2" xfId="0" applyFont="1" applyBorder="1" applyAlignment="1">
      <alignment horizontal="center" vertical="center"/>
    </xf>
    <xf numFmtId="0" fontId="27" fillId="0" borderId="16" xfId="0" applyFont="1" applyBorder="1" applyAlignment="1">
      <alignment horizontal="center" vertical="center"/>
    </xf>
    <xf numFmtId="0" fontId="28" fillId="0" borderId="2" xfId="0" applyFont="1" applyBorder="1" applyAlignment="1">
      <alignment horizontal="justify" vertical="center" wrapText="1"/>
    </xf>
    <xf numFmtId="0" fontId="32" fillId="24" borderId="32" xfId="0" applyFont="1" applyFill="1" applyBorder="1" applyAlignment="1">
      <alignment horizontal="center" vertical="center" wrapText="1"/>
    </xf>
    <xf numFmtId="0" fontId="32" fillId="24" borderId="33" xfId="0" applyFont="1" applyFill="1" applyBorder="1" applyAlignment="1">
      <alignment horizontal="center" vertical="center" wrapText="1"/>
    </xf>
    <xf numFmtId="0" fontId="32" fillId="24" borderId="34" xfId="0" applyFont="1" applyFill="1" applyBorder="1" applyAlignment="1">
      <alignment horizontal="center" vertical="center" wrapText="1"/>
    </xf>
    <xf numFmtId="0" fontId="30" fillId="0" borderId="11"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15" xfId="0" applyFont="1" applyBorder="1" applyAlignment="1">
      <alignment horizontal="center" vertical="center" wrapText="1"/>
    </xf>
    <xf numFmtId="44" fontId="28" fillId="17" borderId="2" xfId="0" applyNumberFormat="1" applyFont="1" applyFill="1" applyBorder="1"/>
    <xf numFmtId="0" fontId="27" fillId="0" borderId="11" xfId="0" applyFont="1" applyFill="1" applyBorder="1"/>
    <xf numFmtId="0" fontId="27" fillId="0" borderId="14" xfId="0" applyFont="1" applyFill="1" applyBorder="1" applyAlignment="1">
      <alignment horizontal="center" vertical="center" wrapText="1"/>
    </xf>
    <xf numFmtId="0" fontId="27" fillId="0" borderId="15" xfId="0" applyFont="1" applyFill="1" applyBorder="1" applyAlignment="1">
      <alignment horizontal="center" vertical="center" wrapText="1"/>
    </xf>
    <xf numFmtId="0" fontId="32" fillId="24" borderId="35" xfId="0" applyFont="1" applyFill="1" applyBorder="1" applyAlignment="1">
      <alignment horizontal="center" vertical="center" wrapText="1"/>
    </xf>
    <xf numFmtId="0" fontId="28" fillId="24" borderId="8" xfId="0" applyFont="1" applyFill="1" applyBorder="1" applyAlignment="1">
      <alignment horizontal="center" vertical="center"/>
    </xf>
    <xf numFmtId="0" fontId="28" fillId="24" borderId="36" xfId="0" applyFont="1" applyFill="1" applyBorder="1" applyAlignment="1">
      <alignment horizontal="center" vertical="center"/>
    </xf>
    <xf numFmtId="0" fontId="28" fillId="24" borderId="17" xfId="0" applyFont="1" applyFill="1" applyBorder="1"/>
    <xf numFmtId="44" fontId="28" fillId="25" borderId="2" xfId="0" applyNumberFormat="1" applyFont="1" applyFill="1" applyBorder="1"/>
    <xf numFmtId="44" fontId="28" fillId="24" borderId="2" xfId="0" applyNumberFormat="1" applyFont="1" applyFill="1" applyBorder="1"/>
    <xf numFmtId="44" fontId="28" fillId="24" borderId="16" xfId="0" applyNumberFormat="1" applyFont="1" applyFill="1" applyBorder="1"/>
    <xf numFmtId="0" fontId="28" fillId="24" borderId="18" xfId="0" applyFont="1" applyFill="1" applyBorder="1"/>
    <xf numFmtId="44" fontId="28" fillId="24" borderId="19" xfId="0" applyNumberFormat="1" applyFont="1" applyFill="1" applyBorder="1"/>
    <xf numFmtId="44" fontId="28" fillId="24" borderId="21" xfId="0" applyNumberFormat="1" applyFont="1" applyFill="1" applyBorder="1"/>
    <xf numFmtId="0" fontId="18" fillId="0" borderId="0" xfId="0" applyFont="1" applyAlignment="1">
      <alignment horizontal="left" vertical="center" wrapText="1" indent="1"/>
    </xf>
    <xf numFmtId="165" fontId="37" fillId="12" borderId="0" xfId="0" applyNumberFormat="1" applyFont="1" applyFill="1" applyAlignment="1">
      <alignment horizontal="left" vertical="center"/>
    </xf>
    <xf numFmtId="0" fontId="18" fillId="12" borderId="0" xfId="0" applyFont="1" applyFill="1" applyAlignment="1">
      <alignment horizontal="center" wrapText="1"/>
    </xf>
    <xf numFmtId="0" fontId="18" fillId="0" borderId="0" xfId="0" applyFont="1" applyAlignment="1">
      <alignment horizontal="center" wrapText="1"/>
    </xf>
    <xf numFmtId="0" fontId="39" fillId="11" borderId="5" xfId="0" applyFont="1" applyFill="1" applyBorder="1" applyAlignment="1">
      <alignment horizontal="center" vertical="center" wrapText="1"/>
    </xf>
    <xf numFmtId="0" fontId="25" fillId="4" borderId="2" xfId="0" applyFont="1" applyFill="1" applyBorder="1" applyAlignment="1">
      <alignment horizontal="center" vertical="center"/>
    </xf>
    <xf numFmtId="0" fontId="25" fillId="4" borderId="3" xfId="0" applyFont="1" applyFill="1" applyBorder="1" applyAlignment="1">
      <alignment horizontal="left" vertical="center" wrapText="1"/>
    </xf>
    <xf numFmtId="0" fontId="25" fillId="4" borderId="7" xfId="0" applyFont="1" applyFill="1" applyBorder="1" applyAlignment="1">
      <alignment horizontal="left" vertical="center" wrapText="1"/>
    </xf>
    <xf numFmtId="0" fontId="25" fillId="4" borderId="4" xfId="0" applyFont="1" applyFill="1" applyBorder="1" applyAlignment="1">
      <alignment horizontal="left" vertical="center" wrapText="1"/>
    </xf>
    <xf numFmtId="0" fontId="25" fillId="4" borderId="2" xfId="0" applyFont="1" applyFill="1" applyBorder="1" applyAlignment="1">
      <alignment horizontal="center" vertical="center" wrapText="1"/>
    </xf>
    <xf numFmtId="0" fontId="25" fillId="4" borderId="2" xfId="0" applyFont="1" applyFill="1" applyBorder="1" applyAlignment="1">
      <alignment horizontal="left" vertical="center" wrapText="1"/>
    </xf>
    <xf numFmtId="0" fontId="25" fillId="4" borderId="3" xfId="0" applyFont="1" applyFill="1" applyBorder="1" applyAlignment="1">
      <alignment horizontal="center" vertical="center"/>
    </xf>
    <xf numFmtId="0" fontId="25" fillId="4" borderId="4" xfId="0" applyFont="1" applyFill="1" applyBorder="1" applyAlignment="1">
      <alignment horizontal="center" vertical="center"/>
    </xf>
    <xf numFmtId="0" fontId="25" fillId="4" borderId="3" xfId="0" applyFont="1" applyFill="1" applyBorder="1" applyAlignment="1">
      <alignment horizontal="center" vertical="center" wrapText="1"/>
    </xf>
    <xf numFmtId="0" fontId="25" fillId="16" borderId="2" xfId="0" applyFont="1" applyFill="1" applyBorder="1" applyAlignment="1">
      <alignment horizontal="center" vertical="center" wrapText="1"/>
    </xf>
    <xf numFmtId="0" fontId="25" fillId="16" borderId="2" xfId="0" applyFont="1" applyFill="1" applyBorder="1" applyAlignment="1">
      <alignment horizontal="center" vertical="center" wrapText="1"/>
    </xf>
    <xf numFmtId="0" fontId="25" fillId="4" borderId="2" xfId="0" applyFont="1" applyFill="1" applyBorder="1" applyAlignment="1">
      <alignment horizontal="left" vertical="center" wrapText="1"/>
    </xf>
    <xf numFmtId="0" fontId="27" fillId="14" borderId="2" xfId="0" applyFont="1" applyFill="1" applyBorder="1" applyAlignment="1">
      <alignment horizontal="center"/>
    </xf>
    <xf numFmtId="0" fontId="27" fillId="14" borderId="3" xfId="0" applyFont="1" applyFill="1" applyBorder="1" applyAlignment="1">
      <alignment vertical="center"/>
    </xf>
    <xf numFmtId="0" fontId="27" fillId="14" borderId="7" xfId="0" applyFont="1" applyFill="1" applyBorder="1" applyAlignment="1">
      <alignment vertical="center"/>
    </xf>
    <xf numFmtId="0" fontId="27" fillId="14" borderId="4" xfId="0" applyFont="1" applyFill="1" applyBorder="1" applyAlignment="1">
      <alignment vertical="center"/>
    </xf>
    <xf numFmtId="0" fontId="28" fillId="0" borderId="2" xfId="0" applyFont="1" applyBorder="1" applyAlignment="1">
      <alignment horizontal="left" vertical="center" wrapText="1"/>
    </xf>
    <xf numFmtId="44" fontId="28" fillId="12" borderId="2" xfId="1" applyFont="1" applyFill="1" applyBorder="1" applyAlignment="1">
      <alignment horizontal="center" vertical="center"/>
    </xf>
    <xf numFmtId="0" fontId="27" fillId="14" borderId="2" xfId="0" applyFont="1" applyFill="1" applyBorder="1" applyAlignment="1">
      <alignment horizontal="center" vertical="center"/>
    </xf>
    <xf numFmtId="0" fontId="27" fillId="14" borderId="3" xfId="0" applyFont="1" applyFill="1" applyBorder="1" applyAlignment="1"/>
    <xf numFmtId="0" fontId="27" fillId="14" borderId="7" xfId="0" applyFont="1" applyFill="1" applyBorder="1" applyAlignment="1"/>
    <xf numFmtId="0" fontId="27" fillId="14" borderId="4" xfId="0" applyFont="1" applyFill="1" applyBorder="1" applyAlignment="1"/>
    <xf numFmtId="0" fontId="28" fillId="0" borderId="2" xfId="0" applyFont="1" applyBorder="1" applyAlignment="1">
      <alignment horizontal="center"/>
    </xf>
    <xf numFmtId="0" fontId="28" fillId="0" borderId="2" xfId="0" applyFont="1" applyBorder="1" applyAlignment="1">
      <alignment horizontal="left" wrapText="1"/>
    </xf>
    <xf numFmtId="44" fontId="28" fillId="12" borderId="2" xfId="1" applyFont="1" applyFill="1" applyBorder="1" applyAlignment="1">
      <alignment horizontal="center"/>
    </xf>
    <xf numFmtId="0" fontId="28" fillId="0" borderId="3" xfId="0" applyFont="1" applyBorder="1" applyAlignment="1">
      <alignment horizontal="justify" vertical="center" wrapText="1"/>
    </xf>
    <xf numFmtId="0" fontId="28" fillId="0" borderId="3" xfId="0" applyFont="1" applyBorder="1" applyAlignment="1">
      <alignment horizontal="left" vertical="center" wrapText="1"/>
    </xf>
    <xf numFmtId="44" fontId="28" fillId="12" borderId="4" xfId="1" applyFont="1" applyFill="1" applyBorder="1" applyAlignment="1">
      <alignment horizontal="center" vertical="center"/>
    </xf>
    <xf numFmtId="9" fontId="27" fillId="12" borderId="4" xfId="5" applyFont="1" applyFill="1" applyBorder="1" applyAlignment="1">
      <alignment horizontal="left" vertical="center" wrapText="1"/>
    </xf>
    <xf numFmtId="0" fontId="28" fillId="0" borderId="2" xfId="0" applyFont="1" applyBorder="1" applyAlignment="1">
      <alignment vertical="center" wrapText="1"/>
    </xf>
    <xf numFmtId="9" fontId="28" fillId="12" borderId="2" xfId="5" applyFont="1" applyFill="1" applyBorder="1" applyAlignment="1">
      <alignment horizontal="center" vertical="center"/>
    </xf>
    <xf numFmtId="0" fontId="28" fillId="0" borderId="2" xfId="0" applyFont="1" applyBorder="1" applyAlignment="1">
      <alignment horizontal="left" vertical="center"/>
    </xf>
    <xf numFmtId="0" fontId="28" fillId="2" borderId="2" xfId="0" applyFont="1" applyFill="1" applyBorder="1" applyAlignment="1">
      <alignment horizontal="center" vertical="center"/>
    </xf>
    <xf numFmtId="0" fontId="28" fillId="12" borderId="2" xfId="0" applyFont="1" applyFill="1" applyBorder="1"/>
    <xf numFmtId="0" fontId="28" fillId="12" borderId="2" xfId="0" applyFont="1" applyFill="1" applyBorder="1" applyAlignment="1">
      <alignment horizontal="center"/>
    </xf>
    <xf numFmtId="0" fontId="28" fillId="13" borderId="2" xfId="0" applyFont="1" applyFill="1" applyBorder="1" applyAlignment="1">
      <alignment horizontal="center" vertical="center"/>
    </xf>
    <xf numFmtId="0" fontId="28" fillId="14" borderId="2" xfId="0" applyFont="1" applyFill="1" applyBorder="1" applyAlignment="1">
      <alignment horizontal="center" vertical="center"/>
    </xf>
    <xf numFmtId="0" fontId="28" fillId="15" borderId="2" xfId="0" applyFont="1" applyFill="1" applyBorder="1" applyAlignment="1">
      <alignment horizontal="center" vertical="center"/>
    </xf>
    <xf numFmtId="0" fontId="28" fillId="15" borderId="3" xfId="0" applyFont="1" applyFill="1" applyBorder="1" applyAlignment="1">
      <alignment horizontal="center" vertical="center"/>
    </xf>
    <xf numFmtId="44" fontId="28" fillId="12" borderId="3" xfId="1" applyFont="1" applyFill="1" applyBorder="1" applyAlignment="1">
      <alignment horizontal="center" vertical="center"/>
    </xf>
    <xf numFmtId="44" fontId="28" fillId="12" borderId="4" xfId="1" applyFont="1" applyFill="1" applyBorder="1" applyAlignment="1">
      <alignment horizontal="center" vertical="center"/>
    </xf>
    <xf numFmtId="0" fontId="28" fillId="4" borderId="2" xfId="0" applyFont="1" applyFill="1" applyBorder="1" applyAlignment="1">
      <alignment horizontal="center" vertical="center"/>
    </xf>
    <xf numFmtId="44" fontId="28" fillId="12" borderId="2" xfId="1" applyFont="1" applyFill="1" applyBorder="1" applyAlignment="1">
      <alignment horizontal="center" vertical="center"/>
    </xf>
    <xf numFmtId="44" fontId="28" fillId="12" borderId="2" xfId="1" applyFont="1" applyFill="1" applyBorder="1" applyAlignment="1">
      <alignment vertical="center"/>
    </xf>
    <xf numFmtId="0" fontId="28" fillId="0" borderId="1" xfId="0" applyFont="1" applyBorder="1" applyAlignment="1">
      <alignment horizontal="center" vertical="center"/>
    </xf>
    <xf numFmtId="0" fontId="28" fillId="0" borderId="1" xfId="0" applyFont="1" applyBorder="1" applyAlignment="1">
      <alignment horizontal="justify" vertical="center" wrapText="1"/>
    </xf>
    <xf numFmtId="44" fontId="28" fillId="12" borderId="1" xfId="1" applyFont="1" applyFill="1" applyBorder="1" applyAlignment="1">
      <alignment vertical="center"/>
    </xf>
    <xf numFmtId="49" fontId="21" fillId="5" borderId="2" xfId="7" applyFont="1" applyFill="1" applyBorder="1" applyAlignment="1">
      <alignment horizontal="center" vertical="center"/>
    </xf>
    <xf numFmtId="49" fontId="21" fillId="5" borderId="2" xfId="7" applyFont="1" applyFill="1" applyBorder="1" applyAlignment="1">
      <alignment horizontal="left" vertical="center"/>
    </xf>
    <xf numFmtId="0" fontId="27" fillId="14" borderId="2" xfId="0" applyFont="1" applyFill="1" applyBorder="1" applyAlignment="1">
      <alignment horizontal="center" vertical="center" wrapText="1"/>
    </xf>
    <xf numFmtId="0" fontId="27" fillId="14" borderId="3" xfId="0" applyFont="1" applyFill="1" applyBorder="1" applyAlignment="1">
      <alignment vertical="center" wrapText="1"/>
    </xf>
    <xf numFmtId="0" fontId="27" fillId="14" borderId="7" xfId="0" applyFont="1" applyFill="1" applyBorder="1" applyAlignment="1">
      <alignment vertical="center" wrapText="1"/>
    </xf>
    <xf numFmtId="0" fontId="27" fillId="14" borderId="4" xfId="0" applyFont="1" applyFill="1" applyBorder="1" applyAlignment="1">
      <alignment vertical="center" wrapText="1"/>
    </xf>
    <xf numFmtId="49" fontId="21" fillId="5" borderId="2" xfId="7" applyFont="1" applyFill="1" applyBorder="1" applyAlignment="1">
      <alignment horizontal="left"/>
    </xf>
    <xf numFmtId="44" fontId="28" fillId="12" borderId="2" xfId="1" applyFont="1" applyFill="1" applyBorder="1" applyAlignment="1"/>
    <xf numFmtId="49" fontId="21" fillId="5" borderId="2" xfId="7" applyFont="1" applyFill="1" applyBorder="1" applyAlignment="1">
      <alignment horizontal="left" vertical="center" wrapText="1"/>
    </xf>
    <xf numFmtId="44" fontId="28" fillId="12" borderId="2" xfId="1" applyFont="1" applyFill="1" applyBorder="1"/>
    <xf numFmtId="0" fontId="28" fillId="12" borderId="2" xfId="0" applyFont="1" applyFill="1" applyBorder="1" applyAlignment="1">
      <alignment vertical="center"/>
    </xf>
    <xf numFmtId="0" fontId="21" fillId="0" borderId="2" xfId="0" applyFont="1" applyBorder="1" applyAlignment="1">
      <alignment horizontal="justify" vertical="center" wrapText="1"/>
    </xf>
    <xf numFmtId="0" fontId="47" fillId="11" borderId="2" xfId="0" applyFont="1" applyFill="1" applyBorder="1" applyAlignment="1">
      <alignment horizontal="center" vertical="center" wrapText="1"/>
    </xf>
    <xf numFmtId="0" fontId="48" fillId="7" borderId="2" xfId="0" applyFont="1" applyFill="1" applyBorder="1" applyAlignment="1">
      <alignment horizontal="center" vertical="center"/>
    </xf>
    <xf numFmtId="0" fontId="38" fillId="7" borderId="2" xfId="0" applyFont="1" applyFill="1" applyBorder="1" applyAlignment="1">
      <alignment horizontal="center" vertical="center"/>
    </xf>
    <xf numFmtId="0" fontId="14" fillId="17" borderId="2" xfId="0" applyFont="1" applyFill="1" applyBorder="1" applyAlignment="1">
      <alignment horizontal="center" vertical="center"/>
    </xf>
    <xf numFmtId="44" fontId="14" fillId="17" borderId="2" xfId="0" applyNumberFormat="1" applyFont="1" applyFill="1" applyBorder="1" applyAlignment="1">
      <alignment vertical="center"/>
    </xf>
    <xf numFmtId="0" fontId="0" fillId="17" borderId="2" xfId="0" applyFill="1" applyBorder="1" applyAlignment="1">
      <alignment horizontal="center" vertical="center"/>
    </xf>
    <xf numFmtId="0" fontId="0" fillId="17" borderId="2" xfId="0" quotePrefix="1" applyFill="1" applyBorder="1" applyAlignment="1">
      <alignment horizontal="center" vertical="center"/>
    </xf>
    <xf numFmtId="0" fontId="14" fillId="26" borderId="3" xfId="0" applyFont="1" applyFill="1" applyBorder="1" applyAlignment="1">
      <alignment horizontal="center" vertical="center"/>
    </xf>
    <xf numFmtId="44" fontId="14" fillId="26" borderId="4" xfId="0" applyNumberFormat="1" applyFont="1" applyFill="1" applyBorder="1" applyAlignment="1">
      <alignment vertical="center"/>
    </xf>
    <xf numFmtId="0" fontId="0" fillId="26" borderId="3" xfId="0" applyFill="1" applyBorder="1" applyAlignment="1">
      <alignment horizontal="center" vertical="center"/>
    </xf>
    <xf numFmtId="0" fontId="0" fillId="7" borderId="3" xfId="0" applyFill="1" applyBorder="1" applyAlignment="1">
      <alignment horizontal="center" vertical="center"/>
    </xf>
    <xf numFmtId="44" fontId="14" fillId="7" borderId="4" xfId="0" applyNumberFormat="1" applyFont="1" applyFill="1" applyBorder="1" applyAlignment="1">
      <alignment vertical="center"/>
    </xf>
    <xf numFmtId="0" fontId="14" fillId="7" borderId="3" xfId="0" applyFont="1" applyFill="1" applyBorder="1" applyAlignment="1">
      <alignment horizontal="center" vertical="center"/>
    </xf>
    <xf numFmtId="3" fontId="0" fillId="17" borderId="2" xfId="0" applyNumberFormat="1" applyFill="1" applyBorder="1" applyAlignment="1">
      <alignment horizontal="center" vertical="center"/>
    </xf>
    <xf numFmtId="0" fontId="28" fillId="0" borderId="2" xfId="0" applyFont="1" applyBorder="1" applyAlignment="1">
      <alignment horizontal="center" wrapText="1"/>
    </xf>
    <xf numFmtId="0" fontId="28" fillId="0" borderId="2" xfId="0" applyFont="1" applyBorder="1" applyAlignment="1">
      <alignment wrapText="1"/>
    </xf>
    <xf numFmtId="0" fontId="49" fillId="7" borderId="2" xfId="0" applyFont="1" applyFill="1" applyBorder="1" applyAlignment="1">
      <alignment horizontal="center" vertical="center"/>
    </xf>
    <xf numFmtId="0" fontId="50" fillId="7" borderId="2" xfId="0" applyFont="1" applyFill="1" applyBorder="1" applyAlignment="1">
      <alignment horizontal="center" vertical="center"/>
    </xf>
    <xf numFmtId="0" fontId="28" fillId="17" borderId="2" xfId="0" applyFont="1" applyFill="1" applyBorder="1" applyAlignment="1">
      <alignment vertical="center"/>
    </xf>
    <xf numFmtId="44" fontId="28" fillId="17" borderId="2" xfId="0" applyNumberFormat="1" applyFont="1" applyFill="1" applyBorder="1" applyAlignment="1">
      <alignment vertical="center"/>
    </xf>
    <xf numFmtId="0" fontId="28" fillId="7" borderId="3" xfId="0" applyFont="1" applyFill="1" applyBorder="1" applyAlignment="1">
      <alignment vertical="center"/>
    </xf>
    <xf numFmtId="44" fontId="28" fillId="7" borderId="4" xfId="0" applyNumberFormat="1" applyFont="1" applyFill="1" applyBorder="1" applyAlignment="1">
      <alignment vertical="center"/>
    </xf>
    <xf numFmtId="0" fontId="51" fillId="0" borderId="0" xfId="0" applyFont="1" applyAlignment="1">
      <alignment horizontal="left" vertical="center"/>
    </xf>
    <xf numFmtId="0" fontId="28" fillId="0" borderId="2" xfId="0" applyFont="1" applyBorder="1" applyAlignment="1">
      <alignment horizontal="right"/>
    </xf>
    <xf numFmtId="0" fontId="2" fillId="0" borderId="0" xfId="0" applyFont="1" applyFill="1" applyAlignment="1">
      <alignment vertical="center"/>
    </xf>
    <xf numFmtId="0" fontId="11" fillId="0" borderId="0" xfId="0" applyFont="1" applyFill="1" applyAlignment="1">
      <alignment horizontal="right" vertical="center"/>
    </xf>
    <xf numFmtId="0" fontId="0" fillId="0" borderId="9" xfId="0" applyBorder="1" applyAlignment="1"/>
    <xf numFmtId="0" fontId="0" fillId="0" borderId="6" xfId="0" applyBorder="1" applyAlignment="1"/>
    <xf numFmtId="0" fontId="47" fillId="12" borderId="9" xfId="0" applyFont="1" applyFill="1" applyBorder="1" applyAlignment="1"/>
    <xf numFmtId="0" fontId="0" fillId="12" borderId="9" xfId="0" applyFill="1" applyBorder="1" applyAlignment="1"/>
    <xf numFmtId="0" fontId="19" fillId="8" borderId="3" xfId="0" applyFont="1" applyFill="1" applyBorder="1" applyAlignment="1">
      <alignment horizontal="right" vertical="center" wrapText="1"/>
    </xf>
    <xf numFmtId="0" fontId="19" fillId="8" borderId="7" xfId="0" applyFont="1" applyFill="1" applyBorder="1" applyAlignment="1">
      <alignment horizontal="right" vertical="center" wrapText="1"/>
    </xf>
    <xf numFmtId="0" fontId="19" fillId="8" borderId="4" xfId="0" applyFont="1" applyFill="1" applyBorder="1" applyAlignment="1">
      <alignment horizontal="right" vertical="center" wrapText="1"/>
    </xf>
    <xf numFmtId="44" fontId="18" fillId="4" borderId="2" xfId="1" applyFont="1" applyFill="1" applyBorder="1" applyAlignment="1">
      <alignment horizontal="center" vertical="center"/>
    </xf>
    <xf numFmtId="9" fontId="17" fillId="0" borderId="3" xfId="5" applyFont="1" applyFill="1" applyBorder="1" applyAlignment="1">
      <alignment horizontal="center" vertical="center"/>
    </xf>
    <xf numFmtId="9" fontId="17" fillId="0" borderId="7" xfId="5" applyFont="1" applyFill="1" applyBorder="1" applyAlignment="1">
      <alignment horizontal="center" vertical="center"/>
    </xf>
    <xf numFmtId="9" fontId="17" fillId="0" borderId="4" xfId="5" applyFont="1" applyFill="1" applyBorder="1" applyAlignment="1">
      <alignment horizontal="center" vertical="center"/>
    </xf>
    <xf numFmtId="0" fontId="25" fillId="10" borderId="2" xfId="0" applyFont="1" applyFill="1" applyBorder="1" applyAlignment="1">
      <alignment horizontal="center" vertical="center" wrapText="1"/>
    </xf>
    <xf numFmtId="0" fontId="21" fillId="22" borderId="26" xfId="0" applyFont="1" applyFill="1" applyBorder="1" applyAlignment="1">
      <alignment horizontal="center" vertical="center"/>
    </xf>
    <xf numFmtId="0" fontId="21" fillId="22" borderId="7" xfId="0" applyFont="1" applyFill="1" applyBorder="1" applyAlignment="1">
      <alignment horizontal="center" vertical="center"/>
    </xf>
    <xf numFmtId="0" fontId="21" fillId="22" borderId="16" xfId="0" applyFont="1" applyFill="1" applyBorder="1" applyAlignment="1">
      <alignment horizontal="center" vertical="center"/>
    </xf>
    <xf numFmtId="0" fontId="21" fillId="22" borderId="30" xfId="0" applyFont="1" applyFill="1" applyBorder="1" applyAlignment="1">
      <alignment horizontal="center" vertical="center"/>
    </xf>
    <xf numFmtId="0" fontId="21" fillId="22" borderId="3" xfId="0" applyFont="1" applyFill="1" applyBorder="1" applyAlignment="1">
      <alignment horizontal="center" vertical="center"/>
    </xf>
    <xf numFmtId="0" fontId="21" fillId="22" borderId="24" xfId="0" applyFont="1" applyFill="1" applyBorder="1" applyAlignment="1">
      <alignment horizontal="center" vertical="center"/>
    </xf>
    <xf numFmtId="0" fontId="21" fillId="22" borderId="31" xfId="0" applyFont="1" applyFill="1" applyBorder="1" applyAlignment="1">
      <alignment horizontal="center" vertical="center"/>
    </xf>
    <xf numFmtId="44" fontId="21" fillId="21" borderId="20" xfId="1" applyFont="1" applyFill="1" applyBorder="1"/>
    <xf numFmtId="44" fontId="21" fillId="21" borderId="19" xfId="1" applyFont="1" applyFill="1" applyBorder="1"/>
    <xf numFmtId="44" fontId="21" fillId="21" borderId="28" xfId="1" applyFont="1" applyFill="1" applyBorder="1"/>
    <xf numFmtId="44" fontId="21" fillId="21" borderId="18" xfId="1" applyFont="1" applyFill="1" applyBorder="1"/>
    <xf numFmtId="44" fontId="21" fillId="21" borderId="21" xfId="1" applyFont="1" applyFill="1" applyBorder="1"/>
  </cellXfs>
  <cellStyles count="8">
    <cellStyle name="Milliers 2" xfId="2"/>
    <cellStyle name="Monétaire" xfId="1" builtinId="4"/>
    <cellStyle name="Monétaire 2" xfId="3"/>
    <cellStyle name="Monétaire 3" xfId="6"/>
    <cellStyle name="Normal" xfId="0" builtinId="0"/>
    <cellStyle name="Normal 2" xfId="4"/>
    <cellStyle name="Normal 2 2" xfId="7"/>
    <cellStyle name="Pourcentage" xfId="5" builtinId="5"/>
  </cellStyles>
  <dxfs count="6">
    <dxf>
      <font>
        <color rgb="FF006100"/>
      </font>
      <fill>
        <patternFill>
          <bgColor rgb="FF81DB92"/>
        </patternFill>
      </fill>
    </dxf>
    <dxf>
      <font>
        <color theme="9" tint="-0.24994659260841701"/>
      </font>
      <fill>
        <patternFill>
          <bgColor rgb="FFFFC000"/>
        </patternFill>
      </fill>
    </dxf>
    <dxf>
      <font>
        <color theme="9" tint="-0.24994659260841701"/>
      </font>
      <fill>
        <patternFill>
          <bgColor rgb="FFFFC000"/>
        </patternFill>
      </fill>
    </dxf>
    <dxf>
      <font>
        <color rgb="FF006100"/>
      </font>
      <fill>
        <patternFill>
          <bgColor rgb="FF81DB92"/>
        </patternFill>
      </fill>
    </dxf>
    <dxf>
      <font>
        <color theme="9" tint="-0.24994659260841701"/>
      </font>
      <fill>
        <patternFill>
          <bgColor rgb="FFFFC000"/>
        </patternFill>
      </fill>
    </dxf>
    <dxf>
      <font>
        <color theme="9" tint="-0.24994659260841701"/>
      </font>
      <fill>
        <patternFill>
          <bgColor rgb="FFFFC000"/>
        </patternFill>
      </fill>
    </dxf>
  </dxfs>
  <tableStyles count="0" defaultTableStyle="TableStyleMedium2" defaultPivotStyle="PivotStyleLight16"/>
  <colors>
    <mruColors>
      <color rgb="FF9FBDBE"/>
      <color rgb="FFFFFFD9"/>
      <color rgb="FFD7DC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4.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1621825</xdr:colOff>
      <xdr:row>0</xdr:row>
      <xdr:rowOff>51487</xdr:rowOff>
    </xdr:from>
    <xdr:to>
      <xdr:col>1</xdr:col>
      <xdr:colOff>4307563</xdr:colOff>
      <xdr:row>0</xdr:row>
      <xdr:rowOff>1235676</xdr:rowOff>
    </xdr:to>
    <xdr:pic>
      <xdr:nvPicPr>
        <xdr:cNvPr id="3" name="Imag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02028" y="51487"/>
          <a:ext cx="2685738" cy="1184189"/>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4394681</xdr:colOff>
      <xdr:row>0</xdr:row>
      <xdr:rowOff>40333</xdr:rowOff>
    </xdr:from>
    <xdr:to>
      <xdr:col>3</xdr:col>
      <xdr:colOff>2165003</xdr:colOff>
      <xdr:row>0</xdr:row>
      <xdr:rowOff>1231446</xdr:rowOff>
    </xdr:to>
    <xdr:pic>
      <xdr:nvPicPr>
        <xdr:cNvPr id="2" name="Image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83467" y="40333"/>
          <a:ext cx="2714250" cy="119111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8192</xdr:colOff>
      <xdr:row>0</xdr:row>
      <xdr:rowOff>38066</xdr:rowOff>
    </xdr:from>
    <xdr:to>
      <xdr:col>12</xdr:col>
      <xdr:colOff>461388</xdr:colOff>
      <xdr:row>1</xdr:row>
      <xdr:rowOff>13607</xdr:rowOff>
    </xdr:to>
    <xdr:pic>
      <xdr:nvPicPr>
        <xdr:cNvPr id="2" name="Image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451549" y="38066"/>
          <a:ext cx="2548696" cy="1241005"/>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2425701</xdr:colOff>
      <xdr:row>0</xdr:row>
      <xdr:rowOff>27214</xdr:rowOff>
    </xdr:from>
    <xdr:to>
      <xdr:col>2</xdr:col>
      <xdr:colOff>5144488</xdr:colOff>
      <xdr:row>0</xdr:row>
      <xdr:rowOff>1214664</xdr:rowOff>
    </xdr:to>
    <xdr:pic>
      <xdr:nvPicPr>
        <xdr:cNvPr id="2" name="Image 1">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82951" y="27214"/>
          <a:ext cx="2718787" cy="118745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2666207</xdr:colOff>
      <xdr:row>0</xdr:row>
      <xdr:rowOff>27215</xdr:rowOff>
    </xdr:from>
    <xdr:to>
      <xdr:col>3</xdr:col>
      <xdr:colOff>5750</xdr:colOff>
      <xdr:row>1</xdr:row>
      <xdr:rowOff>0</xdr:rowOff>
    </xdr:to>
    <xdr:pic>
      <xdr:nvPicPr>
        <xdr:cNvPr id="2" name="Image 1">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35363" y="27215"/>
          <a:ext cx="2721168" cy="1234848"/>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0</xdr:colOff>
      <xdr:row>0</xdr:row>
      <xdr:rowOff>0</xdr:rowOff>
    </xdr:from>
    <xdr:to>
      <xdr:col>5</xdr:col>
      <xdr:colOff>1386194</xdr:colOff>
      <xdr:row>0</xdr:row>
      <xdr:rowOff>1214437</xdr:rowOff>
    </xdr:to>
    <xdr:pic>
      <xdr:nvPicPr>
        <xdr:cNvPr id="2" name="Image 1">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53438" y="0"/>
          <a:ext cx="2648256" cy="1214437"/>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AR-SRV1\projets\COLLECTIVITE%20PUBLIQUE\CD92\17-123%20-%20CPE60\1.1-%20PREFIGURATION\IMPORT_CD92_V27.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AR-SRV1\projets\COLLECTIVITE%20PUBLIQUE\CD92\17-123%20-%20CPE60\1.1-%20PREFIGURATION\IMPORT_CD92_V28.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Alterea\Production\AMO%20Paris\BAILLEUR\ICF%20La%20Sabli&#232;re\21-081%20-%20AMO%20CR%20multisite\4%20-%20DCE\A%20-%20AE\AE%20Annexe%201%20-%20Cadre%20technico-financier%20DPGF%20-%20VDCE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inddigo73000.sharepoint.com/COLLECTIVITE%20PUBLIQUE/CD92/17-123%20-%20CPE60/1.1-%20PREFIGURATION/3%20-%20PMV/03_MODELES/Export_auto_V5_KGOT_MSIT_VF.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inddigo73000.sharepoint.com/COLLECTIVITE%20PUBLIQUE/CD92/17-123%20-%20CPE60/1.1-%20PREFIGURATION/3%20-%20PMV/03_MODELES/ANALYSE%20GAZ/CD92_AMOCPE_MODELES%20M&amp;V_DONNEES%20GAZ_VF3.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inddigo73000.sharepoint.com/Users/HORSIN/AppData/Local/Microsoft/Windows/INetCache/Content.Outlook/M323E1S1/COUT%20GLOBAL/X414%20CG%20A%20FRANCKv2.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rekobat-my.sharepoint.com/BAILLEUR/OISE%20HABITAT/16-285-StJust-Equelettes-AMO%20CREM/03-M1-DCE/03%20-%20AE%20+%20Annexes/OISE%20HABITAT_ST-JUST_CADRE%20FINANCIER_V0.02_KGOT.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92.168.10.1\projets\DMO\DTG\DTG-EES\Energie\Chauffage_NG\Cellule%20Energie\R&#233;my%20Caret\Tra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D"/>
      <sheetName val="Problématiques"/>
      <sheetName val="IMPORT"/>
      <sheetName val="Répartition coûts CPE1"/>
      <sheetName val="Répartition coûts CPE2"/>
      <sheetName val="Interventions"/>
      <sheetName val="Feuil2"/>
      <sheetName val="TCD"/>
      <sheetName val="Feuil3"/>
      <sheetName val="Equilibre technico-économique"/>
      <sheetName val="Formules "/>
      <sheetName val="Type "/>
      <sheetName val="Poste "/>
      <sheetName val="Questions"/>
      <sheetName val="Prog oblig."/>
      <sheetName val="Feuil6"/>
      <sheetName val="Feuil12"/>
      <sheetName val="Feuil13"/>
      <sheetName val="Feuil8"/>
      <sheetName val="Prog max."/>
      <sheetName val="Réunions"/>
      <sheetName val="Groupe"/>
      <sheetName val="Paramètre"/>
      <sheetName val="Comparaison ratio"/>
      <sheetName val="Données collège ALTEREA"/>
      <sheetName val="SYNTHESE Lot Nord"/>
      <sheetName val="SYNTHESE Lot Sud"/>
      <sheetName val="Export lot-groupe"/>
      <sheetName val="Hypothèses calcul P2 P3"/>
      <sheetName val="Bilan économique"/>
      <sheetName val="Feuil7"/>
      <sheetName val="TCD1"/>
      <sheetName val="TCD2"/>
      <sheetName val="Feuil5"/>
      <sheetName val="TCD3"/>
      <sheetName val="TCD4"/>
      <sheetName val="TCD5"/>
      <sheetName val="TCD6"/>
      <sheetName val="TCD7"/>
      <sheetName val="TCD8"/>
      <sheetName val="TCD9"/>
      <sheetName val="TCD10"/>
      <sheetName val="TCD11"/>
      <sheetName val="TCD12"/>
      <sheetName val="TCD13"/>
      <sheetName val="GR1-2"/>
      <sheetName val="GR3-4"/>
      <sheetName val="Pb"/>
      <sheetName val="Hiérarchisation fonctionnelle"/>
      <sheetName val="Feuil1"/>
      <sheetName val="Planning"/>
      <sheetName val="Répartition_coûts_CPE1"/>
      <sheetName val="Répartition_coûts_CPE2"/>
      <sheetName val="Equilibre_technico-économique"/>
      <sheetName val="Formules_"/>
      <sheetName val="Type_"/>
      <sheetName val="Poste_"/>
      <sheetName val="Prog_oblig_"/>
      <sheetName val="Prog_max_"/>
      <sheetName val="Comparaison_ratio"/>
      <sheetName val="Données_collège_ALTEREA"/>
      <sheetName val="SYNTHESE_Lot_Nord"/>
      <sheetName val="SYNTHESE_Lot_Sud"/>
      <sheetName val="Export_lot-groupe"/>
      <sheetName val="Hypothèses_calcul_P2_P3"/>
      <sheetName val="Bilan_économique"/>
      <sheetName val="Hiérarchisation_fonctionnelle"/>
      <sheetName val="VA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D"/>
      <sheetName val="Problématiques"/>
      <sheetName val="IMPORT"/>
      <sheetName val="Répartition coûts CPE1"/>
      <sheetName val="Répartition coûts CPE2"/>
      <sheetName val="Interventions"/>
      <sheetName val="Feuil2"/>
      <sheetName val="TCD"/>
      <sheetName val="Feuil3"/>
      <sheetName val="Equilibre technico-économique"/>
      <sheetName val="Formules "/>
      <sheetName val="Type "/>
      <sheetName val="Poste "/>
      <sheetName val="Questions"/>
      <sheetName val="Prog oblig."/>
      <sheetName val="Feuil6"/>
      <sheetName val="Feuil12"/>
      <sheetName val="Feuil13"/>
      <sheetName val="Feuil8"/>
      <sheetName val="Prog max."/>
      <sheetName val="Réunions"/>
      <sheetName val="Groupe"/>
      <sheetName val="Paramètre"/>
      <sheetName val="Comparaison ratio"/>
      <sheetName val="Données collège ALTEREA"/>
      <sheetName val="SYNTHESE Lot Nord"/>
      <sheetName val="SYNTHESE Lot Sud"/>
      <sheetName val="Export lot-groupe"/>
      <sheetName val="Hypothèses calcul P2 P3"/>
      <sheetName val="Bilan économique"/>
      <sheetName val="5 PROJET"/>
      <sheetName val="Feuil7"/>
      <sheetName val="TCD1"/>
      <sheetName val="TCD2"/>
      <sheetName val="Feuil5"/>
      <sheetName val="TCD3"/>
      <sheetName val="TCD4"/>
      <sheetName val="TCD5"/>
      <sheetName val="TCD6"/>
      <sheetName val="TCD7"/>
      <sheetName val="TCD8"/>
      <sheetName val="TCD9"/>
      <sheetName val="TCD10"/>
      <sheetName val="TCD11"/>
      <sheetName val="TCD12"/>
      <sheetName val="TCD13"/>
      <sheetName val="GR1-2"/>
      <sheetName val="GR3-4"/>
      <sheetName val="Pb"/>
      <sheetName val="Hiérarchisation fonctionnelle"/>
      <sheetName val="Feuil1"/>
      <sheetName val="Planning"/>
      <sheetName val="Répartition_coûts_CPE1"/>
      <sheetName val="Répartition_coûts_CPE2"/>
      <sheetName val="Equilibre_technico-économique"/>
      <sheetName val="Formules_"/>
      <sheetName val="Type_"/>
      <sheetName val="Poste_"/>
      <sheetName val="Prog_oblig_"/>
      <sheetName val="Prog_max_"/>
      <sheetName val="Comparaison_ratio"/>
      <sheetName val="Données_collège_ALTEREA"/>
      <sheetName val="SYNTHESE_Lot_Nord"/>
      <sheetName val="SYNTHESE_Lot_Sud"/>
      <sheetName val="Export_lot-groupe"/>
      <sheetName val="Hypothèses_calcul_P2_P3"/>
      <sheetName val="Bilan_économique"/>
      <sheetName val="5_PROJET"/>
      <sheetName val="Hiérarchisation_fonctionnell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DPGF - Synthèse"/>
      <sheetName val="DPGF - 031"/>
      <sheetName val="DPGF - 050 "/>
      <sheetName val="618"/>
      <sheetName val="DPGF - 090"/>
      <sheetName val="DPGF - 165"/>
      <sheetName val="0623 bis"/>
      <sheetName val="DPGF - 386"/>
      <sheetName val="DPGF - 477"/>
      <sheetName val="DPGF - 533"/>
      <sheetName val="DPGF - 534"/>
      <sheetName val="DPGF - 618"/>
      <sheetName val="DPGF - 623"/>
      <sheetName val="DPGF - 684"/>
      <sheetName val="DPGF - 686 "/>
      <sheetName val="DPGF - 695"/>
      <sheetName val="DPGF - 697"/>
      <sheetName val="DPGF - 702"/>
      <sheetName val="DPGF - 712"/>
      <sheetName val="DPGF - 728"/>
      <sheetName val="DPGF - 891"/>
      <sheetName val="BPU Amiante"/>
      <sheetName val="Vierge"/>
      <sheetName val="DG"/>
      <sheetName val="Annexe ECO PLS"/>
      <sheetName val="AE Annexe 1 - Cadre technico-f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IVI"/>
      <sheetName val="REF_CONSO"/>
      <sheetName val="SITUATION DE REFERENCE"/>
      <sheetName val="COMPARAISON ETATINI_MODEL+LOGMT"/>
      <sheetName val="COMPARAISON ETATINI_MODEL"/>
      <sheetName val="TCD_AVEC+SANS_LGMT"/>
      <sheetName val="IMPORTELEC1"/>
      <sheetName val="IMPORTELEC2"/>
      <sheetName val="IMPORTELEC"/>
      <sheetName val="IMPORTRCU"/>
      <sheetName val="IMPORTGAZ"/>
      <sheetName val="BDD"/>
      <sheetName val="Hypothèses "/>
      <sheetName val="Collège Jean Macé Suresnes"/>
      <sheetName val="Collège Les Bons Raisins"/>
      <sheetName val="Collège La Malmaison "/>
      <sheetName val="Collège Jules Verne"/>
      <sheetName val="Collège Robert Doisneau "/>
      <sheetName val="Collège le Haut Mesnil "/>
      <sheetName val="Collège Paul Bert"/>
      <sheetName val="Collège Victor Hugo _Moulineaux"/>
      <sheetName val="Collège Maison Blanche"/>
      <sheetName val="Collège Jean Moulin"/>
      <sheetName val="Collège Masaryk"/>
      <sheetName val="Collège Romain Rolland Bagneux"/>
      <sheetName val="Collège Joliot Curie"/>
      <sheetName val="Collège La Fontaine"/>
      <sheetName val="Collège François Furet"/>
      <sheetName val="Collège Jean Renoir"/>
      <sheetName val="Collège Emile Zola"/>
      <sheetName val="Collège de Sèvres"/>
      <sheetName val="Collège Georges Mandel"/>
      <sheetName val="Collège Henri Bergson"/>
      <sheetName val="Collège Léonard de Vinci"/>
      <sheetName val="Collège Evariste Gal_g la Reine"/>
      <sheetName val="Collège Jacqueline Auriol"/>
      <sheetName val="Collège Bartholdi"/>
      <sheetName val="Collège Paul Landowski"/>
      <sheetName val="Collège Descartes"/>
      <sheetName val="Collège Henri Wallon"/>
      <sheetName val="Collège Claude Nicolas Ledoux"/>
      <sheetName val="Collège Pierre Brossolette"/>
      <sheetName val="Collège Armande Béjart"/>
      <sheetName val="Collège Paul Eluard Chatillon"/>
      <sheetName val="Collège Maréchal Leclerc"/>
      <sheetName val="Collège Les Bouvets"/>
      <sheetName val="Collège Theophile Gautier"/>
      <sheetName val="Collège Victor Hugo Nanterre"/>
      <sheetName val="Collège Paul Eluard Nanterre"/>
      <sheetName val="Collège Louis Blériot"/>
      <sheetName val="Collège Les Renardières"/>
      <sheetName val="Collège Les Bruyeres"/>
      <sheetName val="Collège Moulin Joly"/>
      <sheetName val="Collège Lakanal"/>
      <sheetName val="Collège Jean Baptiste Clément"/>
      <sheetName val="Collège Jean Macé Clichy"/>
      <sheetName val="Collège François Truffaut"/>
      <sheetName val="Collège Georges Pomp_la Garenne"/>
      <sheetName val="Collège République"/>
      <sheetName val="Collège Jean Perrin"/>
      <sheetName val="Collège Les Champs Philippe"/>
      <sheetName val="Collège Seurat"/>
      <sheetName val="Collège Paparemborde"/>
      <sheetName val="Collège Marguerite Duras"/>
      <sheetName val="Collège Van Gogh"/>
      <sheetName val="Collège Jean Mermoz"/>
      <sheetName val="Collège Albert Camus"/>
      <sheetName val="Collège Auguste Renoir"/>
      <sheetName val="Collège Edouard Manet"/>
      <sheetName val="Collège Guy Moquet"/>
      <sheetName val="Collège Jean Jaurès _ois Perret"/>
      <sheetName val="Collège André Malraux"/>
      <sheetName val="Collège Evariste Gal_s Nanterre"/>
      <sheetName val="Collège Voltaire"/>
      <sheetName val="Collège Alfred de Vigny"/>
      <sheetName val="Modèle"/>
      <sheetName val="Liste"/>
      <sheetName val="SITUATION_DE_REFERENCE"/>
      <sheetName val="COMPARAISON_ETATINI_MODEL+LOGMT"/>
      <sheetName val="COMPARAISON_ETATINI_MODEL"/>
      <sheetName val="Hypothèses_"/>
      <sheetName val="Collège_Jean_Macé_Suresnes"/>
      <sheetName val="Collège_Les_Bons_Raisins"/>
      <sheetName val="Collège_La_Malmaison_"/>
      <sheetName val="Collège_Jules_Verne"/>
      <sheetName val="Collège_Robert_Doisneau_"/>
      <sheetName val="Collège_le_Haut_Mesnil_"/>
      <sheetName val="Collège_Paul_Bert"/>
      <sheetName val="Collège_Victor_Hugo__Moulineaux"/>
      <sheetName val="Collège_Maison_Blanche"/>
      <sheetName val="Collège_Jean_Moulin"/>
      <sheetName val="Collège_Masaryk"/>
      <sheetName val="Collège_Romain_Rolland_Bagneux"/>
      <sheetName val="Collège_Joliot_Curie"/>
      <sheetName val="Collège_La_Fontaine"/>
      <sheetName val="Collège_François_Furet"/>
      <sheetName val="Collège_Jean_Renoir"/>
      <sheetName val="Collège_Emile_Zola"/>
      <sheetName val="Collège_de_Sèvres"/>
      <sheetName val="Collège_Georges_Mandel"/>
      <sheetName val="Collège_Henri_Bergson"/>
      <sheetName val="Collège_Léonard_de_Vinci"/>
      <sheetName val="Collège_Evariste_Gal_g_la_Reine"/>
      <sheetName val="Collège_Jacqueline_Auriol"/>
      <sheetName val="Collège_Bartholdi"/>
      <sheetName val="Collège_Paul_Landowski"/>
      <sheetName val="Collège_Descartes"/>
      <sheetName val="Collège_Henri_Wallon"/>
      <sheetName val="Collège_Claude_Nicolas_Ledoux"/>
      <sheetName val="Collège_Pierre_Brossolette"/>
      <sheetName val="Collège_Armande_Béjart"/>
      <sheetName val="Collège_Paul_Eluard_Chatillon"/>
      <sheetName val="Collège_Maréchal_Leclerc"/>
      <sheetName val="Collège_Les_Bouvets"/>
      <sheetName val="Collège_Theophile_Gautier"/>
      <sheetName val="Collège_Victor_Hugo_Nanterre"/>
      <sheetName val="Collège_Paul_Eluard_Nanterre"/>
      <sheetName val="Collège_Louis_Blériot"/>
      <sheetName val="Collège_Les_Renardières"/>
      <sheetName val="Collège_Les_Bruyeres"/>
      <sheetName val="Collège_Moulin_Joly"/>
      <sheetName val="Collège_Lakanal"/>
      <sheetName val="Collège_Jean_Baptiste_Clément"/>
      <sheetName val="Collège_Jean_Macé_Clichy"/>
      <sheetName val="Collège_François_Truffaut"/>
      <sheetName val="Collège_Georges_Pomp_la_Garenne"/>
      <sheetName val="Collège_République"/>
      <sheetName val="Collège_Jean_Perrin"/>
      <sheetName val="Collège_Les_Champs_Philippe"/>
      <sheetName val="Collège_Seurat"/>
      <sheetName val="Collège_Paparemborde"/>
      <sheetName val="Collège_Marguerite_Duras"/>
      <sheetName val="Collège_Van_Gogh"/>
      <sheetName val="Collège_Jean_Mermoz"/>
      <sheetName val="Collège_Albert_Camus"/>
      <sheetName val="Collège_Auguste_Renoir"/>
      <sheetName val="Collège_Edouard_Manet"/>
      <sheetName val="Collège_Guy_Moquet"/>
      <sheetName val="Collège_Jean_Jaurès__ois_Perret"/>
      <sheetName val="Collège_André_Malraux"/>
      <sheetName val="Collège_Evariste_Gal_s_Nanterre"/>
      <sheetName val="Collège_Voltaire"/>
      <sheetName val="Collège_Alfred_de_Vign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mmaire"/>
      <sheetName val="PERIMETRE"/>
      <sheetName val="EXPORTGAZ"/>
      <sheetName val="Sites problématiques"/>
      <sheetName val="21573082354340- ALBERT CAMUS"/>
      <sheetName val="GI036269- FONTAINE"/>
      <sheetName val="GI036282-ANNE FRANCK"/>
      <sheetName val="GI036324-FRANCOIS FURET"/>
      <sheetName val="GI036700-R ROLLAND BAGNEU"/>
      <sheetName val="GI036865-DU HAUT MESNIL"/>
      <sheetName val="GI036874- ROBERT DOISNEAU"/>
      <sheetName val="GI037104-PAUL BERT"/>
      <sheetName val="GI037125-HENRI WALLON"/>
      <sheetName val="GI037163-GEORGE SAND"/>
      <sheetName val="GI037265-NICOLAS LEDOUX"/>
      <sheetName val="GI037279-R ROLLAND LE PLE"/>
      <sheetName val="GI037297-ALAIN FOURNIER"/>
      <sheetName val="GI037609-PIERRE BROSSOLET"/>
      <sheetName val="GI037364-PETITS PONTS"/>
      <sheetName val="GI037494-ORMEAUX"/>
      <sheetName val="GI037656-THOMAS MASARYK"/>
      <sheetName val="GI037675- LEONARD DE VINC"/>
      <sheetName val="GI038011-EMILE VERHAEREN"/>
      <sheetName val="GI037740-BEL AIR"/>
      <sheetName val="GI038116-HENRI BERGSON"/>
      <sheetName val="GI038066-YVES DU MANOIR"/>
      <sheetName val="GI038186-LA FONTAINE DU R"/>
      <sheetName val="GI038360-DE LA PAIX"/>
      <sheetName val="GI038660-PAUL LANDOWSKI"/>
      <sheetName val="GI038702-BARTHOLDI"/>
      <sheetName val="GI038744-JEAN RENOIR"/>
      <sheetName val="GI038906-JEAN MACE"/>
      <sheetName val="GI038924-HENRI SELLIER"/>
      <sheetName val="GI039031-ANDRE DOUCET"/>
      <sheetName val="GI039084-JEAN PERRIN NANT"/>
      <sheetName val="GI039098-VICTOR HUGO NANT"/>
      <sheetName val="GI039134-LES CHENEVREUX"/>
      <sheetName val="GI039171-E GALOIS NANTERR"/>
      <sheetName val="GI039276-ALFRED DE VIGNY"/>
      <sheetName val="GI039334-LES BOUVETS"/>
      <sheetName val="GI039413-DANTON"/>
      <sheetName val="GI039435-JEAN-JAURES"/>
      <sheetName val="GI039789-JULES VERNE"/>
      <sheetName val="GI039994-E BATIMENT CUISI"/>
      <sheetName val="GI040000-LA MALMAISON"/>
      <sheetName val="GI040008-LES BONS RAISINS"/>
      <sheetName val="GI040947-LES VALLEES"/>
      <sheetName val="GI041036-JEAN-BAPTISTE CL"/>
      <sheetName val="GI041104-GAY LUSSAC"/>
      <sheetName val="GI041121-MOULIN JOLY"/>
      <sheetName val="GI041929-VOLTAIRE"/>
      <sheetName val="GI042052- ANDRE MALRAUX"/>
      <sheetName val="GI042081-EDOUARD VAILLANT"/>
      <sheetName val="GI042091-PASTEUR"/>
      <sheetName val="GI042234-EDOUARD MANET"/>
      <sheetName val="GI060069-J MOULIN CHAVILL"/>
      <sheetName val="GI086227- HENRI BARBUSSE"/>
      <sheetName val="GI102668-LES BRUYERES"/>
      <sheetName val="GI105216-HENRI MATISSE"/>
      <sheetName val="GI105836-FRANCOIS TRUFFAU"/>
      <sheetName val="GI107169-GEORGES SEURAT"/>
      <sheetName val="GI107906-VICTOR HUGO ISSY"/>
      <sheetName val="GI108378-LES MARTINETS"/>
      <sheetName val="GI108971-THEOPHILE GAUTHI"/>
      <sheetName val="GI112753-SAINT-EXUPERY"/>
      <sheetName val="GI114386-REPUBLIQUE"/>
      <sheetName val="GI115493-MAISON BLANCHE"/>
      <sheetName val="GI116329-AUGUSTE RENOIR"/>
      <sheetName val="GI117030-JEAN-MERMOZ"/>
      <sheetName val="GI118036-ROBERT PAPAREMBO"/>
      <sheetName val="GI118489-LAKANAL"/>
      <sheetName val="GI119373-CHAMPS-PHILIPPE"/>
      <sheetName val="GI121241-G POMPIDOU VILLE"/>
      <sheetName val="GI122625-JACQUELINE AURIO"/>
      <sheetName val="GI122660-G POMPIDOU COURB"/>
      <sheetName val="GI122693-MARGUERITE DURAS"/>
      <sheetName val="GI122759-E GALOIS BOURG L"/>
      <sheetName val="GI128420-JOLIOT CURIE"/>
      <sheetName val="GI134026-DESCARTES"/>
      <sheetName val="GI134337-DE SEVRES"/>
      <sheetName val="COLLEGE EMILE ZOLA "/>
      <sheetName val="21392185206021-JEAN MOULIN"/>
      <sheetName val="EXPORT_MODELE"/>
      <sheetName val="data"/>
      <sheetName val="DJU"/>
      <sheetName val="DJU_BDD"/>
      <sheetName val="VAR"/>
      <sheetName val="Feuil5"/>
      <sheetName val="Feuil4"/>
      <sheetName val="data GAZ"/>
      <sheetName val="date fin data"/>
      <sheetName val="Feuil1"/>
      <sheetName val="Sites_problématiques"/>
      <sheetName val="21573082354340-_ALBERT_CAMUS"/>
      <sheetName val="GI036269-_FONTAINE"/>
      <sheetName val="GI036282-ANNE_FRANCK"/>
      <sheetName val="GI036324-FRANCOIS_FURET"/>
      <sheetName val="GI036700-R_ROLLAND_BAGNEU"/>
      <sheetName val="GI036865-DU_HAUT_MESNIL"/>
      <sheetName val="GI036874-_ROBERT_DOISNEAU"/>
      <sheetName val="GI037104-PAUL_BERT"/>
      <sheetName val="GI037125-HENRI_WALLON"/>
      <sheetName val="GI037163-GEORGE_SAND"/>
      <sheetName val="GI037265-NICOLAS_LEDOUX"/>
      <sheetName val="GI037279-R_ROLLAND_LE_PLE"/>
      <sheetName val="GI037297-ALAIN_FOURNIER"/>
      <sheetName val="GI037609-PIERRE_BROSSOLET"/>
      <sheetName val="GI037364-PETITS_PONTS"/>
      <sheetName val="GI037656-THOMAS_MASARYK"/>
      <sheetName val="GI037675-_LEONARD_DE_VINC"/>
      <sheetName val="GI038011-EMILE_VERHAEREN"/>
      <sheetName val="GI037740-BEL_AIR"/>
      <sheetName val="GI038116-HENRI_BERGSON"/>
      <sheetName val="GI038066-YVES_DU_MANOIR"/>
      <sheetName val="GI038186-LA_FONTAINE_DU_R"/>
      <sheetName val="GI038360-DE_LA_PAIX"/>
      <sheetName val="GI038660-PAUL_LANDOWSKI"/>
      <sheetName val="GI038744-JEAN_RENOIR"/>
      <sheetName val="GI038906-JEAN_MACE"/>
      <sheetName val="GI038924-HENRI_SELLIER"/>
      <sheetName val="GI039031-ANDRE_DOUCET"/>
      <sheetName val="GI039084-JEAN_PERRIN_NANT"/>
      <sheetName val="GI039098-VICTOR_HUGO_NANT"/>
      <sheetName val="GI039134-LES_CHENEVREUX"/>
      <sheetName val="GI039171-E_GALOIS_NANTERR"/>
      <sheetName val="GI039276-ALFRED_DE_VIGNY"/>
      <sheetName val="GI039334-LES_BOUVETS"/>
      <sheetName val="GI039789-JULES_VERNE"/>
      <sheetName val="GI039994-E_BATIMENT_CUISI"/>
      <sheetName val="GI040000-LA_MALMAISON"/>
      <sheetName val="GI040008-LES_BONS_RAISINS"/>
      <sheetName val="GI040947-LES_VALLEES"/>
      <sheetName val="GI041036-JEAN-BAPTISTE_CL"/>
      <sheetName val="GI041104-GAY_LUSSAC"/>
      <sheetName val="GI041121-MOULIN_JOLY"/>
      <sheetName val="GI042052-_ANDRE_MALRAUX"/>
      <sheetName val="GI042081-EDOUARD_VAILLANT"/>
      <sheetName val="GI042234-EDOUARD_MANET"/>
      <sheetName val="GI060069-J_MOULIN_CHAVILL"/>
      <sheetName val="GI086227-_HENRI_BARBUSSE"/>
      <sheetName val="GI102668-LES_BRUYERES"/>
      <sheetName val="GI105216-HENRI_MATISSE"/>
      <sheetName val="GI105836-FRANCOIS_TRUFFAU"/>
      <sheetName val="GI107169-GEORGES_SEURAT"/>
      <sheetName val="GI107906-VICTOR_HUGO_ISSY"/>
      <sheetName val="GI108378-LES_MARTINETS"/>
      <sheetName val="GI108971-THEOPHILE_GAUTHI"/>
      <sheetName val="GI115493-MAISON_BLANCHE"/>
      <sheetName val="GI116329-AUGUSTE_RENOIR"/>
      <sheetName val="GI118036-ROBERT_PAPAREMBO"/>
      <sheetName val="GI121241-G_POMPIDOU_VILLE"/>
      <sheetName val="GI122625-JACQUELINE_AURIO"/>
      <sheetName val="GI122660-G_POMPIDOU_COURB"/>
      <sheetName val="GI122693-MARGUERITE_DURAS"/>
      <sheetName val="GI122759-E_GALOIS_BOURG_L"/>
      <sheetName val="GI128420-JOLIOT_CURIE"/>
      <sheetName val="GI134337-DE_SEVRES"/>
      <sheetName val="COLLEGE_EMILE_ZOLA_"/>
      <sheetName val="21392185206021-JEAN_MOULIN"/>
      <sheetName val="data_GAZ"/>
      <sheetName val="date_fin_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ypothèses"/>
      <sheetName val="Paramètres"/>
      <sheetName val="Investissement"/>
      <sheetName val="NFD X60 000"/>
      <sheetName val="BUDGET"/>
      <sheetName val="Depenses prises en compte"/>
      <sheetName val="Services à l'immeuble"/>
      <sheetName val="Consommations"/>
      <sheetName val="Maintenance"/>
      <sheetName val="Plan de pérennité"/>
      <sheetName val="Management"/>
      <sheetName val="Synthèse"/>
      <sheetName val="Criticité des équipements"/>
      <sheetName val="Annexe "/>
      <sheetName val="Coef Conso"/>
      <sheetName val="Données conso"/>
      <sheetName val="NFD_X60_000"/>
      <sheetName val="Depenses_prises_en_compte"/>
      <sheetName val="Services_à_l'immeuble"/>
      <sheetName val="Plan_de_pérennité"/>
      <sheetName val="Criticité_des_équipements"/>
      <sheetName val="Annexe_"/>
      <sheetName val="Coef_Conso"/>
      <sheetName val="Données_cons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1-P2-P3"/>
      <sheetName val="Feuil2"/>
      <sheetName val="data"/>
    </sheetNames>
    <sheetDataSet>
      <sheetData sheetId="0"/>
      <sheetData sheetId="1"/>
      <sheetData sheetId="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1"/>
      <sheetName val="Feuil2"/>
      <sheetName val="Feuil3"/>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8"/>
  <sheetViews>
    <sheetView showGridLines="0" tabSelected="1" view="pageBreakPreview" zoomScale="90" zoomScaleNormal="100" zoomScaleSheetLayoutView="90" workbookViewId="0">
      <selection activeCell="B16" sqref="B16"/>
    </sheetView>
  </sheetViews>
  <sheetFormatPr baseColWidth="10" defaultColWidth="11.453125" defaultRowHeight="14.5" x14ac:dyDescent="0.35"/>
  <cols>
    <col min="1" max="1" width="2.7265625" customWidth="1"/>
    <col min="2" max="2" width="80.7265625" customWidth="1"/>
    <col min="3" max="3" width="2.7265625" customWidth="1"/>
  </cols>
  <sheetData>
    <row r="1" spans="2:9" ht="100" customHeight="1" x14ac:dyDescent="0.35">
      <c r="C1" s="1"/>
    </row>
    <row r="2" spans="2:9" ht="110.25" customHeight="1" x14ac:dyDescent="0.35">
      <c r="B2" s="10" t="s">
        <v>783</v>
      </c>
      <c r="D2" s="11"/>
      <c r="E2" s="11"/>
      <c r="F2" s="11"/>
      <c r="G2" s="11"/>
      <c r="H2" s="11"/>
      <c r="I2" s="11"/>
    </row>
    <row r="3" spans="2:9" ht="15.5" x14ac:dyDescent="0.35">
      <c r="B3" s="1"/>
    </row>
    <row r="4" spans="2:9" ht="15" customHeight="1" x14ac:dyDescent="0.5">
      <c r="B4" s="2"/>
    </row>
    <row r="7" spans="2:9" x14ac:dyDescent="0.35">
      <c r="B7" s="27" t="s">
        <v>0</v>
      </c>
    </row>
    <row r="8" spans="2:9" x14ac:dyDescent="0.35">
      <c r="B8" s="28"/>
    </row>
    <row r="9" spans="2:9" x14ac:dyDescent="0.35">
      <c r="B9" s="28" t="s">
        <v>826</v>
      </c>
    </row>
    <row r="10" spans="2:9" x14ac:dyDescent="0.35">
      <c r="B10" s="28" t="s">
        <v>827</v>
      </c>
    </row>
    <row r="11" spans="2:9" x14ac:dyDescent="0.35">
      <c r="B11" s="28" t="s">
        <v>828</v>
      </c>
    </row>
    <row r="12" spans="2:9" x14ac:dyDescent="0.35">
      <c r="B12" s="28" t="s">
        <v>829</v>
      </c>
    </row>
    <row r="13" spans="2:9" x14ac:dyDescent="0.35">
      <c r="B13" s="28" t="s">
        <v>830</v>
      </c>
    </row>
    <row r="28" spans="2:2" ht="93.75" customHeight="1" x14ac:dyDescent="0.35">
      <c r="B28" s="3"/>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7"/>
  <sheetViews>
    <sheetView showGridLines="0" view="pageBreakPreview" zoomScale="70" zoomScaleNormal="70" zoomScaleSheetLayoutView="70" workbookViewId="0">
      <selection activeCell="B2" sqref="B2:H2"/>
    </sheetView>
  </sheetViews>
  <sheetFormatPr baseColWidth="10" defaultColWidth="11.453125" defaultRowHeight="14.5" x14ac:dyDescent="0.35"/>
  <cols>
    <col min="1" max="1" width="2.7265625" customWidth="1"/>
    <col min="3" max="3" width="70.7265625" customWidth="1"/>
    <col min="4" max="4" width="60.7265625" customWidth="1"/>
    <col min="5" max="8" width="10.7265625" customWidth="1"/>
    <col min="9" max="9" width="2.7265625" customWidth="1"/>
  </cols>
  <sheetData>
    <row r="1" spans="2:11" ht="100" customHeight="1" x14ac:dyDescent="0.35">
      <c r="B1" s="12"/>
      <c r="C1" s="12"/>
      <c r="D1" s="12"/>
      <c r="E1" s="12"/>
      <c r="F1" s="12"/>
      <c r="G1" s="12"/>
      <c r="H1" s="12"/>
      <c r="I1" s="12"/>
      <c r="J1" s="12"/>
      <c r="K1" s="12"/>
    </row>
    <row r="2" spans="2:11" ht="75.5" customHeight="1" x14ac:dyDescent="0.35">
      <c r="B2" s="22" t="s">
        <v>783</v>
      </c>
      <c r="C2" s="23"/>
      <c r="D2" s="23"/>
      <c r="E2" s="23"/>
      <c r="F2" s="23"/>
      <c r="G2" s="23"/>
      <c r="H2" s="24"/>
      <c r="I2" s="14"/>
      <c r="J2" s="14"/>
      <c r="K2" s="14"/>
    </row>
    <row r="4" spans="2:11" ht="36" customHeight="1" x14ac:dyDescent="0.35">
      <c r="B4" s="29" t="str">
        <f>'Page de garde'!$B$9</f>
        <v>LOT 3_AE_Annexe_0_Site concerné par le marché et prestations souscrites</v>
      </c>
      <c r="C4" s="30"/>
      <c r="D4" s="30"/>
      <c r="E4" s="30"/>
      <c r="F4" s="30"/>
      <c r="G4" s="30"/>
      <c r="H4" s="31"/>
    </row>
    <row r="6" spans="2:11" ht="23" x14ac:dyDescent="0.35">
      <c r="B6" s="32" t="s">
        <v>1</v>
      </c>
      <c r="C6" s="32" t="s">
        <v>2</v>
      </c>
      <c r="D6" s="32" t="s">
        <v>3</v>
      </c>
      <c r="E6" s="32" t="s">
        <v>4</v>
      </c>
      <c r="F6" s="32" t="s">
        <v>5</v>
      </c>
      <c r="G6" s="32" t="s">
        <v>6</v>
      </c>
      <c r="H6" s="32" t="s">
        <v>7</v>
      </c>
    </row>
    <row r="7" spans="2:11" x14ac:dyDescent="0.35">
      <c r="B7" s="33">
        <v>3</v>
      </c>
      <c r="C7" s="33" t="s">
        <v>8</v>
      </c>
      <c r="D7" s="34" t="s">
        <v>9</v>
      </c>
      <c r="E7" s="35" t="s">
        <v>10</v>
      </c>
      <c r="F7" s="36"/>
      <c r="G7" s="36"/>
      <c r="H7" s="35" t="s">
        <v>10</v>
      </c>
    </row>
  </sheetData>
  <mergeCells count="2">
    <mergeCell ref="B2:H2"/>
    <mergeCell ref="B4:H4"/>
  </mergeCells>
  <phoneticPr fontId="6" type="noConversion"/>
  <pageMargins left="0.7" right="0.7" top="0.75" bottom="0.75" header="0.3" footer="0.3"/>
  <pageSetup paperSize="9" scale="69"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34"/>
  <sheetViews>
    <sheetView showGridLines="0" view="pageBreakPreview" topLeftCell="A7" zoomScale="70" zoomScaleNormal="40" zoomScaleSheetLayoutView="70" workbookViewId="0">
      <selection activeCell="A29" sqref="A29:XFD29"/>
    </sheetView>
  </sheetViews>
  <sheetFormatPr baseColWidth="10" defaultColWidth="11.453125" defaultRowHeight="14.5" x14ac:dyDescent="0.35"/>
  <cols>
    <col min="1" max="1" width="2.7265625" customWidth="1"/>
    <col min="2" max="2" width="10.7265625" customWidth="1"/>
    <col min="3" max="4" width="20.6328125" customWidth="1"/>
    <col min="5" max="7" width="15.7265625" customWidth="1"/>
    <col min="8" max="8" width="3.1796875" customWidth="1"/>
    <col min="9" max="10" width="23.54296875" customWidth="1"/>
    <col min="11" max="19" width="15.7265625" customWidth="1"/>
    <col min="20" max="20" width="2.7265625" customWidth="1"/>
  </cols>
  <sheetData>
    <row r="1" spans="2:19" ht="100" customHeight="1" x14ac:dyDescent="0.35">
      <c r="B1" s="25"/>
      <c r="C1" s="25"/>
      <c r="D1" s="25"/>
      <c r="E1" s="25"/>
      <c r="F1" s="25"/>
      <c r="G1" s="25"/>
      <c r="H1" s="25"/>
      <c r="I1" s="25"/>
      <c r="J1" s="25"/>
      <c r="K1" s="25"/>
      <c r="L1" s="25"/>
      <c r="M1" s="25"/>
      <c r="N1" s="25"/>
      <c r="O1" s="25"/>
      <c r="P1" s="25"/>
      <c r="Q1" s="25"/>
      <c r="R1" s="25"/>
      <c r="S1" s="25"/>
    </row>
    <row r="2" spans="2:19" ht="81.5" customHeight="1" x14ac:dyDescent="0.35">
      <c r="B2" s="22" t="s">
        <v>783</v>
      </c>
      <c r="C2" s="23"/>
      <c r="D2" s="23"/>
      <c r="E2" s="23"/>
      <c r="F2" s="23"/>
      <c r="G2" s="23"/>
      <c r="H2" s="23"/>
      <c r="I2" s="23"/>
      <c r="J2" s="23"/>
      <c r="K2" s="23"/>
      <c r="L2" s="23"/>
      <c r="M2" s="23"/>
      <c r="N2" s="23"/>
      <c r="O2" s="23"/>
      <c r="P2" s="23"/>
      <c r="Q2" s="23"/>
      <c r="R2" s="23"/>
      <c r="S2" s="23"/>
    </row>
    <row r="4" spans="2:19" ht="36" customHeight="1" x14ac:dyDescent="0.35">
      <c r="B4" s="29" t="str">
        <f>'Page de garde'!$B$10</f>
        <v>LOT 3_AE_Annexe_1_DPGF du P2 site par site</v>
      </c>
      <c r="C4" s="30"/>
      <c r="D4" s="30"/>
      <c r="E4" s="30"/>
      <c r="F4" s="30"/>
      <c r="G4" s="30"/>
      <c r="H4" s="30"/>
      <c r="I4" s="30"/>
      <c r="J4" s="30"/>
      <c r="K4" s="30"/>
      <c r="L4" s="30"/>
      <c r="M4" s="30"/>
      <c r="N4" s="30"/>
      <c r="O4" s="30"/>
      <c r="P4" s="30"/>
      <c r="Q4" s="30"/>
      <c r="R4" s="30"/>
      <c r="S4" s="30"/>
    </row>
    <row r="6" spans="2:19" ht="26" x14ac:dyDescent="0.6">
      <c r="B6" s="37" t="s">
        <v>11</v>
      </c>
      <c r="C6" s="20"/>
      <c r="D6" s="20"/>
      <c r="E6" s="21"/>
      <c r="F6" s="21"/>
      <c r="G6" s="21"/>
    </row>
    <row r="7" spans="2:19" x14ac:dyDescent="0.35">
      <c r="L7" s="41" t="s">
        <v>784</v>
      </c>
      <c r="M7" s="41"/>
      <c r="N7" s="41"/>
      <c r="O7" s="42">
        <v>4</v>
      </c>
    </row>
    <row r="8" spans="2:19" ht="31.5" customHeight="1" x14ac:dyDescent="0.35">
      <c r="L8" s="38" t="s">
        <v>12</v>
      </c>
      <c r="M8" s="38"/>
      <c r="N8" s="38"/>
      <c r="O8" s="39">
        <f>SUM($R$14:$R$17)</f>
        <v>0</v>
      </c>
    </row>
    <row r="9" spans="2:19" ht="31.5" customHeight="1" x14ac:dyDescent="0.35">
      <c r="L9" s="40" t="s">
        <v>13</v>
      </c>
      <c r="M9" s="40"/>
      <c r="N9" s="40"/>
      <c r="O9" s="39">
        <f>SUM($S$14:$S$17)</f>
        <v>0</v>
      </c>
    </row>
    <row r="10" spans="2:19" ht="15" thickBot="1" x14ac:dyDescent="0.4"/>
    <row r="11" spans="2:19" ht="15" thickBot="1" x14ac:dyDescent="0.4">
      <c r="K11" s="69" t="s">
        <v>14</v>
      </c>
      <c r="L11" s="69"/>
      <c r="M11" s="69"/>
      <c r="N11" s="76"/>
      <c r="O11" s="81" t="s">
        <v>15</v>
      </c>
      <c r="P11" s="70"/>
      <c r="Q11" s="82"/>
      <c r="R11" s="9"/>
      <c r="S11" s="9"/>
    </row>
    <row r="12" spans="2:19" ht="81" customHeight="1" x14ac:dyDescent="0.35">
      <c r="B12" s="53" t="s">
        <v>16</v>
      </c>
      <c r="C12" s="60" t="s">
        <v>8</v>
      </c>
      <c r="D12" s="60"/>
      <c r="E12" s="61" t="s">
        <v>17</v>
      </c>
      <c r="F12" s="48" t="s">
        <v>18</v>
      </c>
      <c r="G12" s="49" t="s">
        <v>19</v>
      </c>
      <c r="H12" s="44"/>
      <c r="I12" s="73" t="s">
        <v>20</v>
      </c>
      <c r="J12" s="87" t="s">
        <v>21</v>
      </c>
      <c r="K12" s="43" t="s">
        <v>22</v>
      </c>
      <c r="L12" s="32" t="s">
        <v>23</v>
      </c>
      <c r="M12" s="32" t="s">
        <v>24</v>
      </c>
      <c r="N12" s="77" t="s">
        <v>25</v>
      </c>
      <c r="O12" s="83" t="s">
        <v>23</v>
      </c>
      <c r="P12" s="32" t="s">
        <v>24</v>
      </c>
      <c r="Q12" s="84" t="s">
        <v>25</v>
      </c>
      <c r="R12" s="80" t="s">
        <v>785</v>
      </c>
      <c r="S12" s="71" t="s">
        <v>786</v>
      </c>
    </row>
    <row r="13" spans="2:19" ht="20.149999999999999" customHeight="1" x14ac:dyDescent="0.35">
      <c r="B13" s="229"/>
      <c r="C13" s="62" t="s">
        <v>26</v>
      </c>
      <c r="D13" s="62" t="s">
        <v>27</v>
      </c>
      <c r="E13" s="229"/>
      <c r="F13" s="230"/>
      <c r="G13" s="231"/>
      <c r="H13" s="44"/>
      <c r="I13" s="54"/>
      <c r="J13" s="232"/>
      <c r="K13" s="230"/>
      <c r="L13" s="233"/>
      <c r="M13" s="233"/>
      <c r="N13" s="233"/>
      <c r="O13" s="54"/>
      <c r="P13" s="233"/>
      <c r="Q13" s="231"/>
      <c r="R13" s="230"/>
      <c r="S13" s="231"/>
    </row>
    <row r="14" spans="2:19" x14ac:dyDescent="0.35">
      <c r="B14" s="55">
        <v>3</v>
      </c>
      <c r="C14" s="63">
        <v>45901</v>
      </c>
      <c r="D14" s="63">
        <v>46265</v>
      </c>
      <c r="E14" s="64">
        <v>4</v>
      </c>
      <c r="F14" s="57"/>
      <c r="G14" s="50"/>
      <c r="H14" s="44"/>
      <c r="I14" s="74"/>
      <c r="J14" s="88"/>
      <c r="K14" s="75"/>
      <c r="L14" s="45"/>
      <c r="M14" s="45"/>
      <c r="N14" s="78"/>
      <c r="O14" s="68"/>
      <c r="P14" s="45"/>
      <c r="Q14" s="85"/>
      <c r="R14" s="46">
        <f>SUM($K$14:$N$14)-I14</f>
        <v>0</v>
      </c>
      <c r="S14" s="72">
        <f>SUM(O14:Q14)-J14</f>
        <v>0</v>
      </c>
    </row>
    <row r="15" spans="2:19" x14ac:dyDescent="0.35">
      <c r="B15" s="55">
        <v>3</v>
      </c>
      <c r="C15" s="63">
        <f>D14+1</f>
        <v>46266</v>
      </c>
      <c r="D15" s="63">
        <v>46630</v>
      </c>
      <c r="E15" s="64">
        <v>4</v>
      </c>
      <c r="F15" s="58"/>
      <c r="G15" s="51"/>
      <c r="H15" s="44"/>
      <c r="I15" s="54"/>
      <c r="J15" s="232"/>
      <c r="K15" s="46">
        <f>$K$14</f>
        <v>0</v>
      </c>
      <c r="L15" s="47">
        <f>$L$14</f>
        <v>0</v>
      </c>
      <c r="M15" s="47">
        <f>$M$14</f>
        <v>0</v>
      </c>
      <c r="N15" s="79">
        <f>$N$14</f>
        <v>0</v>
      </c>
      <c r="O15" s="86">
        <f>$O$14</f>
        <v>0</v>
      </c>
      <c r="P15" s="47">
        <f>$P$14</f>
        <v>0</v>
      </c>
      <c r="Q15" s="72">
        <f>$Q$14</f>
        <v>0</v>
      </c>
      <c r="R15" s="46">
        <f>SUM($K$15:$N$15)</f>
        <v>0</v>
      </c>
      <c r="S15" s="72">
        <f>SUM(O15:Q15)</f>
        <v>0</v>
      </c>
    </row>
    <row r="16" spans="2:19" x14ac:dyDescent="0.35">
      <c r="B16" s="55">
        <v>3</v>
      </c>
      <c r="C16" s="63">
        <f t="shared" ref="C16:C17" si="0">D15+1</f>
        <v>46631</v>
      </c>
      <c r="D16" s="63">
        <v>46996</v>
      </c>
      <c r="E16" s="64">
        <v>4</v>
      </c>
      <c r="F16" s="58"/>
      <c r="G16" s="51"/>
      <c r="H16" s="44"/>
      <c r="I16" s="54"/>
      <c r="J16" s="232"/>
      <c r="K16" s="46">
        <f t="shared" ref="K16:K17" si="1">$K$14</f>
        <v>0</v>
      </c>
      <c r="L16" s="47">
        <f t="shared" ref="L16:L17" si="2">$L$14</f>
        <v>0</v>
      </c>
      <c r="M16" s="47">
        <f t="shared" ref="M16:M17" si="3">$M$14</f>
        <v>0</v>
      </c>
      <c r="N16" s="79">
        <f t="shared" ref="N16:N17" si="4">$N$14</f>
        <v>0</v>
      </c>
      <c r="O16" s="86">
        <f t="shared" ref="O16:O17" si="5">$O$14</f>
        <v>0</v>
      </c>
      <c r="P16" s="47">
        <f t="shared" ref="P16:P17" si="6">$P$14</f>
        <v>0</v>
      </c>
      <c r="Q16" s="72">
        <f t="shared" ref="Q16:Q17" si="7">$Q$14</f>
        <v>0</v>
      </c>
      <c r="R16" s="46">
        <f>SUM($K$16:$N$16)</f>
        <v>0</v>
      </c>
      <c r="S16" s="72">
        <f>SUM(O16:Q16)</f>
        <v>0</v>
      </c>
    </row>
    <row r="17" spans="2:19" ht="15" thickBot="1" x14ac:dyDescent="0.4">
      <c r="B17" s="56">
        <v>3</v>
      </c>
      <c r="C17" s="65">
        <f t="shared" si="0"/>
        <v>46997</v>
      </c>
      <c r="D17" s="66">
        <v>47361</v>
      </c>
      <c r="E17" s="67">
        <v>4</v>
      </c>
      <c r="F17" s="59"/>
      <c r="G17" s="52"/>
      <c r="H17" s="44"/>
      <c r="I17" s="234"/>
      <c r="J17" s="235"/>
      <c r="K17" s="236">
        <f t="shared" si="1"/>
        <v>0</v>
      </c>
      <c r="L17" s="237">
        <f t="shared" si="2"/>
        <v>0</v>
      </c>
      <c r="M17" s="237">
        <f t="shared" si="3"/>
        <v>0</v>
      </c>
      <c r="N17" s="238">
        <f t="shared" si="4"/>
        <v>0</v>
      </c>
      <c r="O17" s="239">
        <f t="shared" si="5"/>
        <v>0</v>
      </c>
      <c r="P17" s="237">
        <f t="shared" si="6"/>
        <v>0</v>
      </c>
      <c r="Q17" s="240">
        <f t="shared" si="7"/>
        <v>0</v>
      </c>
      <c r="R17" s="236">
        <f>SUM($K$17:$N$17)</f>
        <v>0</v>
      </c>
      <c r="S17" s="240">
        <f>SUM(O17:Q17)</f>
        <v>0</v>
      </c>
    </row>
    <row r="19" spans="2:19" ht="15" thickBot="1" x14ac:dyDescent="0.4">
      <c r="J19" s="92" t="s">
        <v>787</v>
      </c>
      <c r="K19" s="92"/>
      <c r="L19" s="92"/>
      <c r="M19" s="92"/>
      <c r="N19" s="92"/>
    </row>
    <row r="20" spans="2:19" ht="39.5" customHeight="1" x14ac:dyDescent="0.35">
      <c r="J20" s="107" t="s">
        <v>791</v>
      </c>
      <c r="K20" s="108"/>
      <c r="L20" s="108"/>
      <c r="M20" s="108"/>
      <c r="N20" s="109"/>
    </row>
    <row r="21" spans="2:19" x14ac:dyDescent="0.35">
      <c r="J21" s="102" t="s">
        <v>788</v>
      </c>
      <c r="K21" s="103" t="s">
        <v>34</v>
      </c>
      <c r="L21" s="103" t="s">
        <v>789</v>
      </c>
      <c r="M21" s="104" t="s">
        <v>35</v>
      </c>
      <c r="N21" s="105" t="s">
        <v>790</v>
      </c>
    </row>
    <row r="22" spans="2:19" x14ac:dyDescent="0.35">
      <c r="J22" s="93">
        <f>ROUNDUP(0.15+0.7*($K$22/$L$22)+0.15*($M$22/$N$22),3)</f>
        <v>1</v>
      </c>
      <c r="K22" s="95">
        <v>1</v>
      </c>
      <c r="L22" s="95">
        <v>1</v>
      </c>
      <c r="M22" s="95">
        <v>1</v>
      </c>
      <c r="N22" s="96">
        <v>1</v>
      </c>
    </row>
    <row r="23" spans="2:19" x14ac:dyDescent="0.35">
      <c r="J23" s="93">
        <f>ROUNDUP(0.15+0.7*($K$23/$L$23)+0.15*($M$23/$N$23),3)</f>
        <v>1</v>
      </c>
      <c r="K23" s="95">
        <v>1</v>
      </c>
      <c r="L23" s="97">
        <f>$L$22</f>
        <v>1</v>
      </c>
      <c r="M23" s="95">
        <v>1</v>
      </c>
      <c r="N23" s="98">
        <f>$N$22</f>
        <v>1</v>
      </c>
    </row>
    <row r="24" spans="2:19" x14ac:dyDescent="0.35">
      <c r="J24" s="93">
        <f>ROUNDUP(0.15+0.7*($K$24/$L$24)+0.15*($M$24/$N$24),3)</f>
        <v>1</v>
      </c>
      <c r="K24" s="95">
        <v>1</v>
      </c>
      <c r="L24" s="97">
        <f>$L$22</f>
        <v>1</v>
      </c>
      <c r="M24" s="95">
        <v>1</v>
      </c>
      <c r="N24" s="98">
        <f>$N$22</f>
        <v>1</v>
      </c>
    </row>
    <row r="25" spans="2:19" ht="15" thickBot="1" x14ac:dyDescent="0.4">
      <c r="J25" s="94">
        <f>ROUNDUP(0.15+0.7*($K$25/$L$25)+0.15*($M$25/$N$25),3)</f>
        <v>1</v>
      </c>
      <c r="K25" s="99">
        <v>1</v>
      </c>
      <c r="L25" s="100">
        <f>$L$22</f>
        <v>1</v>
      </c>
      <c r="M25" s="99">
        <v>1</v>
      </c>
      <c r="N25" s="101">
        <f>$N$22</f>
        <v>1</v>
      </c>
    </row>
    <row r="26" spans="2:19" ht="15" thickBot="1" x14ac:dyDescent="0.4"/>
    <row r="27" spans="2:19" ht="50.5" customHeight="1" x14ac:dyDescent="0.35">
      <c r="J27" s="110" t="s">
        <v>793</v>
      </c>
      <c r="K27" s="111"/>
      <c r="L27" s="111"/>
      <c r="M27" s="111"/>
      <c r="N27" s="112"/>
    </row>
    <row r="28" spans="2:19" ht="52" customHeight="1" thickBot="1" x14ac:dyDescent="0.4">
      <c r="J28" s="117" t="s">
        <v>792</v>
      </c>
      <c r="K28" s="118"/>
      <c r="L28" s="118"/>
      <c r="M28" s="118"/>
      <c r="N28" s="119"/>
    </row>
    <row r="29" spans="2:19" ht="23" customHeight="1" x14ac:dyDescent="0.35">
      <c r="J29" s="114" t="s">
        <v>28</v>
      </c>
      <c r="K29" s="115" t="s">
        <v>29</v>
      </c>
      <c r="L29" s="115" t="s">
        <v>30</v>
      </c>
      <c r="M29" s="115" t="s">
        <v>31</v>
      </c>
      <c r="N29" s="116" t="s">
        <v>32</v>
      </c>
    </row>
    <row r="30" spans="2:19" x14ac:dyDescent="0.35">
      <c r="J30" s="120" t="s">
        <v>36</v>
      </c>
      <c r="K30" s="121"/>
      <c r="L30" s="122">
        <f>ROUNDUP(J22*(SUM($R$14:$S$14)-SUM($M$30:$N$30)),2)</f>
        <v>0</v>
      </c>
      <c r="M30" s="122">
        <f>ROUNDUP(J22*SUM($R$14:$S$14)/4,2)</f>
        <v>0</v>
      </c>
      <c r="N30" s="123">
        <f>ROUNDUP(J22*SUM($R$14:$S$14)/4,2)</f>
        <v>0</v>
      </c>
    </row>
    <row r="31" spans="2:19" x14ac:dyDescent="0.35">
      <c r="J31" s="120" t="s">
        <v>37</v>
      </c>
      <c r="K31" s="122">
        <f>ROUNDUP($J$23*SUM($R$15:$S$15)/4,2)</f>
        <v>0</v>
      </c>
      <c r="L31" s="122">
        <f>ROUNDUP($J$23*SUM($R$15:$S$15)/4,2)</f>
        <v>0</v>
      </c>
      <c r="M31" s="122">
        <f>ROUNDUP($J$23*SUM($R$15:$S$15)/4,2)</f>
        <v>0</v>
      </c>
      <c r="N31" s="123">
        <f>ROUNDUP($J$23*SUM($R$15:$S$15)/4,2)</f>
        <v>0</v>
      </c>
    </row>
    <row r="32" spans="2:19" x14ac:dyDescent="0.35">
      <c r="J32" s="120" t="s">
        <v>38</v>
      </c>
      <c r="K32" s="122">
        <f>ROUNDUP(J24*SUM($R$16:$S$16)/4,2)</f>
        <v>0</v>
      </c>
      <c r="L32" s="122">
        <f>ROUNDUP(J24*SUM($R$16:$S$16)/4,2)</f>
        <v>0</v>
      </c>
      <c r="M32" s="122">
        <f>ROUNDUP(J24*SUM($R$16:$S$16)/4,2)</f>
        <v>0</v>
      </c>
      <c r="N32" s="123">
        <f>ROUNDUP(J24*SUM($R$16:$S$16)/4,2)</f>
        <v>0</v>
      </c>
    </row>
    <row r="33" spans="10:16" ht="15" thickBot="1" x14ac:dyDescent="0.4">
      <c r="J33" s="124" t="s">
        <v>39</v>
      </c>
      <c r="K33" s="125">
        <f>ROUNDUP(J25*SUM($R$17:$S$17)/4,2)</f>
        <v>0</v>
      </c>
      <c r="L33" s="125">
        <f>ROUNDUP(J25*SUM($R$17:$S$17)/4,2)</f>
        <v>0</v>
      </c>
      <c r="M33" s="125">
        <f>ROUNDUP(J25*SUM($R$17:$S$17)/4,2)</f>
        <v>0</v>
      </c>
      <c r="N33" s="126">
        <f>ROUNDUP(J25*SUM($R$17:$S$17)/4,2)</f>
        <v>0</v>
      </c>
    </row>
    <row r="34" spans="10:16" x14ac:dyDescent="0.35">
      <c r="J34" s="18"/>
      <c r="P34" s="18"/>
    </row>
  </sheetData>
  <mergeCells count="13">
    <mergeCell ref="B1:S1"/>
    <mergeCell ref="B2:S2"/>
    <mergeCell ref="L7:N7"/>
    <mergeCell ref="L9:N9"/>
    <mergeCell ref="B4:S4"/>
    <mergeCell ref="L8:N8"/>
    <mergeCell ref="C12:D12"/>
    <mergeCell ref="J20:N20"/>
    <mergeCell ref="K11:N11"/>
    <mergeCell ref="O11:Q11"/>
    <mergeCell ref="J19:N19"/>
    <mergeCell ref="J27:N27"/>
    <mergeCell ref="J28:N28"/>
  </mergeCells>
  <phoneticPr fontId="6" type="noConversion"/>
  <pageMargins left="0.7" right="0.7" top="0.75" bottom="0.75" header="0.3" footer="0.3"/>
  <pageSetup paperSize="9" scale="44"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3"/>
  <sheetViews>
    <sheetView view="pageBreakPreview" zoomScale="80" zoomScaleNormal="100" zoomScaleSheetLayoutView="80" workbookViewId="0">
      <selection activeCell="H11" sqref="H11:I13"/>
    </sheetView>
  </sheetViews>
  <sheetFormatPr baseColWidth="10" defaultColWidth="42.7265625" defaultRowHeight="14.5" x14ac:dyDescent="0.35"/>
  <cols>
    <col min="1" max="1" width="2.7265625" customWidth="1"/>
    <col min="2" max="2" width="10.26953125" style="4" customWidth="1"/>
    <col min="3" max="3" width="80.7265625" customWidth="1"/>
    <col min="4" max="4" width="7.81640625" customWidth="1"/>
    <col min="5" max="5" width="28.1796875" customWidth="1"/>
    <col min="6" max="6" width="2.6328125" customWidth="1"/>
    <col min="7" max="7" width="20.6328125" customWidth="1"/>
    <col min="8" max="8" width="12.453125" customWidth="1"/>
  </cols>
  <sheetData>
    <row r="1" spans="2:9" ht="100" customHeight="1" x14ac:dyDescent="0.35">
      <c r="B1" s="26"/>
      <c r="C1" s="26"/>
      <c r="D1" s="26"/>
      <c r="E1" s="26"/>
    </row>
    <row r="2" spans="2:9" ht="83" customHeight="1" x14ac:dyDescent="0.35">
      <c r="B2" s="22" t="s">
        <v>794</v>
      </c>
      <c r="C2" s="23"/>
      <c r="D2" s="23"/>
      <c r="E2" s="24"/>
      <c r="F2" s="13"/>
      <c r="H2" s="11"/>
      <c r="I2" s="11"/>
    </row>
    <row r="4" spans="2:9" ht="35.25" customHeight="1" x14ac:dyDescent="0.35">
      <c r="B4" s="29" t="str">
        <f>'Page de garde'!$B$11</f>
        <v>LOT 3_AE_Annexe_2_Bordereau de prix unitaire BPU_chauffage et DQE</v>
      </c>
      <c r="C4" s="30"/>
      <c r="D4" s="30"/>
      <c r="E4" s="30"/>
      <c r="I4" s="19">
        <f>IFERROR(SUM($I$14:$I$313),"-")</f>
        <v>0</v>
      </c>
    </row>
    <row r="5" spans="2:9" ht="15.75" customHeight="1" x14ac:dyDescent="0.35">
      <c r="B5" s="127" t="s">
        <v>795</v>
      </c>
      <c r="C5" s="127"/>
      <c r="D5" s="127"/>
      <c r="E5" s="127"/>
    </row>
    <row r="6" spans="2:9" ht="15" customHeight="1" x14ac:dyDescent="0.35">
      <c r="B6" s="127"/>
      <c r="C6" s="127"/>
      <c r="D6" s="127"/>
      <c r="E6" s="127"/>
    </row>
    <row r="7" spans="2:9" ht="15" customHeight="1" x14ac:dyDescent="0.35">
      <c r="B7" s="127"/>
      <c r="C7" s="127"/>
      <c r="D7" s="127"/>
      <c r="E7" s="127"/>
    </row>
    <row r="8" spans="2:9" ht="15.75" customHeight="1" x14ac:dyDescent="0.35">
      <c r="B8" s="127"/>
      <c r="C8" s="127"/>
      <c r="D8" s="127"/>
      <c r="E8" s="127"/>
    </row>
    <row r="9" spans="2:9" ht="42" customHeight="1" x14ac:dyDescent="0.35">
      <c r="B9" s="127"/>
      <c r="C9" s="127"/>
      <c r="D9" s="127"/>
      <c r="E9" s="127"/>
    </row>
    <row r="10" spans="2:9" ht="23.5" customHeight="1" x14ac:dyDescent="0.35">
      <c r="B10" s="128" t="s">
        <v>40</v>
      </c>
      <c r="C10" s="129"/>
      <c r="D10" s="130"/>
      <c r="E10" s="130"/>
    </row>
    <row r="11" spans="2:9" ht="30" customHeight="1" x14ac:dyDescent="0.35">
      <c r="B11" s="131" t="s">
        <v>41</v>
      </c>
      <c r="C11" s="131" t="s">
        <v>42</v>
      </c>
      <c r="D11" s="131" t="s">
        <v>43</v>
      </c>
      <c r="E11" s="131" t="s">
        <v>44</v>
      </c>
      <c r="H11" s="191" t="s">
        <v>45</v>
      </c>
      <c r="I11" s="191"/>
    </row>
    <row r="12" spans="2:9" ht="40" customHeight="1" x14ac:dyDescent="0.35">
      <c r="B12" s="132">
        <v>1</v>
      </c>
      <c r="C12" s="133" t="s">
        <v>46</v>
      </c>
      <c r="D12" s="134"/>
      <c r="E12" s="135"/>
      <c r="H12" s="192" t="s">
        <v>47</v>
      </c>
      <c r="I12" s="192"/>
    </row>
    <row r="13" spans="2:9" ht="13" customHeight="1" x14ac:dyDescent="0.35">
      <c r="B13" s="144" t="s">
        <v>48</v>
      </c>
      <c r="C13" s="145" t="s">
        <v>49</v>
      </c>
      <c r="D13" s="146"/>
      <c r="E13" s="147"/>
      <c r="H13" s="193" t="s">
        <v>50</v>
      </c>
      <c r="I13" s="193" t="s">
        <v>51</v>
      </c>
    </row>
    <row r="14" spans="2:9" s="5" customFormat="1" ht="13" customHeight="1" x14ac:dyDescent="0.35">
      <c r="B14" s="90" t="s">
        <v>52</v>
      </c>
      <c r="C14" s="148" t="s">
        <v>53</v>
      </c>
      <c r="D14" s="90" t="s">
        <v>223</v>
      </c>
      <c r="E14" s="149"/>
      <c r="H14" s="194">
        <v>3</v>
      </c>
      <c r="I14" s="195">
        <f>IFERROR(H14*E14,0)</f>
        <v>0</v>
      </c>
    </row>
    <row r="15" spans="2:9" s="5" customFormat="1" ht="13" customHeight="1" x14ac:dyDescent="0.35">
      <c r="B15" s="90" t="s">
        <v>54</v>
      </c>
      <c r="C15" s="148" t="s">
        <v>55</v>
      </c>
      <c r="D15" s="90" t="s">
        <v>223</v>
      </c>
      <c r="E15" s="149"/>
      <c r="H15" s="194">
        <v>3</v>
      </c>
      <c r="I15" s="195">
        <f t="shared" ref="I15:I78" si="0">IFERROR(H15*E15,0)</f>
        <v>0</v>
      </c>
    </row>
    <row r="16" spans="2:9" s="5" customFormat="1" ht="13" customHeight="1" x14ac:dyDescent="0.35">
      <c r="B16" s="90" t="s">
        <v>56</v>
      </c>
      <c r="C16" s="148" t="s">
        <v>57</v>
      </c>
      <c r="D16" s="90" t="s">
        <v>223</v>
      </c>
      <c r="E16" s="149"/>
      <c r="H16" s="194">
        <v>3</v>
      </c>
      <c r="I16" s="195">
        <f t="shared" si="0"/>
        <v>0</v>
      </c>
    </row>
    <row r="17" spans="2:9" s="5" customFormat="1" ht="13" customHeight="1" x14ac:dyDescent="0.35">
      <c r="B17" s="90" t="s">
        <v>58</v>
      </c>
      <c r="C17" s="148" t="s">
        <v>59</v>
      </c>
      <c r="D17" s="90" t="s">
        <v>223</v>
      </c>
      <c r="E17" s="149"/>
      <c r="H17" s="194">
        <v>3</v>
      </c>
      <c r="I17" s="195">
        <f t="shared" si="0"/>
        <v>0</v>
      </c>
    </row>
    <row r="18" spans="2:9" s="5" customFormat="1" ht="13" customHeight="1" x14ac:dyDescent="0.35">
      <c r="B18" s="90" t="s">
        <v>60</v>
      </c>
      <c r="C18" s="148" t="s">
        <v>61</v>
      </c>
      <c r="D18" s="90" t="s">
        <v>223</v>
      </c>
      <c r="E18" s="149"/>
      <c r="H18" s="194">
        <v>3</v>
      </c>
      <c r="I18" s="195">
        <f t="shared" si="0"/>
        <v>0</v>
      </c>
    </row>
    <row r="19" spans="2:9" s="5" customFormat="1" ht="13" customHeight="1" x14ac:dyDescent="0.35">
      <c r="B19" s="90" t="s">
        <v>62</v>
      </c>
      <c r="C19" s="148" t="s">
        <v>63</v>
      </c>
      <c r="D19" s="90" t="s">
        <v>223</v>
      </c>
      <c r="E19" s="149"/>
      <c r="H19" s="194">
        <v>3</v>
      </c>
      <c r="I19" s="195">
        <f t="shared" si="0"/>
        <v>0</v>
      </c>
    </row>
    <row r="20" spans="2:9" s="5" customFormat="1" ht="13" customHeight="1" x14ac:dyDescent="0.35">
      <c r="B20" s="90" t="s">
        <v>64</v>
      </c>
      <c r="C20" s="148" t="s">
        <v>65</v>
      </c>
      <c r="D20" s="90" t="s">
        <v>223</v>
      </c>
      <c r="E20" s="149"/>
      <c r="H20" s="194">
        <v>3</v>
      </c>
      <c r="I20" s="195">
        <f t="shared" si="0"/>
        <v>0</v>
      </c>
    </row>
    <row r="21" spans="2:9" s="5" customFormat="1" ht="13" customHeight="1" x14ac:dyDescent="0.35">
      <c r="B21" s="90" t="s">
        <v>66</v>
      </c>
      <c r="C21" s="148" t="s">
        <v>67</v>
      </c>
      <c r="D21" s="90" t="s">
        <v>223</v>
      </c>
      <c r="E21" s="149"/>
      <c r="H21" s="194">
        <v>3</v>
      </c>
      <c r="I21" s="195">
        <f t="shared" si="0"/>
        <v>0</v>
      </c>
    </row>
    <row r="22" spans="2:9" s="5" customFormat="1" ht="13" customHeight="1" x14ac:dyDescent="0.35">
      <c r="B22" s="90" t="s">
        <v>68</v>
      </c>
      <c r="C22" s="148" t="s">
        <v>69</v>
      </c>
      <c r="D22" s="90" t="s">
        <v>223</v>
      </c>
      <c r="E22" s="149"/>
      <c r="H22" s="194">
        <v>3</v>
      </c>
      <c r="I22" s="195">
        <f t="shared" si="0"/>
        <v>0</v>
      </c>
    </row>
    <row r="23" spans="2:9" s="5" customFormat="1" ht="13" customHeight="1" x14ac:dyDescent="0.35">
      <c r="B23" s="90" t="s">
        <v>70</v>
      </c>
      <c r="C23" s="148" t="s">
        <v>71</v>
      </c>
      <c r="D23" s="90" t="s">
        <v>223</v>
      </c>
      <c r="E23" s="149"/>
      <c r="H23" s="194">
        <v>3</v>
      </c>
      <c r="I23" s="195">
        <f t="shared" si="0"/>
        <v>0</v>
      </c>
    </row>
    <row r="24" spans="2:9" s="5" customFormat="1" ht="13" customHeight="1" x14ac:dyDescent="0.35">
      <c r="B24" s="150" t="s">
        <v>72</v>
      </c>
      <c r="C24" s="145" t="s">
        <v>73</v>
      </c>
      <c r="D24" s="146"/>
      <c r="E24" s="147"/>
      <c r="H24" s="198"/>
      <c r="I24" s="199"/>
    </row>
    <row r="25" spans="2:9" s="5" customFormat="1" ht="13" customHeight="1" x14ac:dyDescent="0.35">
      <c r="B25" s="90" t="s">
        <v>74</v>
      </c>
      <c r="C25" s="148" t="s">
        <v>53</v>
      </c>
      <c r="D25" s="90" t="s">
        <v>223</v>
      </c>
      <c r="E25" s="149"/>
      <c r="H25" s="194">
        <v>3</v>
      </c>
      <c r="I25" s="195">
        <f t="shared" si="0"/>
        <v>0</v>
      </c>
    </row>
    <row r="26" spans="2:9" s="5" customFormat="1" ht="13" customHeight="1" x14ac:dyDescent="0.35">
      <c r="B26" s="90" t="s">
        <v>75</v>
      </c>
      <c r="C26" s="148" t="s">
        <v>55</v>
      </c>
      <c r="D26" s="90" t="s">
        <v>223</v>
      </c>
      <c r="E26" s="149"/>
      <c r="H26" s="194">
        <v>3</v>
      </c>
      <c r="I26" s="195">
        <f t="shared" si="0"/>
        <v>0</v>
      </c>
    </row>
    <row r="27" spans="2:9" s="5" customFormat="1" ht="13" customHeight="1" x14ac:dyDescent="0.35">
      <c r="B27" s="90" t="s">
        <v>76</v>
      </c>
      <c r="C27" s="148" t="s">
        <v>57</v>
      </c>
      <c r="D27" s="90" t="s">
        <v>223</v>
      </c>
      <c r="E27" s="149"/>
      <c r="H27" s="194">
        <v>3</v>
      </c>
      <c r="I27" s="195">
        <f t="shared" si="0"/>
        <v>0</v>
      </c>
    </row>
    <row r="28" spans="2:9" s="5" customFormat="1" ht="13" customHeight="1" x14ac:dyDescent="0.35">
      <c r="B28" s="90" t="s">
        <v>77</v>
      </c>
      <c r="C28" s="148" t="s">
        <v>59</v>
      </c>
      <c r="D28" s="90" t="s">
        <v>223</v>
      </c>
      <c r="E28" s="149"/>
      <c r="H28" s="194">
        <v>3</v>
      </c>
      <c r="I28" s="195">
        <f t="shared" si="0"/>
        <v>0</v>
      </c>
    </row>
    <row r="29" spans="2:9" s="5" customFormat="1" ht="13" customHeight="1" x14ac:dyDescent="0.35">
      <c r="B29" s="90" t="s">
        <v>78</v>
      </c>
      <c r="C29" s="148" t="s">
        <v>61</v>
      </c>
      <c r="D29" s="90" t="s">
        <v>223</v>
      </c>
      <c r="E29" s="149"/>
      <c r="H29" s="194">
        <v>3</v>
      </c>
      <c r="I29" s="195">
        <f t="shared" si="0"/>
        <v>0</v>
      </c>
    </row>
    <row r="30" spans="2:9" s="5" customFormat="1" ht="13" customHeight="1" x14ac:dyDescent="0.35">
      <c r="B30" s="90" t="s">
        <v>79</v>
      </c>
      <c r="C30" s="148" t="s">
        <v>63</v>
      </c>
      <c r="D30" s="90" t="s">
        <v>223</v>
      </c>
      <c r="E30" s="149"/>
      <c r="H30" s="194">
        <v>3</v>
      </c>
      <c r="I30" s="195">
        <f t="shared" si="0"/>
        <v>0</v>
      </c>
    </row>
    <row r="31" spans="2:9" s="5" customFormat="1" ht="13" customHeight="1" x14ac:dyDescent="0.35">
      <c r="B31" s="90" t="s">
        <v>80</v>
      </c>
      <c r="C31" s="148" t="s">
        <v>65</v>
      </c>
      <c r="D31" s="90" t="s">
        <v>223</v>
      </c>
      <c r="E31" s="149"/>
      <c r="H31" s="194">
        <v>3</v>
      </c>
      <c r="I31" s="195">
        <f t="shared" si="0"/>
        <v>0</v>
      </c>
    </row>
    <row r="32" spans="2:9" s="5" customFormat="1" ht="13" customHeight="1" x14ac:dyDescent="0.35">
      <c r="B32" s="90" t="s">
        <v>81</v>
      </c>
      <c r="C32" s="148" t="s">
        <v>67</v>
      </c>
      <c r="D32" s="90" t="s">
        <v>223</v>
      </c>
      <c r="E32" s="149"/>
      <c r="H32" s="194">
        <v>3</v>
      </c>
      <c r="I32" s="195">
        <f t="shared" si="0"/>
        <v>0</v>
      </c>
    </row>
    <row r="33" spans="2:9" s="5" customFormat="1" ht="13" customHeight="1" x14ac:dyDescent="0.35">
      <c r="B33" s="90" t="s">
        <v>82</v>
      </c>
      <c r="C33" s="148" t="s">
        <v>69</v>
      </c>
      <c r="D33" s="90" t="s">
        <v>223</v>
      </c>
      <c r="E33" s="149"/>
      <c r="H33" s="194">
        <v>3</v>
      </c>
      <c r="I33" s="195">
        <f t="shared" si="0"/>
        <v>0</v>
      </c>
    </row>
    <row r="34" spans="2:9" s="5" customFormat="1" ht="13" customHeight="1" x14ac:dyDescent="0.35">
      <c r="B34" s="90" t="s">
        <v>83</v>
      </c>
      <c r="C34" s="148" t="s">
        <v>71</v>
      </c>
      <c r="D34" s="90" t="s">
        <v>223</v>
      </c>
      <c r="E34" s="149"/>
      <c r="H34" s="194">
        <v>3</v>
      </c>
      <c r="I34" s="195">
        <f t="shared" si="0"/>
        <v>0</v>
      </c>
    </row>
    <row r="35" spans="2:9" ht="13" customHeight="1" x14ac:dyDescent="0.35">
      <c r="B35" s="144" t="s">
        <v>84</v>
      </c>
      <c r="C35" s="151" t="s">
        <v>85</v>
      </c>
      <c r="D35" s="152"/>
      <c r="E35" s="153"/>
      <c r="H35" s="198"/>
      <c r="I35" s="199"/>
    </row>
    <row r="36" spans="2:9" ht="13" customHeight="1" x14ac:dyDescent="0.35">
      <c r="B36" s="154" t="s">
        <v>86</v>
      </c>
      <c r="C36" s="155" t="s">
        <v>53</v>
      </c>
      <c r="D36" s="154" t="s">
        <v>223</v>
      </c>
      <c r="E36" s="156"/>
      <c r="H36" s="194">
        <v>3</v>
      </c>
      <c r="I36" s="195">
        <f t="shared" si="0"/>
        <v>0</v>
      </c>
    </row>
    <row r="37" spans="2:9" ht="13" customHeight="1" x14ac:dyDescent="0.35">
      <c r="B37" s="154" t="s">
        <v>87</v>
      </c>
      <c r="C37" s="155" t="s">
        <v>55</v>
      </c>
      <c r="D37" s="154" t="s">
        <v>223</v>
      </c>
      <c r="E37" s="156"/>
      <c r="H37" s="194">
        <v>3</v>
      </c>
      <c r="I37" s="195">
        <f t="shared" si="0"/>
        <v>0</v>
      </c>
    </row>
    <row r="38" spans="2:9" ht="13" customHeight="1" x14ac:dyDescent="0.35">
      <c r="B38" s="154" t="s">
        <v>88</v>
      </c>
      <c r="C38" s="155" t="s">
        <v>57</v>
      </c>
      <c r="D38" s="154" t="s">
        <v>223</v>
      </c>
      <c r="E38" s="156"/>
      <c r="H38" s="194">
        <v>3</v>
      </c>
      <c r="I38" s="195">
        <f t="shared" si="0"/>
        <v>0</v>
      </c>
    </row>
    <row r="39" spans="2:9" ht="13" customHeight="1" x14ac:dyDescent="0.35">
      <c r="B39" s="154" t="s">
        <v>89</v>
      </c>
      <c r="C39" s="155" t="s">
        <v>59</v>
      </c>
      <c r="D39" s="154" t="s">
        <v>223</v>
      </c>
      <c r="E39" s="156"/>
      <c r="H39" s="194">
        <v>3</v>
      </c>
      <c r="I39" s="195">
        <f t="shared" si="0"/>
        <v>0</v>
      </c>
    </row>
    <row r="40" spans="2:9" ht="13" customHeight="1" x14ac:dyDescent="0.35">
      <c r="B40" s="154" t="s">
        <v>90</v>
      </c>
      <c r="C40" s="155" t="s">
        <v>61</v>
      </c>
      <c r="D40" s="154" t="s">
        <v>223</v>
      </c>
      <c r="E40" s="156"/>
      <c r="H40" s="194">
        <v>3</v>
      </c>
      <c r="I40" s="195">
        <f t="shared" si="0"/>
        <v>0</v>
      </c>
    </row>
    <row r="41" spans="2:9" ht="13" customHeight="1" x14ac:dyDescent="0.35">
      <c r="B41" s="154" t="s">
        <v>91</v>
      </c>
      <c r="C41" s="155" t="s">
        <v>63</v>
      </c>
      <c r="D41" s="154" t="s">
        <v>223</v>
      </c>
      <c r="E41" s="156"/>
      <c r="H41" s="194">
        <v>3</v>
      </c>
      <c r="I41" s="195">
        <f t="shared" si="0"/>
        <v>0</v>
      </c>
    </row>
    <row r="42" spans="2:9" ht="13" customHeight="1" x14ac:dyDescent="0.35">
      <c r="B42" s="154" t="s">
        <v>92</v>
      </c>
      <c r="C42" s="155" t="s">
        <v>65</v>
      </c>
      <c r="D42" s="154" t="s">
        <v>223</v>
      </c>
      <c r="E42" s="156"/>
      <c r="H42" s="194">
        <v>3</v>
      </c>
      <c r="I42" s="195">
        <f t="shared" si="0"/>
        <v>0</v>
      </c>
    </row>
    <row r="43" spans="2:9" ht="13" customHeight="1" x14ac:dyDescent="0.35">
      <c r="B43" s="154" t="s">
        <v>93</v>
      </c>
      <c r="C43" s="155" t="s">
        <v>67</v>
      </c>
      <c r="D43" s="154" t="s">
        <v>223</v>
      </c>
      <c r="E43" s="156"/>
      <c r="H43" s="194">
        <v>3</v>
      </c>
      <c r="I43" s="195">
        <f t="shared" si="0"/>
        <v>0</v>
      </c>
    </row>
    <row r="44" spans="2:9" ht="13" customHeight="1" x14ac:dyDescent="0.35">
      <c r="B44" s="154" t="s">
        <v>94</v>
      </c>
      <c r="C44" s="155" t="s">
        <v>69</v>
      </c>
      <c r="D44" s="154" t="s">
        <v>223</v>
      </c>
      <c r="E44" s="156"/>
      <c r="H44" s="194">
        <v>3</v>
      </c>
      <c r="I44" s="195">
        <f t="shared" si="0"/>
        <v>0</v>
      </c>
    </row>
    <row r="45" spans="2:9" ht="13" customHeight="1" x14ac:dyDescent="0.35">
      <c r="B45" s="154" t="s">
        <v>95</v>
      </c>
      <c r="C45" s="155" t="s">
        <v>71</v>
      </c>
      <c r="D45" s="154" t="s">
        <v>223</v>
      </c>
      <c r="E45" s="156"/>
      <c r="H45" s="194">
        <v>3</v>
      </c>
      <c r="I45" s="195">
        <f t="shared" si="0"/>
        <v>0</v>
      </c>
    </row>
    <row r="46" spans="2:9" s="17" customFormat="1" ht="13" customHeight="1" x14ac:dyDescent="0.35">
      <c r="B46" s="150" t="s">
        <v>96</v>
      </c>
      <c r="C46" s="145" t="s">
        <v>97</v>
      </c>
      <c r="D46" s="146"/>
      <c r="E46" s="147"/>
      <c r="H46" s="200"/>
      <c r="I46" s="199"/>
    </row>
    <row r="47" spans="2:9" s="17" customFormat="1" ht="13" customHeight="1" x14ac:dyDescent="0.35">
      <c r="B47" s="90" t="s">
        <v>98</v>
      </c>
      <c r="C47" s="148" t="s">
        <v>53</v>
      </c>
      <c r="D47" s="90" t="s">
        <v>223</v>
      </c>
      <c r="E47" s="149"/>
      <c r="H47" s="194">
        <v>3</v>
      </c>
      <c r="I47" s="195">
        <f t="shared" si="0"/>
        <v>0</v>
      </c>
    </row>
    <row r="48" spans="2:9" s="17" customFormat="1" ht="13" customHeight="1" x14ac:dyDescent="0.35">
      <c r="B48" s="90" t="s">
        <v>99</v>
      </c>
      <c r="C48" s="148" t="s">
        <v>55</v>
      </c>
      <c r="D48" s="90" t="s">
        <v>223</v>
      </c>
      <c r="E48" s="149"/>
      <c r="H48" s="194">
        <v>3</v>
      </c>
      <c r="I48" s="195">
        <f t="shared" si="0"/>
        <v>0</v>
      </c>
    </row>
    <row r="49" spans="2:9" s="17" customFormat="1" ht="13" customHeight="1" x14ac:dyDescent="0.35">
      <c r="B49" s="90" t="s">
        <v>100</v>
      </c>
      <c r="C49" s="148" t="s">
        <v>57</v>
      </c>
      <c r="D49" s="90" t="s">
        <v>223</v>
      </c>
      <c r="E49" s="149"/>
      <c r="H49" s="194">
        <v>3</v>
      </c>
      <c r="I49" s="195">
        <f t="shared" si="0"/>
        <v>0</v>
      </c>
    </row>
    <row r="50" spans="2:9" s="17" customFormat="1" ht="13" customHeight="1" x14ac:dyDescent="0.35">
      <c r="B50" s="90" t="s">
        <v>101</v>
      </c>
      <c r="C50" s="148" t="s">
        <v>59</v>
      </c>
      <c r="D50" s="90" t="s">
        <v>223</v>
      </c>
      <c r="E50" s="149"/>
      <c r="H50" s="194">
        <v>3</v>
      </c>
      <c r="I50" s="195">
        <f t="shared" si="0"/>
        <v>0</v>
      </c>
    </row>
    <row r="51" spans="2:9" s="17" customFormat="1" ht="13" customHeight="1" x14ac:dyDescent="0.35">
      <c r="B51" s="90" t="s">
        <v>102</v>
      </c>
      <c r="C51" s="148" t="s">
        <v>61</v>
      </c>
      <c r="D51" s="90" t="s">
        <v>223</v>
      </c>
      <c r="E51" s="149"/>
      <c r="H51" s="194">
        <v>3</v>
      </c>
      <c r="I51" s="195">
        <f t="shared" si="0"/>
        <v>0</v>
      </c>
    </row>
    <row r="52" spans="2:9" s="17" customFormat="1" ht="13" customHeight="1" x14ac:dyDescent="0.35">
      <c r="B52" s="90" t="s">
        <v>103</v>
      </c>
      <c r="C52" s="148" t="s">
        <v>63</v>
      </c>
      <c r="D52" s="90" t="s">
        <v>223</v>
      </c>
      <c r="E52" s="149"/>
      <c r="H52" s="194">
        <v>3</v>
      </c>
      <c r="I52" s="195">
        <f t="shared" si="0"/>
        <v>0</v>
      </c>
    </row>
    <row r="53" spans="2:9" s="17" customFormat="1" ht="13" customHeight="1" x14ac:dyDescent="0.35">
      <c r="B53" s="90" t="s">
        <v>104</v>
      </c>
      <c r="C53" s="148" t="s">
        <v>65</v>
      </c>
      <c r="D53" s="90" t="s">
        <v>223</v>
      </c>
      <c r="E53" s="149"/>
      <c r="H53" s="194">
        <v>3</v>
      </c>
      <c r="I53" s="195">
        <f t="shared" si="0"/>
        <v>0</v>
      </c>
    </row>
    <row r="54" spans="2:9" s="17" customFormat="1" ht="13" customHeight="1" x14ac:dyDescent="0.35">
      <c r="B54" s="90" t="s">
        <v>105</v>
      </c>
      <c r="C54" s="148" t="s">
        <v>67</v>
      </c>
      <c r="D54" s="90" t="s">
        <v>223</v>
      </c>
      <c r="E54" s="149"/>
      <c r="H54" s="194">
        <v>3</v>
      </c>
      <c r="I54" s="195">
        <f t="shared" si="0"/>
        <v>0</v>
      </c>
    </row>
    <row r="55" spans="2:9" s="17" customFormat="1" ht="13" customHeight="1" x14ac:dyDescent="0.35">
      <c r="B55" s="90" t="s">
        <v>106</v>
      </c>
      <c r="C55" s="148" t="s">
        <v>69</v>
      </c>
      <c r="D55" s="90" t="s">
        <v>223</v>
      </c>
      <c r="E55" s="149"/>
      <c r="H55" s="194">
        <v>3</v>
      </c>
      <c r="I55" s="195">
        <f t="shared" si="0"/>
        <v>0</v>
      </c>
    </row>
    <row r="56" spans="2:9" s="17" customFormat="1" ht="13" customHeight="1" x14ac:dyDescent="0.35">
      <c r="B56" s="90" t="s">
        <v>107</v>
      </c>
      <c r="C56" s="148" t="s">
        <v>71</v>
      </c>
      <c r="D56" s="90" t="s">
        <v>223</v>
      </c>
      <c r="E56" s="149"/>
      <c r="H56" s="194">
        <v>3</v>
      </c>
      <c r="I56" s="195">
        <f t="shared" si="0"/>
        <v>0</v>
      </c>
    </row>
    <row r="57" spans="2:9" s="17" customFormat="1" ht="13" customHeight="1" x14ac:dyDescent="0.35">
      <c r="B57" s="150" t="s">
        <v>108</v>
      </c>
      <c r="C57" s="145" t="s">
        <v>109</v>
      </c>
      <c r="D57" s="146"/>
      <c r="E57" s="147"/>
      <c r="H57" s="200"/>
      <c r="I57" s="199"/>
    </row>
    <row r="58" spans="2:9" s="17" customFormat="1" ht="13" customHeight="1" x14ac:dyDescent="0.35">
      <c r="B58" s="90" t="s">
        <v>110</v>
      </c>
      <c r="C58" s="148" t="s">
        <v>53</v>
      </c>
      <c r="D58" s="90" t="s">
        <v>223</v>
      </c>
      <c r="E58" s="149"/>
      <c r="H58" s="194">
        <v>3</v>
      </c>
      <c r="I58" s="195">
        <f t="shared" si="0"/>
        <v>0</v>
      </c>
    </row>
    <row r="59" spans="2:9" s="17" customFormat="1" ht="13" customHeight="1" x14ac:dyDescent="0.35">
      <c r="B59" s="90" t="s">
        <v>111</v>
      </c>
      <c r="C59" s="148" t="s">
        <v>55</v>
      </c>
      <c r="D59" s="90" t="s">
        <v>223</v>
      </c>
      <c r="E59" s="149"/>
      <c r="H59" s="194">
        <v>3</v>
      </c>
      <c r="I59" s="195">
        <f t="shared" si="0"/>
        <v>0</v>
      </c>
    </row>
    <row r="60" spans="2:9" s="17" customFormat="1" ht="13" customHeight="1" x14ac:dyDescent="0.35">
      <c r="B60" s="90" t="s">
        <v>112</v>
      </c>
      <c r="C60" s="148" t="s">
        <v>57</v>
      </c>
      <c r="D60" s="90" t="s">
        <v>223</v>
      </c>
      <c r="E60" s="149"/>
      <c r="H60" s="194">
        <v>3</v>
      </c>
      <c r="I60" s="195">
        <f t="shared" si="0"/>
        <v>0</v>
      </c>
    </row>
    <row r="61" spans="2:9" s="17" customFormat="1" ht="13" customHeight="1" x14ac:dyDescent="0.35">
      <c r="B61" s="90" t="s">
        <v>113</v>
      </c>
      <c r="C61" s="148" t="s">
        <v>59</v>
      </c>
      <c r="D61" s="90" t="s">
        <v>223</v>
      </c>
      <c r="E61" s="149"/>
      <c r="H61" s="194">
        <v>3</v>
      </c>
      <c r="I61" s="195">
        <f t="shared" si="0"/>
        <v>0</v>
      </c>
    </row>
    <row r="62" spans="2:9" s="17" customFormat="1" ht="13" customHeight="1" x14ac:dyDescent="0.35">
      <c r="B62" s="90" t="s">
        <v>114</v>
      </c>
      <c r="C62" s="148" t="s">
        <v>61</v>
      </c>
      <c r="D62" s="90" t="s">
        <v>223</v>
      </c>
      <c r="E62" s="149"/>
      <c r="H62" s="194">
        <v>3</v>
      </c>
      <c r="I62" s="195">
        <f t="shared" si="0"/>
        <v>0</v>
      </c>
    </row>
    <row r="63" spans="2:9" s="17" customFormat="1" ht="13" customHeight="1" x14ac:dyDescent="0.35">
      <c r="B63" s="90" t="s">
        <v>115</v>
      </c>
      <c r="C63" s="148" t="s">
        <v>63</v>
      </c>
      <c r="D63" s="90" t="s">
        <v>223</v>
      </c>
      <c r="E63" s="149"/>
      <c r="H63" s="194">
        <v>3</v>
      </c>
      <c r="I63" s="195">
        <f t="shared" si="0"/>
        <v>0</v>
      </c>
    </row>
    <row r="64" spans="2:9" s="17" customFormat="1" ht="13" customHeight="1" x14ac:dyDescent="0.35">
      <c r="B64" s="90" t="s">
        <v>116</v>
      </c>
      <c r="C64" s="148" t="s">
        <v>65</v>
      </c>
      <c r="D64" s="90" t="s">
        <v>223</v>
      </c>
      <c r="E64" s="149"/>
      <c r="H64" s="194">
        <v>3</v>
      </c>
      <c r="I64" s="195">
        <f t="shared" si="0"/>
        <v>0</v>
      </c>
    </row>
    <row r="65" spans="2:9" s="17" customFormat="1" ht="13" customHeight="1" x14ac:dyDescent="0.35">
      <c r="B65" s="90" t="s">
        <v>117</v>
      </c>
      <c r="C65" s="148" t="s">
        <v>67</v>
      </c>
      <c r="D65" s="90" t="s">
        <v>223</v>
      </c>
      <c r="E65" s="149"/>
      <c r="H65" s="194">
        <v>3</v>
      </c>
      <c r="I65" s="195">
        <f t="shared" si="0"/>
        <v>0</v>
      </c>
    </row>
    <row r="66" spans="2:9" s="17" customFormat="1" ht="13" customHeight="1" x14ac:dyDescent="0.35">
      <c r="B66" s="90" t="s">
        <v>118</v>
      </c>
      <c r="C66" s="148" t="s">
        <v>69</v>
      </c>
      <c r="D66" s="90" t="s">
        <v>223</v>
      </c>
      <c r="E66" s="149"/>
      <c r="H66" s="194">
        <v>3</v>
      </c>
      <c r="I66" s="195">
        <f t="shared" si="0"/>
        <v>0</v>
      </c>
    </row>
    <row r="67" spans="2:9" s="17" customFormat="1" ht="13" customHeight="1" x14ac:dyDescent="0.35">
      <c r="B67" s="90" t="s">
        <v>119</v>
      </c>
      <c r="C67" s="148" t="s">
        <v>71</v>
      </c>
      <c r="D67" s="90" t="s">
        <v>223</v>
      </c>
      <c r="E67" s="149"/>
      <c r="H67" s="194">
        <v>3</v>
      </c>
      <c r="I67" s="195">
        <f t="shared" si="0"/>
        <v>0</v>
      </c>
    </row>
    <row r="68" spans="2:9" s="5" customFormat="1" ht="40" customHeight="1" x14ac:dyDescent="0.35">
      <c r="B68" s="132">
        <v>2</v>
      </c>
      <c r="C68" s="133" t="s">
        <v>120</v>
      </c>
      <c r="D68" s="134"/>
      <c r="E68" s="135"/>
      <c r="H68" s="201"/>
      <c r="I68" s="202"/>
    </row>
    <row r="69" spans="2:9" s="17" customFormat="1" ht="13" customHeight="1" x14ac:dyDescent="0.35">
      <c r="B69" s="150" t="s">
        <v>121</v>
      </c>
      <c r="C69" s="145" t="s">
        <v>122</v>
      </c>
      <c r="D69" s="146"/>
      <c r="E69" s="147"/>
      <c r="H69" s="200"/>
      <c r="I69" s="199"/>
    </row>
    <row r="70" spans="2:9" s="17" customFormat="1" ht="13" customHeight="1" x14ac:dyDescent="0.35">
      <c r="B70" s="90" t="s">
        <v>123</v>
      </c>
      <c r="C70" s="148" t="s">
        <v>53</v>
      </c>
      <c r="D70" s="90" t="s">
        <v>223</v>
      </c>
      <c r="E70" s="149"/>
      <c r="H70" s="194">
        <v>3</v>
      </c>
      <c r="I70" s="195">
        <f t="shared" si="0"/>
        <v>0</v>
      </c>
    </row>
    <row r="71" spans="2:9" s="17" customFormat="1" ht="13" customHeight="1" x14ac:dyDescent="0.35">
      <c r="B71" s="90" t="s">
        <v>124</v>
      </c>
      <c r="C71" s="148" t="s">
        <v>55</v>
      </c>
      <c r="D71" s="90" t="s">
        <v>223</v>
      </c>
      <c r="E71" s="149"/>
      <c r="H71" s="194">
        <v>3</v>
      </c>
      <c r="I71" s="195">
        <f t="shared" si="0"/>
        <v>0</v>
      </c>
    </row>
    <row r="72" spans="2:9" s="17" customFormat="1" ht="13" customHeight="1" x14ac:dyDescent="0.35">
      <c r="B72" s="90" t="s">
        <v>125</v>
      </c>
      <c r="C72" s="148" t="s">
        <v>57</v>
      </c>
      <c r="D72" s="90" t="s">
        <v>223</v>
      </c>
      <c r="E72" s="149"/>
      <c r="H72" s="194">
        <v>3</v>
      </c>
      <c r="I72" s="195">
        <f t="shared" si="0"/>
        <v>0</v>
      </c>
    </row>
    <row r="73" spans="2:9" s="17" customFormat="1" ht="13" customHeight="1" x14ac:dyDescent="0.35">
      <c r="B73" s="90" t="s">
        <v>126</v>
      </c>
      <c r="C73" s="148" t="s">
        <v>59</v>
      </c>
      <c r="D73" s="90" t="s">
        <v>223</v>
      </c>
      <c r="E73" s="149"/>
      <c r="H73" s="194">
        <v>3</v>
      </c>
      <c r="I73" s="195">
        <f t="shared" si="0"/>
        <v>0</v>
      </c>
    </row>
    <row r="74" spans="2:9" s="17" customFormat="1" ht="13" customHeight="1" x14ac:dyDescent="0.35">
      <c r="B74" s="90" t="s">
        <v>127</v>
      </c>
      <c r="C74" s="148" t="s">
        <v>61</v>
      </c>
      <c r="D74" s="90" t="s">
        <v>223</v>
      </c>
      <c r="E74" s="149"/>
      <c r="H74" s="194">
        <v>3</v>
      </c>
      <c r="I74" s="195">
        <f t="shared" si="0"/>
        <v>0</v>
      </c>
    </row>
    <row r="75" spans="2:9" s="17" customFormat="1" ht="13" customHeight="1" x14ac:dyDescent="0.35">
      <c r="B75" s="90" t="s">
        <v>128</v>
      </c>
      <c r="C75" s="148" t="s">
        <v>63</v>
      </c>
      <c r="D75" s="90" t="s">
        <v>223</v>
      </c>
      <c r="E75" s="149"/>
      <c r="H75" s="194">
        <v>3</v>
      </c>
      <c r="I75" s="195">
        <f t="shared" si="0"/>
        <v>0</v>
      </c>
    </row>
    <row r="76" spans="2:9" s="17" customFormat="1" ht="13" customHeight="1" x14ac:dyDescent="0.35">
      <c r="B76" s="90" t="s">
        <v>129</v>
      </c>
      <c r="C76" s="148" t="s">
        <v>65</v>
      </c>
      <c r="D76" s="90" t="s">
        <v>223</v>
      </c>
      <c r="E76" s="149"/>
      <c r="H76" s="194">
        <v>3</v>
      </c>
      <c r="I76" s="195">
        <f t="shared" si="0"/>
        <v>0</v>
      </c>
    </row>
    <row r="77" spans="2:9" s="17" customFormat="1" ht="13" customHeight="1" x14ac:dyDescent="0.35">
      <c r="B77" s="90" t="s">
        <v>130</v>
      </c>
      <c r="C77" s="148" t="s">
        <v>67</v>
      </c>
      <c r="D77" s="90" t="s">
        <v>223</v>
      </c>
      <c r="E77" s="149"/>
      <c r="H77" s="194">
        <v>3</v>
      </c>
      <c r="I77" s="195">
        <f t="shared" si="0"/>
        <v>0</v>
      </c>
    </row>
    <row r="78" spans="2:9" s="17" customFormat="1" ht="13" customHeight="1" x14ac:dyDescent="0.35">
      <c r="B78" s="90" t="s">
        <v>131</v>
      </c>
      <c r="C78" s="148" t="s">
        <v>69</v>
      </c>
      <c r="D78" s="90" t="s">
        <v>223</v>
      </c>
      <c r="E78" s="149"/>
      <c r="H78" s="194">
        <v>3</v>
      </c>
      <c r="I78" s="195">
        <f t="shared" si="0"/>
        <v>0</v>
      </c>
    </row>
    <row r="79" spans="2:9" s="17" customFormat="1" ht="13" customHeight="1" x14ac:dyDescent="0.35">
      <c r="B79" s="90" t="s">
        <v>132</v>
      </c>
      <c r="C79" s="148" t="s">
        <v>71</v>
      </c>
      <c r="D79" s="90" t="s">
        <v>223</v>
      </c>
      <c r="E79" s="149"/>
      <c r="H79" s="194">
        <v>3</v>
      </c>
      <c r="I79" s="195">
        <f t="shared" ref="I79:I142" si="1">IFERROR(H79*E79,0)</f>
        <v>0</v>
      </c>
    </row>
    <row r="80" spans="2:9" s="17" customFormat="1" ht="13" customHeight="1" x14ac:dyDescent="0.35">
      <c r="B80" s="150" t="s">
        <v>133</v>
      </c>
      <c r="C80" s="145" t="s">
        <v>134</v>
      </c>
      <c r="D80" s="146"/>
      <c r="E80" s="147"/>
      <c r="H80" s="200"/>
      <c r="I80" s="199"/>
    </row>
    <row r="81" spans="2:9" s="17" customFormat="1" ht="13" customHeight="1" x14ac:dyDescent="0.35">
      <c r="B81" s="90" t="s">
        <v>135</v>
      </c>
      <c r="C81" s="148" t="s">
        <v>53</v>
      </c>
      <c r="D81" s="90" t="s">
        <v>223</v>
      </c>
      <c r="E81" s="149"/>
      <c r="H81" s="194">
        <v>3</v>
      </c>
      <c r="I81" s="195">
        <f t="shared" si="1"/>
        <v>0</v>
      </c>
    </row>
    <row r="82" spans="2:9" s="17" customFormat="1" ht="13" customHeight="1" x14ac:dyDescent="0.35">
      <c r="B82" s="90" t="s">
        <v>136</v>
      </c>
      <c r="C82" s="148" t="s">
        <v>55</v>
      </c>
      <c r="D82" s="90" t="s">
        <v>223</v>
      </c>
      <c r="E82" s="149"/>
      <c r="H82" s="194">
        <v>3</v>
      </c>
      <c r="I82" s="195">
        <f t="shared" si="1"/>
        <v>0</v>
      </c>
    </row>
    <row r="83" spans="2:9" s="17" customFormat="1" ht="13" customHeight="1" x14ac:dyDescent="0.35">
      <c r="B83" s="90" t="s">
        <v>137</v>
      </c>
      <c r="C83" s="148" t="s">
        <v>57</v>
      </c>
      <c r="D83" s="90" t="s">
        <v>223</v>
      </c>
      <c r="E83" s="149"/>
      <c r="H83" s="194">
        <v>3</v>
      </c>
      <c r="I83" s="195">
        <f t="shared" si="1"/>
        <v>0</v>
      </c>
    </row>
    <row r="84" spans="2:9" s="17" customFormat="1" ht="13" customHeight="1" x14ac:dyDescent="0.35">
      <c r="B84" s="90" t="s">
        <v>138</v>
      </c>
      <c r="C84" s="148" t="s">
        <v>59</v>
      </c>
      <c r="D84" s="90" t="s">
        <v>223</v>
      </c>
      <c r="E84" s="149"/>
      <c r="H84" s="194">
        <v>3</v>
      </c>
      <c r="I84" s="195">
        <f t="shared" si="1"/>
        <v>0</v>
      </c>
    </row>
    <row r="85" spans="2:9" s="17" customFormat="1" ht="13" customHeight="1" x14ac:dyDescent="0.35">
      <c r="B85" s="90" t="s">
        <v>139</v>
      </c>
      <c r="C85" s="148" t="s">
        <v>61</v>
      </c>
      <c r="D85" s="90" t="s">
        <v>223</v>
      </c>
      <c r="E85" s="149"/>
      <c r="H85" s="194">
        <v>3</v>
      </c>
      <c r="I85" s="195">
        <f t="shared" si="1"/>
        <v>0</v>
      </c>
    </row>
    <row r="86" spans="2:9" s="17" customFormat="1" ht="13" customHeight="1" x14ac:dyDescent="0.35">
      <c r="B86" s="90" t="s">
        <v>140</v>
      </c>
      <c r="C86" s="148" t="s">
        <v>63</v>
      </c>
      <c r="D86" s="90" t="s">
        <v>223</v>
      </c>
      <c r="E86" s="149"/>
      <c r="H86" s="194">
        <v>3</v>
      </c>
      <c r="I86" s="195">
        <f t="shared" si="1"/>
        <v>0</v>
      </c>
    </row>
    <row r="87" spans="2:9" s="17" customFormat="1" ht="13" customHeight="1" x14ac:dyDescent="0.35">
      <c r="B87" s="90" t="s">
        <v>141</v>
      </c>
      <c r="C87" s="148" t="s">
        <v>65</v>
      </c>
      <c r="D87" s="90" t="s">
        <v>223</v>
      </c>
      <c r="E87" s="149"/>
      <c r="H87" s="194">
        <v>3</v>
      </c>
      <c r="I87" s="195">
        <f t="shared" si="1"/>
        <v>0</v>
      </c>
    </row>
    <row r="88" spans="2:9" s="17" customFormat="1" ht="13" customHeight="1" x14ac:dyDescent="0.35">
      <c r="B88" s="90" t="s">
        <v>142</v>
      </c>
      <c r="C88" s="148" t="s">
        <v>67</v>
      </c>
      <c r="D88" s="90" t="s">
        <v>223</v>
      </c>
      <c r="E88" s="149"/>
      <c r="H88" s="194">
        <v>3</v>
      </c>
      <c r="I88" s="195">
        <f t="shared" si="1"/>
        <v>0</v>
      </c>
    </row>
    <row r="89" spans="2:9" s="17" customFormat="1" ht="13" customHeight="1" x14ac:dyDescent="0.35">
      <c r="B89" s="90" t="s">
        <v>143</v>
      </c>
      <c r="C89" s="148" t="s">
        <v>69</v>
      </c>
      <c r="D89" s="90" t="s">
        <v>223</v>
      </c>
      <c r="E89" s="149"/>
      <c r="H89" s="194">
        <v>3</v>
      </c>
      <c r="I89" s="195">
        <f t="shared" si="1"/>
        <v>0</v>
      </c>
    </row>
    <row r="90" spans="2:9" s="17" customFormat="1" ht="13" customHeight="1" x14ac:dyDescent="0.35">
      <c r="B90" s="90" t="s">
        <v>144</v>
      </c>
      <c r="C90" s="148" t="s">
        <v>71</v>
      </c>
      <c r="D90" s="90" t="s">
        <v>223</v>
      </c>
      <c r="E90" s="149"/>
      <c r="H90" s="194">
        <v>3</v>
      </c>
      <c r="I90" s="195">
        <f t="shared" si="1"/>
        <v>0</v>
      </c>
    </row>
    <row r="91" spans="2:9" s="5" customFormat="1" ht="40" customHeight="1" x14ac:dyDescent="0.35">
      <c r="B91" s="132">
        <v>3</v>
      </c>
      <c r="C91" s="133" t="s">
        <v>145</v>
      </c>
      <c r="D91" s="134"/>
      <c r="E91" s="135"/>
      <c r="H91" s="201"/>
      <c r="I91" s="202"/>
    </row>
    <row r="92" spans="2:9" s="17" customFormat="1" ht="13" customHeight="1" x14ac:dyDescent="0.35">
      <c r="B92" s="150" t="s">
        <v>146</v>
      </c>
      <c r="C92" s="145" t="s">
        <v>147</v>
      </c>
      <c r="D92" s="146"/>
      <c r="E92" s="147"/>
      <c r="H92" s="200"/>
      <c r="I92" s="199"/>
    </row>
    <row r="93" spans="2:9" s="17" customFormat="1" ht="13" customHeight="1" x14ac:dyDescent="0.35">
      <c r="B93" s="90" t="s">
        <v>148</v>
      </c>
      <c r="C93" s="148" t="s">
        <v>53</v>
      </c>
      <c r="D93" s="90" t="s">
        <v>43</v>
      </c>
      <c r="E93" s="149"/>
      <c r="H93" s="196">
        <v>5</v>
      </c>
      <c r="I93" s="195">
        <f t="shared" si="1"/>
        <v>0</v>
      </c>
    </row>
    <row r="94" spans="2:9" s="17" customFormat="1" ht="13" customHeight="1" x14ac:dyDescent="0.35">
      <c r="B94" s="90" t="s">
        <v>149</v>
      </c>
      <c r="C94" s="148" t="s">
        <v>55</v>
      </c>
      <c r="D94" s="90" t="s">
        <v>43</v>
      </c>
      <c r="E94" s="149"/>
      <c r="H94" s="196">
        <v>5</v>
      </c>
      <c r="I94" s="195">
        <f t="shared" si="1"/>
        <v>0</v>
      </c>
    </row>
    <row r="95" spans="2:9" s="17" customFormat="1" ht="13" customHeight="1" x14ac:dyDescent="0.35">
      <c r="B95" s="90" t="s">
        <v>150</v>
      </c>
      <c r="C95" s="148" t="s">
        <v>57</v>
      </c>
      <c r="D95" s="90" t="s">
        <v>43</v>
      </c>
      <c r="E95" s="149"/>
      <c r="H95" s="196">
        <v>5</v>
      </c>
      <c r="I95" s="195">
        <f t="shared" si="1"/>
        <v>0</v>
      </c>
    </row>
    <row r="96" spans="2:9" s="17" customFormat="1" ht="13" customHeight="1" x14ac:dyDescent="0.35">
      <c r="B96" s="90" t="s">
        <v>151</v>
      </c>
      <c r="C96" s="148" t="s">
        <v>59</v>
      </c>
      <c r="D96" s="90" t="s">
        <v>43</v>
      </c>
      <c r="E96" s="149"/>
      <c r="H96" s="196">
        <v>5</v>
      </c>
      <c r="I96" s="195">
        <f t="shared" si="1"/>
        <v>0</v>
      </c>
    </row>
    <row r="97" spans="2:9" s="17" customFormat="1" ht="13" customHeight="1" x14ac:dyDescent="0.35">
      <c r="B97" s="90" t="s">
        <v>152</v>
      </c>
      <c r="C97" s="148" t="s">
        <v>61</v>
      </c>
      <c r="D97" s="90" t="s">
        <v>43</v>
      </c>
      <c r="E97" s="149"/>
      <c r="H97" s="196">
        <v>5</v>
      </c>
      <c r="I97" s="195">
        <f t="shared" si="1"/>
        <v>0</v>
      </c>
    </row>
    <row r="98" spans="2:9" s="17" customFormat="1" ht="13" customHeight="1" x14ac:dyDescent="0.35">
      <c r="B98" s="90" t="s">
        <v>153</v>
      </c>
      <c r="C98" s="148" t="s">
        <v>63</v>
      </c>
      <c r="D98" s="90" t="s">
        <v>43</v>
      </c>
      <c r="E98" s="149"/>
      <c r="H98" s="196">
        <v>5</v>
      </c>
      <c r="I98" s="195">
        <f t="shared" si="1"/>
        <v>0</v>
      </c>
    </row>
    <row r="99" spans="2:9" s="17" customFormat="1" ht="13" customHeight="1" x14ac:dyDescent="0.35">
      <c r="B99" s="90" t="s">
        <v>154</v>
      </c>
      <c r="C99" s="148" t="s">
        <v>65</v>
      </c>
      <c r="D99" s="90" t="s">
        <v>43</v>
      </c>
      <c r="E99" s="149"/>
      <c r="H99" s="196">
        <v>5</v>
      </c>
      <c r="I99" s="195">
        <f t="shared" si="1"/>
        <v>0</v>
      </c>
    </row>
    <row r="100" spans="2:9" s="17" customFormat="1" ht="13" customHeight="1" x14ac:dyDescent="0.35">
      <c r="B100" s="90" t="s">
        <v>155</v>
      </c>
      <c r="C100" s="148" t="s">
        <v>67</v>
      </c>
      <c r="D100" s="90" t="s">
        <v>43</v>
      </c>
      <c r="E100" s="149"/>
      <c r="H100" s="196">
        <v>5</v>
      </c>
      <c r="I100" s="195">
        <f t="shared" si="1"/>
        <v>0</v>
      </c>
    </row>
    <row r="101" spans="2:9" s="17" customFormat="1" ht="13" customHeight="1" x14ac:dyDescent="0.35">
      <c r="B101" s="90" t="s">
        <v>156</v>
      </c>
      <c r="C101" s="148" t="s">
        <v>69</v>
      </c>
      <c r="D101" s="90" t="s">
        <v>43</v>
      </c>
      <c r="E101" s="149"/>
      <c r="H101" s="196">
        <v>5</v>
      </c>
      <c r="I101" s="195">
        <f t="shared" si="1"/>
        <v>0</v>
      </c>
    </row>
    <row r="102" spans="2:9" s="17" customFormat="1" ht="13" customHeight="1" x14ac:dyDescent="0.35">
      <c r="B102" s="90" t="s">
        <v>157</v>
      </c>
      <c r="C102" s="148" t="s">
        <v>71</v>
      </c>
      <c r="D102" s="90" t="s">
        <v>43</v>
      </c>
      <c r="E102" s="149"/>
      <c r="H102" s="196">
        <v>5</v>
      </c>
      <c r="I102" s="195">
        <f t="shared" si="1"/>
        <v>0</v>
      </c>
    </row>
    <row r="103" spans="2:9" s="17" customFormat="1" ht="13" customHeight="1" x14ac:dyDescent="0.35">
      <c r="B103" s="150" t="s">
        <v>158</v>
      </c>
      <c r="C103" s="145" t="s">
        <v>159</v>
      </c>
      <c r="D103" s="146"/>
      <c r="E103" s="147"/>
      <c r="H103" s="200"/>
      <c r="I103" s="199"/>
    </row>
    <row r="104" spans="2:9" s="17" customFormat="1" ht="13" customHeight="1" x14ac:dyDescent="0.35">
      <c r="B104" s="90" t="s">
        <v>160</v>
      </c>
      <c r="C104" s="148" t="s">
        <v>53</v>
      </c>
      <c r="D104" s="90" t="s">
        <v>43</v>
      </c>
      <c r="E104" s="149"/>
      <c r="H104" s="196">
        <v>5</v>
      </c>
      <c r="I104" s="195">
        <f t="shared" si="1"/>
        <v>0</v>
      </c>
    </row>
    <row r="105" spans="2:9" s="17" customFormat="1" ht="13" customHeight="1" x14ac:dyDescent="0.35">
      <c r="B105" s="90" t="s">
        <v>161</v>
      </c>
      <c r="C105" s="148" t="s">
        <v>55</v>
      </c>
      <c r="D105" s="90" t="s">
        <v>43</v>
      </c>
      <c r="E105" s="149"/>
      <c r="H105" s="196">
        <v>5</v>
      </c>
      <c r="I105" s="195">
        <f t="shared" si="1"/>
        <v>0</v>
      </c>
    </row>
    <row r="106" spans="2:9" s="17" customFormat="1" ht="13" customHeight="1" x14ac:dyDescent="0.35">
      <c r="B106" s="90" t="s">
        <v>162</v>
      </c>
      <c r="C106" s="148" t="s">
        <v>57</v>
      </c>
      <c r="D106" s="90" t="s">
        <v>43</v>
      </c>
      <c r="E106" s="149"/>
      <c r="H106" s="196">
        <v>5</v>
      </c>
      <c r="I106" s="195">
        <f t="shared" si="1"/>
        <v>0</v>
      </c>
    </row>
    <row r="107" spans="2:9" s="17" customFormat="1" ht="13" customHeight="1" x14ac:dyDescent="0.35">
      <c r="B107" s="90" t="s">
        <v>163</v>
      </c>
      <c r="C107" s="148" t="s">
        <v>59</v>
      </c>
      <c r="D107" s="90" t="s">
        <v>43</v>
      </c>
      <c r="E107" s="149"/>
      <c r="H107" s="196">
        <v>5</v>
      </c>
      <c r="I107" s="195">
        <f t="shared" si="1"/>
        <v>0</v>
      </c>
    </row>
    <row r="108" spans="2:9" s="17" customFormat="1" ht="13" customHeight="1" x14ac:dyDescent="0.35">
      <c r="B108" s="90" t="s">
        <v>164</v>
      </c>
      <c r="C108" s="148" t="s">
        <v>61</v>
      </c>
      <c r="D108" s="90" t="s">
        <v>43</v>
      </c>
      <c r="E108" s="149"/>
      <c r="H108" s="196">
        <v>5</v>
      </c>
      <c r="I108" s="195">
        <f t="shared" si="1"/>
        <v>0</v>
      </c>
    </row>
    <row r="109" spans="2:9" s="17" customFormat="1" ht="13" customHeight="1" x14ac:dyDescent="0.35">
      <c r="B109" s="90" t="s">
        <v>165</v>
      </c>
      <c r="C109" s="148" t="s">
        <v>63</v>
      </c>
      <c r="D109" s="90" t="s">
        <v>43</v>
      </c>
      <c r="E109" s="149"/>
      <c r="H109" s="196">
        <v>5</v>
      </c>
      <c r="I109" s="195">
        <f t="shared" si="1"/>
        <v>0</v>
      </c>
    </row>
    <row r="110" spans="2:9" s="17" customFormat="1" ht="13" customHeight="1" x14ac:dyDescent="0.35">
      <c r="B110" s="90" t="s">
        <v>166</v>
      </c>
      <c r="C110" s="148" t="s">
        <v>65</v>
      </c>
      <c r="D110" s="90" t="s">
        <v>43</v>
      </c>
      <c r="E110" s="149"/>
      <c r="H110" s="196">
        <v>5</v>
      </c>
      <c r="I110" s="195">
        <f t="shared" si="1"/>
        <v>0</v>
      </c>
    </row>
    <row r="111" spans="2:9" s="17" customFormat="1" ht="13" customHeight="1" x14ac:dyDescent="0.35">
      <c r="B111" s="90" t="s">
        <v>167</v>
      </c>
      <c r="C111" s="148" t="s">
        <v>67</v>
      </c>
      <c r="D111" s="90" t="s">
        <v>43</v>
      </c>
      <c r="E111" s="149"/>
      <c r="H111" s="196">
        <v>5</v>
      </c>
      <c r="I111" s="195">
        <f t="shared" si="1"/>
        <v>0</v>
      </c>
    </row>
    <row r="112" spans="2:9" s="17" customFormat="1" ht="13" customHeight="1" x14ac:dyDescent="0.35">
      <c r="B112" s="90" t="s">
        <v>168</v>
      </c>
      <c r="C112" s="148" t="s">
        <v>69</v>
      </c>
      <c r="D112" s="90" t="s">
        <v>43</v>
      </c>
      <c r="E112" s="149"/>
      <c r="H112" s="196">
        <v>5</v>
      </c>
      <c r="I112" s="195">
        <f t="shared" si="1"/>
        <v>0</v>
      </c>
    </row>
    <row r="113" spans="2:9" s="17" customFormat="1" ht="13" customHeight="1" x14ac:dyDescent="0.35">
      <c r="B113" s="90" t="s">
        <v>169</v>
      </c>
      <c r="C113" s="148" t="s">
        <v>71</v>
      </c>
      <c r="D113" s="90" t="s">
        <v>43</v>
      </c>
      <c r="E113" s="149"/>
      <c r="H113" s="196">
        <v>5</v>
      </c>
      <c r="I113" s="195">
        <f t="shared" si="1"/>
        <v>0</v>
      </c>
    </row>
    <row r="114" spans="2:9" s="17" customFormat="1" ht="13" customHeight="1" x14ac:dyDescent="0.35">
      <c r="B114" s="150" t="s">
        <v>170</v>
      </c>
      <c r="C114" s="145" t="s">
        <v>171</v>
      </c>
      <c r="D114" s="146"/>
      <c r="E114" s="147"/>
      <c r="H114" s="200"/>
      <c r="I114" s="199"/>
    </row>
    <row r="115" spans="2:9" s="17" customFormat="1" ht="13" customHeight="1" x14ac:dyDescent="0.35">
      <c r="B115" s="90" t="s">
        <v>172</v>
      </c>
      <c r="C115" s="148" t="s">
        <v>53</v>
      </c>
      <c r="D115" s="90" t="s">
        <v>43</v>
      </c>
      <c r="E115" s="149"/>
      <c r="H115" s="196">
        <v>5</v>
      </c>
      <c r="I115" s="195">
        <f t="shared" si="1"/>
        <v>0</v>
      </c>
    </row>
    <row r="116" spans="2:9" s="17" customFormat="1" ht="13" customHeight="1" x14ac:dyDescent="0.35">
      <c r="B116" s="90" t="s">
        <v>173</v>
      </c>
      <c r="C116" s="148" t="s">
        <v>55</v>
      </c>
      <c r="D116" s="90" t="s">
        <v>43</v>
      </c>
      <c r="E116" s="149"/>
      <c r="H116" s="196">
        <v>5</v>
      </c>
      <c r="I116" s="195">
        <f t="shared" si="1"/>
        <v>0</v>
      </c>
    </row>
    <row r="117" spans="2:9" s="17" customFormat="1" ht="13" customHeight="1" x14ac:dyDescent="0.35">
      <c r="B117" s="90" t="s">
        <v>174</v>
      </c>
      <c r="C117" s="148" t="s">
        <v>57</v>
      </c>
      <c r="D117" s="90" t="s">
        <v>43</v>
      </c>
      <c r="E117" s="149"/>
      <c r="H117" s="196">
        <v>5</v>
      </c>
      <c r="I117" s="195">
        <f t="shared" si="1"/>
        <v>0</v>
      </c>
    </row>
    <row r="118" spans="2:9" s="17" customFormat="1" ht="13" customHeight="1" x14ac:dyDescent="0.35">
      <c r="B118" s="90" t="s">
        <v>175</v>
      </c>
      <c r="C118" s="148" t="s">
        <v>59</v>
      </c>
      <c r="D118" s="90" t="s">
        <v>43</v>
      </c>
      <c r="E118" s="149"/>
      <c r="H118" s="196">
        <v>5</v>
      </c>
      <c r="I118" s="195">
        <f t="shared" si="1"/>
        <v>0</v>
      </c>
    </row>
    <row r="119" spans="2:9" s="17" customFormat="1" ht="13" customHeight="1" x14ac:dyDescent="0.35">
      <c r="B119" s="90" t="s">
        <v>176</v>
      </c>
      <c r="C119" s="148" t="s">
        <v>61</v>
      </c>
      <c r="D119" s="90" t="s">
        <v>43</v>
      </c>
      <c r="E119" s="149"/>
      <c r="H119" s="196">
        <v>5</v>
      </c>
      <c r="I119" s="195">
        <f t="shared" si="1"/>
        <v>0</v>
      </c>
    </row>
    <row r="120" spans="2:9" s="17" customFormat="1" ht="13" customHeight="1" x14ac:dyDescent="0.35">
      <c r="B120" s="90" t="s">
        <v>177</v>
      </c>
      <c r="C120" s="148" t="s">
        <v>63</v>
      </c>
      <c r="D120" s="90" t="s">
        <v>43</v>
      </c>
      <c r="E120" s="149"/>
      <c r="H120" s="196">
        <v>5</v>
      </c>
      <c r="I120" s="195">
        <f t="shared" si="1"/>
        <v>0</v>
      </c>
    </row>
    <row r="121" spans="2:9" s="17" customFormat="1" ht="13" customHeight="1" x14ac:dyDescent="0.35">
      <c r="B121" s="90" t="s">
        <v>178</v>
      </c>
      <c r="C121" s="148" t="s">
        <v>65</v>
      </c>
      <c r="D121" s="90" t="s">
        <v>43</v>
      </c>
      <c r="E121" s="149"/>
      <c r="H121" s="196">
        <v>5</v>
      </c>
      <c r="I121" s="195">
        <f t="shared" si="1"/>
        <v>0</v>
      </c>
    </row>
    <row r="122" spans="2:9" s="17" customFormat="1" ht="13" customHeight="1" x14ac:dyDescent="0.35">
      <c r="B122" s="90" t="s">
        <v>179</v>
      </c>
      <c r="C122" s="148" t="s">
        <v>67</v>
      </c>
      <c r="D122" s="90" t="s">
        <v>43</v>
      </c>
      <c r="E122" s="149"/>
      <c r="H122" s="196">
        <v>5</v>
      </c>
      <c r="I122" s="195">
        <f t="shared" si="1"/>
        <v>0</v>
      </c>
    </row>
    <row r="123" spans="2:9" s="17" customFormat="1" ht="13" customHeight="1" x14ac:dyDescent="0.35">
      <c r="B123" s="90" t="s">
        <v>180</v>
      </c>
      <c r="C123" s="148" t="s">
        <v>69</v>
      </c>
      <c r="D123" s="90" t="s">
        <v>43</v>
      </c>
      <c r="E123" s="149"/>
      <c r="H123" s="196">
        <v>0</v>
      </c>
      <c r="I123" s="195">
        <f t="shared" si="1"/>
        <v>0</v>
      </c>
    </row>
    <row r="124" spans="2:9" s="17" customFormat="1" ht="13" customHeight="1" x14ac:dyDescent="0.35">
      <c r="B124" s="90" t="s">
        <v>181</v>
      </c>
      <c r="C124" s="148" t="s">
        <v>71</v>
      </c>
      <c r="D124" s="90" t="s">
        <v>43</v>
      </c>
      <c r="E124" s="149"/>
      <c r="H124" s="196">
        <v>0</v>
      </c>
      <c r="I124" s="195">
        <f t="shared" si="1"/>
        <v>0</v>
      </c>
    </row>
    <row r="125" spans="2:9" ht="40" customHeight="1" x14ac:dyDescent="0.35">
      <c r="B125" s="132">
        <v>4</v>
      </c>
      <c r="C125" s="133" t="s">
        <v>797</v>
      </c>
      <c r="D125" s="134"/>
      <c r="E125" s="135"/>
      <c r="H125" s="201"/>
      <c r="I125" s="202"/>
    </row>
    <row r="126" spans="2:9" ht="26.15" customHeight="1" x14ac:dyDescent="0.35">
      <c r="B126" s="90" t="s">
        <v>182</v>
      </c>
      <c r="C126" s="157" t="s">
        <v>183</v>
      </c>
      <c r="D126" s="90" t="s">
        <v>43</v>
      </c>
      <c r="E126" s="149"/>
      <c r="H126" s="194">
        <v>1</v>
      </c>
      <c r="I126" s="195">
        <f t="shared" si="1"/>
        <v>0</v>
      </c>
    </row>
    <row r="127" spans="2:9" ht="13" customHeight="1" x14ac:dyDescent="0.35">
      <c r="B127" s="90" t="s">
        <v>184</v>
      </c>
      <c r="C127" s="158" t="s">
        <v>185</v>
      </c>
      <c r="D127" s="90" t="s">
        <v>43</v>
      </c>
      <c r="E127" s="149"/>
      <c r="H127" s="194">
        <v>4</v>
      </c>
      <c r="I127" s="195">
        <f t="shared" si="1"/>
        <v>0</v>
      </c>
    </row>
    <row r="128" spans="2:9" ht="13" customHeight="1" x14ac:dyDescent="0.35">
      <c r="B128" s="90" t="s">
        <v>186</v>
      </c>
      <c r="C128" s="158" t="s">
        <v>187</v>
      </c>
      <c r="D128" s="90" t="s">
        <v>43</v>
      </c>
      <c r="E128" s="149"/>
      <c r="H128" s="194">
        <v>4</v>
      </c>
      <c r="I128" s="195">
        <f t="shared" si="1"/>
        <v>0</v>
      </c>
    </row>
    <row r="129" spans="2:9" ht="13" customHeight="1" x14ac:dyDescent="0.35">
      <c r="B129" s="90" t="s">
        <v>188</v>
      </c>
      <c r="C129" s="158" t="s">
        <v>189</v>
      </c>
      <c r="D129" s="90" t="s">
        <v>43</v>
      </c>
      <c r="E129" s="149"/>
      <c r="H129" s="194">
        <v>4</v>
      </c>
      <c r="I129" s="195">
        <f t="shared" si="1"/>
        <v>0</v>
      </c>
    </row>
    <row r="130" spans="2:9" ht="13" customHeight="1" x14ac:dyDescent="0.35">
      <c r="B130" s="90" t="s">
        <v>190</v>
      </c>
      <c r="C130" s="158" t="s">
        <v>191</v>
      </c>
      <c r="D130" s="90" t="s">
        <v>43</v>
      </c>
      <c r="E130" s="159"/>
      <c r="H130" s="194">
        <v>4</v>
      </c>
      <c r="I130" s="195">
        <f t="shared" si="1"/>
        <v>0</v>
      </c>
    </row>
    <row r="131" spans="2:9" ht="13" customHeight="1" x14ac:dyDescent="0.35">
      <c r="B131" s="90" t="s">
        <v>192</v>
      </c>
      <c r="C131" s="158" t="s">
        <v>193</v>
      </c>
      <c r="D131" s="90" t="s">
        <v>43</v>
      </c>
      <c r="E131" s="159"/>
      <c r="H131" s="194">
        <v>4</v>
      </c>
      <c r="I131" s="195">
        <f t="shared" si="1"/>
        <v>0</v>
      </c>
    </row>
    <row r="132" spans="2:9" ht="13" customHeight="1" x14ac:dyDescent="0.35">
      <c r="B132" s="90" t="s">
        <v>194</v>
      </c>
      <c r="C132" s="158" t="s">
        <v>195</v>
      </c>
      <c r="D132" s="90" t="s">
        <v>43</v>
      </c>
      <c r="E132" s="159"/>
      <c r="H132" s="194">
        <v>4</v>
      </c>
      <c r="I132" s="195">
        <f t="shared" si="1"/>
        <v>0</v>
      </c>
    </row>
    <row r="133" spans="2:9" ht="13" customHeight="1" x14ac:dyDescent="0.35">
      <c r="B133" s="90" t="s">
        <v>196</v>
      </c>
      <c r="C133" s="158" t="s">
        <v>197</v>
      </c>
      <c r="D133" s="90" t="s">
        <v>43</v>
      </c>
      <c r="E133" s="159"/>
      <c r="H133" s="194">
        <v>6</v>
      </c>
      <c r="I133" s="195">
        <f t="shared" si="1"/>
        <v>0</v>
      </c>
    </row>
    <row r="134" spans="2:9" ht="13" customHeight="1" x14ac:dyDescent="0.35">
      <c r="B134" s="90" t="s">
        <v>198</v>
      </c>
      <c r="C134" s="158" t="s">
        <v>199</v>
      </c>
      <c r="D134" s="90" t="s">
        <v>43</v>
      </c>
      <c r="E134" s="159"/>
      <c r="H134" s="194">
        <v>8</v>
      </c>
      <c r="I134" s="195">
        <f t="shared" si="1"/>
        <v>0</v>
      </c>
    </row>
    <row r="135" spans="2:9" ht="13" customHeight="1" x14ac:dyDescent="0.35">
      <c r="B135" s="90" t="s">
        <v>200</v>
      </c>
      <c r="C135" s="158" t="s">
        <v>201</v>
      </c>
      <c r="D135" s="90" t="s">
        <v>43</v>
      </c>
      <c r="E135" s="159"/>
      <c r="H135" s="194">
        <v>3</v>
      </c>
      <c r="I135" s="195">
        <f t="shared" si="1"/>
        <v>0</v>
      </c>
    </row>
    <row r="136" spans="2:9" ht="13" customHeight="1" x14ac:dyDescent="0.35">
      <c r="B136" s="90" t="s">
        <v>202</v>
      </c>
      <c r="C136" s="158" t="s">
        <v>203</v>
      </c>
      <c r="D136" s="90" t="s">
        <v>43</v>
      </c>
      <c r="E136" s="159"/>
      <c r="H136" s="194">
        <v>2</v>
      </c>
      <c r="I136" s="195">
        <f t="shared" si="1"/>
        <v>0</v>
      </c>
    </row>
    <row r="137" spans="2:9" ht="75" customHeight="1" x14ac:dyDescent="0.35">
      <c r="B137" s="132">
        <v>5</v>
      </c>
      <c r="C137" s="133" t="s">
        <v>798</v>
      </c>
      <c r="D137" s="134"/>
      <c r="E137" s="135"/>
      <c r="H137" s="201"/>
      <c r="I137" s="202"/>
    </row>
    <row r="138" spans="2:9" ht="13" customHeight="1" x14ac:dyDescent="0.35">
      <c r="B138" s="90" t="s">
        <v>204</v>
      </c>
      <c r="C138" s="148" t="s">
        <v>205</v>
      </c>
      <c r="D138" s="90" t="s">
        <v>43</v>
      </c>
      <c r="E138" s="149"/>
      <c r="H138" s="194">
        <v>3</v>
      </c>
      <c r="I138" s="195">
        <f t="shared" si="1"/>
        <v>0</v>
      </c>
    </row>
    <row r="139" spans="2:9" ht="13" customHeight="1" x14ac:dyDescent="0.35">
      <c r="B139" s="90" t="s">
        <v>206</v>
      </c>
      <c r="C139" s="148" t="s">
        <v>207</v>
      </c>
      <c r="D139" s="90" t="s">
        <v>43</v>
      </c>
      <c r="E139" s="149"/>
      <c r="H139" s="194">
        <v>0</v>
      </c>
      <c r="I139" s="195">
        <f t="shared" si="1"/>
        <v>0</v>
      </c>
    </row>
    <row r="140" spans="2:9" ht="13" customHeight="1" x14ac:dyDescent="0.35">
      <c r="B140" s="90" t="s">
        <v>208</v>
      </c>
      <c r="C140" s="148" t="s">
        <v>209</v>
      </c>
      <c r="D140" s="90" t="s">
        <v>43</v>
      </c>
      <c r="E140" s="149"/>
      <c r="H140" s="194">
        <v>0</v>
      </c>
      <c r="I140" s="195">
        <f t="shared" si="1"/>
        <v>0</v>
      </c>
    </row>
    <row r="141" spans="2:9" ht="13" customHeight="1" x14ac:dyDescent="0.35">
      <c r="B141" s="90" t="s">
        <v>210</v>
      </c>
      <c r="C141" s="148" t="s">
        <v>211</v>
      </c>
      <c r="D141" s="90" t="s">
        <v>43</v>
      </c>
      <c r="E141" s="149"/>
      <c r="H141" s="194">
        <v>0</v>
      </c>
      <c r="I141" s="195">
        <f t="shared" si="1"/>
        <v>0</v>
      </c>
    </row>
    <row r="142" spans="2:9" ht="13" customHeight="1" x14ac:dyDescent="0.35">
      <c r="B142" s="90" t="s">
        <v>212</v>
      </c>
      <c r="C142" s="148" t="s">
        <v>213</v>
      </c>
      <c r="D142" s="90" t="s">
        <v>43</v>
      </c>
      <c r="E142" s="149"/>
      <c r="H142" s="194">
        <v>1</v>
      </c>
      <c r="I142" s="195">
        <f t="shared" si="1"/>
        <v>0</v>
      </c>
    </row>
    <row r="143" spans="2:9" ht="13" customHeight="1" x14ac:dyDescent="0.35">
      <c r="B143" s="90" t="s">
        <v>214</v>
      </c>
      <c r="C143" s="148" t="s">
        <v>215</v>
      </c>
      <c r="D143" s="90" t="s">
        <v>43</v>
      </c>
      <c r="E143" s="149"/>
      <c r="H143" s="194">
        <v>1</v>
      </c>
      <c r="I143" s="195">
        <f t="shared" ref="I143:I206" si="2">IFERROR(H143*E143,0)</f>
        <v>0</v>
      </c>
    </row>
    <row r="144" spans="2:9" ht="13" customHeight="1" x14ac:dyDescent="0.35">
      <c r="B144" s="90" t="s">
        <v>216</v>
      </c>
      <c r="C144" s="148" t="s">
        <v>217</v>
      </c>
      <c r="D144" s="90" t="s">
        <v>43</v>
      </c>
      <c r="E144" s="149"/>
      <c r="H144" s="194">
        <v>0</v>
      </c>
      <c r="I144" s="195">
        <f t="shared" si="2"/>
        <v>0</v>
      </c>
    </row>
    <row r="145" spans="2:9" ht="13" customHeight="1" x14ac:dyDescent="0.35">
      <c r="B145" s="90" t="s">
        <v>218</v>
      </c>
      <c r="C145" s="148" t="s">
        <v>219</v>
      </c>
      <c r="D145" s="90" t="s">
        <v>43</v>
      </c>
      <c r="E145" s="149"/>
      <c r="H145" s="194">
        <v>0</v>
      </c>
      <c r="I145" s="195">
        <f t="shared" si="2"/>
        <v>0</v>
      </c>
    </row>
    <row r="146" spans="2:9" s="5" customFormat="1" ht="40" customHeight="1" x14ac:dyDescent="0.35">
      <c r="B146" s="132">
        <v>6</v>
      </c>
      <c r="C146" s="133" t="s">
        <v>220</v>
      </c>
      <c r="D146" s="134"/>
      <c r="E146" s="135"/>
      <c r="H146" s="203"/>
      <c r="I146" s="202"/>
    </row>
    <row r="147" spans="2:9" ht="13" customHeight="1" x14ac:dyDescent="0.35">
      <c r="B147" s="90" t="s">
        <v>221</v>
      </c>
      <c r="C147" s="158" t="s">
        <v>222</v>
      </c>
      <c r="D147" s="90" t="s">
        <v>223</v>
      </c>
      <c r="E147" s="149"/>
      <c r="H147" s="194">
        <v>5</v>
      </c>
      <c r="I147" s="195">
        <f t="shared" si="2"/>
        <v>0</v>
      </c>
    </row>
    <row r="148" spans="2:9" ht="13" customHeight="1" x14ac:dyDescent="0.35">
      <c r="B148" s="90" t="s">
        <v>224</v>
      </c>
      <c r="C148" s="158" t="s">
        <v>225</v>
      </c>
      <c r="D148" s="90" t="s">
        <v>223</v>
      </c>
      <c r="E148" s="149"/>
      <c r="H148" s="194">
        <v>5</v>
      </c>
      <c r="I148" s="195">
        <f t="shared" si="2"/>
        <v>0</v>
      </c>
    </row>
    <row r="149" spans="2:9" ht="13" customHeight="1" x14ac:dyDescent="0.35">
      <c r="B149" s="90" t="s">
        <v>226</v>
      </c>
      <c r="C149" s="158" t="s">
        <v>227</v>
      </c>
      <c r="D149" s="90" t="s">
        <v>223</v>
      </c>
      <c r="E149" s="149"/>
      <c r="H149" s="194">
        <v>5</v>
      </c>
      <c r="I149" s="195">
        <f t="shared" si="2"/>
        <v>0</v>
      </c>
    </row>
    <row r="150" spans="2:9" s="5" customFormat="1" ht="40" customHeight="1" x14ac:dyDescent="0.35">
      <c r="B150" s="132">
        <v>7</v>
      </c>
      <c r="C150" s="133" t="s">
        <v>228</v>
      </c>
      <c r="D150" s="134"/>
      <c r="E150" s="135"/>
      <c r="H150" s="203"/>
      <c r="I150" s="202"/>
    </row>
    <row r="151" spans="2:9" ht="13" customHeight="1" x14ac:dyDescent="0.35">
      <c r="B151" s="90" t="s">
        <v>229</v>
      </c>
      <c r="C151" s="148" t="s">
        <v>230</v>
      </c>
      <c r="D151" s="89" t="s">
        <v>43</v>
      </c>
      <c r="E151" s="149"/>
      <c r="H151" s="194">
        <v>10</v>
      </c>
      <c r="I151" s="195">
        <f t="shared" si="2"/>
        <v>0</v>
      </c>
    </row>
    <row r="152" spans="2:9" ht="13" customHeight="1" x14ac:dyDescent="0.35">
      <c r="B152" s="90" t="s">
        <v>231</v>
      </c>
      <c r="C152" s="148" t="s">
        <v>232</v>
      </c>
      <c r="D152" s="89" t="s">
        <v>43</v>
      </c>
      <c r="E152" s="149"/>
      <c r="H152" s="194">
        <v>12</v>
      </c>
      <c r="I152" s="195">
        <f t="shared" si="2"/>
        <v>0</v>
      </c>
    </row>
    <row r="153" spans="2:9" ht="40" customHeight="1" x14ac:dyDescent="0.35">
      <c r="B153" s="132">
        <v>8</v>
      </c>
      <c r="C153" s="133" t="s">
        <v>233</v>
      </c>
      <c r="D153" s="134"/>
      <c r="E153" s="135"/>
      <c r="H153" s="203"/>
      <c r="I153" s="202"/>
    </row>
    <row r="154" spans="2:9" ht="13" customHeight="1" x14ac:dyDescent="0.35">
      <c r="B154" s="154" t="s">
        <v>234</v>
      </c>
      <c r="C154" s="158" t="s">
        <v>235</v>
      </c>
      <c r="D154" s="89" t="s">
        <v>43</v>
      </c>
      <c r="E154" s="149"/>
      <c r="H154" s="194">
        <v>6</v>
      </c>
      <c r="I154" s="195">
        <f t="shared" si="2"/>
        <v>0</v>
      </c>
    </row>
    <row r="155" spans="2:9" ht="13" customHeight="1" x14ac:dyDescent="0.35">
      <c r="B155" s="154" t="s">
        <v>236</v>
      </c>
      <c r="C155" s="158" t="s">
        <v>237</v>
      </c>
      <c r="D155" s="89" t="s">
        <v>238</v>
      </c>
      <c r="E155" s="160"/>
      <c r="H155" s="194">
        <v>0</v>
      </c>
      <c r="I155" s="195">
        <f t="shared" si="2"/>
        <v>0</v>
      </c>
    </row>
    <row r="156" spans="2:9" s="5" customFormat="1" ht="40" customHeight="1" x14ac:dyDescent="0.35">
      <c r="B156" s="132">
        <v>9</v>
      </c>
      <c r="C156" s="133" t="s">
        <v>799</v>
      </c>
      <c r="D156" s="134"/>
      <c r="E156" s="135"/>
      <c r="H156" s="201"/>
      <c r="I156" s="202"/>
    </row>
    <row r="157" spans="2:9" ht="13" customHeight="1" x14ac:dyDescent="0.35">
      <c r="B157" s="90" t="s">
        <v>239</v>
      </c>
      <c r="C157" s="158" t="s">
        <v>240</v>
      </c>
      <c r="D157" s="90" t="s">
        <v>747</v>
      </c>
      <c r="E157" s="149"/>
      <c r="H157" s="194">
        <v>33</v>
      </c>
      <c r="I157" s="195">
        <f t="shared" si="2"/>
        <v>0</v>
      </c>
    </row>
    <row r="158" spans="2:9" ht="13" customHeight="1" x14ac:dyDescent="0.35">
      <c r="B158" s="90" t="s">
        <v>241</v>
      </c>
      <c r="C158" s="158" t="s">
        <v>242</v>
      </c>
      <c r="D158" s="90" t="s">
        <v>747</v>
      </c>
      <c r="E158" s="149"/>
      <c r="H158" s="194">
        <v>12</v>
      </c>
      <c r="I158" s="195">
        <f t="shared" si="2"/>
        <v>0</v>
      </c>
    </row>
    <row r="159" spans="2:9" ht="13" customHeight="1" x14ac:dyDescent="0.35">
      <c r="B159" s="90" t="s">
        <v>243</v>
      </c>
      <c r="C159" s="158" t="s">
        <v>244</v>
      </c>
      <c r="D159" s="90" t="s">
        <v>747</v>
      </c>
      <c r="E159" s="149"/>
      <c r="H159" s="194">
        <v>24</v>
      </c>
      <c r="I159" s="195">
        <f t="shared" si="2"/>
        <v>0</v>
      </c>
    </row>
    <row r="160" spans="2:9" ht="13" customHeight="1" x14ac:dyDescent="0.35">
      <c r="B160" s="90" t="s">
        <v>245</v>
      </c>
      <c r="C160" s="158" t="s">
        <v>246</v>
      </c>
      <c r="D160" s="90" t="s">
        <v>747</v>
      </c>
      <c r="E160" s="149"/>
      <c r="H160" s="194">
        <v>3</v>
      </c>
      <c r="I160" s="195">
        <f t="shared" si="2"/>
        <v>0</v>
      </c>
    </row>
    <row r="161" spans="2:9" ht="13" customHeight="1" x14ac:dyDescent="0.35">
      <c r="B161" s="90" t="s">
        <v>247</v>
      </c>
      <c r="C161" s="158" t="s">
        <v>248</v>
      </c>
      <c r="D161" s="90" t="s">
        <v>747</v>
      </c>
      <c r="E161" s="149"/>
      <c r="H161" s="194">
        <v>4</v>
      </c>
      <c r="I161" s="195">
        <f t="shared" si="2"/>
        <v>0</v>
      </c>
    </row>
    <row r="162" spans="2:9" ht="13" customHeight="1" x14ac:dyDescent="0.35">
      <c r="B162" s="90" t="s">
        <v>249</v>
      </c>
      <c r="C162" s="161" t="s">
        <v>250</v>
      </c>
      <c r="D162" s="90" t="s">
        <v>747</v>
      </c>
      <c r="E162" s="149"/>
      <c r="H162" s="194">
        <v>5</v>
      </c>
      <c r="I162" s="195">
        <f t="shared" si="2"/>
        <v>0</v>
      </c>
    </row>
    <row r="163" spans="2:9" ht="13" customHeight="1" x14ac:dyDescent="0.35">
      <c r="B163" s="90" t="s">
        <v>251</v>
      </c>
      <c r="C163" s="148" t="s">
        <v>252</v>
      </c>
      <c r="D163" s="90" t="s">
        <v>238</v>
      </c>
      <c r="E163" s="162"/>
      <c r="H163" s="194">
        <v>0</v>
      </c>
      <c r="I163" s="195">
        <f t="shared" si="2"/>
        <v>0</v>
      </c>
    </row>
    <row r="164" spans="2:9" ht="13" customHeight="1" x14ac:dyDescent="0.35">
      <c r="B164" s="90" t="s">
        <v>253</v>
      </c>
      <c r="C164" s="148" t="s">
        <v>254</v>
      </c>
      <c r="D164" s="90" t="s">
        <v>238</v>
      </c>
      <c r="E164" s="162"/>
      <c r="H164" s="194">
        <v>0</v>
      </c>
      <c r="I164" s="195">
        <f t="shared" si="2"/>
        <v>0</v>
      </c>
    </row>
    <row r="165" spans="2:9" ht="13" customHeight="1" x14ac:dyDescent="0.35">
      <c r="B165" s="90" t="s">
        <v>255</v>
      </c>
      <c r="C165" s="148" t="s">
        <v>256</v>
      </c>
      <c r="D165" s="90" t="s">
        <v>238</v>
      </c>
      <c r="E165" s="162"/>
      <c r="H165" s="194">
        <v>0</v>
      </c>
      <c r="I165" s="195">
        <f t="shared" si="2"/>
        <v>0</v>
      </c>
    </row>
    <row r="166" spans="2:9" s="5" customFormat="1" ht="40" customHeight="1" x14ac:dyDescent="0.35">
      <c r="B166" s="136">
        <v>11</v>
      </c>
      <c r="C166" s="137" t="s">
        <v>257</v>
      </c>
      <c r="D166" s="138" t="s">
        <v>258</v>
      </c>
      <c r="E166" s="139"/>
      <c r="H166" s="201"/>
      <c r="I166" s="202"/>
    </row>
    <row r="167" spans="2:9" ht="13" customHeight="1" x14ac:dyDescent="0.35">
      <c r="B167" s="90" t="s">
        <v>259</v>
      </c>
      <c r="C167" s="163" t="s">
        <v>260</v>
      </c>
      <c r="D167" s="164" t="s">
        <v>33</v>
      </c>
      <c r="E167" s="165"/>
      <c r="H167" s="204">
        <f>10*1000</f>
        <v>10000</v>
      </c>
      <c r="I167" s="195">
        <f t="shared" si="2"/>
        <v>0</v>
      </c>
    </row>
    <row r="168" spans="2:9" ht="13" customHeight="1" x14ac:dyDescent="0.35">
      <c r="B168" s="90" t="s">
        <v>261</v>
      </c>
      <c r="C168" s="163" t="s">
        <v>262</v>
      </c>
      <c r="D168" s="164" t="s">
        <v>33</v>
      </c>
      <c r="E168" s="165"/>
      <c r="H168" s="204">
        <f>8*3400</f>
        <v>27200</v>
      </c>
      <c r="I168" s="195">
        <f t="shared" si="2"/>
        <v>0</v>
      </c>
    </row>
    <row r="169" spans="2:9" ht="13" customHeight="1" x14ac:dyDescent="0.35">
      <c r="B169" s="90" t="s">
        <v>263</v>
      </c>
      <c r="C169" s="163" t="s">
        <v>264</v>
      </c>
      <c r="D169" s="164" t="s">
        <v>33</v>
      </c>
      <c r="E169" s="165"/>
      <c r="H169" s="204">
        <f>2*10000</f>
        <v>20000</v>
      </c>
      <c r="I169" s="195">
        <f t="shared" si="2"/>
        <v>0</v>
      </c>
    </row>
    <row r="170" spans="2:9" ht="13" customHeight="1" x14ac:dyDescent="0.35">
      <c r="B170" s="90" t="s">
        <v>265</v>
      </c>
      <c r="C170" s="163" t="s">
        <v>266</v>
      </c>
      <c r="D170" s="164" t="s">
        <v>33</v>
      </c>
      <c r="E170" s="165"/>
      <c r="H170" s="204">
        <f>1*15000</f>
        <v>15000</v>
      </c>
      <c r="I170" s="195">
        <f t="shared" si="2"/>
        <v>0</v>
      </c>
    </row>
    <row r="171" spans="2:9" s="5" customFormat="1" ht="40" customHeight="1" x14ac:dyDescent="0.35">
      <c r="B171" s="136">
        <v>12</v>
      </c>
      <c r="C171" s="137" t="s">
        <v>267</v>
      </c>
      <c r="D171" s="138" t="s">
        <v>258</v>
      </c>
      <c r="E171" s="139"/>
      <c r="H171" s="201"/>
      <c r="I171" s="202"/>
    </row>
    <row r="172" spans="2:9" s="5" customFormat="1" ht="13" customHeight="1" x14ac:dyDescent="0.25">
      <c r="B172" s="90" t="s">
        <v>268</v>
      </c>
      <c r="C172" s="163" t="s">
        <v>269</v>
      </c>
      <c r="D172" s="164" t="s">
        <v>33</v>
      </c>
      <c r="E172" s="166"/>
      <c r="H172" s="204">
        <f>10*1000</f>
        <v>10000</v>
      </c>
      <c r="I172" s="195">
        <f t="shared" si="2"/>
        <v>0</v>
      </c>
    </row>
    <row r="173" spans="2:9" s="5" customFormat="1" ht="13" customHeight="1" x14ac:dyDescent="0.25">
      <c r="B173" s="90" t="s">
        <v>270</v>
      </c>
      <c r="C173" s="163" t="s">
        <v>271</v>
      </c>
      <c r="D173" s="164" t="s">
        <v>33</v>
      </c>
      <c r="E173" s="166"/>
      <c r="H173" s="204">
        <f>8*3400</f>
        <v>27200</v>
      </c>
      <c r="I173" s="195">
        <f t="shared" si="2"/>
        <v>0</v>
      </c>
    </row>
    <row r="174" spans="2:9" s="5" customFormat="1" ht="13" customHeight="1" x14ac:dyDescent="0.25">
      <c r="B174" s="90" t="s">
        <v>272</v>
      </c>
      <c r="C174" s="163" t="s">
        <v>273</v>
      </c>
      <c r="D174" s="164" t="s">
        <v>33</v>
      </c>
      <c r="E174" s="166"/>
      <c r="H174" s="204">
        <f>2*10000</f>
        <v>20000</v>
      </c>
      <c r="I174" s="195">
        <f t="shared" si="2"/>
        <v>0</v>
      </c>
    </row>
    <row r="175" spans="2:9" s="5" customFormat="1" ht="13" customHeight="1" x14ac:dyDescent="0.25">
      <c r="B175" s="90" t="s">
        <v>274</v>
      </c>
      <c r="C175" s="163" t="s">
        <v>275</v>
      </c>
      <c r="D175" s="164" t="s">
        <v>33</v>
      </c>
      <c r="E175" s="166"/>
      <c r="H175" s="204">
        <f>1*15000</f>
        <v>15000</v>
      </c>
      <c r="I175" s="195">
        <f t="shared" si="2"/>
        <v>0</v>
      </c>
    </row>
    <row r="176" spans="2:9" ht="40" customHeight="1" x14ac:dyDescent="0.35">
      <c r="B176" s="136">
        <v>13</v>
      </c>
      <c r="C176" s="133" t="s">
        <v>276</v>
      </c>
      <c r="D176" s="134"/>
      <c r="E176" s="135"/>
      <c r="H176" s="201"/>
      <c r="I176" s="202"/>
    </row>
    <row r="177" spans="1:9" ht="13" customHeight="1" x14ac:dyDescent="0.35">
      <c r="B177" s="167" t="s">
        <v>277</v>
      </c>
      <c r="C177" s="106" t="s">
        <v>278</v>
      </c>
      <c r="D177" s="171"/>
      <c r="E177" s="172"/>
      <c r="H177" s="196">
        <v>3</v>
      </c>
      <c r="I177" s="195">
        <f t="shared" si="2"/>
        <v>0</v>
      </c>
    </row>
    <row r="178" spans="1:9" s="5" customFormat="1" ht="26.15" customHeight="1" x14ac:dyDescent="0.35">
      <c r="B178" s="167" t="s">
        <v>279</v>
      </c>
      <c r="C178" s="148" t="s">
        <v>800</v>
      </c>
      <c r="D178" s="173" t="s">
        <v>280</v>
      </c>
      <c r="E178" s="159"/>
      <c r="H178" s="196">
        <v>4</v>
      </c>
      <c r="I178" s="195">
        <f t="shared" si="2"/>
        <v>0</v>
      </c>
    </row>
    <row r="179" spans="1:9" ht="13" customHeight="1" x14ac:dyDescent="0.35">
      <c r="B179" s="168" t="s">
        <v>281</v>
      </c>
      <c r="C179" s="106" t="s">
        <v>282</v>
      </c>
      <c r="D179" s="174"/>
      <c r="E179" s="174"/>
      <c r="H179" s="196">
        <v>1</v>
      </c>
      <c r="I179" s="195">
        <f t="shared" si="2"/>
        <v>0</v>
      </c>
    </row>
    <row r="180" spans="1:9" ht="26.15" customHeight="1" x14ac:dyDescent="0.35">
      <c r="B180" s="168" t="s">
        <v>283</v>
      </c>
      <c r="C180" s="148" t="s">
        <v>801</v>
      </c>
      <c r="D180" s="173" t="s">
        <v>280</v>
      </c>
      <c r="E180" s="159"/>
      <c r="H180" s="196">
        <v>3</v>
      </c>
      <c r="I180" s="195">
        <f t="shared" si="2"/>
        <v>0</v>
      </c>
    </row>
    <row r="181" spans="1:9" ht="13" customHeight="1" x14ac:dyDescent="0.35">
      <c r="B181" s="169" t="s">
        <v>284</v>
      </c>
      <c r="C181" s="106" t="s">
        <v>285</v>
      </c>
      <c r="D181" s="174"/>
      <c r="E181" s="174"/>
      <c r="H181" s="196">
        <v>0</v>
      </c>
      <c r="I181" s="195">
        <f t="shared" si="2"/>
        <v>0</v>
      </c>
    </row>
    <row r="182" spans="1:9" ht="26.15" customHeight="1" x14ac:dyDescent="0.35">
      <c r="B182" s="169" t="s">
        <v>286</v>
      </c>
      <c r="C182" s="148" t="s">
        <v>802</v>
      </c>
      <c r="D182" s="173" t="s">
        <v>280</v>
      </c>
      <c r="E182" s="159"/>
      <c r="H182" s="196">
        <v>0</v>
      </c>
      <c r="I182" s="195">
        <f t="shared" si="2"/>
        <v>0</v>
      </c>
    </row>
    <row r="183" spans="1:9" ht="13" customHeight="1" x14ac:dyDescent="0.35">
      <c r="B183" s="170" t="s">
        <v>287</v>
      </c>
      <c r="C183" s="157" t="s">
        <v>288</v>
      </c>
      <c r="D183" s="171"/>
      <c r="E183" s="172"/>
      <c r="H183" s="196">
        <v>0</v>
      </c>
      <c r="I183" s="195">
        <f t="shared" si="2"/>
        <v>0</v>
      </c>
    </row>
    <row r="184" spans="1:9" ht="26.15" customHeight="1" x14ac:dyDescent="0.35">
      <c r="A184" s="16"/>
      <c r="B184" s="170" t="s">
        <v>289</v>
      </c>
      <c r="C184" s="158" t="s">
        <v>803</v>
      </c>
      <c r="D184" s="173" t="s">
        <v>280</v>
      </c>
      <c r="E184" s="159"/>
      <c r="H184" s="196">
        <v>0</v>
      </c>
      <c r="I184" s="195">
        <f t="shared" si="2"/>
        <v>0</v>
      </c>
    </row>
    <row r="185" spans="1:9" ht="40" customHeight="1" x14ac:dyDescent="0.35">
      <c r="B185" s="140">
        <v>14</v>
      </c>
      <c r="C185" s="133" t="s">
        <v>290</v>
      </c>
      <c r="D185" s="134"/>
      <c r="E185" s="134"/>
      <c r="H185" s="201"/>
      <c r="I185" s="202"/>
    </row>
    <row r="186" spans="1:9" ht="13" customHeight="1" x14ac:dyDescent="0.35">
      <c r="B186" s="90" t="s">
        <v>291</v>
      </c>
      <c r="C186" s="106" t="s">
        <v>292</v>
      </c>
      <c r="D186" s="90" t="s">
        <v>43</v>
      </c>
      <c r="E186" s="175"/>
      <c r="H186" s="196">
        <v>3</v>
      </c>
      <c r="I186" s="195">
        <f t="shared" si="2"/>
        <v>0</v>
      </c>
    </row>
    <row r="187" spans="1:9" ht="13" customHeight="1" x14ac:dyDescent="0.35">
      <c r="B187" s="90" t="s">
        <v>293</v>
      </c>
      <c r="C187" s="106" t="s">
        <v>294</v>
      </c>
      <c r="D187" s="90" t="s">
        <v>43</v>
      </c>
      <c r="E187" s="175"/>
      <c r="H187" s="196">
        <v>5</v>
      </c>
      <c r="I187" s="195">
        <f t="shared" si="2"/>
        <v>0</v>
      </c>
    </row>
    <row r="188" spans="1:9" ht="23" x14ac:dyDescent="0.35">
      <c r="B188" s="90" t="s">
        <v>295</v>
      </c>
      <c r="C188" s="106" t="s">
        <v>296</v>
      </c>
      <c r="D188" s="90" t="s">
        <v>43</v>
      </c>
      <c r="E188" s="175"/>
      <c r="H188" s="196">
        <v>4</v>
      </c>
      <c r="I188" s="195">
        <f t="shared" si="2"/>
        <v>0</v>
      </c>
    </row>
    <row r="189" spans="1:9" ht="13" customHeight="1" x14ac:dyDescent="0.35">
      <c r="B189" s="90" t="s">
        <v>297</v>
      </c>
      <c r="C189" s="106" t="s">
        <v>298</v>
      </c>
      <c r="D189" s="90" t="s">
        <v>43</v>
      </c>
      <c r="E189" s="175"/>
      <c r="H189" s="196">
        <v>4</v>
      </c>
      <c r="I189" s="195">
        <f t="shared" si="2"/>
        <v>0</v>
      </c>
    </row>
    <row r="190" spans="1:9" ht="13" customHeight="1" x14ac:dyDescent="0.35">
      <c r="B190" s="90" t="s">
        <v>299</v>
      </c>
      <c r="C190" s="106" t="s">
        <v>300</v>
      </c>
      <c r="D190" s="90" t="s">
        <v>43</v>
      </c>
      <c r="E190" s="175"/>
      <c r="H190" s="196">
        <v>4</v>
      </c>
      <c r="I190" s="195">
        <f t="shared" si="2"/>
        <v>0</v>
      </c>
    </row>
    <row r="191" spans="1:9" ht="13" customHeight="1" x14ac:dyDescent="0.35">
      <c r="B191" s="90" t="s">
        <v>301</v>
      </c>
      <c r="C191" s="106" t="s">
        <v>804</v>
      </c>
      <c r="D191" s="90" t="s">
        <v>43</v>
      </c>
      <c r="E191" s="175"/>
      <c r="H191" s="196">
        <v>0</v>
      </c>
      <c r="I191" s="195">
        <f t="shared" si="2"/>
        <v>0</v>
      </c>
    </row>
    <row r="192" spans="1:9" ht="13" customHeight="1" x14ac:dyDescent="0.35">
      <c r="B192" s="90" t="s">
        <v>302</v>
      </c>
      <c r="C192" s="106" t="s">
        <v>805</v>
      </c>
      <c r="D192" s="90" t="s">
        <v>43</v>
      </c>
      <c r="E192" s="175"/>
      <c r="H192" s="196">
        <v>0</v>
      </c>
      <c r="I192" s="195">
        <f t="shared" si="2"/>
        <v>0</v>
      </c>
    </row>
    <row r="193" spans="2:9" ht="13" customHeight="1" x14ac:dyDescent="0.35">
      <c r="B193" s="90" t="s">
        <v>303</v>
      </c>
      <c r="C193" s="106" t="s">
        <v>806</v>
      </c>
      <c r="D193" s="90" t="s">
        <v>43</v>
      </c>
      <c r="E193" s="175"/>
      <c r="H193" s="196">
        <v>0</v>
      </c>
      <c r="I193" s="195">
        <f t="shared" si="2"/>
        <v>0</v>
      </c>
    </row>
    <row r="194" spans="2:9" ht="13" customHeight="1" x14ac:dyDescent="0.35">
      <c r="B194" s="90" t="s">
        <v>304</v>
      </c>
      <c r="C194" s="106" t="s">
        <v>807</v>
      </c>
      <c r="D194" s="90" t="s">
        <v>43</v>
      </c>
      <c r="E194" s="175"/>
      <c r="H194" s="196">
        <v>0</v>
      </c>
      <c r="I194" s="195">
        <f t="shared" si="2"/>
        <v>0</v>
      </c>
    </row>
    <row r="195" spans="2:9" ht="13" customHeight="1" x14ac:dyDescent="0.35">
      <c r="B195" s="90" t="s">
        <v>305</v>
      </c>
      <c r="C195" s="106" t="s">
        <v>808</v>
      </c>
      <c r="D195" s="90" t="s">
        <v>43</v>
      </c>
      <c r="E195" s="175"/>
      <c r="H195" s="196">
        <v>5</v>
      </c>
      <c r="I195" s="195">
        <f t="shared" si="2"/>
        <v>0</v>
      </c>
    </row>
    <row r="196" spans="2:9" ht="13" customHeight="1" x14ac:dyDescent="0.35">
      <c r="B196" s="90" t="s">
        <v>306</v>
      </c>
      <c r="C196" s="106" t="s">
        <v>809</v>
      </c>
      <c r="D196" s="90" t="s">
        <v>43</v>
      </c>
      <c r="E196" s="175"/>
      <c r="H196" s="196">
        <v>5</v>
      </c>
      <c r="I196" s="195">
        <f t="shared" si="2"/>
        <v>0</v>
      </c>
    </row>
    <row r="197" spans="2:9" ht="13" customHeight="1" x14ac:dyDescent="0.35">
      <c r="B197" s="90" t="s">
        <v>307</v>
      </c>
      <c r="C197" s="106" t="s">
        <v>810</v>
      </c>
      <c r="D197" s="90" t="s">
        <v>43</v>
      </c>
      <c r="E197" s="175"/>
      <c r="H197" s="196">
        <v>5</v>
      </c>
      <c r="I197" s="195">
        <f t="shared" si="2"/>
        <v>0</v>
      </c>
    </row>
    <row r="198" spans="2:9" ht="13" customHeight="1" x14ac:dyDescent="0.35">
      <c r="B198" s="90" t="s">
        <v>308</v>
      </c>
      <c r="C198" s="106" t="s">
        <v>811</v>
      </c>
      <c r="D198" s="90" t="s">
        <v>43</v>
      </c>
      <c r="E198" s="175"/>
      <c r="H198" s="196">
        <v>0</v>
      </c>
      <c r="I198" s="195">
        <f t="shared" si="2"/>
        <v>0</v>
      </c>
    </row>
    <row r="199" spans="2:9" ht="13" customHeight="1" x14ac:dyDescent="0.35">
      <c r="B199" s="90" t="s">
        <v>309</v>
      </c>
      <c r="C199" s="106" t="s">
        <v>812</v>
      </c>
      <c r="D199" s="90" t="s">
        <v>43</v>
      </c>
      <c r="E199" s="175"/>
      <c r="H199" s="196">
        <v>0</v>
      </c>
      <c r="I199" s="195">
        <f t="shared" si="2"/>
        <v>0</v>
      </c>
    </row>
    <row r="200" spans="2:9" ht="13" customHeight="1" x14ac:dyDescent="0.35">
      <c r="B200" s="90" t="s">
        <v>310</v>
      </c>
      <c r="C200" s="106" t="s">
        <v>813</v>
      </c>
      <c r="D200" s="90" t="s">
        <v>43</v>
      </c>
      <c r="E200" s="175"/>
      <c r="H200" s="196">
        <v>0</v>
      </c>
      <c r="I200" s="195">
        <f t="shared" si="2"/>
        <v>0</v>
      </c>
    </row>
    <row r="201" spans="2:9" ht="13" customHeight="1" x14ac:dyDescent="0.35">
      <c r="B201" s="90" t="s">
        <v>311</v>
      </c>
      <c r="C201" s="106" t="s">
        <v>312</v>
      </c>
      <c r="D201" s="90" t="s">
        <v>43</v>
      </c>
      <c r="E201" s="175"/>
      <c r="H201" s="196">
        <v>0</v>
      </c>
      <c r="I201" s="195">
        <f t="shared" si="2"/>
        <v>0</v>
      </c>
    </row>
    <row r="202" spans="2:9" ht="13" customHeight="1" x14ac:dyDescent="0.35">
      <c r="B202" s="90" t="s">
        <v>313</v>
      </c>
      <c r="C202" s="106" t="s">
        <v>814</v>
      </c>
      <c r="D202" s="90" t="s">
        <v>43</v>
      </c>
      <c r="E202" s="175"/>
      <c r="H202" s="196">
        <v>4</v>
      </c>
      <c r="I202" s="195">
        <f t="shared" si="2"/>
        <v>0</v>
      </c>
    </row>
    <row r="203" spans="2:9" ht="13" customHeight="1" x14ac:dyDescent="0.35">
      <c r="B203" s="90" t="s">
        <v>314</v>
      </c>
      <c r="C203" s="106" t="s">
        <v>315</v>
      </c>
      <c r="D203" s="90" t="s">
        <v>43</v>
      </c>
      <c r="E203" s="175"/>
      <c r="H203" s="196">
        <v>4</v>
      </c>
      <c r="I203" s="195">
        <f t="shared" si="2"/>
        <v>0</v>
      </c>
    </row>
    <row r="204" spans="2:9" ht="13" customHeight="1" x14ac:dyDescent="0.35">
      <c r="B204" s="90" t="s">
        <v>316</v>
      </c>
      <c r="C204" s="106" t="s">
        <v>317</v>
      </c>
      <c r="D204" s="90" t="s">
        <v>43</v>
      </c>
      <c r="E204" s="175"/>
      <c r="H204" s="196">
        <v>4</v>
      </c>
      <c r="I204" s="195">
        <f t="shared" si="2"/>
        <v>0</v>
      </c>
    </row>
    <row r="205" spans="2:9" ht="13" customHeight="1" x14ac:dyDescent="0.35">
      <c r="B205" s="90" t="s">
        <v>318</v>
      </c>
      <c r="C205" s="106" t="s">
        <v>319</v>
      </c>
      <c r="D205" s="90" t="s">
        <v>43</v>
      </c>
      <c r="E205" s="175"/>
      <c r="H205" s="196">
        <v>4</v>
      </c>
      <c r="I205" s="195">
        <f t="shared" si="2"/>
        <v>0</v>
      </c>
    </row>
    <row r="206" spans="2:9" ht="13" customHeight="1" x14ac:dyDescent="0.35">
      <c r="B206" s="90" t="s">
        <v>320</v>
      </c>
      <c r="C206" s="106" t="s">
        <v>321</v>
      </c>
      <c r="D206" s="90" t="s">
        <v>43</v>
      </c>
      <c r="E206" s="175"/>
      <c r="H206" s="196">
        <v>4</v>
      </c>
      <c r="I206" s="195">
        <f t="shared" si="2"/>
        <v>0</v>
      </c>
    </row>
    <row r="207" spans="2:9" ht="13" customHeight="1" x14ac:dyDescent="0.35">
      <c r="B207" s="90" t="s">
        <v>322</v>
      </c>
      <c r="C207" s="106" t="s">
        <v>323</v>
      </c>
      <c r="D207" s="90" t="s">
        <v>43</v>
      </c>
      <c r="E207" s="175"/>
      <c r="H207" s="196">
        <v>4</v>
      </c>
      <c r="I207" s="195">
        <f t="shared" ref="I207:I270" si="3">IFERROR(H207*E207,0)</f>
        <v>0</v>
      </c>
    </row>
    <row r="208" spans="2:9" ht="13" customHeight="1" x14ac:dyDescent="0.35">
      <c r="B208" s="90" t="s">
        <v>324</v>
      </c>
      <c r="C208" s="106" t="s">
        <v>325</v>
      </c>
      <c r="D208" s="90" t="s">
        <v>43</v>
      </c>
      <c r="E208" s="175"/>
      <c r="H208" s="196">
        <v>4</v>
      </c>
      <c r="I208" s="195">
        <f t="shared" si="3"/>
        <v>0</v>
      </c>
    </row>
    <row r="209" spans="2:9" ht="13" customHeight="1" x14ac:dyDescent="0.35">
      <c r="B209" s="90" t="s">
        <v>326</v>
      </c>
      <c r="C209" s="106" t="s">
        <v>327</v>
      </c>
      <c r="D209" s="90" t="s">
        <v>43</v>
      </c>
      <c r="E209" s="175"/>
      <c r="H209" s="196">
        <v>4</v>
      </c>
      <c r="I209" s="195">
        <f t="shared" si="3"/>
        <v>0</v>
      </c>
    </row>
    <row r="210" spans="2:9" ht="13" customHeight="1" x14ac:dyDescent="0.35">
      <c r="B210" s="90" t="s">
        <v>328</v>
      </c>
      <c r="C210" s="106" t="s">
        <v>329</v>
      </c>
      <c r="D210" s="90" t="s">
        <v>43</v>
      </c>
      <c r="E210" s="175"/>
      <c r="H210" s="196">
        <v>4</v>
      </c>
      <c r="I210" s="195">
        <f t="shared" si="3"/>
        <v>0</v>
      </c>
    </row>
    <row r="211" spans="2:9" ht="13" customHeight="1" x14ac:dyDescent="0.35">
      <c r="B211" s="90" t="s">
        <v>330</v>
      </c>
      <c r="C211" s="106" t="s">
        <v>331</v>
      </c>
      <c r="D211" s="90" t="s">
        <v>43</v>
      </c>
      <c r="E211" s="175"/>
      <c r="H211" s="196">
        <v>4</v>
      </c>
      <c r="I211" s="195">
        <f t="shared" si="3"/>
        <v>0</v>
      </c>
    </row>
    <row r="212" spans="2:9" ht="13" customHeight="1" x14ac:dyDescent="0.35">
      <c r="B212" s="90" t="s">
        <v>332</v>
      </c>
      <c r="C212" s="106" t="s">
        <v>333</v>
      </c>
      <c r="D212" s="90" t="s">
        <v>43</v>
      </c>
      <c r="E212" s="175"/>
      <c r="H212" s="196">
        <v>4</v>
      </c>
      <c r="I212" s="195">
        <f t="shared" si="3"/>
        <v>0</v>
      </c>
    </row>
    <row r="213" spans="2:9" ht="13" customHeight="1" x14ac:dyDescent="0.35">
      <c r="B213" s="90" t="s">
        <v>334</v>
      </c>
      <c r="C213" s="106" t="s">
        <v>335</v>
      </c>
      <c r="D213" s="90" t="s">
        <v>43</v>
      </c>
      <c r="E213" s="175"/>
      <c r="H213" s="196">
        <v>4</v>
      </c>
      <c r="I213" s="195">
        <f t="shared" si="3"/>
        <v>0</v>
      </c>
    </row>
    <row r="214" spans="2:9" ht="13" customHeight="1" x14ac:dyDescent="0.35">
      <c r="B214" s="90" t="s">
        <v>336</v>
      </c>
      <c r="C214" s="106" t="s">
        <v>337</v>
      </c>
      <c r="D214" s="90" t="s">
        <v>43</v>
      </c>
      <c r="E214" s="175"/>
      <c r="H214" s="196">
        <v>4</v>
      </c>
      <c r="I214" s="195">
        <f t="shared" si="3"/>
        <v>0</v>
      </c>
    </row>
    <row r="215" spans="2:9" ht="13" customHeight="1" x14ac:dyDescent="0.35">
      <c r="B215" s="90" t="s">
        <v>338</v>
      </c>
      <c r="C215" s="106" t="s">
        <v>339</v>
      </c>
      <c r="D215" s="90" t="s">
        <v>43</v>
      </c>
      <c r="E215" s="175"/>
      <c r="H215" s="197">
        <v>0</v>
      </c>
      <c r="I215" s="195">
        <f t="shared" si="3"/>
        <v>0</v>
      </c>
    </row>
    <row r="216" spans="2:9" ht="13" customHeight="1" x14ac:dyDescent="0.35">
      <c r="B216" s="90" t="s">
        <v>340</v>
      </c>
      <c r="C216" s="106" t="s">
        <v>341</v>
      </c>
      <c r="D216" s="90" t="s">
        <v>43</v>
      </c>
      <c r="E216" s="175"/>
      <c r="H216" s="196">
        <v>4</v>
      </c>
      <c r="I216" s="195">
        <f t="shared" si="3"/>
        <v>0</v>
      </c>
    </row>
    <row r="217" spans="2:9" ht="13" customHeight="1" x14ac:dyDescent="0.35">
      <c r="B217" s="90" t="s">
        <v>342</v>
      </c>
      <c r="C217" s="106" t="s">
        <v>343</v>
      </c>
      <c r="D217" s="90" t="s">
        <v>43</v>
      </c>
      <c r="E217" s="175"/>
      <c r="H217" s="196">
        <v>4</v>
      </c>
      <c r="I217" s="195">
        <f t="shared" si="3"/>
        <v>0</v>
      </c>
    </row>
    <row r="218" spans="2:9" ht="13" customHeight="1" x14ac:dyDescent="0.35">
      <c r="B218" s="90" t="s">
        <v>344</v>
      </c>
      <c r="C218" s="106" t="s">
        <v>345</v>
      </c>
      <c r="D218" s="90" t="s">
        <v>43</v>
      </c>
      <c r="E218" s="175"/>
      <c r="H218" s="196">
        <v>4</v>
      </c>
      <c r="I218" s="195">
        <f t="shared" si="3"/>
        <v>0</v>
      </c>
    </row>
    <row r="219" spans="2:9" ht="13" customHeight="1" x14ac:dyDescent="0.35">
      <c r="B219" s="90" t="s">
        <v>346</v>
      </c>
      <c r="C219" s="106" t="s">
        <v>347</v>
      </c>
      <c r="D219" s="90" t="s">
        <v>43</v>
      </c>
      <c r="E219" s="175"/>
      <c r="H219" s="196">
        <v>4</v>
      </c>
      <c r="I219" s="195">
        <f t="shared" si="3"/>
        <v>0</v>
      </c>
    </row>
    <row r="220" spans="2:9" ht="13" customHeight="1" x14ac:dyDescent="0.35">
      <c r="B220" s="176" t="s">
        <v>348</v>
      </c>
      <c r="C220" s="177" t="s">
        <v>349</v>
      </c>
      <c r="D220" s="90" t="s">
        <v>43</v>
      </c>
      <c r="E220" s="178"/>
      <c r="H220" s="196">
        <v>0</v>
      </c>
      <c r="I220" s="195">
        <f t="shared" si="3"/>
        <v>0</v>
      </c>
    </row>
    <row r="221" spans="2:9" ht="40" customHeight="1" x14ac:dyDescent="0.35">
      <c r="B221" s="136">
        <v>15</v>
      </c>
      <c r="C221" s="141" t="s">
        <v>350</v>
      </c>
      <c r="D221" s="142" t="s">
        <v>350</v>
      </c>
      <c r="E221" s="142"/>
      <c r="H221" s="142" t="s">
        <v>350</v>
      </c>
      <c r="I221" s="142"/>
    </row>
    <row r="222" spans="2:9" ht="40" customHeight="1" x14ac:dyDescent="0.35">
      <c r="B222" s="136">
        <v>16</v>
      </c>
      <c r="C222" s="143" t="s">
        <v>796</v>
      </c>
      <c r="D222" s="143"/>
      <c r="E222" s="143"/>
      <c r="H222" s="201"/>
      <c r="I222" s="202"/>
    </row>
    <row r="223" spans="2:9" ht="13" customHeight="1" x14ac:dyDescent="0.35">
      <c r="B223" s="90" t="s">
        <v>351</v>
      </c>
      <c r="C223" s="106" t="s">
        <v>815</v>
      </c>
      <c r="D223" s="90" t="s">
        <v>43</v>
      </c>
      <c r="E223" s="175"/>
      <c r="H223" s="194">
        <v>6</v>
      </c>
      <c r="I223" s="195">
        <f t="shared" si="3"/>
        <v>0</v>
      </c>
    </row>
    <row r="224" spans="2:9" ht="13" customHeight="1" x14ac:dyDescent="0.35">
      <c r="B224" s="90" t="s">
        <v>352</v>
      </c>
      <c r="C224" s="106" t="s">
        <v>816</v>
      </c>
      <c r="D224" s="90" t="s">
        <v>43</v>
      </c>
      <c r="E224" s="175"/>
      <c r="H224" s="194">
        <v>6</v>
      </c>
      <c r="I224" s="195">
        <f t="shared" si="3"/>
        <v>0</v>
      </c>
    </row>
    <row r="225" spans="2:9" ht="13" customHeight="1" x14ac:dyDescent="0.35">
      <c r="B225" s="90" t="s">
        <v>353</v>
      </c>
      <c r="C225" s="106" t="s">
        <v>817</v>
      </c>
      <c r="D225" s="90" t="s">
        <v>43</v>
      </c>
      <c r="E225" s="175"/>
      <c r="H225" s="194">
        <v>6</v>
      </c>
      <c r="I225" s="195">
        <f t="shared" si="3"/>
        <v>0</v>
      </c>
    </row>
    <row r="226" spans="2:9" ht="13" customHeight="1" x14ac:dyDescent="0.35">
      <c r="B226" s="90" t="s">
        <v>354</v>
      </c>
      <c r="C226" s="106" t="s">
        <v>818</v>
      </c>
      <c r="D226" s="90" t="s">
        <v>43</v>
      </c>
      <c r="E226" s="175"/>
      <c r="H226" s="194">
        <v>6</v>
      </c>
      <c r="I226" s="195">
        <f t="shared" si="3"/>
        <v>0</v>
      </c>
    </row>
    <row r="227" spans="2:9" ht="13" customHeight="1" x14ac:dyDescent="0.35">
      <c r="B227" s="90" t="s">
        <v>355</v>
      </c>
      <c r="C227" s="106" t="s">
        <v>356</v>
      </c>
      <c r="D227" s="90" t="s">
        <v>223</v>
      </c>
      <c r="E227" s="175"/>
      <c r="H227" s="194">
        <v>6</v>
      </c>
      <c r="I227" s="195">
        <f t="shared" si="3"/>
        <v>0</v>
      </c>
    </row>
    <row r="228" spans="2:9" ht="13" customHeight="1" x14ac:dyDescent="0.35">
      <c r="B228" s="90" t="s">
        <v>357</v>
      </c>
      <c r="C228" s="106" t="s">
        <v>358</v>
      </c>
      <c r="D228" s="90" t="s">
        <v>223</v>
      </c>
      <c r="E228" s="175"/>
      <c r="H228" s="194">
        <v>6</v>
      </c>
      <c r="I228" s="195">
        <f t="shared" si="3"/>
        <v>0</v>
      </c>
    </row>
    <row r="229" spans="2:9" ht="13" customHeight="1" x14ac:dyDescent="0.35">
      <c r="B229" s="90" t="s">
        <v>359</v>
      </c>
      <c r="C229" s="106" t="s">
        <v>360</v>
      </c>
      <c r="D229" s="90" t="s">
        <v>223</v>
      </c>
      <c r="E229" s="175"/>
      <c r="H229" s="194">
        <v>6</v>
      </c>
      <c r="I229" s="195">
        <f t="shared" si="3"/>
        <v>0</v>
      </c>
    </row>
    <row r="230" spans="2:9" ht="13" customHeight="1" x14ac:dyDescent="0.35">
      <c r="B230" s="90" t="s">
        <v>361</v>
      </c>
      <c r="C230" s="106" t="s">
        <v>362</v>
      </c>
      <c r="D230" s="90" t="s">
        <v>223</v>
      </c>
      <c r="E230" s="175"/>
      <c r="H230" s="194">
        <v>6</v>
      </c>
      <c r="I230" s="195">
        <f t="shared" si="3"/>
        <v>0</v>
      </c>
    </row>
    <row r="231" spans="2:9" ht="13" customHeight="1" x14ac:dyDescent="0.35">
      <c r="B231" s="90" t="s">
        <v>363</v>
      </c>
      <c r="C231" s="106" t="s">
        <v>364</v>
      </c>
      <c r="D231" s="90" t="s">
        <v>223</v>
      </c>
      <c r="E231" s="175"/>
      <c r="H231" s="194">
        <v>6</v>
      </c>
      <c r="I231" s="195">
        <f t="shared" si="3"/>
        <v>0</v>
      </c>
    </row>
    <row r="232" spans="2:9" ht="13" customHeight="1" x14ac:dyDescent="0.35">
      <c r="B232" s="90" t="s">
        <v>365</v>
      </c>
      <c r="C232" s="106" t="s">
        <v>366</v>
      </c>
      <c r="D232" s="90" t="s">
        <v>238</v>
      </c>
      <c r="E232" s="175"/>
      <c r="H232" s="194">
        <v>0</v>
      </c>
      <c r="I232" s="195">
        <f t="shared" si="3"/>
        <v>0</v>
      </c>
    </row>
    <row r="233" spans="2:9" ht="13" customHeight="1" x14ac:dyDescent="0.35">
      <c r="B233" s="90" t="s">
        <v>367</v>
      </c>
      <c r="C233" s="106" t="s">
        <v>368</v>
      </c>
      <c r="D233" s="90" t="s">
        <v>223</v>
      </c>
      <c r="E233" s="175"/>
      <c r="H233" s="194">
        <v>0</v>
      </c>
      <c r="I233" s="195">
        <f t="shared" si="3"/>
        <v>0</v>
      </c>
    </row>
    <row r="234" spans="2:9" ht="13" customHeight="1" x14ac:dyDescent="0.35">
      <c r="B234" s="90" t="s">
        <v>369</v>
      </c>
      <c r="C234" s="106" t="s">
        <v>370</v>
      </c>
      <c r="D234" s="90" t="s">
        <v>223</v>
      </c>
      <c r="E234" s="175"/>
      <c r="H234" s="194">
        <v>0</v>
      </c>
      <c r="I234" s="195">
        <f t="shared" si="3"/>
        <v>0</v>
      </c>
    </row>
    <row r="235" spans="2:9" ht="13" customHeight="1" x14ac:dyDescent="0.35">
      <c r="B235" s="90" t="s">
        <v>371</v>
      </c>
      <c r="C235" s="106" t="s">
        <v>372</v>
      </c>
      <c r="D235" s="90" t="s">
        <v>223</v>
      </c>
      <c r="E235" s="175"/>
      <c r="H235" s="194">
        <v>0</v>
      </c>
      <c r="I235" s="195">
        <f t="shared" si="3"/>
        <v>0</v>
      </c>
    </row>
    <row r="236" spans="2:9" ht="13" customHeight="1" x14ac:dyDescent="0.35">
      <c r="B236" s="90" t="s">
        <v>373</v>
      </c>
      <c r="C236" s="106" t="s">
        <v>374</v>
      </c>
      <c r="D236" s="90" t="s">
        <v>223</v>
      </c>
      <c r="E236" s="175"/>
      <c r="H236" s="194">
        <v>0</v>
      </c>
      <c r="I236" s="195">
        <f t="shared" si="3"/>
        <v>0</v>
      </c>
    </row>
    <row r="237" spans="2:9" ht="13" customHeight="1" x14ac:dyDescent="0.35">
      <c r="B237" s="90" t="s">
        <v>375</v>
      </c>
      <c r="C237" s="106" t="s">
        <v>376</v>
      </c>
      <c r="D237" s="90" t="s">
        <v>223</v>
      </c>
      <c r="E237" s="175"/>
      <c r="H237" s="194">
        <v>0</v>
      </c>
      <c r="I237" s="195">
        <f t="shared" si="3"/>
        <v>0</v>
      </c>
    </row>
    <row r="238" spans="2:9" ht="13" customHeight="1" x14ac:dyDescent="0.35">
      <c r="B238" s="90" t="s">
        <v>377</v>
      </c>
      <c r="C238" s="106" t="s">
        <v>378</v>
      </c>
      <c r="D238" s="90" t="s">
        <v>223</v>
      </c>
      <c r="E238" s="175"/>
      <c r="H238" s="194">
        <v>3</v>
      </c>
      <c r="I238" s="195">
        <f t="shared" si="3"/>
        <v>0</v>
      </c>
    </row>
    <row r="239" spans="2:9" ht="13" customHeight="1" x14ac:dyDescent="0.35">
      <c r="B239" s="90" t="s">
        <v>379</v>
      </c>
      <c r="C239" s="106" t="s">
        <v>380</v>
      </c>
      <c r="D239" s="90" t="s">
        <v>223</v>
      </c>
      <c r="E239" s="175"/>
      <c r="H239" s="194">
        <v>3</v>
      </c>
      <c r="I239" s="195">
        <f t="shared" si="3"/>
        <v>0</v>
      </c>
    </row>
    <row r="240" spans="2:9" ht="13" customHeight="1" x14ac:dyDescent="0.35">
      <c r="B240" s="90" t="s">
        <v>381</v>
      </c>
      <c r="C240" s="106" t="s">
        <v>382</v>
      </c>
      <c r="D240" s="90" t="s">
        <v>223</v>
      </c>
      <c r="E240" s="175"/>
      <c r="H240" s="194">
        <v>3</v>
      </c>
      <c r="I240" s="195">
        <f t="shared" si="3"/>
        <v>0</v>
      </c>
    </row>
    <row r="241" spans="2:9" ht="13" customHeight="1" x14ac:dyDescent="0.35">
      <c r="B241" s="90" t="s">
        <v>383</v>
      </c>
      <c r="C241" s="106" t="s">
        <v>384</v>
      </c>
      <c r="D241" s="90" t="s">
        <v>223</v>
      </c>
      <c r="E241" s="175"/>
      <c r="H241" s="194">
        <v>0</v>
      </c>
      <c r="I241" s="195">
        <f t="shared" si="3"/>
        <v>0</v>
      </c>
    </row>
    <row r="242" spans="2:9" ht="13" customHeight="1" x14ac:dyDescent="0.35">
      <c r="B242" s="90" t="s">
        <v>385</v>
      </c>
      <c r="C242" s="106" t="s">
        <v>386</v>
      </c>
      <c r="D242" s="90" t="s">
        <v>223</v>
      </c>
      <c r="E242" s="175"/>
      <c r="H242" s="194">
        <v>0</v>
      </c>
      <c r="I242" s="195">
        <f t="shared" si="3"/>
        <v>0</v>
      </c>
    </row>
    <row r="243" spans="2:9" ht="13" customHeight="1" x14ac:dyDescent="0.35">
      <c r="B243" s="90" t="s">
        <v>387</v>
      </c>
      <c r="C243" s="106" t="s">
        <v>388</v>
      </c>
      <c r="D243" s="90" t="s">
        <v>389</v>
      </c>
      <c r="E243" s="175"/>
      <c r="H243" s="194">
        <v>0</v>
      </c>
      <c r="I243" s="195">
        <f t="shared" si="3"/>
        <v>0</v>
      </c>
    </row>
    <row r="244" spans="2:9" ht="40" customHeight="1" x14ac:dyDescent="0.35">
      <c r="B244" s="140" t="s">
        <v>390</v>
      </c>
      <c r="C244" s="133" t="s">
        <v>391</v>
      </c>
      <c r="D244" s="134"/>
      <c r="E244" s="134"/>
      <c r="H244" s="201"/>
      <c r="I244" s="202"/>
    </row>
    <row r="245" spans="2:9" s="5" customFormat="1" ht="13" customHeight="1" x14ac:dyDescent="0.35">
      <c r="B245" s="179" t="s">
        <v>392</v>
      </c>
      <c r="C245" s="180" t="s">
        <v>222</v>
      </c>
      <c r="D245" s="179" t="s">
        <v>393</v>
      </c>
      <c r="E245" s="175"/>
      <c r="H245" s="194">
        <v>5</v>
      </c>
      <c r="I245" s="195">
        <f t="shared" si="3"/>
        <v>0</v>
      </c>
    </row>
    <row r="246" spans="2:9" s="5" customFormat="1" ht="13" customHeight="1" x14ac:dyDescent="0.35">
      <c r="B246" s="179" t="s">
        <v>394</v>
      </c>
      <c r="C246" s="180" t="s">
        <v>395</v>
      </c>
      <c r="D246" s="179" t="s">
        <v>393</v>
      </c>
      <c r="E246" s="175"/>
      <c r="H246" s="194">
        <v>4</v>
      </c>
      <c r="I246" s="195">
        <f t="shared" si="3"/>
        <v>0</v>
      </c>
    </row>
    <row r="247" spans="2:9" s="5" customFormat="1" ht="13" customHeight="1" x14ac:dyDescent="0.35">
      <c r="B247" s="179" t="s">
        <v>396</v>
      </c>
      <c r="C247" s="180" t="s">
        <v>227</v>
      </c>
      <c r="D247" s="179" t="s">
        <v>393</v>
      </c>
      <c r="E247" s="175"/>
      <c r="H247" s="194">
        <v>3</v>
      </c>
      <c r="I247" s="195">
        <f t="shared" si="3"/>
        <v>0</v>
      </c>
    </row>
    <row r="248" spans="2:9" s="5" customFormat="1" ht="13" customHeight="1" x14ac:dyDescent="0.35">
      <c r="B248" s="179" t="s">
        <v>397</v>
      </c>
      <c r="C248" s="180" t="s">
        <v>398</v>
      </c>
      <c r="D248" s="179" t="s">
        <v>393</v>
      </c>
      <c r="E248" s="175"/>
      <c r="H248" s="194">
        <v>3</v>
      </c>
      <c r="I248" s="195">
        <f t="shared" si="3"/>
        <v>0</v>
      </c>
    </row>
    <row r="249" spans="2:9" ht="26.15" customHeight="1" x14ac:dyDescent="0.35">
      <c r="B249" s="181" t="s">
        <v>399</v>
      </c>
      <c r="C249" s="182" t="s">
        <v>400</v>
      </c>
      <c r="D249" s="183"/>
      <c r="E249" s="184"/>
      <c r="H249" s="198"/>
      <c r="I249" s="199"/>
    </row>
    <row r="250" spans="2:9" s="5" customFormat="1" ht="13" customHeight="1" x14ac:dyDescent="0.35">
      <c r="B250" s="90" t="s">
        <v>401</v>
      </c>
      <c r="C250" s="180" t="s">
        <v>402</v>
      </c>
      <c r="D250" s="90" t="s">
        <v>223</v>
      </c>
      <c r="E250" s="175"/>
      <c r="H250" s="194">
        <v>2</v>
      </c>
      <c r="I250" s="195">
        <f t="shared" si="3"/>
        <v>0</v>
      </c>
    </row>
    <row r="251" spans="2:9" s="5" customFormat="1" ht="13" customHeight="1" x14ac:dyDescent="0.35">
      <c r="B251" s="90" t="s">
        <v>403</v>
      </c>
      <c r="C251" s="180" t="s">
        <v>404</v>
      </c>
      <c r="D251" s="90" t="s">
        <v>223</v>
      </c>
      <c r="E251" s="175"/>
      <c r="H251" s="194">
        <v>2</v>
      </c>
      <c r="I251" s="195">
        <f t="shared" si="3"/>
        <v>0</v>
      </c>
    </row>
    <row r="252" spans="2:9" s="5" customFormat="1" ht="13" customHeight="1" x14ac:dyDescent="0.35">
      <c r="B252" s="90" t="s">
        <v>405</v>
      </c>
      <c r="C252" s="180" t="s">
        <v>406</v>
      </c>
      <c r="D252" s="90" t="s">
        <v>223</v>
      </c>
      <c r="E252" s="175"/>
      <c r="H252" s="194">
        <v>2</v>
      </c>
      <c r="I252" s="195">
        <f t="shared" si="3"/>
        <v>0</v>
      </c>
    </row>
    <row r="253" spans="2:9" s="5" customFormat="1" ht="13" customHeight="1" x14ac:dyDescent="0.35">
      <c r="B253" s="90" t="s">
        <v>407</v>
      </c>
      <c r="C253" s="180" t="s">
        <v>408</v>
      </c>
      <c r="D253" s="90" t="s">
        <v>223</v>
      </c>
      <c r="E253" s="175"/>
      <c r="H253" s="194">
        <v>2</v>
      </c>
      <c r="I253" s="195">
        <f t="shared" si="3"/>
        <v>0</v>
      </c>
    </row>
    <row r="254" spans="2:9" s="5" customFormat="1" ht="13" customHeight="1" x14ac:dyDescent="0.35">
      <c r="B254" s="90" t="s">
        <v>409</v>
      </c>
      <c r="C254" s="180" t="s">
        <v>410</v>
      </c>
      <c r="D254" s="90" t="s">
        <v>223</v>
      </c>
      <c r="E254" s="175"/>
      <c r="H254" s="194">
        <v>2</v>
      </c>
      <c r="I254" s="195">
        <f t="shared" si="3"/>
        <v>0</v>
      </c>
    </row>
    <row r="255" spans="2:9" s="5" customFormat="1" ht="13" customHeight="1" x14ac:dyDescent="0.35">
      <c r="B255" s="90" t="s">
        <v>411</v>
      </c>
      <c r="C255" s="180" t="s">
        <v>412</v>
      </c>
      <c r="D255" s="90" t="s">
        <v>223</v>
      </c>
      <c r="E255" s="175"/>
      <c r="H255" s="194">
        <v>2</v>
      </c>
      <c r="I255" s="195">
        <f t="shared" si="3"/>
        <v>0</v>
      </c>
    </row>
    <row r="256" spans="2:9" s="5" customFormat="1" ht="13" customHeight="1" x14ac:dyDescent="0.35">
      <c r="B256" s="90" t="s">
        <v>413</v>
      </c>
      <c r="C256" s="180" t="s">
        <v>414</v>
      </c>
      <c r="D256" s="90" t="s">
        <v>223</v>
      </c>
      <c r="E256" s="175"/>
      <c r="H256" s="194">
        <v>2</v>
      </c>
      <c r="I256" s="195">
        <f t="shared" si="3"/>
        <v>0</v>
      </c>
    </row>
    <row r="257" spans="2:9" s="5" customFormat="1" ht="13" customHeight="1" x14ac:dyDescent="0.35">
      <c r="B257" s="90" t="s">
        <v>415</v>
      </c>
      <c r="C257" s="180" t="s">
        <v>416</v>
      </c>
      <c r="D257" s="90" t="s">
        <v>223</v>
      </c>
      <c r="E257" s="175"/>
      <c r="H257" s="194">
        <v>2</v>
      </c>
      <c r="I257" s="195">
        <f t="shared" si="3"/>
        <v>0</v>
      </c>
    </row>
    <row r="258" spans="2:9" s="5" customFormat="1" ht="13" customHeight="1" x14ac:dyDescent="0.35">
      <c r="B258" s="90" t="s">
        <v>417</v>
      </c>
      <c r="C258" s="180" t="s">
        <v>418</v>
      </c>
      <c r="D258" s="90" t="s">
        <v>223</v>
      </c>
      <c r="E258" s="175"/>
      <c r="H258" s="194">
        <v>2</v>
      </c>
      <c r="I258" s="195">
        <f t="shared" si="3"/>
        <v>0</v>
      </c>
    </row>
    <row r="259" spans="2:9" s="5" customFormat="1" ht="13" customHeight="1" x14ac:dyDescent="0.35">
      <c r="B259" s="90" t="s">
        <v>419</v>
      </c>
      <c r="C259" s="180" t="s">
        <v>420</v>
      </c>
      <c r="D259" s="90" t="s">
        <v>223</v>
      </c>
      <c r="E259" s="175"/>
      <c r="H259" s="194">
        <v>2</v>
      </c>
      <c r="I259" s="195">
        <f t="shared" si="3"/>
        <v>0</v>
      </c>
    </row>
    <row r="260" spans="2:9" s="5" customFormat="1" ht="13" customHeight="1" x14ac:dyDescent="0.35">
      <c r="B260" s="90" t="s">
        <v>421</v>
      </c>
      <c r="C260" s="180" t="s">
        <v>422</v>
      </c>
      <c r="D260" s="90" t="s">
        <v>223</v>
      </c>
      <c r="E260" s="175"/>
      <c r="H260" s="194">
        <v>0</v>
      </c>
      <c r="I260" s="195">
        <f t="shared" si="3"/>
        <v>0</v>
      </c>
    </row>
    <row r="261" spans="2:9" ht="30.75" customHeight="1" x14ac:dyDescent="0.35">
      <c r="B261" s="181" t="s">
        <v>423</v>
      </c>
      <c r="C261" s="182" t="s">
        <v>424</v>
      </c>
      <c r="D261" s="183"/>
      <c r="E261" s="184"/>
      <c r="H261" s="200"/>
      <c r="I261" s="199"/>
    </row>
    <row r="262" spans="2:9" ht="13" customHeight="1" x14ac:dyDescent="0.35">
      <c r="B262" s="154" t="s">
        <v>425</v>
      </c>
      <c r="C262" s="185" t="s">
        <v>402</v>
      </c>
      <c r="D262" s="154" t="s">
        <v>223</v>
      </c>
      <c r="E262" s="186"/>
      <c r="H262" s="194">
        <v>2</v>
      </c>
      <c r="I262" s="195">
        <f t="shared" si="3"/>
        <v>0</v>
      </c>
    </row>
    <row r="263" spans="2:9" ht="13" customHeight="1" x14ac:dyDescent="0.35">
      <c r="B263" s="154" t="s">
        <v>426</v>
      </c>
      <c r="C263" s="185" t="s">
        <v>404</v>
      </c>
      <c r="D263" s="154" t="s">
        <v>223</v>
      </c>
      <c r="E263" s="186"/>
      <c r="H263" s="194">
        <v>2</v>
      </c>
      <c r="I263" s="195">
        <f t="shared" si="3"/>
        <v>0</v>
      </c>
    </row>
    <row r="264" spans="2:9" ht="13" customHeight="1" x14ac:dyDescent="0.35">
      <c r="B264" s="154" t="s">
        <v>427</v>
      </c>
      <c r="C264" s="185" t="s">
        <v>406</v>
      </c>
      <c r="D264" s="154" t="s">
        <v>223</v>
      </c>
      <c r="E264" s="186"/>
      <c r="H264" s="194">
        <v>2</v>
      </c>
      <c r="I264" s="195">
        <f t="shared" si="3"/>
        <v>0</v>
      </c>
    </row>
    <row r="265" spans="2:9" ht="13" customHeight="1" x14ac:dyDescent="0.35">
      <c r="B265" s="154" t="s">
        <v>428</v>
      </c>
      <c r="C265" s="185" t="s">
        <v>408</v>
      </c>
      <c r="D265" s="154" t="s">
        <v>223</v>
      </c>
      <c r="E265" s="186"/>
      <c r="H265" s="194">
        <v>2</v>
      </c>
      <c r="I265" s="195">
        <f t="shared" si="3"/>
        <v>0</v>
      </c>
    </row>
    <row r="266" spans="2:9" ht="13" customHeight="1" x14ac:dyDescent="0.35">
      <c r="B266" s="154" t="s">
        <v>429</v>
      </c>
      <c r="C266" s="185" t="s">
        <v>410</v>
      </c>
      <c r="D266" s="154" t="s">
        <v>223</v>
      </c>
      <c r="E266" s="186"/>
      <c r="H266" s="194">
        <v>2</v>
      </c>
      <c r="I266" s="195">
        <f t="shared" si="3"/>
        <v>0</v>
      </c>
    </row>
    <row r="267" spans="2:9" ht="13" customHeight="1" x14ac:dyDescent="0.35">
      <c r="B267" s="154" t="s">
        <v>430</v>
      </c>
      <c r="C267" s="185" t="s">
        <v>412</v>
      </c>
      <c r="D267" s="154" t="s">
        <v>223</v>
      </c>
      <c r="E267" s="186"/>
      <c r="H267" s="194">
        <v>2</v>
      </c>
      <c r="I267" s="195">
        <f t="shared" si="3"/>
        <v>0</v>
      </c>
    </row>
    <row r="268" spans="2:9" ht="13" customHeight="1" x14ac:dyDescent="0.35">
      <c r="B268" s="154" t="s">
        <v>431</v>
      </c>
      <c r="C268" s="185" t="s">
        <v>414</v>
      </c>
      <c r="D268" s="154" t="s">
        <v>223</v>
      </c>
      <c r="E268" s="186"/>
      <c r="H268" s="194">
        <v>2</v>
      </c>
      <c r="I268" s="195">
        <f t="shared" si="3"/>
        <v>0</v>
      </c>
    </row>
    <row r="269" spans="2:9" ht="13" customHeight="1" x14ac:dyDescent="0.35">
      <c r="B269" s="154" t="s">
        <v>432</v>
      </c>
      <c r="C269" s="185" t="s">
        <v>416</v>
      </c>
      <c r="D269" s="154" t="s">
        <v>223</v>
      </c>
      <c r="E269" s="186"/>
      <c r="H269" s="194">
        <v>2</v>
      </c>
      <c r="I269" s="195">
        <f t="shared" si="3"/>
        <v>0</v>
      </c>
    </row>
    <row r="270" spans="2:9" ht="13" customHeight="1" x14ac:dyDescent="0.35">
      <c r="B270" s="154" t="s">
        <v>433</v>
      </c>
      <c r="C270" s="185" t="s">
        <v>418</v>
      </c>
      <c r="D270" s="154" t="s">
        <v>223</v>
      </c>
      <c r="E270" s="186"/>
      <c r="H270" s="194">
        <v>2</v>
      </c>
      <c r="I270" s="195">
        <f t="shared" si="3"/>
        <v>0</v>
      </c>
    </row>
    <row r="271" spans="2:9" ht="13" customHeight="1" x14ac:dyDescent="0.35">
      <c r="B271" s="154" t="s">
        <v>434</v>
      </c>
      <c r="C271" s="185" t="s">
        <v>420</v>
      </c>
      <c r="D271" s="154" t="s">
        <v>223</v>
      </c>
      <c r="E271" s="186"/>
      <c r="H271" s="194">
        <v>2</v>
      </c>
      <c r="I271" s="195">
        <f t="shared" ref="I271:I313" si="4">IFERROR(H271*E271,0)</f>
        <v>0</v>
      </c>
    </row>
    <row r="272" spans="2:9" ht="13" customHeight="1" x14ac:dyDescent="0.35">
      <c r="B272" s="154" t="s">
        <v>435</v>
      </c>
      <c r="C272" s="185" t="s">
        <v>422</v>
      </c>
      <c r="D272" s="154" t="s">
        <v>223</v>
      </c>
      <c r="E272" s="186"/>
      <c r="H272" s="196">
        <v>0</v>
      </c>
      <c r="I272" s="195">
        <f t="shared" si="4"/>
        <v>0</v>
      </c>
    </row>
    <row r="273" spans="2:9" ht="30.75" customHeight="1" x14ac:dyDescent="0.35">
      <c r="B273" s="181" t="s">
        <v>436</v>
      </c>
      <c r="C273" s="182" t="s">
        <v>437</v>
      </c>
      <c r="D273" s="183"/>
      <c r="E273" s="184"/>
      <c r="H273" s="200"/>
      <c r="I273" s="199"/>
    </row>
    <row r="274" spans="2:9" ht="13" customHeight="1" x14ac:dyDescent="0.35">
      <c r="B274" s="90" t="s">
        <v>438</v>
      </c>
      <c r="C274" s="180" t="s">
        <v>402</v>
      </c>
      <c r="D274" s="90" t="s">
        <v>223</v>
      </c>
      <c r="E274" s="175"/>
      <c r="H274" s="194">
        <v>2</v>
      </c>
      <c r="I274" s="195">
        <f t="shared" si="4"/>
        <v>0</v>
      </c>
    </row>
    <row r="275" spans="2:9" ht="13" customHeight="1" x14ac:dyDescent="0.35">
      <c r="B275" s="90" t="s">
        <v>439</v>
      </c>
      <c r="C275" s="180" t="s">
        <v>404</v>
      </c>
      <c r="D275" s="90" t="s">
        <v>223</v>
      </c>
      <c r="E275" s="175"/>
      <c r="H275" s="194">
        <v>2</v>
      </c>
      <c r="I275" s="195">
        <f t="shared" si="4"/>
        <v>0</v>
      </c>
    </row>
    <row r="276" spans="2:9" ht="13" customHeight="1" x14ac:dyDescent="0.35">
      <c r="B276" s="90" t="s">
        <v>440</v>
      </c>
      <c r="C276" s="180" t="s">
        <v>406</v>
      </c>
      <c r="D276" s="90" t="s">
        <v>223</v>
      </c>
      <c r="E276" s="175"/>
      <c r="H276" s="194">
        <v>2</v>
      </c>
      <c r="I276" s="195">
        <f t="shared" si="4"/>
        <v>0</v>
      </c>
    </row>
    <row r="277" spans="2:9" ht="13" customHeight="1" x14ac:dyDescent="0.35">
      <c r="B277" s="90" t="s">
        <v>441</v>
      </c>
      <c r="C277" s="180" t="s">
        <v>408</v>
      </c>
      <c r="D277" s="90" t="s">
        <v>223</v>
      </c>
      <c r="E277" s="175"/>
      <c r="H277" s="194">
        <v>2</v>
      </c>
      <c r="I277" s="195">
        <f t="shared" si="4"/>
        <v>0</v>
      </c>
    </row>
    <row r="278" spans="2:9" ht="13" customHeight="1" x14ac:dyDescent="0.35">
      <c r="B278" s="90" t="s">
        <v>442</v>
      </c>
      <c r="C278" s="180" t="s">
        <v>410</v>
      </c>
      <c r="D278" s="90" t="s">
        <v>223</v>
      </c>
      <c r="E278" s="175"/>
      <c r="H278" s="194">
        <v>2</v>
      </c>
      <c r="I278" s="195">
        <f t="shared" si="4"/>
        <v>0</v>
      </c>
    </row>
    <row r="279" spans="2:9" ht="13" customHeight="1" x14ac:dyDescent="0.35">
      <c r="B279" s="90" t="s">
        <v>443</v>
      </c>
      <c r="C279" s="180" t="s">
        <v>412</v>
      </c>
      <c r="D279" s="90" t="s">
        <v>223</v>
      </c>
      <c r="E279" s="175"/>
      <c r="H279" s="194">
        <v>2</v>
      </c>
      <c r="I279" s="195">
        <f t="shared" si="4"/>
        <v>0</v>
      </c>
    </row>
    <row r="280" spans="2:9" ht="13" customHeight="1" x14ac:dyDescent="0.35">
      <c r="B280" s="90" t="s">
        <v>444</v>
      </c>
      <c r="C280" s="180" t="s">
        <v>414</v>
      </c>
      <c r="D280" s="90" t="s">
        <v>223</v>
      </c>
      <c r="E280" s="175"/>
      <c r="H280" s="194">
        <v>2</v>
      </c>
      <c r="I280" s="195">
        <f t="shared" si="4"/>
        <v>0</v>
      </c>
    </row>
    <row r="281" spans="2:9" ht="13" customHeight="1" x14ac:dyDescent="0.35">
      <c r="B281" s="90" t="s">
        <v>445</v>
      </c>
      <c r="C281" s="180" t="s">
        <v>416</v>
      </c>
      <c r="D281" s="90" t="s">
        <v>223</v>
      </c>
      <c r="E281" s="175"/>
      <c r="H281" s="194">
        <v>2</v>
      </c>
      <c r="I281" s="195">
        <f t="shared" si="4"/>
        <v>0</v>
      </c>
    </row>
    <row r="282" spans="2:9" ht="13" customHeight="1" x14ac:dyDescent="0.35">
      <c r="B282" s="90" t="s">
        <v>446</v>
      </c>
      <c r="C282" s="180" t="s">
        <v>418</v>
      </c>
      <c r="D282" s="90" t="s">
        <v>223</v>
      </c>
      <c r="E282" s="175"/>
      <c r="H282" s="194">
        <v>2</v>
      </c>
      <c r="I282" s="195">
        <f t="shared" si="4"/>
        <v>0</v>
      </c>
    </row>
    <row r="283" spans="2:9" ht="13" customHeight="1" x14ac:dyDescent="0.35">
      <c r="B283" s="90" t="s">
        <v>447</v>
      </c>
      <c r="C283" s="180" t="s">
        <v>420</v>
      </c>
      <c r="D283" s="90" t="s">
        <v>223</v>
      </c>
      <c r="E283" s="175"/>
      <c r="H283" s="194">
        <v>2</v>
      </c>
      <c r="I283" s="195">
        <f t="shared" si="4"/>
        <v>0</v>
      </c>
    </row>
    <row r="284" spans="2:9" ht="13" customHeight="1" x14ac:dyDescent="0.35">
      <c r="B284" s="90" t="s">
        <v>448</v>
      </c>
      <c r="C284" s="180" t="s">
        <v>422</v>
      </c>
      <c r="D284" s="90" t="s">
        <v>223</v>
      </c>
      <c r="E284" s="175"/>
      <c r="H284" s="196">
        <v>0</v>
      </c>
      <c r="I284" s="195">
        <f t="shared" si="4"/>
        <v>0</v>
      </c>
    </row>
    <row r="285" spans="2:9" ht="30.75" customHeight="1" x14ac:dyDescent="0.35">
      <c r="B285" s="181" t="s">
        <v>449</v>
      </c>
      <c r="C285" s="182" t="s">
        <v>450</v>
      </c>
      <c r="D285" s="183"/>
      <c r="E285" s="184"/>
      <c r="H285" s="200"/>
      <c r="I285" s="199"/>
    </row>
    <row r="286" spans="2:9" ht="13" customHeight="1" x14ac:dyDescent="0.35">
      <c r="B286" s="90" t="s">
        <v>451</v>
      </c>
      <c r="C286" s="180" t="s">
        <v>402</v>
      </c>
      <c r="D286" s="90" t="s">
        <v>223</v>
      </c>
      <c r="E286" s="175"/>
      <c r="H286" s="194">
        <v>2</v>
      </c>
      <c r="I286" s="195">
        <f t="shared" si="4"/>
        <v>0</v>
      </c>
    </row>
    <row r="287" spans="2:9" ht="13" customHeight="1" x14ac:dyDescent="0.35">
      <c r="B287" s="90" t="s">
        <v>452</v>
      </c>
      <c r="C287" s="180" t="s">
        <v>404</v>
      </c>
      <c r="D287" s="90" t="s">
        <v>223</v>
      </c>
      <c r="E287" s="175"/>
      <c r="H287" s="194">
        <v>2</v>
      </c>
      <c r="I287" s="195">
        <f t="shared" si="4"/>
        <v>0</v>
      </c>
    </row>
    <row r="288" spans="2:9" ht="13" customHeight="1" x14ac:dyDescent="0.35">
      <c r="B288" s="90" t="s">
        <v>453</v>
      </c>
      <c r="C288" s="180" t="s">
        <v>406</v>
      </c>
      <c r="D288" s="90" t="s">
        <v>223</v>
      </c>
      <c r="E288" s="175"/>
      <c r="H288" s="194">
        <v>2</v>
      </c>
      <c r="I288" s="195">
        <f t="shared" si="4"/>
        <v>0</v>
      </c>
    </row>
    <row r="289" spans="2:9" ht="13" customHeight="1" x14ac:dyDescent="0.35">
      <c r="B289" s="90" t="s">
        <v>454</v>
      </c>
      <c r="C289" s="180" t="s">
        <v>408</v>
      </c>
      <c r="D289" s="90" t="s">
        <v>223</v>
      </c>
      <c r="E289" s="175"/>
      <c r="H289" s="194">
        <v>2</v>
      </c>
      <c r="I289" s="195">
        <f t="shared" si="4"/>
        <v>0</v>
      </c>
    </row>
    <row r="290" spans="2:9" ht="13" customHeight="1" x14ac:dyDescent="0.35">
      <c r="B290" s="90" t="s">
        <v>455</v>
      </c>
      <c r="C290" s="180" t="s">
        <v>410</v>
      </c>
      <c r="D290" s="90" t="s">
        <v>223</v>
      </c>
      <c r="E290" s="175"/>
      <c r="H290" s="194">
        <v>2</v>
      </c>
      <c r="I290" s="195">
        <f t="shared" si="4"/>
        <v>0</v>
      </c>
    </row>
    <row r="291" spans="2:9" ht="13" customHeight="1" x14ac:dyDescent="0.35">
      <c r="B291" s="90" t="s">
        <v>456</v>
      </c>
      <c r="C291" s="180" t="s">
        <v>412</v>
      </c>
      <c r="D291" s="90" t="s">
        <v>223</v>
      </c>
      <c r="E291" s="175"/>
      <c r="H291" s="194">
        <v>2</v>
      </c>
      <c r="I291" s="195">
        <f t="shared" si="4"/>
        <v>0</v>
      </c>
    </row>
    <row r="292" spans="2:9" ht="13" customHeight="1" x14ac:dyDescent="0.35">
      <c r="B292" s="90" t="s">
        <v>457</v>
      </c>
      <c r="C292" s="180" t="s">
        <v>414</v>
      </c>
      <c r="D292" s="90" t="s">
        <v>223</v>
      </c>
      <c r="E292" s="175"/>
      <c r="H292" s="194">
        <v>2</v>
      </c>
      <c r="I292" s="195">
        <f t="shared" si="4"/>
        <v>0</v>
      </c>
    </row>
    <row r="293" spans="2:9" ht="13" customHeight="1" x14ac:dyDescent="0.35">
      <c r="B293" s="90" t="s">
        <v>458</v>
      </c>
      <c r="C293" s="180" t="s">
        <v>416</v>
      </c>
      <c r="D293" s="90" t="s">
        <v>223</v>
      </c>
      <c r="E293" s="175"/>
      <c r="H293" s="194">
        <v>2</v>
      </c>
      <c r="I293" s="195">
        <f t="shared" si="4"/>
        <v>0</v>
      </c>
    </row>
    <row r="294" spans="2:9" ht="13" customHeight="1" x14ac:dyDescent="0.35">
      <c r="B294" s="90" t="s">
        <v>459</v>
      </c>
      <c r="C294" s="180" t="s">
        <v>418</v>
      </c>
      <c r="D294" s="90" t="s">
        <v>223</v>
      </c>
      <c r="E294" s="175"/>
      <c r="H294" s="194">
        <v>2</v>
      </c>
      <c r="I294" s="195">
        <f t="shared" si="4"/>
        <v>0</v>
      </c>
    </row>
    <row r="295" spans="2:9" ht="13" customHeight="1" x14ac:dyDescent="0.35">
      <c r="B295" s="90" t="s">
        <v>460</v>
      </c>
      <c r="C295" s="180" t="s">
        <v>420</v>
      </c>
      <c r="D295" s="90" t="s">
        <v>223</v>
      </c>
      <c r="E295" s="175"/>
      <c r="H295" s="194">
        <v>2</v>
      </c>
      <c r="I295" s="195">
        <f t="shared" si="4"/>
        <v>0</v>
      </c>
    </row>
    <row r="296" spans="2:9" ht="13" customHeight="1" x14ac:dyDescent="0.35">
      <c r="B296" s="90" t="s">
        <v>461</v>
      </c>
      <c r="C296" s="180" t="s">
        <v>422</v>
      </c>
      <c r="D296" s="90" t="s">
        <v>223</v>
      </c>
      <c r="E296" s="175"/>
      <c r="H296" s="196">
        <v>0</v>
      </c>
      <c r="I296" s="195">
        <f t="shared" si="4"/>
        <v>0</v>
      </c>
    </row>
    <row r="297" spans="2:9" ht="40" customHeight="1" x14ac:dyDescent="0.35">
      <c r="B297" s="140" t="s">
        <v>462</v>
      </c>
      <c r="C297" s="133" t="s">
        <v>463</v>
      </c>
      <c r="D297" s="134"/>
      <c r="E297" s="134"/>
      <c r="H297" s="203"/>
      <c r="I297" s="202"/>
    </row>
    <row r="298" spans="2:9" ht="26.15" customHeight="1" x14ac:dyDescent="0.35">
      <c r="B298" s="179" t="s">
        <v>464</v>
      </c>
      <c r="C298" s="187" t="s">
        <v>465</v>
      </c>
      <c r="D298" s="179" t="s">
        <v>819</v>
      </c>
      <c r="E298" s="188"/>
      <c r="H298" s="194">
        <v>3</v>
      </c>
      <c r="I298" s="195">
        <f t="shared" si="4"/>
        <v>0</v>
      </c>
    </row>
    <row r="299" spans="2:9" ht="13" customHeight="1" x14ac:dyDescent="0.35">
      <c r="B299" s="179" t="s">
        <v>466</v>
      </c>
      <c r="C299" s="187" t="s">
        <v>467</v>
      </c>
      <c r="D299" s="179" t="s">
        <v>819</v>
      </c>
      <c r="E299" s="188"/>
      <c r="H299" s="194">
        <v>3</v>
      </c>
      <c r="I299" s="195">
        <f t="shared" si="4"/>
        <v>0</v>
      </c>
    </row>
    <row r="300" spans="2:9" ht="26.15" customHeight="1" x14ac:dyDescent="0.35">
      <c r="B300" s="179" t="s">
        <v>468</v>
      </c>
      <c r="C300" s="187" t="s">
        <v>469</v>
      </c>
      <c r="D300" s="179" t="s">
        <v>819</v>
      </c>
      <c r="E300" s="188"/>
      <c r="H300" s="194">
        <v>3</v>
      </c>
      <c r="I300" s="195">
        <f t="shared" si="4"/>
        <v>0</v>
      </c>
    </row>
    <row r="301" spans="2:9" ht="26.15" customHeight="1" x14ac:dyDescent="0.35">
      <c r="B301" s="179" t="s">
        <v>470</v>
      </c>
      <c r="C301" s="187" t="s">
        <v>469</v>
      </c>
      <c r="D301" s="179" t="s">
        <v>819</v>
      </c>
      <c r="E301" s="188"/>
      <c r="H301" s="194">
        <v>3</v>
      </c>
      <c r="I301" s="195">
        <f t="shared" si="4"/>
        <v>0</v>
      </c>
    </row>
    <row r="302" spans="2:9" ht="13" customHeight="1" x14ac:dyDescent="0.35">
      <c r="B302" s="179" t="s">
        <v>471</v>
      </c>
      <c r="C302" s="187" t="s">
        <v>472</v>
      </c>
      <c r="D302" s="179" t="s">
        <v>819</v>
      </c>
      <c r="E302" s="188"/>
      <c r="H302" s="194">
        <v>3</v>
      </c>
      <c r="I302" s="195">
        <f t="shared" si="4"/>
        <v>0</v>
      </c>
    </row>
    <row r="303" spans="2:9" ht="40" customHeight="1" x14ac:dyDescent="0.35">
      <c r="B303" s="140">
        <v>19</v>
      </c>
      <c r="C303" s="143" t="s">
        <v>820</v>
      </c>
      <c r="D303" s="143"/>
      <c r="E303" s="143"/>
      <c r="H303" s="201"/>
      <c r="I303" s="202"/>
    </row>
    <row r="304" spans="2:9" ht="13" customHeight="1" x14ac:dyDescent="0.35">
      <c r="B304" s="90" t="s">
        <v>473</v>
      </c>
      <c r="C304" s="187" t="s">
        <v>474</v>
      </c>
      <c r="D304" s="90" t="s">
        <v>43</v>
      </c>
      <c r="E304" s="175"/>
      <c r="H304" s="196">
        <v>3</v>
      </c>
      <c r="I304" s="195">
        <f t="shared" si="4"/>
        <v>0</v>
      </c>
    </row>
    <row r="305" spans="2:9" ht="13" customHeight="1" x14ac:dyDescent="0.35">
      <c r="B305" s="90" t="s">
        <v>475</v>
      </c>
      <c r="C305" s="187" t="s">
        <v>476</v>
      </c>
      <c r="D305" s="90" t="s">
        <v>43</v>
      </c>
      <c r="E305" s="175"/>
      <c r="H305" s="196">
        <v>5</v>
      </c>
      <c r="I305" s="195">
        <f t="shared" si="4"/>
        <v>0</v>
      </c>
    </row>
    <row r="306" spans="2:9" ht="13" customHeight="1" x14ac:dyDescent="0.35">
      <c r="B306" s="90" t="s">
        <v>477</v>
      </c>
      <c r="C306" s="187" t="s">
        <v>478</v>
      </c>
      <c r="D306" s="90" t="s">
        <v>43</v>
      </c>
      <c r="E306" s="175"/>
      <c r="H306" s="196">
        <v>6</v>
      </c>
      <c r="I306" s="195">
        <f t="shared" si="4"/>
        <v>0</v>
      </c>
    </row>
    <row r="307" spans="2:9" ht="13" customHeight="1" x14ac:dyDescent="0.35">
      <c r="B307" s="90" t="s">
        <v>479</v>
      </c>
      <c r="C307" s="187" t="s">
        <v>480</v>
      </c>
      <c r="D307" s="90" t="s">
        <v>43</v>
      </c>
      <c r="E307" s="175"/>
      <c r="H307" s="196">
        <v>4</v>
      </c>
      <c r="I307" s="195">
        <f t="shared" si="4"/>
        <v>0</v>
      </c>
    </row>
    <row r="308" spans="2:9" ht="13" customHeight="1" x14ac:dyDescent="0.35">
      <c r="B308" s="90" t="s">
        <v>481</v>
      </c>
      <c r="C308" s="187" t="s">
        <v>482</v>
      </c>
      <c r="D308" s="90" t="s">
        <v>43</v>
      </c>
      <c r="E308" s="175"/>
      <c r="H308" s="196">
        <v>1</v>
      </c>
      <c r="I308" s="195">
        <f t="shared" si="4"/>
        <v>0</v>
      </c>
    </row>
    <row r="309" spans="2:9" ht="13" customHeight="1" x14ac:dyDescent="0.35">
      <c r="B309" s="90" t="s">
        <v>483</v>
      </c>
      <c r="C309" s="187" t="s">
        <v>484</v>
      </c>
      <c r="D309" s="90" t="s">
        <v>43</v>
      </c>
      <c r="E309" s="175"/>
      <c r="H309" s="196">
        <v>1</v>
      </c>
      <c r="I309" s="195">
        <f t="shared" si="4"/>
        <v>0</v>
      </c>
    </row>
    <row r="310" spans="2:9" ht="13" customHeight="1" x14ac:dyDescent="0.35">
      <c r="B310" s="90" t="s">
        <v>485</v>
      </c>
      <c r="C310" s="187" t="s">
        <v>486</v>
      </c>
      <c r="D310" s="90" t="s">
        <v>43</v>
      </c>
      <c r="E310" s="175"/>
      <c r="H310" s="196">
        <v>1</v>
      </c>
      <c r="I310" s="195">
        <f t="shared" si="4"/>
        <v>0</v>
      </c>
    </row>
    <row r="311" spans="2:9" ht="40" customHeight="1" x14ac:dyDescent="0.35">
      <c r="B311" s="140" t="s">
        <v>487</v>
      </c>
      <c r="C311" s="133" t="s">
        <v>488</v>
      </c>
      <c r="D311" s="134">
        <v>1</v>
      </c>
      <c r="E311" s="134"/>
      <c r="H311" s="201"/>
      <c r="I311" s="202"/>
    </row>
    <row r="312" spans="2:9" ht="57.5" x14ac:dyDescent="0.35">
      <c r="B312" s="90" t="s">
        <v>489</v>
      </c>
      <c r="C312" s="190" t="s">
        <v>821</v>
      </c>
      <c r="D312" s="90" t="s">
        <v>43</v>
      </c>
      <c r="E312" s="189"/>
      <c r="H312" s="196">
        <v>5</v>
      </c>
      <c r="I312" s="195">
        <f t="shared" si="4"/>
        <v>0</v>
      </c>
    </row>
    <row r="313" spans="2:9" ht="34.5" x14ac:dyDescent="0.35">
      <c r="B313" s="90" t="s">
        <v>490</v>
      </c>
      <c r="C313" s="106" t="s">
        <v>491</v>
      </c>
      <c r="D313" s="90" t="s">
        <v>43</v>
      </c>
      <c r="E313" s="189"/>
      <c r="H313" s="196">
        <v>5</v>
      </c>
      <c r="I313" s="195">
        <f t="shared" si="4"/>
        <v>0</v>
      </c>
    </row>
  </sheetData>
  <mergeCells count="44">
    <mergeCell ref="H221:I221"/>
    <mergeCell ref="C222:E222"/>
    <mergeCell ref="C153:E153"/>
    <mergeCell ref="C156:E156"/>
    <mergeCell ref="D166:E166"/>
    <mergeCell ref="D171:E171"/>
    <mergeCell ref="C176:E176"/>
    <mergeCell ref="D181:E181"/>
    <mergeCell ref="D183:E183"/>
    <mergeCell ref="C185:E185"/>
    <mergeCell ref="D177:E177"/>
    <mergeCell ref="D179:E179"/>
    <mergeCell ref="C244:E244"/>
    <mergeCell ref="C311:E311"/>
    <mergeCell ref="C249:E249"/>
    <mergeCell ref="C261:E261"/>
    <mergeCell ref="C273:E273"/>
    <mergeCell ref="C285:E285"/>
    <mergeCell ref="C303:E303"/>
    <mergeCell ref="C297:E297"/>
    <mergeCell ref="B2:E2"/>
    <mergeCell ref="B1:E1"/>
    <mergeCell ref="D221:E221"/>
    <mergeCell ref="C150:E150"/>
    <mergeCell ref="C46:E46"/>
    <mergeCell ref="C57:E57"/>
    <mergeCell ref="C68:E68"/>
    <mergeCell ref="C69:E69"/>
    <mergeCell ref="C80:E80"/>
    <mergeCell ref="C91:E91"/>
    <mergeCell ref="C92:E92"/>
    <mergeCell ref="C103:E103"/>
    <mergeCell ref="C114:E114"/>
    <mergeCell ref="C125:E125"/>
    <mergeCell ref="C146:E146"/>
    <mergeCell ref="C137:E137"/>
    <mergeCell ref="H12:I12"/>
    <mergeCell ref="C35:E35"/>
    <mergeCell ref="B4:E4"/>
    <mergeCell ref="B5:E9"/>
    <mergeCell ref="C12:E12"/>
    <mergeCell ref="C13:E13"/>
    <mergeCell ref="C24:E24"/>
    <mergeCell ref="H11:I11"/>
  </mergeCells>
  <phoneticPr fontId="6" type="noConversion"/>
  <conditionalFormatting sqref="B10">
    <cfRule type="containsText" dxfId="5" priority="1" operator="containsText" text="NON?">
      <formula>NOT(ISERROR(SEARCH("NON?",B10)))</formula>
    </cfRule>
    <cfRule type="containsText" dxfId="4" priority="2" operator="containsText" text="OUI?">
      <formula>NOT(ISERROR(SEARCH("OUI?",B10)))</formula>
    </cfRule>
    <cfRule type="cellIs" dxfId="3" priority="3" operator="equal">
      <formula>"OUI"</formula>
    </cfRule>
  </conditionalFormatting>
  <pageMargins left="0.39370078740157483" right="0.39370078740157483" top="0.59055118110236227" bottom="0.59055118110236227" header="0.39370078740157483" footer="0.39370078740157483"/>
  <pageSetup paperSize="9" scale="46" fitToHeight="0" orientation="portrait" r:id="rId1"/>
  <rowBreaks count="4" manualBreakCount="4">
    <brk id="79" max="8" man="1"/>
    <brk id="124" max="8" man="1"/>
    <brk id="165" max="8" man="1"/>
    <brk id="220"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158"/>
  <sheetViews>
    <sheetView showGridLines="0" view="pageBreakPreview" zoomScale="70" zoomScaleNormal="100" zoomScaleSheetLayoutView="70" workbookViewId="0">
      <selection activeCell="H10" sqref="H10:I12"/>
    </sheetView>
  </sheetViews>
  <sheetFormatPr baseColWidth="10" defaultColWidth="42.7265625" defaultRowHeight="14.5" x14ac:dyDescent="0.35"/>
  <cols>
    <col min="1" max="1" width="2.7265625" customWidth="1"/>
    <col min="2" max="2" width="10.26953125" style="4" customWidth="1"/>
    <col min="3" max="3" width="80.7265625" customWidth="1"/>
    <col min="4" max="4" width="10.54296875" style="4" customWidth="1"/>
    <col min="5" max="5" width="28.1796875" customWidth="1"/>
    <col min="6" max="6" width="2.6328125" customWidth="1"/>
    <col min="7" max="7" width="20.6328125" customWidth="1"/>
    <col min="8" max="8" width="12.6328125" customWidth="1"/>
    <col min="9" max="9" width="40.6328125" customWidth="1"/>
  </cols>
  <sheetData>
    <row r="1" spans="2:9" ht="100" customHeight="1" x14ac:dyDescent="0.35">
      <c r="B1" s="26"/>
      <c r="C1" s="26"/>
      <c r="D1" s="26"/>
      <c r="E1" s="26"/>
    </row>
    <row r="2" spans="2:9" ht="77" customHeight="1" x14ac:dyDescent="0.35">
      <c r="B2" s="22" t="s">
        <v>794</v>
      </c>
      <c r="C2" s="23"/>
      <c r="D2" s="23"/>
      <c r="E2" s="24"/>
      <c r="F2" s="13"/>
      <c r="G2" s="11"/>
    </row>
    <row r="4" spans="2:9" ht="35.25" customHeight="1" x14ac:dyDescent="0.35">
      <c r="B4" s="29" t="str">
        <f>'Page de garde'!$B$12</f>
        <v>LOT 3_AE_Annexe_3_Bordereau de prix unitaire BPU_plomberie et DQE</v>
      </c>
      <c r="C4" s="30"/>
      <c r="D4" s="30"/>
      <c r="E4" s="31"/>
      <c r="I4" s="19">
        <f>IFERROR(SUM($I$13:$I$158),"-")</f>
        <v>0</v>
      </c>
    </row>
    <row r="5" spans="2:9" ht="15.75" customHeight="1" x14ac:dyDescent="0.35">
      <c r="B5" s="127" t="s">
        <v>795</v>
      </c>
      <c r="C5" s="127"/>
      <c r="D5" s="127"/>
      <c r="E5" s="127"/>
    </row>
    <row r="6" spans="2:9" ht="15" customHeight="1" x14ac:dyDescent="0.35">
      <c r="B6" s="127"/>
      <c r="C6" s="127"/>
      <c r="D6" s="127"/>
      <c r="E6" s="127"/>
    </row>
    <row r="7" spans="2:9" ht="15" customHeight="1" x14ac:dyDescent="0.35">
      <c r="B7" s="127"/>
      <c r="C7" s="127"/>
      <c r="D7" s="127"/>
      <c r="E7" s="127"/>
    </row>
    <row r="8" spans="2:9" ht="15.75" customHeight="1" x14ac:dyDescent="0.35">
      <c r="B8" s="127"/>
      <c r="C8" s="127"/>
      <c r="D8" s="127"/>
      <c r="E8" s="127"/>
    </row>
    <row r="9" spans="2:9" ht="42" customHeight="1" x14ac:dyDescent="0.35">
      <c r="B9" s="127"/>
      <c r="C9" s="127"/>
      <c r="D9" s="127"/>
      <c r="E9" s="127"/>
    </row>
    <row r="10" spans="2:9" ht="23.5" customHeight="1" x14ac:dyDescent="0.35">
      <c r="B10" s="128" t="s">
        <v>11</v>
      </c>
      <c r="C10" s="129"/>
      <c r="D10" s="130"/>
      <c r="E10" s="130"/>
      <c r="H10" s="191" t="s">
        <v>45</v>
      </c>
      <c r="I10" s="191"/>
    </row>
    <row r="11" spans="2:9" ht="30" customHeight="1" x14ac:dyDescent="0.35">
      <c r="B11" s="131" t="s">
        <v>41</v>
      </c>
      <c r="C11" s="131" t="s">
        <v>42</v>
      </c>
      <c r="D11" s="131" t="s">
        <v>43</v>
      </c>
      <c r="E11" s="131" t="s">
        <v>44</v>
      </c>
      <c r="H11" s="207" t="s">
        <v>492</v>
      </c>
      <c r="I11" s="207"/>
    </row>
    <row r="12" spans="2:9" s="5" customFormat="1" ht="40" customHeight="1" x14ac:dyDescent="0.35">
      <c r="B12" s="132">
        <v>21</v>
      </c>
      <c r="C12" s="133" t="s">
        <v>493</v>
      </c>
      <c r="D12" s="134"/>
      <c r="E12" s="135"/>
      <c r="H12" s="208" t="s">
        <v>50</v>
      </c>
      <c r="I12" s="208" t="s">
        <v>51</v>
      </c>
    </row>
    <row r="13" spans="2:9" ht="13" customHeight="1" x14ac:dyDescent="0.35">
      <c r="B13" s="154" t="s">
        <v>494</v>
      </c>
      <c r="C13" s="155" t="s">
        <v>495</v>
      </c>
      <c r="D13" s="205" t="s">
        <v>43</v>
      </c>
      <c r="E13" s="156"/>
      <c r="H13" s="209">
        <v>3</v>
      </c>
      <c r="I13" s="210">
        <f>IFERROR(E13*H13,0)</f>
        <v>0</v>
      </c>
    </row>
    <row r="14" spans="2:9" ht="13" customHeight="1" x14ac:dyDescent="0.35">
      <c r="B14" s="154" t="s">
        <v>496</v>
      </c>
      <c r="C14" s="155" t="s">
        <v>497</v>
      </c>
      <c r="D14" s="205" t="s">
        <v>43</v>
      </c>
      <c r="E14" s="156"/>
      <c r="H14" s="209">
        <v>3</v>
      </c>
      <c r="I14" s="210">
        <f>IFERROR(E14*H14,0)</f>
        <v>0</v>
      </c>
    </row>
    <row r="15" spans="2:9" ht="13" customHeight="1" x14ac:dyDescent="0.35">
      <c r="B15" s="154" t="s">
        <v>498</v>
      </c>
      <c r="C15" s="155" t="s">
        <v>499</v>
      </c>
      <c r="D15" s="205" t="s">
        <v>43</v>
      </c>
      <c r="E15" s="156"/>
      <c r="H15" s="209">
        <v>3</v>
      </c>
      <c r="I15" s="210">
        <f>IFERROR(E15*H15,0)</f>
        <v>0</v>
      </c>
    </row>
    <row r="16" spans="2:9" ht="13" customHeight="1" x14ac:dyDescent="0.35">
      <c r="B16" s="154" t="s">
        <v>500</v>
      </c>
      <c r="C16" s="155" t="s">
        <v>501</v>
      </c>
      <c r="D16" s="205" t="s">
        <v>43</v>
      </c>
      <c r="E16" s="156"/>
      <c r="H16" s="209">
        <v>3</v>
      </c>
      <c r="I16" s="210">
        <f>IFERROR(E16*H16,0)</f>
        <v>0</v>
      </c>
    </row>
    <row r="17" spans="2:9" ht="13" customHeight="1" x14ac:dyDescent="0.35">
      <c r="B17" s="154" t="s">
        <v>502</v>
      </c>
      <c r="C17" s="155" t="s">
        <v>503</v>
      </c>
      <c r="D17" s="205" t="s">
        <v>43</v>
      </c>
      <c r="E17" s="156"/>
      <c r="H17" s="209">
        <v>3</v>
      </c>
      <c r="I17" s="210">
        <f>IFERROR(E17*H17,0)</f>
        <v>0</v>
      </c>
    </row>
    <row r="18" spans="2:9" ht="13" customHeight="1" x14ac:dyDescent="0.35">
      <c r="B18" s="154" t="s">
        <v>504</v>
      </c>
      <c r="C18" s="155" t="s">
        <v>505</v>
      </c>
      <c r="D18" s="205" t="s">
        <v>43</v>
      </c>
      <c r="E18" s="156"/>
      <c r="H18" s="209">
        <v>3</v>
      </c>
      <c r="I18" s="210">
        <f>IFERROR(E18*H18,0)</f>
        <v>0</v>
      </c>
    </row>
    <row r="19" spans="2:9" ht="13" customHeight="1" x14ac:dyDescent="0.35">
      <c r="B19" s="154" t="s">
        <v>506</v>
      </c>
      <c r="C19" s="155" t="s">
        <v>507</v>
      </c>
      <c r="D19" s="205" t="s">
        <v>43</v>
      </c>
      <c r="E19" s="156"/>
      <c r="H19" s="209">
        <v>3</v>
      </c>
      <c r="I19" s="210">
        <f>IFERROR(E19*H19,0)</f>
        <v>0</v>
      </c>
    </row>
    <row r="20" spans="2:9" ht="13" customHeight="1" x14ac:dyDescent="0.35">
      <c r="B20" s="154" t="s">
        <v>508</v>
      </c>
      <c r="C20" s="155" t="s">
        <v>509</v>
      </c>
      <c r="D20" s="205" t="s">
        <v>43</v>
      </c>
      <c r="E20" s="156"/>
      <c r="H20" s="209">
        <v>3</v>
      </c>
      <c r="I20" s="210">
        <f>IFERROR(E20*H20,0)</f>
        <v>0</v>
      </c>
    </row>
    <row r="21" spans="2:9" ht="13" customHeight="1" x14ac:dyDescent="0.35">
      <c r="B21" s="154" t="s">
        <v>510</v>
      </c>
      <c r="C21" s="155" t="s">
        <v>511</v>
      </c>
      <c r="D21" s="205" t="s">
        <v>43</v>
      </c>
      <c r="E21" s="156"/>
      <c r="H21" s="209">
        <v>3</v>
      </c>
      <c r="I21" s="210">
        <f>IFERROR(E21*H21,0)</f>
        <v>0</v>
      </c>
    </row>
    <row r="22" spans="2:9" ht="13" customHeight="1" x14ac:dyDescent="0.35">
      <c r="B22" s="154" t="s">
        <v>512</v>
      </c>
      <c r="C22" s="155" t="s">
        <v>513</v>
      </c>
      <c r="D22" s="205" t="s">
        <v>43</v>
      </c>
      <c r="E22" s="156"/>
      <c r="H22" s="209">
        <v>3</v>
      </c>
      <c r="I22" s="210">
        <f>IFERROR(E22*H22,0)</f>
        <v>0</v>
      </c>
    </row>
    <row r="23" spans="2:9" ht="13" customHeight="1" x14ac:dyDescent="0.35">
      <c r="B23" s="154" t="s">
        <v>514</v>
      </c>
      <c r="C23" s="155" t="s">
        <v>515</v>
      </c>
      <c r="D23" s="205" t="s">
        <v>43</v>
      </c>
      <c r="E23" s="156"/>
      <c r="H23" s="209">
        <v>3</v>
      </c>
      <c r="I23" s="210">
        <f>IFERROR(E23*H23,0)</f>
        <v>0</v>
      </c>
    </row>
    <row r="24" spans="2:9" ht="13" customHeight="1" x14ac:dyDescent="0.35">
      <c r="B24" s="154" t="s">
        <v>516</v>
      </c>
      <c r="C24" s="155" t="s">
        <v>517</v>
      </c>
      <c r="D24" s="205" t="s">
        <v>43</v>
      </c>
      <c r="E24" s="156"/>
      <c r="H24" s="209">
        <v>3</v>
      </c>
      <c r="I24" s="210">
        <f>IFERROR(E24*H24,0)</f>
        <v>0</v>
      </c>
    </row>
    <row r="25" spans="2:9" s="5" customFormat="1" ht="40" customHeight="1" x14ac:dyDescent="0.35">
      <c r="B25" s="132">
        <v>22</v>
      </c>
      <c r="C25" s="133" t="s">
        <v>518</v>
      </c>
      <c r="D25" s="134"/>
      <c r="E25" s="135"/>
      <c r="H25" s="211"/>
      <c r="I25" s="212"/>
    </row>
    <row r="26" spans="2:9" ht="13" customHeight="1" x14ac:dyDescent="0.35">
      <c r="B26" s="90" t="s">
        <v>519</v>
      </c>
      <c r="C26" s="148" t="s">
        <v>520</v>
      </c>
      <c r="D26" s="89" t="s">
        <v>43</v>
      </c>
      <c r="E26" s="149"/>
      <c r="H26" s="209">
        <v>2</v>
      </c>
      <c r="I26" s="210">
        <f>IFERROR(E26*H26,0)</f>
        <v>0</v>
      </c>
    </row>
    <row r="27" spans="2:9" ht="13" customHeight="1" x14ac:dyDescent="0.35">
      <c r="B27" s="90" t="s">
        <v>521</v>
      </c>
      <c r="C27" s="148" t="s">
        <v>522</v>
      </c>
      <c r="D27" s="89" t="s">
        <v>43</v>
      </c>
      <c r="E27" s="149"/>
      <c r="H27" s="209">
        <v>2</v>
      </c>
      <c r="I27" s="210">
        <f>IFERROR(E27*H27,0)</f>
        <v>0</v>
      </c>
    </row>
    <row r="28" spans="2:9" ht="13" customHeight="1" x14ac:dyDescent="0.35">
      <c r="B28" s="90" t="s">
        <v>523</v>
      </c>
      <c r="C28" s="148" t="s">
        <v>524</v>
      </c>
      <c r="D28" s="89" t="s">
        <v>43</v>
      </c>
      <c r="E28" s="149"/>
      <c r="H28" s="209">
        <v>2</v>
      </c>
      <c r="I28" s="210">
        <f>IFERROR(E28*H28,0)</f>
        <v>0</v>
      </c>
    </row>
    <row r="29" spans="2:9" ht="13" customHeight="1" x14ac:dyDescent="0.35">
      <c r="B29" s="90" t="s">
        <v>525</v>
      </c>
      <c r="C29" s="148" t="s">
        <v>526</v>
      </c>
      <c r="D29" s="89" t="s">
        <v>43</v>
      </c>
      <c r="E29" s="149"/>
      <c r="H29" s="209">
        <v>2</v>
      </c>
      <c r="I29" s="210">
        <f>IFERROR(E29*H29,0)</f>
        <v>0</v>
      </c>
    </row>
    <row r="30" spans="2:9" ht="13" customHeight="1" x14ac:dyDescent="0.35">
      <c r="B30" s="90" t="s">
        <v>527</v>
      </c>
      <c r="C30" s="148" t="s">
        <v>528</v>
      </c>
      <c r="D30" s="89" t="s">
        <v>43</v>
      </c>
      <c r="E30" s="149"/>
      <c r="H30" s="209">
        <v>2</v>
      </c>
      <c r="I30" s="210">
        <f>IFERROR(E30*H30,0)</f>
        <v>0</v>
      </c>
    </row>
    <row r="31" spans="2:9" ht="13" customHeight="1" x14ac:dyDescent="0.35">
      <c r="B31" s="90" t="s">
        <v>529</v>
      </c>
      <c r="C31" s="148" t="s">
        <v>530</v>
      </c>
      <c r="D31" s="89" t="s">
        <v>43</v>
      </c>
      <c r="E31" s="149"/>
      <c r="H31" s="209">
        <v>2</v>
      </c>
      <c r="I31" s="210">
        <f>IFERROR(E31*H31,0)</f>
        <v>0</v>
      </c>
    </row>
    <row r="32" spans="2:9" ht="13" customHeight="1" x14ac:dyDescent="0.35">
      <c r="B32" s="90" t="s">
        <v>531</v>
      </c>
      <c r="C32" s="148" t="s">
        <v>532</v>
      </c>
      <c r="D32" s="89" t="s">
        <v>43</v>
      </c>
      <c r="E32" s="149"/>
      <c r="H32" s="209">
        <v>2</v>
      </c>
      <c r="I32" s="210">
        <f>IFERROR(E32*H32,0)</f>
        <v>0</v>
      </c>
    </row>
    <row r="33" spans="2:9" ht="26.15" customHeight="1" x14ac:dyDescent="0.35">
      <c r="B33" s="90" t="s">
        <v>533</v>
      </c>
      <c r="C33" s="148" t="s">
        <v>534</v>
      </c>
      <c r="D33" s="89" t="s">
        <v>43</v>
      </c>
      <c r="E33" s="149"/>
      <c r="H33" s="209">
        <v>2</v>
      </c>
      <c r="I33" s="210">
        <f>IFERROR(E33*H33,0)</f>
        <v>0</v>
      </c>
    </row>
    <row r="34" spans="2:9" x14ac:dyDescent="0.35">
      <c r="B34" s="90" t="s">
        <v>535</v>
      </c>
      <c r="C34" s="148" t="s">
        <v>536</v>
      </c>
      <c r="D34" s="89" t="s">
        <v>43</v>
      </c>
      <c r="E34" s="149"/>
      <c r="H34" s="209">
        <v>2</v>
      </c>
      <c r="I34" s="210">
        <f>IFERROR(E34*H34,0)</f>
        <v>0</v>
      </c>
    </row>
    <row r="35" spans="2:9" ht="13" customHeight="1" x14ac:dyDescent="0.35">
      <c r="B35" s="90" t="s">
        <v>537</v>
      </c>
      <c r="C35" s="148" t="s">
        <v>538</v>
      </c>
      <c r="D35" s="89" t="s">
        <v>43</v>
      </c>
      <c r="E35" s="149"/>
      <c r="H35" s="209">
        <v>2</v>
      </c>
      <c r="I35" s="210">
        <f>IFERROR(E35*H35,0)</f>
        <v>0</v>
      </c>
    </row>
    <row r="36" spans="2:9" ht="13" customHeight="1" x14ac:dyDescent="0.35">
      <c r="B36" s="90" t="s">
        <v>539</v>
      </c>
      <c r="C36" s="148" t="s">
        <v>540</v>
      </c>
      <c r="D36" s="89" t="s">
        <v>43</v>
      </c>
      <c r="E36" s="149"/>
      <c r="H36" s="209">
        <v>2</v>
      </c>
      <c r="I36" s="210">
        <f>IFERROR(E36*H36,0)</f>
        <v>0</v>
      </c>
    </row>
    <row r="37" spans="2:9" ht="13" customHeight="1" x14ac:dyDescent="0.35">
      <c r="B37" s="90" t="s">
        <v>541</v>
      </c>
      <c r="C37" s="148" t="s">
        <v>542</v>
      </c>
      <c r="D37" s="89" t="s">
        <v>43</v>
      </c>
      <c r="E37" s="149"/>
      <c r="H37" s="209">
        <v>2</v>
      </c>
      <c r="I37" s="210">
        <f>IFERROR(E37*H37,0)</f>
        <v>0</v>
      </c>
    </row>
    <row r="38" spans="2:9" ht="13" customHeight="1" x14ac:dyDescent="0.35">
      <c r="B38" s="90" t="s">
        <v>543</v>
      </c>
      <c r="C38" s="148" t="s">
        <v>544</v>
      </c>
      <c r="D38" s="89" t="s">
        <v>43</v>
      </c>
      <c r="E38" s="149"/>
      <c r="H38" s="209">
        <v>2</v>
      </c>
      <c r="I38" s="210">
        <f>IFERROR(E38*H38,0)</f>
        <v>0</v>
      </c>
    </row>
    <row r="39" spans="2:9" ht="13" customHeight="1" x14ac:dyDescent="0.35">
      <c r="B39" s="90" t="s">
        <v>545</v>
      </c>
      <c r="C39" s="148" t="s">
        <v>546</v>
      </c>
      <c r="D39" s="89" t="s">
        <v>43</v>
      </c>
      <c r="E39" s="149"/>
      <c r="H39" s="209">
        <v>2</v>
      </c>
      <c r="I39" s="210">
        <f>IFERROR(E39*H39,0)</f>
        <v>0</v>
      </c>
    </row>
    <row r="40" spans="2:9" ht="13" customHeight="1" x14ac:dyDescent="0.35">
      <c r="B40" s="90" t="s">
        <v>547</v>
      </c>
      <c r="C40" s="148" t="s">
        <v>548</v>
      </c>
      <c r="D40" s="89" t="s">
        <v>43</v>
      </c>
      <c r="E40" s="149"/>
      <c r="H40" s="209">
        <v>2</v>
      </c>
      <c r="I40" s="210">
        <f>IFERROR(E40*H40,0)</f>
        <v>0</v>
      </c>
    </row>
    <row r="41" spans="2:9" x14ac:dyDescent="0.35">
      <c r="B41" s="90" t="s">
        <v>549</v>
      </c>
      <c r="C41" s="148" t="s">
        <v>550</v>
      </c>
      <c r="D41" s="89" t="s">
        <v>43</v>
      </c>
      <c r="E41" s="149"/>
      <c r="H41" s="209">
        <v>2</v>
      </c>
      <c r="I41" s="210">
        <f>IFERROR(E41*H41,0)</f>
        <v>0</v>
      </c>
    </row>
    <row r="42" spans="2:9" ht="13" customHeight="1" x14ac:dyDescent="0.35">
      <c r="B42" s="90" t="s">
        <v>551</v>
      </c>
      <c r="C42" s="148" t="s">
        <v>552</v>
      </c>
      <c r="D42" s="89" t="s">
        <v>43</v>
      </c>
      <c r="E42" s="149"/>
      <c r="H42" s="209">
        <v>2</v>
      </c>
      <c r="I42" s="210">
        <f>IFERROR(E42*H42,0)</f>
        <v>0</v>
      </c>
    </row>
    <row r="43" spans="2:9" ht="13" customHeight="1" x14ac:dyDescent="0.35">
      <c r="B43" s="90" t="s">
        <v>553</v>
      </c>
      <c r="C43" s="148" t="s">
        <v>554</v>
      </c>
      <c r="D43" s="89" t="s">
        <v>43</v>
      </c>
      <c r="E43" s="149"/>
      <c r="H43" s="209">
        <v>2</v>
      </c>
      <c r="I43" s="210">
        <f>IFERROR(E43*H43,0)</f>
        <v>0</v>
      </c>
    </row>
    <row r="44" spans="2:9" ht="13" customHeight="1" x14ac:dyDescent="0.35">
      <c r="B44" s="90" t="s">
        <v>555</v>
      </c>
      <c r="C44" s="148" t="s">
        <v>556</v>
      </c>
      <c r="D44" s="89" t="s">
        <v>43</v>
      </c>
      <c r="E44" s="149"/>
      <c r="H44" s="209">
        <v>2</v>
      </c>
      <c r="I44" s="210">
        <f>IFERROR(E44*H44,0)</f>
        <v>0</v>
      </c>
    </row>
    <row r="45" spans="2:9" ht="13" customHeight="1" x14ac:dyDescent="0.35">
      <c r="B45" s="90" t="s">
        <v>557</v>
      </c>
      <c r="C45" s="148" t="s">
        <v>558</v>
      </c>
      <c r="D45" s="89" t="s">
        <v>43</v>
      </c>
      <c r="E45" s="149"/>
      <c r="H45" s="209">
        <v>2</v>
      </c>
      <c r="I45" s="210">
        <f>IFERROR(E45*H45,0)</f>
        <v>0</v>
      </c>
    </row>
    <row r="46" spans="2:9" s="5" customFormat="1" ht="40" customHeight="1" x14ac:dyDescent="0.35">
      <c r="B46" s="132">
        <v>23</v>
      </c>
      <c r="C46" s="133" t="s">
        <v>559</v>
      </c>
      <c r="D46" s="134"/>
      <c r="E46" s="135"/>
      <c r="H46" s="211"/>
      <c r="I46" s="212"/>
    </row>
    <row r="47" spans="2:9" ht="13" customHeight="1" x14ac:dyDescent="0.35">
      <c r="B47" s="90" t="s">
        <v>560</v>
      </c>
      <c r="C47" s="148" t="s">
        <v>561</v>
      </c>
      <c r="D47" s="89" t="s">
        <v>43</v>
      </c>
      <c r="E47" s="149"/>
      <c r="H47" s="209">
        <v>3</v>
      </c>
      <c r="I47" s="210">
        <f>IFERROR(E47*H47,0)</f>
        <v>0</v>
      </c>
    </row>
    <row r="48" spans="2:9" ht="13" customHeight="1" x14ac:dyDescent="0.35">
      <c r="B48" s="90" t="s">
        <v>562</v>
      </c>
      <c r="C48" s="148" t="s">
        <v>563</v>
      </c>
      <c r="D48" s="89" t="s">
        <v>43</v>
      </c>
      <c r="E48" s="149"/>
      <c r="H48" s="209">
        <v>3</v>
      </c>
      <c r="I48" s="210">
        <f>IFERROR(E48*H48,0)</f>
        <v>0</v>
      </c>
    </row>
    <row r="49" spans="2:9" s="5" customFormat="1" ht="40" customHeight="1" x14ac:dyDescent="0.35">
      <c r="B49" s="132">
        <v>24</v>
      </c>
      <c r="C49" s="133" t="s">
        <v>564</v>
      </c>
      <c r="D49" s="134"/>
      <c r="E49" s="135"/>
      <c r="H49" s="211"/>
      <c r="I49" s="212"/>
    </row>
    <row r="50" spans="2:9" ht="13" customHeight="1" x14ac:dyDescent="0.35">
      <c r="B50" s="90" t="s">
        <v>565</v>
      </c>
      <c r="C50" s="148" t="s">
        <v>566</v>
      </c>
      <c r="D50" s="89" t="s">
        <v>43</v>
      </c>
      <c r="E50" s="149"/>
      <c r="H50" s="209">
        <v>2</v>
      </c>
      <c r="I50" s="210">
        <f>IFERROR(E50*H50,0)</f>
        <v>0</v>
      </c>
    </row>
    <row r="51" spans="2:9" ht="13" customHeight="1" x14ac:dyDescent="0.35">
      <c r="B51" s="90" t="s">
        <v>567</v>
      </c>
      <c r="C51" s="148" t="s">
        <v>568</v>
      </c>
      <c r="D51" s="89" t="s">
        <v>43</v>
      </c>
      <c r="E51" s="149"/>
      <c r="H51" s="209">
        <v>2</v>
      </c>
      <c r="I51" s="210">
        <f>IFERROR(E51*H51,0)</f>
        <v>0</v>
      </c>
    </row>
    <row r="52" spans="2:9" ht="13" customHeight="1" x14ac:dyDescent="0.35">
      <c r="B52" s="90" t="s">
        <v>569</v>
      </c>
      <c r="C52" s="148" t="s">
        <v>570</v>
      </c>
      <c r="D52" s="89" t="s">
        <v>43</v>
      </c>
      <c r="E52" s="149"/>
      <c r="H52" s="209">
        <v>2</v>
      </c>
      <c r="I52" s="210">
        <f>IFERROR(E52*H52,0)</f>
        <v>0</v>
      </c>
    </row>
    <row r="53" spans="2:9" ht="13" customHeight="1" x14ac:dyDescent="0.35">
      <c r="B53" s="90" t="s">
        <v>571</v>
      </c>
      <c r="C53" s="148" t="s">
        <v>572</v>
      </c>
      <c r="D53" s="89" t="s">
        <v>43</v>
      </c>
      <c r="E53" s="149"/>
      <c r="H53" s="209">
        <v>2</v>
      </c>
      <c r="I53" s="210">
        <f>IFERROR(E53*H53,0)</f>
        <v>0</v>
      </c>
    </row>
    <row r="54" spans="2:9" ht="13" customHeight="1" x14ac:dyDescent="0.35">
      <c r="B54" s="90" t="s">
        <v>573</v>
      </c>
      <c r="C54" s="148" t="s">
        <v>574</v>
      </c>
      <c r="D54" s="89" t="s">
        <v>43</v>
      </c>
      <c r="E54" s="149"/>
      <c r="H54" s="209">
        <v>2</v>
      </c>
      <c r="I54" s="210">
        <f>IFERROR(E54*H54,0)</f>
        <v>0</v>
      </c>
    </row>
    <row r="55" spans="2:9" ht="13" customHeight="1" x14ac:dyDescent="0.35">
      <c r="B55" s="90" t="s">
        <v>575</v>
      </c>
      <c r="C55" s="148" t="s">
        <v>576</v>
      </c>
      <c r="D55" s="89" t="s">
        <v>43</v>
      </c>
      <c r="E55" s="149"/>
      <c r="H55" s="209">
        <v>2</v>
      </c>
      <c r="I55" s="210">
        <f>IFERROR(E55*H55,0)</f>
        <v>0</v>
      </c>
    </row>
    <row r="56" spans="2:9" ht="13" customHeight="1" x14ac:dyDescent="0.35">
      <c r="B56" s="90" t="s">
        <v>577</v>
      </c>
      <c r="C56" s="148" t="s">
        <v>578</v>
      </c>
      <c r="D56" s="89" t="s">
        <v>43</v>
      </c>
      <c r="E56" s="149"/>
      <c r="H56" s="209">
        <v>2</v>
      </c>
      <c r="I56" s="210">
        <f>IFERROR(E56*H56,0)</f>
        <v>0</v>
      </c>
    </row>
    <row r="57" spans="2:9" ht="13" customHeight="1" x14ac:dyDescent="0.35">
      <c r="B57" s="90" t="s">
        <v>579</v>
      </c>
      <c r="C57" s="148" t="s">
        <v>580</v>
      </c>
      <c r="D57" s="89" t="s">
        <v>43</v>
      </c>
      <c r="E57" s="149"/>
      <c r="H57" s="209">
        <v>0</v>
      </c>
      <c r="I57" s="210">
        <f>IFERROR(E57*H57,0)</f>
        <v>0</v>
      </c>
    </row>
    <row r="58" spans="2:9" s="5" customFormat="1" ht="40" customHeight="1" x14ac:dyDescent="0.35">
      <c r="B58" s="132">
        <v>25</v>
      </c>
      <c r="C58" s="133" t="s">
        <v>581</v>
      </c>
      <c r="D58" s="134"/>
      <c r="E58" s="135"/>
      <c r="H58" s="211"/>
      <c r="I58" s="212"/>
    </row>
    <row r="59" spans="2:9" ht="13" customHeight="1" x14ac:dyDescent="0.35">
      <c r="B59" s="90" t="s">
        <v>582</v>
      </c>
      <c r="C59" s="148" t="s">
        <v>583</v>
      </c>
      <c r="D59" s="89" t="s">
        <v>43</v>
      </c>
      <c r="E59" s="149"/>
      <c r="H59" s="209">
        <v>0</v>
      </c>
      <c r="I59" s="210">
        <f>IFERROR(E59*H59,0)</f>
        <v>0</v>
      </c>
    </row>
    <row r="60" spans="2:9" ht="13" customHeight="1" x14ac:dyDescent="0.35">
      <c r="B60" s="90" t="s">
        <v>584</v>
      </c>
      <c r="C60" s="148" t="s">
        <v>585</v>
      </c>
      <c r="D60" s="89" t="s">
        <v>43</v>
      </c>
      <c r="E60" s="149"/>
      <c r="H60" s="209">
        <v>1</v>
      </c>
      <c r="I60" s="210">
        <f>IFERROR(E60*H60,0)</f>
        <v>0</v>
      </c>
    </row>
    <row r="61" spans="2:9" ht="13" customHeight="1" x14ac:dyDescent="0.35">
      <c r="B61" s="90" t="s">
        <v>586</v>
      </c>
      <c r="C61" s="148" t="s">
        <v>587</v>
      </c>
      <c r="D61" s="89" t="s">
        <v>43</v>
      </c>
      <c r="E61" s="149"/>
      <c r="H61" s="209">
        <v>0</v>
      </c>
      <c r="I61" s="210">
        <f>IFERROR(E61*H61,0)</f>
        <v>0</v>
      </c>
    </row>
    <row r="62" spans="2:9" ht="13" customHeight="1" x14ac:dyDescent="0.35">
      <c r="B62" s="90" t="s">
        <v>588</v>
      </c>
      <c r="C62" s="148" t="s">
        <v>589</v>
      </c>
      <c r="D62" s="89" t="s">
        <v>43</v>
      </c>
      <c r="E62" s="149"/>
      <c r="H62" s="209">
        <v>1</v>
      </c>
      <c r="I62" s="210">
        <f>IFERROR(E62*H62,0)</f>
        <v>0</v>
      </c>
    </row>
    <row r="63" spans="2:9" ht="13" customHeight="1" x14ac:dyDescent="0.35">
      <c r="B63" s="90" t="s">
        <v>590</v>
      </c>
      <c r="C63" s="148" t="s">
        <v>591</v>
      </c>
      <c r="D63" s="89" t="s">
        <v>43</v>
      </c>
      <c r="E63" s="149"/>
      <c r="H63" s="209">
        <v>0</v>
      </c>
      <c r="I63" s="210">
        <f>IFERROR(E63*H63,0)</f>
        <v>0</v>
      </c>
    </row>
    <row r="64" spans="2:9" ht="13" customHeight="1" x14ac:dyDescent="0.35">
      <c r="B64" s="90" t="s">
        <v>592</v>
      </c>
      <c r="C64" s="148" t="s">
        <v>593</v>
      </c>
      <c r="D64" s="89" t="s">
        <v>43</v>
      </c>
      <c r="E64" s="149"/>
      <c r="H64" s="209">
        <v>2</v>
      </c>
      <c r="I64" s="210">
        <f>IFERROR(E64*H64,0)</f>
        <v>0</v>
      </c>
    </row>
    <row r="65" spans="2:9" ht="13" customHeight="1" x14ac:dyDescent="0.35">
      <c r="B65" s="90" t="s">
        <v>594</v>
      </c>
      <c r="C65" s="148" t="s">
        <v>595</v>
      </c>
      <c r="D65" s="89" t="s">
        <v>43</v>
      </c>
      <c r="E65" s="149"/>
      <c r="H65" s="209">
        <v>3</v>
      </c>
      <c r="I65" s="210">
        <f>IFERROR(E65*H65,0)</f>
        <v>0</v>
      </c>
    </row>
    <row r="66" spans="2:9" ht="13" customHeight="1" x14ac:dyDescent="0.35">
      <c r="B66" s="90" t="s">
        <v>596</v>
      </c>
      <c r="C66" s="148" t="s">
        <v>597</v>
      </c>
      <c r="D66" s="89" t="s">
        <v>43</v>
      </c>
      <c r="E66" s="149"/>
      <c r="H66" s="209">
        <v>3</v>
      </c>
      <c r="I66" s="210">
        <f>IFERROR(E66*H66,0)</f>
        <v>0</v>
      </c>
    </row>
    <row r="67" spans="2:9" s="5" customFormat="1" ht="40" customHeight="1" x14ac:dyDescent="0.35">
      <c r="B67" s="132">
        <v>26</v>
      </c>
      <c r="C67" s="133" t="s">
        <v>598</v>
      </c>
      <c r="D67" s="134"/>
      <c r="E67" s="135"/>
      <c r="H67" s="211"/>
      <c r="I67" s="212"/>
    </row>
    <row r="68" spans="2:9" ht="13" customHeight="1" x14ac:dyDescent="0.35">
      <c r="B68" s="90" t="s">
        <v>599</v>
      </c>
      <c r="C68" s="148" t="s">
        <v>600</v>
      </c>
      <c r="D68" s="89" t="s">
        <v>43</v>
      </c>
      <c r="E68" s="149"/>
      <c r="H68" s="209">
        <v>2</v>
      </c>
      <c r="I68" s="210">
        <f>IFERROR(E68*H68,0)</f>
        <v>0</v>
      </c>
    </row>
    <row r="69" spans="2:9" ht="13" customHeight="1" x14ac:dyDescent="0.35">
      <c r="B69" s="90" t="s">
        <v>601</v>
      </c>
      <c r="C69" s="148" t="s">
        <v>602</v>
      </c>
      <c r="D69" s="89" t="s">
        <v>43</v>
      </c>
      <c r="E69" s="149"/>
      <c r="H69" s="209">
        <v>2</v>
      </c>
      <c r="I69" s="210">
        <f>IFERROR(E69*H69,0)</f>
        <v>0</v>
      </c>
    </row>
    <row r="70" spans="2:9" ht="13" customHeight="1" x14ac:dyDescent="0.35">
      <c r="B70" s="90" t="s">
        <v>603</v>
      </c>
      <c r="C70" s="148" t="s">
        <v>604</v>
      </c>
      <c r="D70" s="89" t="s">
        <v>43</v>
      </c>
      <c r="E70" s="149"/>
      <c r="H70" s="209">
        <v>2</v>
      </c>
      <c r="I70" s="210">
        <f>IFERROR(E70*H70,0)</f>
        <v>0</v>
      </c>
    </row>
    <row r="71" spans="2:9" ht="13" customHeight="1" x14ac:dyDescent="0.35">
      <c r="B71" s="90" t="s">
        <v>605</v>
      </c>
      <c r="C71" s="148" t="s">
        <v>606</v>
      </c>
      <c r="D71" s="89" t="s">
        <v>43</v>
      </c>
      <c r="E71" s="149"/>
      <c r="H71" s="209">
        <v>0</v>
      </c>
      <c r="I71" s="210">
        <f>IFERROR(E71*H71,0)</f>
        <v>0</v>
      </c>
    </row>
    <row r="72" spans="2:9" ht="13" customHeight="1" x14ac:dyDescent="0.35">
      <c r="B72" s="90" t="s">
        <v>607</v>
      </c>
      <c r="C72" s="148" t="s">
        <v>608</v>
      </c>
      <c r="D72" s="89" t="s">
        <v>43</v>
      </c>
      <c r="E72" s="149"/>
      <c r="H72" s="209">
        <v>2</v>
      </c>
      <c r="I72" s="210">
        <f>IFERROR(E72*H72,0)</f>
        <v>0</v>
      </c>
    </row>
    <row r="73" spans="2:9" ht="13" customHeight="1" x14ac:dyDescent="0.35">
      <c r="B73" s="90" t="s">
        <v>609</v>
      </c>
      <c r="C73" s="148" t="s">
        <v>610</v>
      </c>
      <c r="D73" s="89" t="s">
        <v>43</v>
      </c>
      <c r="E73" s="149"/>
      <c r="H73" s="209">
        <v>2</v>
      </c>
      <c r="I73" s="210">
        <f>IFERROR(E73*H73,0)</f>
        <v>0</v>
      </c>
    </row>
    <row r="74" spans="2:9" s="5" customFormat="1" ht="40" customHeight="1" x14ac:dyDescent="0.35">
      <c r="B74" s="132">
        <v>27</v>
      </c>
      <c r="C74" s="133" t="s">
        <v>611</v>
      </c>
      <c r="D74" s="134"/>
      <c r="E74" s="135"/>
      <c r="H74" s="211"/>
      <c r="I74" s="212"/>
    </row>
    <row r="75" spans="2:9" ht="13" customHeight="1" x14ac:dyDescent="0.35">
      <c r="B75" s="90" t="s">
        <v>612</v>
      </c>
      <c r="C75" s="148" t="s">
        <v>613</v>
      </c>
      <c r="D75" s="89" t="s">
        <v>43</v>
      </c>
      <c r="E75" s="149"/>
      <c r="H75" s="209">
        <v>4</v>
      </c>
      <c r="I75" s="210">
        <f>IFERROR(E75*H75,0)</f>
        <v>0</v>
      </c>
    </row>
    <row r="76" spans="2:9" ht="13" customHeight="1" x14ac:dyDescent="0.35">
      <c r="B76" s="90" t="s">
        <v>614</v>
      </c>
      <c r="C76" s="148" t="s">
        <v>615</v>
      </c>
      <c r="D76" s="89" t="s">
        <v>43</v>
      </c>
      <c r="E76" s="149"/>
      <c r="H76" s="209">
        <v>4</v>
      </c>
      <c r="I76" s="210">
        <f>IFERROR(E76*H76,0)</f>
        <v>0</v>
      </c>
    </row>
    <row r="77" spans="2:9" ht="13" customHeight="1" x14ac:dyDescent="0.35">
      <c r="B77" s="90" t="s">
        <v>616</v>
      </c>
      <c r="C77" s="148" t="s">
        <v>617</v>
      </c>
      <c r="D77" s="89" t="s">
        <v>43</v>
      </c>
      <c r="E77" s="149"/>
      <c r="H77" s="209">
        <v>4</v>
      </c>
      <c r="I77" s="210">
        <f>IFERROR(E77*H77,0)</f>
        <v>0</v>
      </c>
    </row>
    <row r="78" spans="2:9" ht="13" customHeight="1" x14ac:dyDescent="0.35">
      <c r="B78" s="90" t="s">
        <v>618</v>
      </c>
      <c r="C78" s="148" t="s">
        <v>619</v>
      </c>
      <c r="D78" s="89" t="s">
        <v>43</v>
      </c>
      <c r="E78" s="149"/>
      <c r="H78" s="209">
        <v>4</v>
      </c>
      <c r="I78" s="210">
        <f>IFERROR(E78*H78,0)</f>
        <v>0</v>
      </c>
    </row>
    <row r="79" spans="2:9" ht="13" customHeight="1" x14ac:dyDescent="0.35">
      <c r="B79" s="90" t="s">
        <v>620</v>
      </c>
      <c r="C79" s="148" t="s">
        <v>621</v>
      </c>
      <c r="D79" s="89" t="s">
        <v>43</v>
      </c>
      <c r="E79" s="149"/>
      <c r="H79" s="209">
        <v>4</v>
      </c>
      <c r="I79" s="210">
        <f>IFERROR(E79*H79,0)</f>
        <v>0</v>
      </c>
    </row>
    <row r="80" spans="2:9" ht="13" customHeight="1" x14ac:dyDescent="0.35">
      <c r="B80" s="90" t="s">
        <v>622</v>
      </c>
      <c r="C80" s="148" t="s">
        <v>623</v>
      </c>
      <c r="D80" s="89" t="s">
        <v>43</v>
      </c>
      <c r="E80" s="149"/>
      <c r="H80" s="209">
        <v>4</v>
      </c>
      <c r="I80" s="210">
        <f>IFERROR(E80*H80,0)</f>
        <v>0</v>
      </c>
    </row>
    <row r="81" spans="2:9" ht="13" customHeight="1" x14ac:dyDescent="0.35">
      <c r="B81" s="90" t="s">
        <v>624</v>
      </c>
      <c r="C81" s="148" t="s">
        <v>625</v>
      </c>
      <c r="D81" s="89" t="s">
        <v>43</v>
      </c>
      <c r="E81" s="149"/>
      <c r="H81" s="209">
        <v>4</v>
      </c>
      <c r="I81" s="210">
        <f>IFERROR(E81*H81,0)</f>
        <v>0</v>
      </c>
    </row>
    <row r="82" spans="2:9" ht="13" customHeight="1" x14ac:dyDescent="0.35">
      <c r="B82" s="90" t="s">
        <v>626</v>
      </c>
      <c r="C82" s="148" t="s">
        <v>627</v>
      </c>
      <c r="D82" s="89" t="s">
        <v>43</v>
      </c>
      <c r="E82" s="149"/>
      <c r="H82" s="209">
        <v>4</v>
      </c>
      <c r="I82" s="210">
        <f>IFERROR(E82*H82,0)</f>
        <v>0</v>
      </c>
    </row>
    <row r="83" spans="2:9" ht="13" customHeight="1" x14ac:dyDescent="0.35">
      <c r="B83" s="90" t="s">
        <v>628</v>
      </c>
      <c r="C83" s="148" t="s">
        <v>629</v>
      </c>
      <c r="D83" s="89" t="s">
        <v>43</v>
      </c>
      <c r="E83" s="149"/>
      <c r="H83" s="209">
        <v>4</v>
      </c>
      <c r="I83" s="210">
        <f>IFERROR(E83*H83,0)</f>
        <v>0</v>
      </c>
    </row>
    <row r="84" spans="2:9" ht="13" customHeight="1" x14ac:dyDescent="0.35">
      <c r="B84" s="90" t="s">
        <v>630</v>
      </c>
      <c r="C84" s="148" t="s">
        <v>631</v>
      </c>
      <c r="D84" s="89" t="s">
        <v>43</v>
      </c>
      <c r="E84" s="149"/>
      <c r="H84" s="209">
        <v>4</v>
      </c>
      <c r="I84" s="210">
        <f>IFERROR(E84*H84,0)</f>
        <v>0</v>
      </c>
    </row>
    <row r="85" spans="2:9" ht="13" customHeight="1" x14ac:dyDescent="0.35">
      <c r="B85" s="90" t="s">
        <v>632</v>
      </c>
      <c r="C85" s="148" t="s">
        <v>633</v>
      </c>
      <c r="D85" s="89" t="s">
        <v>43</v>
      </c>
      <c r="E85" s="149"/>
      <c r="H85" s="209">
        <v>4</v>
      </c>
      <c r="I85" s="210">
        <f>IFERROR(E85*H85,0)</f>
        <v>0</v>
      </c>
    </row>
    <row r="86" spans="2:9" ht="13" customHeight="1" x14ac:dyDescent="0.35">
      <c r="B86" s="90" t="s">
        <v>634</v>
      </c>
      <c r="C86" s="148" t="s">
        <v>635</v>
      </c>
      <c r="D86" s="89" t="s">
        <v>43</v>
      </c>
      <c r="E86" s="149"/>
      <c r="H86" s="209">
        <v>4</v>
      </c>
      <c r="I86" s="210">
        <f>IFERROR(E86*H86,0)</f>
        <v>0</v>
      </c>
    </row>
    <row r="87" spans="2:9" ht="13" customHeight="1" x14ac:dyDescent="0.35">
      <c r="B87" s="90" t="s">
        <v>636</v>
      </c>
      <c r="C87" s="148" t="s">
        <v>637</v>
      </c>
      <c r="D87" s="89" t="s">
        <v>43</v>
      </c>
      <c r="E87" s="149"/>
      <c r="H87" s="209">
        <v>4</v>
      </c>
      <c r="I87" s="210">
        <f>IFERROR(E87*H87,0)</f>
        <v>0</v>
      </c>
    </row>
    <row r="88" spans="2:9" ht="13" customHeight="1" x14ac:dyDescent="0.35">
      <c r="B88" s="90" t="s">
        <v>638</v>
      </c>
      <c r="C88" s="148" t="s">
        <v>639</v>
      </c>
      <c r="D88" s="89" t="s">
        <v>43</v>
      </c>
      <c r="E88" s="149"/>
      <c r="H88" s="209">
        <v>4</v>
      </c>
      <c r="I88" s="210">
        <f>IFERROR(E88*H88,0)</f>
        <v>0</v>
      </c>
    </row>
    <row r="89" spans="2:9" ht="13" customHeight="1" x14ac:dyDescent="0.35">
      <c r="B89" s="90" t="s">
        <v>640</v>
      </c>
      <c r="C89" s="148" t="s">
        <v>641</v>
      </c>
      <c r="D89" s="89" t="s">
        <v>43</v>
      </c>
      <c r="E89" s="149"/>
      <c r="H89" s="209">
        <v>4</v>
      </c>
      <c r="I89" s="210">
        <f>IFERROR(E89*H89,0)</f>
        <v>0</v>
      </c>
    </row>
    <row r="90" spans="2:9" ht="13" customHeight="1" x14ac:dyDescent="0.35">
      <c r="B90" s="90" t="s">
        <v>642</v>
      </c>
      <c r="C90" s="148" t="s">
        <v>643</v>
      </c>
      <c r="D90" s="89" t="s">
        <v>43</v>
      </c>
      <c r="E90" s="149"/>
      <c r="H90" s="209">
        <v>4</v>
      </c>
      <c r="I90" s="210">
        <f>IFERROR(E90*H90,0)</f>
        <v>0</v>
      </c>
    </row>
    <row r="91" spans="2:9" ht="13" customHeight="1" x14ac:dyDescent="0.35">
      <c r="B91" s="90" t="s">
        <v>644</v>
      </c>
      <c r="C91" s="148" t="s">
        <v>645</v>
      </c>
      <c r="D91" s="89" t="s">
        <v>43</v>
      </c>
      <c r="E91" s="149"/>
      <c r="H91" s="209">
        <v>4</v>
      </c>
      <c r="I91" s="210">
        <f>IFERROR(E91*H91,0)</f>
        <v>0</v>
      </c>
    </row>
    <row r="92" spans="2:9" ht="13" customHeight="1" x14ac:dyDescent="0.35">
      <c r="B92" s="90" t="s">
        <v>646</v>
      </c>
      <c r="C92" s="148" t="s">
        <v>647</v>
      </c>
      <c r="D92" s="89" t="s">
        <v>43</v>
      </c>
      <c r="E92" s="149"/>
      <c r="H92" s="209">
        <v>4</v>
      </c>
      <c r="I92" s="210">
        <f>IFERROR(E92*H92,0)</f>
        <v>0</v>
      </c>
    </row>
    <row r="93" spans="2:9" ht="13" customHeight="1" x14ac:dyDescent="0.35">
      <c r="B93" s="90" t="s">
        <v>648</v>
      </c>
      <c r="C93" s="148" t="s">
        <v>649</v>
      </c>
      <c r="D93" s="89" t="s">
        <v>43</v>
      </c>
      <c r="E93" s="149"/>
      <c r="H93" s="209">
        <v>4</v>
      </c>
      <c r="I93" s="210">
        <f>IFERROR(E93*H93,0)</f>
        <v>0</v>
      </c>
    </row>
    <row r="94" spans="2:9" ht="13" customHeight="1" x14ac:dyDescent="0.35">
      <c r="B94" s="90" t="s">
        <v>650</v>
      </c>
      <c r="C94" s="148" t="s">
        <v>651</v>
      </c>
      <c r="D94" s="89" t="s">
        <v>43</v>
      </c>
      <c r="E94" s="149"/>
      <c r="H94" s="209">
        <v>4</v>
      </c>
      <c r="I94" s="210">
        <f>IFERROR(E94*H94,0)</f>
        <v>0</v>
      </c>
    </row>
    <row r="95" spans="2:9" ht="13" customHeight="1" x14ac:dyDescent="0.35">
      <c r="B95" s="90" t="s">
        <v>652</v>
      </c>
      <c r="C95" s="148" t="s">
        <v>653</v>
      </c>
      <c r="D95" s="89" t="s">
        <v>43</v>
      </c>
      <c r="E95" s="149"/>
      <c r="H95" s="209">
        <v>4</v>
      </c>
      <c r="I95" s="210">
        <f>IFERROR(E95*H95,0)</f>
        <v>0</v>
      </c>
    </row>
    <row r="96" spans="2:9" ht="13" customHeight="1" x14ac:dyDescent="0.35">
      <c r="B96" s="90" t="s">
        <v>654</v>
      </c>
      <c r="C96" s="148" t="s">
        <v>655</v>
      </c>
      <c r="D96" s="89" t="s">
        <v>43</v>
      </c>
      <c r="E96" s="149"/>
      <c r="H96" s="209">
        <v>4</v>
      </c>
      <c r="I96" s="210">
        <f>IFERROR(E96*H96,0)</f>
        <v>0</v>
      </c>
    </row>
    <row r="97" spans="2:9" ht="13" customHeight="1" x14ac:dyDescent="0.35">
      <c r="B97" s="90" t="s">
        <v>656</v>
      </c>
      <c r="C97" s="148" t="s">
        <v>657</v>
      </c>
      <c r="D97" s="89" t="s">
        <v>43</v>
      </c>
      <c r="E97" s="149"/>
      <c r="H97" s="209">
        <v>6</v>
      </c>
      <c r="I97" s="210">
        <f>IFERROR(E97*H97,0)</f>
        <v>0</v>
      </c>
    </row>
    <row r="98" spans="2:9" ht="13" customHeight="1" x14ac:dyDescent="0.35">
      <c r="B98" s="90" t="s">
        <v>658</v>
      </c>
      <c r="C98" s="148" t="s">
        <v>659</v>
      </c>
      <c r="D98" s="89" t="s">
        <v>43</v>
      </c>
      <c r="E98" s="149"/>
      <c r="H98" s="209">
        <v>6</v>
      </c>
      <c r="I98" s="210">
        <f>IFERROR(E98*H98,0)</f>
        <v>0</v>
      </c>
    </row>
    <row r="99" spans="2:9" ht="13" customHeight="1" x14ac:dyDescent="0.35">
      <c r="B99" s="90" t="s">
        <v>660</v>
      </c>
      <c r="C99" s="148" t="s">
        <v>661</v>
      </c>
      <c r="D99" s="89" t="s">
        <v>43</v>
      </c>
      <c r="E99" s="149"/>
      <c r="H99" s="209">
        <v>6</v>
      </c>
      <c r="I99" s="210">
        <f>IFERROR(E99*H99,0)</f>
        <v>0</v>
      </c>
    </row>
    <row r="100" spans="2:9" x14ac:dyDescent="0.35">
      <c r="B100" s="90" t="s">
        <v>662</v>
      </c>
      <c r="C100" s="148" t="s">
        <v>663</v>
      </c>
      <c r="D100" s="89" t="s">
        <v>43</v>
      </c>
      <c r="E100" s="149"/>
      <c r="H100" s="209">
        <v>6</v>
      </c>
      <c r="I100" s="210">
        <f>IFERROR(E100*H100,0)</f>
        <v>0</v>
      </c>
    </row>
    <row r="101" spans="2:9" ht="13" customHeight="1" x14ac:dyDescent="0.35">
      <c r="B101" s="90" t="s">
        <v>664</v>
      </c>
      <c r="C101" s="148" t="s">
        <v>665</v>
      </c>
      <c r="D101" s="89" t="s">
        <v>43</v>
      </c>
      <c r="E101" s="149"/>
      <c r="H101" s="209">
        <v>6</v>
      </c>
      <c r="I101" s="210">
        <f>IFERROR(E101*H101,0)</f>
        <v>0</v>
      </c>
    </row>
    <row r="102" spans="2:9" ht="13" customHeight="1" x14ac:dyDescent="0.35">
      <c r="B102" s="90" t="s">
        <v>666</v>
      </c>
      <c r="C102" s="148" t="s">
        <v>667</v>
      </c>
      <c r="D102" s="89" t="s">
        <v>43</v>
      </c>
      <c r="E102" s="149"/>
      <c r="H102" s="209">
        <v>6</v>
      </c>
      <c r="I102" s="210">
        <f>IFERROR(E102*H102,0)</f>
        <v>0</v>
      </c>
    </row>
    <row r="103" spans="2:9" ht="13" customHeight="1" x14ac:dyDescent="0.35">
      <c r="B103" s="90" t="s">
        <v>668</v>
      </c>
      <c r="C103" s="148" t="s">
        <v>669</v>
      </c>
      <c r="D103" s="89" t="s">
        <v>43</v>
      </c>
      <c r="E103" s="149"/>
      <c r="H103" s="209">
        <v>6</v>
      </c>
      <c r="I103" s="210">
        <f>IFERROR(E103*H103,0)</f>
        <v>0</v>
      </c>
    </row>
    <row r="104" spans="2:9" ht="13" customHeight="1" x14ac:dyDescent="0.35">
      <c r="B104" s="90" t="s">
        <v>670</v>
      </c>
      <c r="C104" s="148" t="s">
        <v>671</v>
      </c>
      <c r="D104" s="89" t="s">
        <v>43</v>
      </c>
      <c r="E104" s="149"/>
      <c r="H104" s="209">
        <v>6</v>
      </c>
      <c r="I104" s="210">
        <f>IFERROR(E104*H104,0)</f>
        <v>0</v>
      </c>
    </row>
    <row r="105" spans="2:9" ht="13" customHeight="1" x14ac:dyDescent="0.35">
      <c r="B105" s="90" t="s">
        <v>672</v>
      </c>
      <c r="C105" s="148" t="s">
        <v>673</v>
      </c>
      <c r="D105" s="89" t="s">
        <v>43</v>
      </c>
      <c r="E105" s="149"/>
      <c r="H105" s="209">
        <v>6</v>
      </c>
      <c r="I105" s="210">
        <f>IFERROR(E105*H105,0)</f>
        <v>0</v>
      </c>
    </row>
    <row r="106" spans="2:9" ht="13" customHeight="1" x14ac:dyDescent="0.35">
      <c r="B106" s="90" t="s">
        <v>674</v>
      </c>
      <c r="C106" s="148" t="s">
        <v>675</v>
      </c>
      <c r="D106" s="89" t="s">
        <v>43</v>
      </c>
      <c r="E106" s="149"/>
      <c r="H106" s="209">
        <v>6</v>
      </c>
      <c r="I106" s="210">
        <f>IFERROR(E106*H106,0)</f>
        <v>0</v>
      </c>
    </row>
    <row r="107" spans="2:9" ht="13" customHeight="1" x14ac:dyDescent="0.35">
      <c r="B107" s="90" t="s">
        <v>676</v>
      </c>
      <c r="C107" s="148" t="s">
        <v>677</v>
      </c>
      <c r="D107" s="89" t="s">
        <v>43</v>
      </c>
      <c r="E107" s="149"/>
      <c r="H107" s="209">
        <v>6</v>
      </c>
      <c r="I107" s="210">
        <f>IFERROR(E107*H107,0)</f>
        <v>0</v>
      </c>
    </row>
    <row r="108" spans="2:9" ht="13" customHeight="1" x14ac:dyDescent="0.35">
      <c r="B108" s="90" t="s">
        <v>678</v>
      </c>
      <c r="C108" s="148" t="s">
        <v>679</v>
      </c>
      <c r="D108" s="89" t="s">
        <v>43</v>
      </c>
      <c r="E108" s="149"/>
      <c r="H108" s="209">
        <v>6</v>
      </c>
      <c r="I108" s="210">
        <f>IFERROR(E108*H108,0)</f>
        <v>0</v>
      </c>
    </row>
    <row r="109" spans="2:9" ht="13" customHeight="1" x14ac:dyDescent="0.35">
      <c r="B109" s="90" t="s">
        <v>680</v>
      </c>
      <c r="C109" s="148" t="s">
        <v>681</v>
      </c>
      <c r="D109" s="89" t="s">
        <v>43</v>
      </c>
      <c r="E109" s="149"/>
      <c r="H109" s="209">
        <v>6</v>
      </c>
      <c r="I109" s="210">
        <f>IFERROR(E109*H109,0)</f>
        <v>0</v>
      </c>
    </row>
    <row r="110" spans="2:9" ht="13" customHeight="1" x14ac:dyDescent="0.35">
      <c r="B110" s="90" t="s">
        <v>682</v>
      </c>
      <c r="C110" s="148" t="s">
        <v>683</v>
      </c>
      <c r="D110" s="89" t="s">
        <v>43</v>
      </c>
      <c r="E110" s="149"/>
      <c r="H110" s="209">
        <v>6</v>
      </c>
      <c r="I110" s="210">
        <f>IFERROR(E110*H110,0)</f>
        <v>0</v>
      </c>
    </row>
    <row r="111" spans="2:9" ht="13" customHeight="1" x14ac:dyDescent="0.35">
      <c r="B111" s="90" t="s">
        <v>684</v>
      </c>
      <c r="C111" s="148" t="s">
        <v>685</v>
      </c>
      <c r="D111" s="89" t="s">
        <v>43</v>
      </c>
      <c r="E111" s="149"/>
      <c r="H111" s="209">
        <v>6</v>
      </c>
      <c r="I111" s="210">
        <f>IFERROR(E111*H111,0)</f>
        <v>0</v>
      </c>
    </row>
    <row r="112" spans="2:9" ht="13" customHeight="1" x14ac:dyDescent="0.35">
      <c r="B112" s="90" t="s">
        <v>686</v>
      </c>
      <c r="C112" s="148" t="s">
        <v>687</v>
      </c>
      <c r="D112" s="89" t="s">
        <v>43</v>
      </c>
      <c r="E112" s="149"/>
      <c r="H112" s="209">
        <v>6</v>
      </c>
      <c r="I112" s="210">
        <f>IFERROR(E112*H112,0)</f>
        <v>0</v>
      </c>
    </row>
    <row r="113" spans="2:9" ht="13" customHeight="1" x14ac:dyDescent="0.35">
      <c r="B113" s="90" t="s">
        <v>688</v>
      </c>
      <c r="C113" s="148" t="s">
        <v>689</v>
      </c>
      <c r="D113" s="89" t="s">
        <v>43</v>
      </c>
      <c r="E113" s="149"/>
      <c r="H113" s="209">
        <v>6</v>
      </c>
      <c r="I113" s="210">
        <f>IFERROR(E113*H113,0)</f>
        <v>0</v>
      </c>
    </row>
    <row r="114" spans="2:9" s="5" customFormat="1" ht="40" customHeight="1" x14ac:dyDescent="0.35">
      <c r="B114" s="132">
        <v>28</v>
      </c>
      <c r="C114" s="133" t="s">
        <v>690</v>
      </c>
      <c r="D114" s="134"/>
      <c r="E114" s="135"/>
      <c r="H114" s="211"/>
      <c r="I114" s="212"/>
    </row>
    <row r="115" spans="2:9" ht="13" customHeight="1" x14ac:dyDescent="0.35">
      <c r="B115" s="90" t="s">
        <v>691</v>
      </c>
      <c r="C115" s="148" t="s">
        <v>692</v>
      </c>
      <c r="D115" s="89" t="s">
        <v>43</v>
      </c>
      <c r="E115" s="149"/>
      <c r="H115" s="209">
        <v>3</v>
      </c>
      <c r="I115" s="210">
        <f>IFERROR(E115*H115,0)</f>
        <v>0</v>
      </c>
    </row>
    <row r="116" spans="2:9" ht="13" customHeight="1" x14ac:dyDescent="0.35">
      <c r="B116" s="90" t="s">
        <v>693</v>
      </c>
      <c r="C116" s="148" t="s">
        <v>694</v>
      </c>
      <c r="D116" s="89" t="s">
        <v>43</v>
      </c>
      <c r="E116" s="149"/>
      <c r="H116" s="209">
        <v>3</v>
      </c>
      <c r="I116" s="210">
        <f>IFERROR(E116*H116,0)</f>
        <v>0</v>
      </c>
    </row>
    <row r="117" spans="2:9" ht="13" customHeight="1" x14ac:dyDescent="0.35">
      <c r="B117" s="90" t="s">
        <v>695</v>
      </c>
      <c r="C117" s="148" t="s">
        <v>696</v>
      </c>
      <c r="D117" s="89" t="s">
        <v>43</v>
      </c>
      <c r="E117" s="149"/>
      <c r="H117" s="209">
        <v>3</v>
      </c>
      <c r="I117" s="210">
        <f>IFERROR(E117*H117,0)</f>
        <v>0</v>
      </c>
    </row>
    <row r="118" spans="2:9" ht="13" customHeight="1" x14ac:dyDescent="0.35">
      <c r="B118" s="90" t="s">
        <v>697</v>
      </c>
      <c r="C118" s="148" t="s">
        <v>698</v>
      </c>
      <c r="D118" s="89" t="s">
        <v>43</v>
      </c>
      <c r="E118" s="149"/>
      <c r="H118" s="209">
        <v>3</v>
      </c>
      <c r="I118" s="210">
        <f>IFERROR(E118*H118,0)</f>
        <v>0</v>
      </c>
    </row>
    <row r="119" spans="2:9" ht="13" customHeight="1" x14ac:dyDescent="0.35">
      <c r="B119" s="90" t="s">
        <v>699</v>
      </c>
      <c r="C119" s="148" t="s">
        <v>700</v>
      </c>
      <c r="D119" s="89" t="s">
        <v>43</v>
      </c>
      <c r="E119" s="149"/>
      <c r="H119" s="209">
        <v>3</v>
      </c>
      <c r="I119" s="210">
        <f>IFERROR(E119*H119,0)</f>
        <v>0</v>
      </c>
    </row>
    <row r="120" spans="2:9" ht="13" customHeight="1" x14ac:dyDescent="0.35">
      <c r="B120" s="90" t="s">
        <v>701</v>
      </c>
      <c r="C120" s="148" t="s">
        <v>702</v>
      </c>
      <c r="D120" s="89" t="s">
        <v>43</v>
      </c>
      <c r="E120" s="149"/>
      <c r="H120" s="209">
        <v>3</v>
      </c>
      <c r="I120" s="210">
        <f>IFERROR(E120*H120,0)</f>
        <v>0</v>
      </c>
    </row>
    <row r="121" spans="2:9" ht="13" customHeight="1" x14ac:dyDescent="0.35">
      <c r="B121" s="90" t="s">
        <v>703</v>
      </c>
      <c r="C121" s="148" t="s">
        <v>704</v>
      </c>
      <c r="D121" s="89" t="s">
        <v>43</v>
      </c>
      <c r="E121" s="149"/>
      <c r="H121" s="209">
        <v>3</v>
      </c>
      <c r="I121" s="210">
        <f>IFERROR(E121*H121,0)</f>
        <v>0</v>
      </c>
    </row>
    <row r="122" spans="2:9" ht="13" customHeight="1" x14ac:dyDescent="0.35">
      <c r="B122" s="90" t="s">
        <v>705</v>
      </c>
      <c r="C122" s="148" t="s">
        <v>706</v>
      </c>
      <c r="D122" s="89" t="s">
        <v>43</v>
      </c>
      <c r="E122" s="149"/>
      <c r="H122" s="209">
        <v>3</v>
      </c>
      <c r="I122" s="210">
        <f>IFERROR(E122*H122,0)</f>
        <v>0</v>
      </c>
    </row>
    <row r="123" spans="2:9" ht="13" customHeight="1" x14ac:dyDescent="0.35">
      <c r="B123" s="90" t="s">
        <v>707</v>
      </c>
      <c r="C123" s="148" t="s">
        <v>708</v>
      </c>
      <c r="D123" s="89" t="s">
        <v>43</v>
      </c>
      <c r="E123" s="149"/>
      <c r="H123" s="209">
        <v>3</v>
      </c>
      <c r="I123" s="210">
        <f>IFERROR(E123*H123,0)</f>
        <v>0</v>
      </c>
    </row>
    <row r="124" spans="2:9" ht="13" customHeight="1" x14ac:dyDescent="0.35">
      <c r="B124" s="90" t="s">
        <v>709</v>
      </c>
      <c r="C124" s="148" t="s">
        <v>710</v>
      </c>
      <c r="D124" s="89" t="s">
        <v>43</v>
      </c>
      <c r="E124" s="149"/>
      <c r="H124" s="209">
        <v>3</v>
      </c>
      <c r="I124" s="210">
        <f>IFERROR(E124*H124,0)</f>
        <v>0</v>
      </c>
    </row>
    <row r="125" spans="2:9" ht="13" customHeight="1" x14ac:dyDescent="0.35">
      <c r="B125" s="90" t="s">
        <v>711</v>
      </c>
      <c r="C125" s="148" t="s">
        <v>712</v>
      </c>
      <c r="D125" s="89" t="s">
        <v>43</v>
      </c>
      <c r="E125" s="149"/>
      <c r="H125" s="209">
        <v>3</v>
      </c>
      <c r="I125" s="210">
        <f>IFERROR(E125*H125,0)</f>
        <v>0</v>
      </c>
    </row>
    <row r="126" spans="2:9" ht="13" customHeight="1" x14ac:dyDescent="0.35">
      <c r="B126" s="90" t="s">
        <v>713</v>
      </c>
      <c r="C126" s="148" t="s">
        <v>714</v>
      </c>
      <c r="D126" s="89" t="s">
        <v>43</v>
      </c>
      <c r="E126" s="149"/>
      <c r="H126" s="209">
        <v>0</v>
      </c>
      <c r="I126" s="210">
        <f>IFERROR(E126*H126,0)</f>
        <v>0</v>
      </c>
    </row>
    <row r="127" spans="2:9" ht="13" customHeight="1" x14ac:dyDescent="0.35">
      <c r="B127" s="90" t="s">
        <v>715</v>
      </c>
      <c r="C127" s="148" t="s">
        <v>716</v>
      </c>
      <c r="D127" s="89" t="s">
        <v>43</v>
      </c>
      <c r="E127" s="149"/>
      <c r="H127" s="209">
        <v>3</v>
      </c>
      <c r="I127" s="210">
        <f>IFERROR(E127*H127,0)</f>
        <v>0</v>
      </c>
    </row>
    <row r="128" spans="2:9" ht="13" customHeight="1" x14ac:dyDescent="0.35">
      <c r="B128" s="90" t="s">
        <v>717</v>
      </c>
      <c r="C128" s="148" t="s">
        <v>718</v>
      </c>
      <c r="D128" s="89" t="s">
        <v>43</v>
      </c>
      <c r="E128" s="149"/>
      <c r="H128" s="209">
        <v>3</v>
      </c>
      <c r="I128" s="210">
        <f>IFERROR(E128*H128,0)</f>
        <v>0</v>
      </c>
    </row>
    <row r="129" spans="2:9" ht="13" customHeight="1" x14ac:dyDescent="0.35">
      <c r="B129" s="90" t="s">
        <v>719</v>
      </c>
      <c r="C129" s="148" t="s">
        <v>720</v>
      </c>
      <c r="D129" s="89" t="s">
        <v>43</v>
      </c>
      <c r="E129" s="149"/>
      <c r="H129" s="209">
        <v>3</v>
      </c>
      <c r="I129" s="210">
        <f>IFERROR(E129*H129,0)</f>
        <v>0</v>
      </c>
    </row>
    <row r="130" spans="2:9" ht="13" customHeight="1" x14ac:dyDescent="0.35">
      <c r="B130" s="90" t="s">
        <v>721</v>
      </c>
      <c r="C130" s="148" t="s">
        <v>722</v>
      </c>
      <c r="D130" s="89" t="s">
        <v>43</v>
      </c>
      <c r="E130" s="149"/>
      <c r="H130" s="209">
        <v>3</v>
      </c>
      <c r="I130" s="210">
        <f>IFERROR(E130*H130,0)</f>
        <v>0</v>
      </c>
    </row>
    <row r="131" spans="2:9" ht="13" customHeight="1" x14ac:dyDescent="0.35">
      <c r="B131" s="90" t="s">
        <v>723</v>
      </c>
      <c r="C131" s="148" t="s">
        <v>724</v>
      </c>
      <c r="D131" s="89" t="s">
        <v>43</v>
      </c>
      <c r="E131" s="149"/>
      <c r="H131" s="209">
        <v>3</v>
      </c>
      <c r="I131" s="210">
        <f>IFERROR(E131*H131,0)</f>
        <v>0</v>
      </c>
    </row>
    <row r="132" spans="2:9" ht="13" customHeight="1" x14ac:dyDescent="0.35">
      <c r="B132" s="90" t="s">
        <v>725</v>
      </c>
      <c r="C132" s="148" t="s">
        <v>726</v>
      </c>
      <c r="D132" s="89" t="s">
        <v>43</v>
      </c>
      <c r="E132" s="149"/>
      <c r="H132" s="209">
        <v>3</v>
      </c>
      <c r="I132" s="210">
        <f>IFERROR(E132*H132,0)</f>
        <v>0</v>
      </c>
    </row>
    <row r="133" spans="2:9" ht="13" customHeight="1" x14ac:dyDescent="0.35">
      <c r="B133" s="90" t="s">
        <v>727</v>
      </c>
      <c r="C133" s="148" t="s">
        <v>728</v>
      </c>
      <c r="D133" s="89" t="s">
        <v>43</v>
      </c>
      <c r="E133" s="149"/>
      <c r="H133" s="209">
        <v>3</v>
      </c>
      <c r="I133" s="210">
        <f>IFERROR(E133*H133,0)</f>
        <v>0</v>
      </c>
    </row>
    <row r="134" spans="2:9" ht="13" customHeight="1" x14ac:dyDescent="0.35">
      <c r="B134" s="90" t="s">
        <v>729</v>
      </c>
      <c r="C134" s="148" t="s">
        <v>730</v>
      </c>
      <c r="D134" s="89" t="s">
        <v>43</v>
      </c>
      <c r="E134" s="149"/>
      <c r="H134" s="209">
        <v>3</v>
      </c>
      <c r="I134" s="210">
        <f>IFERROR(E134*H134,0)</f>
        <v>0</v>
      </c>
    </row>
    <row r="135" spans="2:9" ht="13" customHeight="1" x14ac:dyDescent="0.35">
      <c r="B135" s="90" t="s">
        <v>731</v>
      </c>
      <c r="C135" s="148" t="s">
        <v>732</v>
      </c>
      <c r="D135" s="89" t="s">
        <v>43</v>
      </c>
      <c r="E135" s="149"/>
      <c r="H135" s="209">
        <v>3</v>
      </c>
      <c r="I135" s="210">
        <f>IFERROR(E135*H135,0)</f>
        <v>0</v>
      </c>
    </row>
    <row r="136" spans="2:9" ht="13" customHeight="1" x14ac:dyDescent="0.35">
      <c r="B136" s="90" t="s">
        <v>733</v>
      </c>
      <c r="C136" s="148" t="s">
        <v>734</v>
      </c>
      <c r="D136" s="89" t="s">
        <v>43</v>
      </c>
      <c r="E136" s="149"/>
      <c r="H136" s="209">
        <v>3</v>
      </c>
      <c r="I136" s="210">
        <f>IFERROR(E136*H136,0)</f>
        <v>0</v>
      </c>
    </row>
    <row r="137" spans="2:9" ht="13" customHeight="1" x14ac:dyDescent="0.35">
      <c r="B137" s="90" t="s">
        <v>735</v>
      </c>
      <c r="C137" s="148" t="s">
        <v>736</v>
      </c>
      <c r="D137" s="89" t="s">
        <v>43</v>
      </c>
      <c r="E137" s="149"/>
      <c r="H137" s="209">
        <v>3</v>
      </c>
      <c r="I137" s="210">
        <f>IFERROR(E137*H137,0)</f>
        <v>0</v>
      </c>
    </row>
    <row r="138" spans="2:9" ht="13" customHeight="1" x14ac:dyDescent="0.35">
      <c r="B138" s="90" t="s">
        <v>737</v>
      </c>
      <c r="C138" s="148" t="s">
        <v>738</v>
      </c>
      <c r="D138" s="89" t="s">
        <v>43</v>
      </c>
      <c r="E138" s="149"/>
      <c r="H138" s="209">
        <v>3</v>
      </c>
      <c r="I138" s="210">
        <f>IFERROR(E138*H138,0)</f>
        <v>0</v>
      </c>
    </row>
    <row r="139" spans="2:9" ht="13" customHeight="1" x14ac:dyDescent="0.35">
      <c r="B139" s="90" t="s">
        <v>739</v>
      </c>
      <c r="C139" s="148" t="s">
        <v>740</v>
      </c>
      <c r="D139" s="89" t="s">
        <v>43</v>
      </c>
      <c r="E139" s="149"/>
      <c r="H139" s="209">
        <v>3</v>
      </c>
      <c r="I139" s="210">
        <f>IFERROR(E139*H139,0)</f>
        <v>0</v>
      </c>
    </row>
    <row r="140" spans="2:9" s="5" customFormat="1" ht="40" customHeight="1" x14ac:dyDescent="0.35">
      <c r="B140" s="132">
        <v>29</v>
      </c>
      <c r="C140" s="133" t="s">
        <v>741</v>
      </c>
      <c r="D140" s="134"/>
      <c r="E140" s="135"/>
      <c r="H140" s="211"/>
      <c r="I140" s="212"/>
    </row>
    <row r="141" spans="2:9" ht="26.15" customHeight="1" x14ac:dyDescent="0.35">
      <c r="B141" s="90" t="s">
        <v>742</v>
      </c>
      <c r="C141" s="148" t="s">
        <v>743</v>
      </c>
      <c r="D141" s="89" t="s">
        <v>744</v>
      </c>
      <c r="E141" s="149"/>
      <c r="H141" s="209">
        <v>4</v>
      </c>
      <c r="I141" s="210">
        <f>IFERROR(E141*H141,0)</f>
        <v>0</v>
      </c>
    </row>
    <row r="142" spans="2:9" ht="13" customHeight="1" x14ac:dyDescent="0.35">
      <c r="B142" s="90" t="s">
        <v>745</v>
      </c>
      <c r="C142" s="148" t="s">
        <v>746</v>
      </c>
      <c r="D142" s="89" t="s">
        <v>747</v>
      </c>
      <c r="E142" s="149"/>
      <c r="H142" s="209">
        <v>0</v>
      </c>
      <c r="I142" s="210">
        <f>IFERROR(E142*H142,0)</f>
        <v>0</v>
      </c>
    </row>
    <row r="143" spans="2:9" ht="13" customHeight="1" x14ac:dyDescent="0.35">
      <c r="B143" s="90" t="s">
        <v>748</v>
      </c>
      <c r="C143" s="148" t="s">
        <v>749</v>
      </c>
      <c r="D143" s="89" t="s">
        <v>744</v>
      </c>
      <c r="E143" s="149"/>
      <c r="H143" s="209">
        <v>4</v>
      </c>
      <c r="I143" s="210">
        <f>IFERROR(E143*H143,0)</f>
        <v>0</v>
      </c>
    </row>
    <row r="144" spans="2:9" s="5" customFormat="1" ht="40" customHeight="1" x14ac:dyDescent="0.35">
      <c r="B144" s="132">
        <v>30</v>
      </c>
      <c r="C144" s="133" t="s">
        <v>750</v>
      </c>
      <c r="D144" s="134"/>
      <c r="E144" s="135"/>
      <c r="H144" s="211"/>
      <c r="I144" s="212"/>
    </row>
    <row r="145" spans="2:9" ht="13" customHeight="1" x14ac:dyDescent="0.35">
      <c r="B145" s="90" t="s">
        <v>751</v>
      </c>
      <c r="C145" s="148" t="s">
        <v>752</v>
      </c>
      <c r="D145" s="89" t="s">
        <v>744</v>
      </c>
      <c r="E145" s="149"/>
      <c r="H145" s="209">
        <v>5</v>
      </c>
      <c r="I145" s="210">
        <f>IFERROR(E145*H145,0)</f>
        <v>0</v>
      </c>
    </row>
    <row r="146" spans="2:9" ht="13" customHeight="1" x14ac:dyDescent="0.35">
      <c r="B146" s="90" t="s">
        <v>753</v>
      </c>
      <c r="C146" s="148" t="s">
        <v>754</v>
      </c>
      <c r="D146" s="89" t="s">
        <v>744</v>
      </c>
      <c r="E146" s="149"/>
      <c r="H146" s="209">
        <v>5</v>
      </c>
      <c r="I146" s="210">
        <f>IFERROR(E146*H146,0)</f>
        <v>0</v>
      </c>
    </row>
    <row r="147" spans="2:9" s="5" customFormat="1" ht="49" customHeight="1" x14ac:dyDescent="0.35">
      <c r="B147" s="132">
        <v>31</v>
      </c>
      <c r="C147" s="133" t="s">
        <v>755</v>
      </c>
      <c r="D147" s="134"/>
      <c r="E147" s="135"/>
      <c r="H147" s="211"/>
      <c r="I147" s="212"/>
    </row>
    <row r="148" spans="2:9" x14ac:dyDescent="0.35">
      <c r="B148" s="90" t="s">
        <v>756</v>
      </c>
      <c r="C148" s="148" t="s">
        <v>757</v>
      </c>
      <c r="D148" s="89" t="s">
        <v>758</v>
      </c>
      <c r="E148" s="149"/>
      <c r="H148" s="209">
        <v>4</v>
      </c>
      <c r="I148" s="210">
        <f>IFERROR(E148*H148,0)</f>
        <v>0</v>
      </c>
    </row>
    <row r="149" spans="2:9" x14ac:dyDescent="0.35">
      <c r="B149" s="90" t="s">
        <v>759</v>
      </c>
      <c r="C149" s="148" t="s">
        <v>760</v>
      </c>
      <c r="D149" s="89" t="s">
        <v>758</v>
      </c>
      <c r="E149" s="149"/>
      <c r="H149" s="209">
        <v>4</v>
      </c>
      <c r="I149" s="210">
        <f>IFERROR(E149*H149,0)</f>
        <v>0</v>
      </c>
    </row>
    <row r="150" spans="2:9" x14ac:dyDescent="0.35">
      <c r="B150" s="90" t="s">
        <v>761</v>
      </c>
      <c r="C150" s="148" t="s">
        <v>762</v>
      </c>
      <c r="D150" s="89" t="s">
        <v>758</v>
      </c>
      <c r="E150" s="149"/>
      <c r="H150" s="209">
        <v>4</v>
      </c>
      <c r="I150" s="210">
        <f>IFERROR(E150*H150,0)</f>
        <v>0</v>
      </c>
    </row>
    <row r="151" spans="2:9" x14ac:dyDescent="0.35">
      <c r="B151" s="90" t="s">
        <v>763</v>
      </c>
      <c r="C151" s="148" t="s">
        <v>764</v>
      </c>
      <c r="D151" s="89" t="s">
        <v>758</v>
      </c>
      <c r="E151" s="149"/>
      <c r="H151" s="209">
        <v>4</v>
      </c>
      <c r="I151" s="210">
        <f>IFERROR(E151*H151,0)</f>
        <v>0</v>
      </c>
    </row>
    <row r="152" spans="2:9" s="5" customFormat="1" ht="40" customHeight="1" x14ac:dyDescent="0.35">
      <c r="B152" s="132">
        <v>32</v>
      </c>
      <c r="C152" s="133" t="s">
        <v>765</v>
      </c>
      <c r="D152" s="134"/>
      <c r="E152" s="135"/>
      <c r="H152" s="211"/>
      <c r="I152" s="212"/>
    </row>
    <row r="153" spans="2:9" ht="13" customHeight="1" x14ac:dyDescent="0.35">
      <c r="B153" s="90" t="s">
        <v>766</v>
      </c>
      <c r="C153" s="148" t="s">
        <v>767</v>
      </c>
      <c r="D153" s="89" t="s">
        <v>744</v>
      </c>
      <c r="E153" s="149"/>
      <c r="H153" s="209">
        <v>3</v>
      </c>
      <c r="I153" s="210">
        <f>IFERROR(E153*H153,0)</f>
        <v>0</v>
      </c>
    </row>
    <row r="154" spans="2:9" ht="13" customHeight="1" x14ac:dyDescent="0.35">
      <c r="B154" s="90" t="s">
        <v>768</v>
      </c>
      <c r="C154" s="148" t="s">
        <v>769</v>
      </c>
      <c r="D154" s="89" t="s">
        <v>758</v>
      </c>
      <c r="E154" s="149"/>
      <c r="H154" s="209">
        <v>3</v>
      </c>
      <c r="I154" s="210">
        <f>IFERROR(E154*H154,0)</f>
        <v>0</v>
      </c>
    </row>
    <row r="155" spans="2:9" ht="13" customHeight="1" x14ac:dyDescent="0.35">
      <c r="B155" s="90" t="s">
        <v>770</v>
      </c>
      <c r="C155" s="148" t="s">
        <v>771</v>
      </c>
      <c r="D155" s="89" t="s">
        <v>744</v>
      </c>
      <c r="E155" s="149"/>
      <c r="H155" s="209">
        <v>3</v>
      </c>
      <c r="I155" s="210">
        <f>IFERROR(E155*H155,0)</f>
        <v>0</v>
      </c>
    </row>
    <row r="156" spans="2:9" ht="40" customHeight="1" x14ac:dyDescent="0.35">
      <c r="B156" s="132">
        <v>33</v>
      </c>
      <c r="C156" s="133" t="s">
        <v>772</v>
      </c>
      <c r="D156" s="134"/>
      <c r="E156" s="135"/>
      <c r="H156" s="211"/>
      <c r="I156" s="212"/>
    </row>
    <row r="157" spans="2:9" ht="13" customHeight="1" x14ac:dyDescent="0.35">
      <c r="B157" s="154" t="s">
        <v>773</v>
      </c>
      <c r="C157" s="206" t="s">
        <v>774</v>
      </c>
      <c r="D157" s="205" t="s">
        <v>758</v>
      </c>
      <c r="E157" s="149"/>
      <c r="H157" s="209">
        <v>4</v>
      </c>
      <c r="I157" s="210">
        <f>IFERROR(E157*H157,0)</f>
        <v>0</v>
      </c>
    </row>
    <row r="158" spans="2:9" ht="13" customHeight="1" x14ac:dyDescent="0.35">
      <c r="B158" s="154" t="s">
        <v>773</v>
      </c>
      <c r="C158" s="206" t="s">
        <v>775</v>
      </c>
      <c r="D158" s="205" t="s">
        <v>758</v>
      </c>
      <c r="E158" s="149"/>
      <c r="H158" s="91">
        <v>4</v>
      </c>
      <c r="I158" s="113">
        <f>IFERROR(E158*H158,0)</f>
        <v>0</v>
      </c>
    </row>
  </sheetData>
  <mergeCells count="19">
    <mergeCell ref="B1:E1"/>
    <mergeCell ref="C156:E156"/>
    <mergeCell ref="C114:E114"/>
    <mergeCell ref="C144:E144"/>
    <mergeCell ref="C46:E46"/>
    <mergeCell ref="B4:E4"/>
    <mergeCell ref="B5:E9"/>
    <mergeCell ref="C147:E147"/>
    <mergeCell ref="C152:E152"/>
    <mergeCell ref="C12:E12"/>
    <mergeCell ref="C25:E25"/>
    <mergeCell ref="C49:E49"/>
    <mergeCell ref="C58:E58"/>
    <mergeCell ref="C67:E67"/>
    <mergeCell ref="H11:I11"/>
    <mergeCell ref="C74:E74"/>
    <mergeCell ref="C140:E140"/>
    <mergeCell ref="B2:E2"/>
    <mergeCell ref="H10:I10"/>
  </mergeCells>
  <phoneticPr fontId="6" type="noConversion"/>
  <conditionalFormatting sqref="B10">
    <cfRule type="containsText" dxfId="2" priority="1" operator="containsText" text="NON?">
      <formula>NOT(ISERROR(SEARCH("NON?",B10)))</formula>
    </cfRule>
    <cfRule type="containsText" dxfId="1" priority="2" operator="containsText" text="OUI?">
      <formula>NOT(ISERROR(SEARCH("OUI?",B10)))</formula>
    </cfRule>
    <cfRule type="cellIs" dxfId="0" priority="3" operator="equal">
      <formula>"OUI"</formula>
    </cfRule>
  </conditionalFormatting>
  <pageMargins left="0.39370078740157483" right="0.39370078740157483" top="0.59055118110236227" bottom="0.59055118110236227" header="0.39370078740157483" footer="0.39370078740157483"/>
  <pageSetup paperSize="9" scale="46" fitToHeight="0" orientation="portrait" r:id="rId1"/>
  <rowBreaks count="1" manualBreakCount="1">
    <brk id="57" max="9"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22"/>
  <sheetViews>
    <sheetView showGridLines="0" view="pageBreakPreview" zoomScale="70" zoomScaleNormal="70" zoomScaleSheetLayoutView="70" workbookViewId="0">
      <selection activeCell="B16" sqref="B16:C16"/>
    </sheetView>
  </sheetViews>
  <sheetFormatPr baseColWidth="10" defaultColWidth="11.453125" defaultRowHeight="14.5" x14ac:dyDescent="0.35"/>
  <cols>
    <col min="1" max="1" width="2.7265625" customWidth="1"/>
    <col min="2" max="2" width="14" customWidth="1"/>
    <col min="3" max="3" width="91.1796875" customWidth="1"/>
    <col min="4" max="5" width="19" customWidth="1"/>
    <col min="6" max="7" width="23.54296875" customWidth="1"/>
    <col min="8" max="10" width="19.81640625" customWidth="1"/>
    <col min="11" max="11" width="23.1796875" customWidth="1"/>
    <col min="12" max="12" width="2.7265625" customWidth="1"/>
    <col min="13" max="13" width="15" bestFit="1" customWidth="1"/>
  </cols>
  <sheetData>
    <row r="1" spans="2:15" ht="100" customHeight="1" x14ac:dyDescent="0.35">
      <c r="B1" s="26"/>
      <c r="C1" s="26"/>
      <c r="D1" s="26"/>
      <c r="E1" s="26"/>
      <c r="F1" s="26"/>
      <c r="G1" s="26"/>
      <c r="H1" s="26"/>
      <c r="I1" s="26"/>
      <c r="J1" s="26"/>
      <c r="K1" s="26"/>
    </row>
    <row r="2" spans="2:15" ht="79.5" customHeight="1" x14ac:dyDescent="0.35">
      <c r="B2" s="22" t="s">
        <v>794</v>
      </c>
      <c r="C2" s="23"/>
      <c r="D2" s="23"/>
      <c r="E2" s="23"/>
      <c r="F2" s="23"/>
      <c r="G2" s="23"/>
      <c r="H2" s="23"/>
      <c r="I2" s="23"/>
      <c r="J2" s="23"/>
      <c r="K2" s="24"/>
    </row>
    <row r="4" spans="2:15" ht="23.5" x14ac:dyDescent="0.35">
      <c r="B4" s="213" t="s">
        <v>776</v>
      </c>
      <c r="C4" s="7"/>
    </row>
    <row r="6" spans="2:15" ht="33" customHeight="1" x14ac:dyDescent="0.35">
      <c r="B6" s="29" t="str">
        <f>'Page de garde'!$B$13</f>
        <v>LOT 3_AE_Annexe_4_Synthèse</v>
      </c>
      <c r="C6" s="30"/>
      <c r="D6" s="30"/>
      <c r="E6" s="30"/>
      <c r="F6" s="30"/>
      <c r="G6" s="30"/>
      <c r="H6" s="30"/>
      <c r="I6" s="30"/>
      <c r="J6" s="30"/>
      <c r="K6" s="31"/>
      <c r="L6" s="15"/>
    </row>
    <row r="11" spans="2:15" ht="78" customHeight="1" x14ac:dyDescent="0.35">
      <c r="B11" s="32" t="s">
        <v>1</v>
      </c>
      <c r="C11" s="32" t="s">
        <v>2</v>
      </c>
    </row>
    <row r="12" spans="2:15" x14ac:dyDescent="0.35">
      <c r="B12" s="214">
        <v>3</v>
      </c>
      <c r="C12" s="214" t="s">
        <v>8</v>
      </c>
    </row>
    <row r="13" spans="2:15" ht="17" x14ac:dyDescent="0.35">
      <c r="B13" s="8"/>
      <c r="C13" s="6"/>
    </row>
    <row r="14" spans="2:15" ht="17" x14ac:dyDescent="0.35">
      <c r="B14" s="215"/>
      <c r="C14" s="216"/>
      <c r="D14" s="6"/>
      <c r="E14" s="6"/>
      <c r="F14" s="6"/>
      <c r="G14" s="6"/>
      <c r="H14" s="6"/>
      <c r="I14" s="6"/>
      <c r="J14" s="6"/>
      <c r="L14" s="6"/>
      <c r="M14" s="6"/>
      <c r="N14" s="6"/>
      <c r="O14" s="6"/>
    </row>
    <row r="16" spans="2:15" ht="15.5" x14ac:dyDescent="0.35">
      <c r="B16" s="219" t="s">
        <v>822</v>
      </c>
      <c r="C16" s="220"/>
      <c r="D16" s="217"/>
      <c r="E16" s="217"/>
      <c r="F16" s="217"/>
      <c r="G16" s="218"/>
      <c r="H16" s="228" t="s">
        <v>777</v>
      </c>
      <c r="I16" s="228" t="s">
        <v>778</v>
      </c>
      <c r="J16" s="228" t="s">
        <v>779</v>
      </c>
      <c r="K16" s="228" t="s">
        <v>780</v>
      </c>
    </row>
    <row r="17" spans="2:11" ht="30" customHeight="1" x14ac:dyDescent="0.35">
      <c r="B17" s="221" t="s">
        <v>823</v>
      </c>
      <c r="C17" s="222"/>
      <c r="D17" s="222"/>
      <c r="E17" s="222"/>
      <c r="F17" s="222"/>
      <c r="G17" s="223"/>
      <c r="H17" s="224">
        <f>SUM('1 DPGF P2'!$R$14:$S$14)</f>
        <v>0</v>
      </c>
      <c r="I17" s="224">
        <f>SUM('1 DPGF P2'!R15:S15)</f>
        <v>0</v>
      </c>
      <c r="J17" s="224">
        <f>SUM('1 DPGF P2'!$R$16:$S$16)</f>
        <v>0</v>
      </c>
      <c r="K17" s="224">
        <f>SUM('1 DPGF P2'!$R$17:$S$17)</f>
        <v>0</v>
      </c>
    </row>
    <row r="18" spans="2:11" ht="25" customHeight="1" x14ac:dyDescent="0.35">
      <c r="B18" s="221" t="s">
        <v>824</v>
      </c>
      <c r="C18" s="222"/>
      <c r="D18" s="222"/>
      <c r="E18" s="222"/>
      <c r="F18" s="222"/>
      <c r="G18" s="223"/>
      <c r="H18" s="224">
        <f>SUM(H17:H17)</f>
        <v>0</v>
      </c>
      <c r="I18" s="224">
        <f>SUM(I17:I17)</f>
        <v>0</v>
      </c>
      <c r="J18" s="224">
        <f>SUM(J17:J17)</f>
        <v>0</v>
      </c>
      <c r="K18" s="224">
        <f>SUM(K17:K17)</f>
        <v>0</v>
      </c>
    </row>
    <row r="19" spans="2:11" ht="25" customHeight="1" x14ac:dyDescent="0.35">
      <c r="B19" s="221" t="s">
        <v>781</v>
      </c>
      <c r="C19" s="222"/>
      <c r="D19" s="222"/>
      <c r="E19" s="222"/>
      <c r="F19" s="222"/>
      <c r="G19" s="223"/>
      <c r="H19" s="225">
        <v>0.2</v>
      </c>
      <c r="I19" s="226"/>
      <c r="J19" s="226"/>
      <c r="K19" s="227"/>
    </row>
    <row r="20" spans="2:11" ht="25" customHeight="1" x14ac:dyDescent="0.35">
      <c r="B20" s="221" t="s">
        <v>782</v>
      </c>
      <c r="C20" s="222"/>
      <c r="D20" s="222"/>
      <c r="E20" s="222"/>
      <c r="F20" s="222"/>
      <c r="G20" s="223"/>
      <c r="H20" s="224">
        <f>$H$19*$H$18</f>
        <v>0</v>
      </c>
      <c r="I20" s="224">
        <f>$H$19*$I$18</f>
        <v>0</v>
      </c>
      <c r="J20" s="224">
        <f>$H$19*$J$18</f>
        <v>0</v>
      </c>
      <c r="K20" s="224">
        <f>$H$19*$K$18</f>
        <v>0</v>
      </c>
    </row>
    <row r="21" spans="2:11" ht="25" customHeight="1" x14ac:dyDescent="0.35">
      <c r="B21" s="221" t="s">
        <v>825</v>
      </c>
      <c r="C21" s="222"/>
      <c r="D21" s="222"/>
      <c r="E21" s="222"/>
      <c r="F21" s="222"/>
      <c r="G21" s="223"/>
      <c r="H21" s="224">
        <f>H20+H18</f>
        <v>0</v>
      </c>
      <c r="I21" s="224">
        <f>I20+I18</f>
        <v>0</v>
      </c>
      <c r="J21" s="224">
        <f>J20+J18</f>
        <v>0</v>
      </c>
      <c r="K21" s="224">
        <f>K20+K18</f>
        <v>0</v>
      </c>
    </row>
    <row r="22" spans="2:11" ht="25" customHeight="1" x14ac:dyDescent="0.35"/>
  </sheetData>
  <mergeCells count="9">
    <mergeCell ref="B1:K1"/>
    <mergeCell ref="B2:K2"/>
    <mergeCell ref="B6:K6"/>
    <mergeCell ref="H19:K19"/>
    <mergeCell ref="B17:G17"/>
    <mergeCell ref="B18:G18"/>
    <mergeCell ref="B19:G19"/>
    <mergeCell ref="B20:G20"/>
    <mergeCell ref="B21:G21"/>
  </mergeCells>
  <phoneticPr fontId="6" type="noConversion"/>
  <pageMargins left="0.7" right="0.7" top="0.75" bottom="0.75" header="0.3" footer="0.3"/>
  <pageSetup paperSize="9" scale="47"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IND_THEME_0 xmlns="28abc0a6-3518-4410-aeab-2cb2001d8a0c">
      <Terms xmlns="http://schemas.microsoft.com/office/infopath/2007/PartnerControls">
        <TermInfo xmlns="http://schemas.microsoft.com/office/infopath/2007/PartnerControls">
          <TermName xmlns="http://schemas.microsoft.com/office/infopath/2007/PartnerControls">MDE tertiaire et logement</TermName>
          <TermId xmlns="http://schemas.microsoft.com/office/infopath/2007/PartnerControls">1ea7483b-c1b4-4e39-9c5d-cb6e1e56aed3</TermId>
        </TermInfo>
      </Terms>
    </IND_THEME_0>
    <IND_PROJETRETD_0 xmlns="28abc0a6-3518-4410-aeab-2cb2001d8a0c">
      <Terms xmlns="http://schemas.microsoft.com/office/infopath/2007/PartnerControls"/>
    </IND_PROJETRETD_0>
    <IND_TYPEMISSION_0 xmlns="28abc0a6-3518-4410-aeab-2cb2001d8a0c">
      <Terms xmlns="http://schemas.microsoft.com/office/infopath/2007/PartnerControls">
        <TermInfo xmlns="http://schemas.microsoft.com/office/infopath/2007/PartnerControls">
          <TermName xmlns="http://schemas.microsoft.com/office/infopath/2007/PartnerControls">Assistance à Maître d'ouvrage Bâtiment et Infrastructures</TermName>
          <TermId xmlns="http://schemas.microsoft.com/office/infopath/2007/PartnerControls">2810aea8-d829-438c-a544-38bf63f6dfec</TermId>
        </TermInfo>
      </Terms>
    </IND_TYPEMISSION_0>
    <IND_CHEFDEPROJET xmlns="28abc0a6-3518-4410-aeab-2cb2001d8a0c">
      <UserInfo>
        <DisplayName>Mohamed BEN SLIMANE</DisplayName>
        <AccountId>33</AccountId>
        <AccountType/>
      </UserInfo>
    </IND_CHEFDEPROJET>
    <IND_ACCESSTYPE_0 xmlns="28abc0a6-3518-4410-aeab-2cb2001d8a0c">
      <Terms xmlns="http://schemas.microsoft.com/office/infopath/2007/PartnerControls"/>
    </IND_ACCESSTYPE_0>
    <IND_SHORTLABEL xmlns="28abc0a6-3518-4410-aeab-2cb2001d8a0c">VAUCRESSON 92:AMO diagnostic perf énergétique</IND_SHORTLABEL>
    <IND_SEGMENT_0 xmlns="28abc0a6-3518-4410-aeab-2cb2001d8a0c">
      <Terms xmlns="http://schemas.microsoft.com/office/infopath/2007/PartnerControls">
        <TermInfo xmlns="http://schemas.microsoft.com/office/infopath/2007/PartnerControls">
          <TermName xmlns="http://schemas.microsoft.com/office/infopath/2007/PartnerControls">Maîtrise de l'Energie (MDE)</TermName>
          <TermId xmlns="http://schemas.microsoft.com/office/infopath/2007/PartnerControls">e646d340-607a-44ac-bc0d-fcb3fed48860</TermId>
        </TermInfo>
      </Terms>
    </IND_SEGMENT_0>
    <IND_ETATAFFAIRE_0 xmlns="28abc0a6-3518-4410-aeab-2cb2001d8a0c">
      <Terms xmlns="http://schemas.microsoft.com/office/infopath/2007/PartnerControls">
        <TermInfo xmlns="http://schemas.microsoft.com/office/infopath/2007/PartnerControls">
          <TermName xmlns="http://schemas.microsoft.com/office/infopath/2007/PartnerControls">En cours</TermName>
          <TermId xmlns="http://schemas.microsoft.com/office/infopath/2007/PartnerControls">d3e19a53-fe68-475d-a20b-45d5d7ba0737</TermId>
        </TermInfo>
      </Terms>
    </IND_ETATAFFAIRE_0>
    <IND_GRANDCOMPTE_0 xmlns="28abc0a6-3518-4410-aeab-2cb2001d8a0c">
      <Terms xmlns="http://schemas.microsoft.com/office/infopath/2007/PartnerControls"/>
    </IND_GRANDCOMPTE_0>
    <IND_NUMEROOFFRE_0 xmlns="28abc0a6-3518-4410-aeab-2cb2001d8a0c">
      <Terms xmlns="http://schemas.microsoft.com/office/infopath/2007/PartnerControls">
        <TermInfo xmlns="http://schemas.microsoft.com/office/infopath/2007/PartnerControls">
          <TermName xmlns="http://schemas.microsoft.com/office/infopath/2007/PartnerControls">76441</TermName>
          <TermId xmlns="http://schemas.microsoft.com/office/infopath/2007/PartnerControls">56f7b097-5a27-4ab0-a4bb-3b43337a0012</TermId>
        </TermInfo>
      </Terms>
    </IND_NUMEROOFFRE_0>
    <IND_REDACTEUR xmlns="28abc0a6-3518-4410-aeab-2cb2001d8a0c">
      <UserInfo>
        <DisplayName>Patrice TURPIN</DisplayName>
        <AccountId>15</AccountId>
        <AccountType/>
      </UserInfo>
    </IND_REDACTEUR>
    <IND_NUMEROAFFAIRE_0 xmlns="28abc0a6-3518-4410-aeab-2cb2001d8a0c">
      <Terms xmlns="http://schemas.microsoft.com/office/infopath/2007/PartnerControls">
        <TermInfo xmlns="http://schemas.microsoft.com/office/infopath/2007/PartnerControls">
          <TermName xmlns="http://schemas.microsoft.com/office/infopath/2007/PartnerControls">10012270</TermName>
          <TermId xmlns="http://schemas.microsoft.com/office/infopath/2007/PartnerControls">2fb5ef7e-a70c-4bdf-a755-8441076da8d5</TermId>
        </TermInfo>
      </Terms>
    </IND_NUMEROAFFAIRE_0>
    <IND_SITE_0 xmlns="28abc0a6-3518-4410-aeab-2cb2001d8a0c">
      <Terms xmlns="http://schemas.microsoft.com/office/infopath/2007/PartnerControls">
        <TermInfo xmlns="http://schemas.microsoft.com/office/infopath/2007/PartnerControls">
          <TermName xmlns="http://schemas.microsoft.com/office/infopath/2007/PartnerControls">Paris</TermName>
          <TermId xmlns="http://schemas.microsoft.com/office/infopath/2007/PartnerControls">2d5faae0-b27f-4d45-9b7a-44453f042fa7</TermId>
        </TermInfo>
      </Terms>
    </IND_SITE_0>
    <IND_CLIENTFACTURE_0 xmlns="28abc0a6-3518-4410-aeab-2cb2001d8a0c">
      <Terms xmlns="http://schemas.microsoft.com/office/infopath/2007/PartnerControls">
        <TermInfo xmlns="http://schemas.microsoft.com/office/infopath/2007/PartnerControls">
          <TermName xmlns="http://schemas.microsoft.com/office/infopath/2007/PartnerControls">VILLE DE VAUCRESSON</TermName>
          <TermId xmlns="http://schemas.microsoft.com/office/infopath/2007/PartnerControls">87369de0-29b8-4f80-9b11-627f8c66f101</TermId>
        </TermInfo>
      </Terms>
    </IND_CLIENTFACTURE_0>
    <IND_ZONEGEO_0 xmlns="28abc0a6-3518-4410-aeab-2cb2001d8a0c">
      <Terms xmlns="http://schemas.microsoft.com/office/infopath/2007/PartnerControls">
        <TermInfo xmlns="http://schemas.microsoft.com/office/infopath/2007/PartnerControls">
          <TermName xmlns="http://schemas.microsoft.com/office/infopath/2007/PartnerControls">France</TermName>
          <TermId xmlns="http://schemas.microsoft.com/office/infopath/2007/PartnerControls">e1c0b350-4d54-4adf-90e5-bb6b14099f4e</TermId>
        </TermInfo>
      </Terms>
    </IND_ZONEGEO_0>
    <IND_ASSISTANTE xmlns="28abc0a6-3518-4410-aeab-2cb2001d8a0c">
      <UserInfo>
        <DisplayName>Chrystèle GAZZA</DisplayName>
        <AccountId>14</AccountId>
        <AccountType/>
      </UserInfo>
    </IND_ASSISTANTE>
    <IND_CLIENTFINAL_0 xmlns="28abc0a6-3518-4410-aeab-2cb2001d8a0c">
      <Terms xmlns="http://schemas.microsoft.com/office/infopath/2007/PartnerControls">
        <TermInfo xmlns="http://schemas.microsoft.com/office/infopath/2007/PartnerControls">
          <TermName xmlns="http://schemas.microsoft.com/office/infopath/2007/PartnerControls">VILLE DE VAUCRESSON</TermName>
          <TermId xmlns="http://schemas.microsoft.com/office/infopath/2007/PartnerControls">87369de0-29b8-4f80-9b11-627f8c66f101</TermId>
        </TermInfo>
      </Terms>
    </IND_CLIENTFINAL_0>
    <IND_ENTITY_0 xmlns="28abc0a6-3518-4410-aeab-2cb2001d8a0c">
      <Terms xmlns="http://schemas.microsoft.com/office/infopath/2007/PartnerControls">
        <TermInfo xmlns="http://schemas.microsoft.com/office/infopath/2007/PartnerControls">
          <TermName xmlns="http://schemas.microsoft.com/office/infopath/2007/PartnerControls">Inddigo</TermName>
          <TermId xmlns="http://schemas.microsoft.com/office/infopath/2007/PartnerControls">08b3a3d4-4c91-43e4-98a9-3655a76c9a6e</TermId>
        </TermInfo>
      </Terms>
    </IND_ENTITY_0>
    <TaxCatchAll xmlns="28abc0a6-3518-4410-aeab-2cb2001d8a0c">
      <Value>36</Value>
      <Value>35</Value>
      <Value>29</Value>
      <Value>65</Value>
      <Value>63</Value>
      <Value>25</Value>
      <Value>58</Value>
      <Value>56</Value>
      <Value>13</Value>
      <Value>42</Value>
      <Value>41</Value>
      <Value>1</Value>
      <Value>37</Value>
    </TaxCatchAll>
    <IND_DEPARTMENT_0 xmlns="28abc0a6-3518-4410-aeab-2cb2001d8a0c">
      <Terms xmlns="http://schemas.microsoft.com/office/infopath/2007/PartnerControls">
        <TermInfo xmlns="http://schemas.microsoft.com/office/infopath/2007/PartnerControls">
          <TermName xmlns="http://schemas.microsoft.com/office/infopath/2007/PartnerControls">Bâtiment, Energies ＆ Climat</TermName>
          <TermId xmlns="http://schemas.microsoft.com/office/infopath/2007/PartnerControls">8efe9142-247b-4b8c-8e50-d2375a0d8731</TermId>
        </TermInfo>
      </Terms>
    </IND_DEPARTMENT_0>
    <IND_DOCSREFERENCE_0 xmlns="28abc0a6-3518-4410-aeab-2cb2001d8a0c">
      <Terms xmlns="http://schemas.microsoft.com/office/infopath/2007/PartnerControls"/>
    </IND_DOCSREFERENCE_0>
    <IND_DOCIMPORTANT xmlns="28abc0a6-3518-4410-aeab-2cb2001d8a0c">true</IND_DOCIMPORTANT>
    <IND_SUMMARY xmlns="28abc0a6-3518-4410-aeab-2cb2001d8a0c" xsi:nil="true"/>
    <IND_DATECLOTURE xmlns="28abc0a6-3518-4410-aeab-2cb2001d8a0c" xsi:nil="true"/>
  </documentManagement>
</p:properties>
</file>

<file path=customXml/item2.xml><?xml version="1.0" encoding="utf-8"?>
<ct:contentTypeSchema xmlns:ct="http://schemas.microsoft.com/office/2006/metadata/contentType" xmlns:ma="http://schemas.microsoft.com/office/2006/metadata/properties/metaAttributes" ct:_="" ma:_="" ma:contentTypeName="Affaire" ma:contentTypeID="0x0101003C6509C072884BC9A97F079EA8039DD3020200A52B5F9C0DA361488796950F7EA3772C" ma:contentTypeVersion="105" ma:contentTypeDescription="Type de contenu pour les documents Affaire Inddigo" ma:contentTypeScope="" ma:versionID="410e19efd407d6fce5e9bac1e03e742e">
  <xsd:schema xmlns:xsd="http://www.w3.org/2001/XMLSchema" xmlns:xs="http://www.w3.org/2001/XMLSchema" xmlns:p="http://schemas.microsoft.com/office/2006/metadata/properties" xmlns:ns2="28abc0a6-3518-4410-aeab-2cb2001d8a0c" targetNamespace="http://schemas.microsoft.com/office/2006/metadata/properties" ma:root="true" ma:fieldsID="24455c365733dcc36acdda4eaf6fd084" ns2:_="">
    <xsd:import namespace="28abc0a6-3518-4410-aeab-2cb2001d8a0c"/>
    <xsd:element name="properties">
      <xsd:complexType>
        <xsd:sequence>
          <xsd:element name="documentManagement">
            <xsd:complexType>
              <xsd:all>
                <xsd:element ref="ns2:IND_CHEFDEPROJET" minOccurs="0"/>
                <xsd:element ref="ns2:IND_ETATAFFAIRE_0" minOccurs="0"/>
                <xsd:element ref="ns2:IND_NUMEROAFFAIRE_0" minOccurs="0"/>
                <xsd:element ref="ns2:IND_TYPEMISSION_0" minOccurs="0"/>
                <xsd:element ref="ns2:IND_CLIENTFINAL_0" minOccurs="0"/>
                <xsd:element ref="ns2:IND_CLIENTFACTURE_0" minOccurs="0"/>
                <xsd:element ref="ns2:IND_NUMEROOFFRE_0" minOccurs="0"/>
                <xsd:element ref="ns2:IND_DATECLOTURE" minOccurs="0"/>
                <xsd:element ref="ns2:IND_PROJETRETD_0" minOccurs="0"/>
                <xsd:element ref="ns2:IND_DOCSREFERENCE_0" minOccurs="0"/>
                <xsd:element ref="ns2:TaxCatchAll" minOccurs="0"/>
                <xsd:element ref="ns2:IND_DEPARTMENT_0" minOccurs="0"/>
                <xsd:element ref="ns2:IND_SEGMENT_0" minOccurs="0"/>
                <xsd:element ref="ns2:IND_THEME_0" minOccurs="0"/>
                <xsd:element ref="ns2:TaxCatchAllLabel" minOccurs="0"/>
                <xsd:element ref="ns2:IND_ENTITY_0" minOccurs="0"/>
                <xsd:element ref="ns2:IND_SITE_0" minOccurs="0"/>
                <xsd:element ref="ns2:IND_SUMMARY" minOccurs="0"/>
                <xsd:element ref="ns2:IND_ACCESSTYPE_0" minOccurs="0"/>
                <xsd:element ref="ns2:IND_ZONEGEO_0" minOccurs="0"/>
                <xsd:element ref="ns2:IND_ASSISTANTE" minOccurs="0"/>
                <xsd:element ref="ns2:IND_REDACTEUR" minOccurs="0"/>
                <xsd:element ref="ns2:IND_GRANDCOMPTE_0" minOccurs="0"/>
                <xsd:element ref="ns2:IND_SHORTLABEL" minOccurs="0"/>
                <xsd:element ref="ns2:IND_DOCIMPORTA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abc0a6-3518-4410-aeab-2cb2001d8a0c" elementFormDefault="qualified">
    <xsd:import namespace="http://schemas.microsoft.com/office/2006/documentManagement/types"/>
    <xsd:import namespace="http://schemas.microsoft.com/office/infopath/2007/PartnerControls"/>
    <xsd:element name="IND_CHEFDEPROJET" ma:index="5" nillable="true" ma:displayName="Chef de projet" ma:list="UserInfo" ma:SharePointGroup="0" ma:internalName="IND_CHEFDEPROJET"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ETATAFFAIRE_0" ma:index="6" nillable="true" ma:taxonomy="true" ma:internalName="IND_ETATAFFAIRE_0" ma:taxonomyFieldName="IND_ETATAFFAIRE" ma:displayName="Etat de l'affaire" ma:default="" ma:fieldId="{f8b672cd-197e-42d2-9493-4956a7ad08f4}" ma:sspId="3fa1e208-5976-4148-a97e-6a12640b510d" ma:termSetId="c4b7f207-d4b3-48d7-a366-f35ff0b6c364" ma:anchorId="00000000-0000-0000-0000-000000000000" ma:open="true" ma:isKeyword="false">
      <xsd:complexType>
        <xsd:sequence>
          <xsd:element ref="pc:Terms" minOccurs="0" maxOccurs="1"/>
        </xsd:sequence>
      </xsd:complexType>
    </xsd:element>
    <xsd:element name="IND_NUMEROAFFAIRE_0" ma:index="8" nillable="true" ma:taxonomy="true" ma:internalName="IND_NUMEROAFFAIRE_0" ma:taxonomyFieldName="IND_NUMEROAFFAIRE" ma:displayName="Numéro d'affaire" ma:default="" ma:fieldId="{660da940-5e9c-4f9f-9eca-ac4a34643323}" ma:sspId="3fa1e208-5976-4148-a97e-6a12640b510d" ma:termSetId="071119e2-16f7-4cbf-977f-d74dd3a4f162" ma:anchorId="00000000-0000-0000-0000-000000000000" ma:open="true" ma:isKeyword="false">
      <xsd:complexType>
        <xsd:sequence>
          <xsd:element ref="pc:Terms" minOccurs="0" maxOccurs="1"/>
        </xsd:sequence>
      </xsd:complexType>
    </xsd:element>
    <xsd:element name="IND_TYPEMISSION_0" ma:index="10" nillable="true" ma:taxonomy="true" ma:internalName="IND_TYPEMISSION_0" ma:taxonomyFieldName="IND_TYPEMISSION" ma:displayName="Type de mission" ma:default="" ma:fieldId="{b8f3e798-30bf-4f75-b33b-0e492f9c86e1}" ma:sspId="3fa1e208-5976-4148-a97e-6a12640b510d" ma:termSetId="2676c7f0-64a2-4067-b381-b3525329db13" ma:anchorId="00000000-0000-0000-0000-000000000000" ma:open="false" ma:isKeyword="false">
      <xsd:complexType>
        <xsd:sequence>
          <xsd:element ref="pc:Terms" minOccurs="0" maxOccurs="1"/>
        </xsd:sequence>
      </xsd:complexType>
    </xsd:element>
    <xsd:element name="IND_CLIENTFINAL_0" ma:index="12" nillable="true" ma:taxonomy="true" ma:internalName="IND_CLIENTFINAL_0" ma:taxonomyFieldName="IND_CLIENTFINAL" ma:displayName="Client final" ma:default="" ma:fieldId="{832125f8-7db1-488c-975f-c478128fb862}" ma:sspId="3fa1e208-5976-4148-a97e-6a12640b510d" ma:termSetId="2550e827-8989-48fe-84ee-f11aef4db729" ma:anchorId="00000000-0000-0000-0000-000000000000" ma:open="true" ma:isKeyword="false">
      <xsd:complexType>
        <xsd:sequence>
          <xsd:element ref="pc:Terms" minOccurs="0" maxOccurs="1"/>
        </xsd:sequence>
      </xsd:complexType>
    </xsd:element>
    <xsd:element name="IND_CLIENTFACTURE_0" ma:index="14" nillable="true" ma:taxonomy="true" ma:internalName="IND_CLIENTFACTURE_0" ma:taxonomyFieldName="IND_CLIENTFACTURE" ma:displayName="Client facturé" ma:default="" ma:fieldId="{9d22b379-9020-4747-9599-0103319e80ea}" ma:sspId="3fa1e208-5976-4148-a97e-6a12640b510d" ma:termSetId="2550e827-8989-48fe-84ee-f11aef4db729" ma:anchorId="00000000-0000-0000-0000-000000000000" ma:open="true" ma:isKeyword="false">
      <xsd:complexType>
        <xsd:sequence>
          <xsd:element ref="pc:Terms" minOccurs="0" maxOccurs="1"/>
        </xsd:sequence>
      </xsd:complexType>
    </xsd:element>
    <xsd:element name="IND_NUMEROOFFRE_0" ma:index="16" nillable="true" ma:taxonomy="true" ma:internalName="IND_NUMEROOFFRE_0" ma:taxonomyFieldName="IND_NUMEROOFFRE" ma:displayName="Numéro de l'offre" ma:default="" ma:fieldId="{dda29522-441e-46bd-b710-e4bc31536268}" ma:sspId="3fa1e208-5976-4148-a97e-6a12640b510d" ma:termSetId="0c55770f-ca9f-484b-9031-0c21381b8349" ma:anchorId="00000000-0000-0000-0000-000000000000" ma:open="true" ma:isKeyword="false">
      <xsd:complexType>
        <xsd:sequence>
          <xsd:element ref="pc:Terms" minOccurs="0" maxOccurs="1"/>
        </xsd:sequence>
      </xsd:complexType>
    </xsd:element>
    <xsd:element name="IND_DATECLOTURE" ma:index="18" nillable="true" ma:displayName="Date de clôture" ma:format="DateOnly" ma:internalName="IND_DATECLOTURE">
      <xsd:simpleType>
        <xsd:restriction base="dms:DateTime"/>
      </xsd:simpleType>
    </xsd:element>
    <xsd:element name="IND_PROJETRETD_0" ma:index="19" nillable="true" ma:taxonomy="true" ma:internalName="IND_PROJETRETD_0" ma:taxonomyFieldName="IND_PROJETRETD" ma:displayName="Projets R&amp;D" ma:default="" ma:fieldId="{1df53200-2017-4867-9c97-da7c9bea410e}" ma:sspId="3fa1e208-5976-4148-a97e-6a12640b510d" ma:termSetId="ae17836f-362c-4129-b65c-df8c5606dcce" ma:anchorId="00000000-0000-0000-0000-000000000000" ma:open="true" ma:isKeyword="false">
      <xsd:complexType>
        <xsd:sequence>
          <xsd:element ref="pc:Terms" minOccurs="0" maxOccurs="1"/>
        </xsd:sequence>
      </xsd:complexType>
    </xsd:element>
    <xsd:element name="IND_DOCSREFERENCE_0" ma:index="21" nillable="true" ma:taxonomy="true" ma:internalName="IND_DOCSREFERENCE_0" ma:taxonomyFieldName="IND_DOCSREFERENCE" ma:displayName="Documents de référence" ma:default="" ma:fieldId="{868c0257-765e-4ebd-8d34-51a09ab9ab5d}" ma:sspId="3fa1e208-5976-4148-a97e-6a12640b510d" ma:termSetId="2609d4d5-5a6c-4cdb-ad26-6f782c3957a5" ma:anchorId="00000000-0000-0000-0000-000000000000" ma:open="false" ma:isKeyword="false">
      <xsd:complexType>
        <xsd:sequence>
          <xsd:element ref="pc:Terms" minOccurs="0" maxOccurs="1"/>
        </xsd:sequence>
      </xsd:complexType>
    </xsd:element>
    <xsd:element name="TaxCatchAll" ma:index="24" nillable="true" ma:displayName="Taxonomy Catch All Column" ma:hidden="true" ma:list="{98d07fd7-7e89-459e-9362-52c03a619eae}" ma:internalName="TaxCatchAll" ma:showField="CatchAllData" ma:web="28abc0a6-3518-4410-aeab-2cb2001d8a0c">
      <xsd:complexType>
        <xsd:complexContent>
          <xsd:extension base="dms:MultiChoiceLookup">
            <xsd:sequence>
              <xsd:element name="Value" type="dms:Lookup" maxOccurs="unbounded" minOccurs="0" nillable="true"/>
            </xsd:sequence>
          </xsd:extension>
        </xsd:complexContent>
      </xsd:complexType>
    </xsd:element>
    <xsd:element name="IND_DEPARTMENT_0" ma:index="25" nillable="true" ma:taxonomy="true" ma:internalName="IND_DEPARTMENT_0" ma:taxonomyFieldName="IND_DEPARTMENT" ma:displayName="Département" ma:default="" ma:fieldId="{017f5acd-c7a3-446e-adc7-c9a6cbb2327d}" ma:sspId="3fa1e208-5976-4148-a97e-6a12640b510d" ma:termSetId="60fde6fa-da6b-4a37-890a-55b5352265c4" ma:anchorId="00000000-0000-0000-0000-000000000000" ma:open="false" ma:isKeyword="false">
      <xsd:complexType>
        <xsd:sequence>
          <xsd:element ref="pc:Terms" minOccurs="0" maxOccurs="1"/>
        </xsd:sequence>
      </xsd:complexType>
    </xsd:element>
    <xsd:element name="IND_SEGMENT_0" ma:index="27" nillable="true" ma:taxonomy="true" ma:internalName="IND_SEGMENT_0" ma:taxonomyFieldName="IND_SEGMENT" ma:displayName="Segment" ma:default="" ma:fieldId="{7c564402-7d00-4446-9007-5a55fc1c12f7}" ma:sspId="3fa1e208-5976-4148-a97e-6a12640b510d" ma:termSetId="97e1d83c-6223-4a3a-8d41-1d7d0f9ccb89" ma:anchorId="00000000-0000-0000-0000-000000000000" ma:open="false" ma:isKeyword="false">
      <xsd:complexType>
        <xsd:sequence>
          <xsd:element ref="pc:Terms" minOccurs="0" maxOccurs="1"/>
        </xsd:sequence>
      </xsd:complexType>
    </xsd:element>
    <xsd:element name="IND_THEME_0" ma:index="29" nillable="true" ma:taxonomy="true" ma:internalName="IND_THEME_0" ma:taxonomyFieldName="IND_THEME" ma:displayName="Thème" ma:default="" ma:fieldId="{96fed55b-77e8-41d7-8d6b-ee782f31eccc}" ma:sspId="3fa1e208-5976-4148-a97e-6a12640b510d" ma:termSetId="71df6d4e-6c84-4b1f-af7c-dd3824533be9" ma:anchorId="00000000-0000-0000-0000-000000000000" ma:open="false" ma:isKeyword="false">
      <xsd:complexType>
        <xsd:sequence>
          <xsd:element ref="pc:Terms" minOccurs="0" maxOccurs="1"/>
        </xsd:sequence>
      </xsd:complexType>
    </xsd:element>
    <xsd:element name="TaxCatchAllLabel" ma:index="30" nillable="true" ma:displayName="Taxonomy Catch All Column1" ma:hidden="true" ma:list="{98d07fd7-7e89-459e-9362-52c03a619eae}" ma:internalName="TaxCatchAllLabel" ma:readOnly="true" ma:showField="CatchAllDataLabel" ma:web="28abc0a6-3518-4410-aeab-2cb2001d8a0c">
      <xsd:complexType>
        <xsd:complexContent>
          <xsd:extension base="dms:MultiChoiceLookup">
            <xsd:sequence>
              <xsd:element name="Value" type="dms:Lookup" maxOccurs="unbounded" minOccurs="0" nillable="true"/>
            </xsd:sequence>
          </xsd:extension>
        </xsd:complexContent>
      </xsd:complexType>
    </xsd:element>
    <xsd:element name="IND_ENTITY_0" ma:index="33" nillable="true" ma:taxonomy="true" ma:internalName="IND_ENTITY_0" ma:taxonomyFieldName="IND_ENTITY" ma:displayName="Entité" ma:default="" ma:fieldId="{7ab495d2-f692-4269-8726-877c65c12254}" ma:sspId="3fa1e208-5976-4148-a97e-6a12640b510d" ma:termSetId="06f31f1e-fe00-4b1d-889a-6c57ced47cf0" ma:anchorId="00000000-0000-0000-0000-000000000000" ma:open="false" ma:isKeyword="false">
      <xsd:complexType>
        <xsd:sequence>
          <xsd:element ref="pc:Terms" minOccurs="0" maxOccurs="1"/>
        </xsd:sequence>
      </xsd:complexType>
    </xsd:element>
    <xsd:element name="IND_SITE_0" ma:index="35" nillable="true" ma:taxonomy="true" ma:internalName="IND_SITE_0" ma:taxonomyFieldName="IND_SITE" ma:displayName="Site" ma:default="" ma:fieldId="{ce93a1e2-4921-4e1f-9d2d-7deb219b5e11}" ma:sspId="3fa1e208-5976-4148-a97e-6a12640b510d" ma:termSetId="8870355e-00bb-4239-bb68-13138dd0a3c3" ma:anchorId="00000000-0000-0000-0000-000000000000" ma:open="false" ma:isKeyword="false">
      <xsd:complexType>
        <xsd:sequence>
          <xsd:element ref="pc:Terms" minOccurs="0" maxOccurs="1"/>
        </xsd:sequence>
      </xsd:complexType>
    </xsd:element>
    <xsd:element name="IND_SUMMARY" ma:index="37" nillable="true" ma:displayName="Résumé" ma:internalName="IND_SUMMARY">
      <xsd:simpleType>
        <xsd:restriction base="dms:Note">
          <xsd:maxLength value="255"/>
        </xsd:restriction>
      </xsd:simpleType>
    </xsd:element>
    <xsd:element name="IND_ACCESSTYPE_0" ma:index="39" nillable="true" ma:taxonomy="true" ma:internalName="IND_ACCESSTYPE_0" ma:taxonomyFieldName="IND_ACCESSTYPE" ma:displayName="Type d'accès" ma:default="" ma:fieldId="{00ac3de9-e71e-476d-9979-3690bf34aba9}" ma:sspId="3fa1e208-5976-4148-a97e-6a12640b510d" ma:termSetId="2df47acd-7971-4646-9bc6-6138f63d8c07" ma:anchorId="00000000-0000-0000-0000-000000000000" ma:open="false" ma:isKeyword="false">
      <xsd:complexType>
        <xsd:sequence>
          <xsd:element ref="pc:Terms" minOccurs="0" maxOccurs="1"/>
        </xsd:sequence>
      </xsd:complexType>
    </xsd:element>
    <xsd:element name="IND_ZONEGEO_0" ma:index="41" nillable="true" ma:taxonomy="true" ma:internalName="IND_ZONEGEO_0" ma:taxonomyFieldName="IND_ZONEGEO" ma:displayName="Zone géographique" ma:default="" ma:fieldId="{08b90836-27e5-4826-8aae-0a46c143e539}" ma:sspId="3fa1e208-5976-4148-a97e-6a12640b510d" ma:termSetId="b809b6c5-8c6a-4a81-b79c-f611a794f46e" ma:anchorId="00000000-0000-0000-0000-000000000000" ma:open="false" ma:isKeyword="false">
      <xsd:complexType>
        <xsd:sequence>
          <xsd:element ref="pc:Terms" minOccurs="0" maxOccurs="1"/>
        </xsd:sequence>
      </xsd:complexType>
    </xsd:element>
    <xsd:element name="IND_ASSISTANTE" ma:index="43" nillable="true" ma:displayName="Assistante" ma:list="UserInfo" ma:SharePointGroup="0" ma:internalName="IND_ASSISTANT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REDACTEUR" ma:index="44" nillable="true" ma:displayName="Rédacteur" ma:list="UserInfo" ma:SharePointGroup="0" ma:internalName="IND_REDACTEU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GRANDCOMPTE_0" ma:index="45" nillable="true" ma:taxonomy="true" ma:internalName="IND_GRANDCOMPTE_0" ma:taxonomyFieldName="IND_GRANDCOMPTE" ma:displayName="Grand compte" ma:default="" ma:fieldId="{9bfb2e0b-51ad-404e-8426-556c42750f98}" ma:sspId="3fa1e208-5976-4148-a97e-6a12640b510d" ma:termSetId="088621da-6ed7-4ade-ba36-294e4d56c1ef" ma:anchorId="00000000-0000-0000-0000-000000000000" ma:open="true" ma:isKeyword="false">
      <xsd:complexType>
        <xsd:sequence>
          <xsd:element ref="pc:Terms" minOccurs="0" maxOccurs="1"/>
        </xsd:sequence>
      </xsd:complexType>
    </xsd:element>
    <xsd:element name="IND_SHORTLABEL" ma:index="47" nillable="true" ma:displayName="Libellé court" ma:internalName="IND_SHORTLABEL">
      <xsd:simpleType>
        <xsd:restriction base="dms:Text">
          <xsd:maxLength value="255"/>
        </xsd:restriction>
      </xsd:simpleType>
    </xsd:element>
    <xsd:element name="IND_DOCIMPORTANT" ma:index="48" nillable="true" ma:displayName="Document important" ma:internalName="IND_DOCIMPORTANT">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46BC4D1-8AE2-4E9B-A59C-DB0CF6E7CE7C}">
  <ds:schemaRefs>
    <ds:schemaRef ds:uri="http://purl.org/dc/dcmitype/"/>
    <ds:schemaRef ds:uri="http://purl.org/dc/terms/"/>
    <ds:schemaRef ds:uri="http://www.w3.org/XML/1998/namespace"/>
    <ds:schemaRef ds:uri="http://schemas.microsoft.com/office/2006/documentManagement/types"/>
    <ds:schemaRef ds:uri="28abc0a6-3518-4410-aeab-2cb2001d8a0c"/>
    <ds:schemaRef ds:uri="http://schemas.microsoft.com/office/2006/metadata/properties"/>
    <ds:schemaRef ds:uri="http://schemas.microsoft.com/office/infopath/2007/PartnerControls"/>
    <ds:schemaRef ds:uri="http://schemas.openxmlformats.org/package/2006/metadata/core-properties"/>
    <ds:schemaRef ds:uri="http://purl.org/dc/elements/1.1/"/>
  </ds:schemaRefs>
</ds:datastoreItem>
</file>

<file path=customXml/itemProps2.xml><?xml version="1.0" encoding="utf-8"?>
<ds:datastoreItem xmlns:ds="http://schemas.openxmlformats.org/officeDocument/2006/customXml" ds:itemID="{25F9D9A3-3E0B-4B13-8A81-959863116A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abc0a6-3518-4410-aeab-2cb2001d8a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57C413E-21A6-4925-B902-D2063651A1B9}">
  <ds:schemaRefs>
    <ds:schemaRef ds:uri="http://schemas.microsoft.com/sharepoint/v3/contenttype/forms"/>
  </ds:schemaRefs>
</ds:datastoreItem>
</file>

<file path=docMetadata/LabelInfo.xml><?xml version="1.0" encoding="utf-8"?>
<clbl:labelList xmlns:clbl="http://schemas.microsoft.com/office/2020/mipLabelMetadata">
  <clbl:label id="{27eefdec-b112-4f8a-803a-272ffa9f0eab}" enabled="0" method="" siteId="{27eefdec-b112-4f8a-803a-272ffa9f0eab}"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8</vt:i4>
      </vt:variant>
    </vt:vector>
  </HeadingPairs>
  <TitlesOfParts>
    <vt:vector size="14" baseType="lpstr">
      <vt:lpstr>Page de garde</vt:lpstr>
      <vt:lpstr>0_Liste des sites concernés</vt:lpstr>
      <vt:lpstr>1 DPGF P2</vt:lpstr>
      <vt:lpstr>2 Chauffage BPU et DQE</vt:lpstr>
      <vt:lpstr>3 Plomberie BPU et DQE</vt:lpstr>
      <vt:lpstr>4 Synthèse</vt:lpstr>
      <vt:lpstr>'2 Chauffage BPU et DQE'!Impression_des_titres</vt:lpstr>
      <vt:lpstr>'3 Plomberie BPU et DQE'!Impression_des_titres</vt:lpstr>
      <vt:lpstr>'0_Liste des sites concernés'!Zone_d_impression</vt:lpstr>
      <vt:lpstr>'1 DPGF P2'!Zone_d_impression</vt:lpstr>
      <vt:lpstr>'2 Chauffage BPU et DQE'!Zone_d_impression</vt:lpstr>
      <vt:lpstr>'3 Plomberie BPU et DQE'!Zone_d_impression</vt:lpstr>
      <vt:lpstr>'4 Synthèse'!Zone_d_impression</vt:lpstr>
      <vt:lpstr>'Page de garde'!Zone_d_impression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Mohamed BEN SLIMANE</dc:creator>
  <cp:keywords/>
  <dc:description/>
  <cp:lastModifiedBy>LEMAN Nathalie</cp:lastModifiedBy>
  <cp:revision/>
  <dcterms:created xsi:type="dcterms:W3CDTF">2023-01-17T11:09:59Z</dcterms:created>
  <dcterms:modified xsi:type="dcterms:W3CDTF">2025-05-22T17:17:45Z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D_NATUREOFFRE_0">
    <vt:lpwstr>Offre|19c9d843-14a8-472a-9673-d3634551177f</vt:lpwstr>
  </property>
  <property fmtid="{D5CDD505-2E9C-101B-9397-08002B2CF9AE}" pid="3" name="IND_PROJETRETD">
    <vt:lpwstr/>
  </property>
  <property fmtid="{D5CDD505-2E9C-101B-9397-08002B2CF9AE}" pid="4" name="IND_NATUREOFFRE">
    <vt:lpwstr>1;#Offre|19c9d843-14a8-472a-9673-d3634551177f</vt:lpwstr>
  </property>
  <property fmtid="{D5CDD505-2E9C-101B-9397-08002B2CF9AE}" pid="5" name="IND_THEME">
    <vt:lpwstr>37;#MDE tertiaire et logement|1ea7483b-c1b4-4e39-9c5d-cb6e1e56aed3</vt:lpwstr>
  </property>
  <property fmtid="{D5CDD505-2E9C-101B-9397-08002B2CF9AE}" pid="6" name="IND_AGENCEENVOI">
    <vt:lpwstr>29;#Paris|2d5faae0-b27f-4d45-9b7a-44453f042fa7</vt:lpwstr>
  </property>
  <property fmtid="{D5CDD505-2E9C-101B-9397-08002B2CF9AE}" pid="7" name="IND_TYPEMISSION">
    <vt:lpwstr>65;#Assistance à Maître d'ouvrage Bâtiment et Infrastructures|2810aea8-d829-438c-a544-38bf63f6dfec</vt:lpwstr>
  </property>
  <property fmtid="{D5CDD505-2E9C-101B-9397-08002B2CF9AE}" pid="8" name="IND_SEGMENT">
    <vt:lpwstr>36;#Maîtrise de l'Energie (MDE)|e646d340-607a-44ac-bc0d-fcb3fed48860</vt:lpwstr>
  </property>
  <property fmtid="{D5CDD505-2E9C-101B-9397-08002B2CF9AE}" pid="9" name="ContentTypeId">
    <vt:lpwstr>0x0101003C6509C072884BC9A97F079EA8039DD3020200A52B5F9C0DA361488796950F7EA3772C</vt:lpwstr>
  </property>
  <property fmtid="{D5CDD505-2E9C-101B-9397-08002B2CF9AE}" pid="10" name="IND_CLIENTFACTURE">
    <vt:lpwstr>58;#VILLE DE VAUCRESSON|87369de0-29b8-4f80-9b11-627f8c66f101</vt:lpwstr>
  </property>
  <property fmtid="{D5CDD505-2E9C-101B-9397-08002B2CF9AE}" pid="11" name="IND_GRANDCOMPTE">
    <vt:lpwstr/>
  </property>
  <property fmtid="{D5CDD505-2E9C-101B-9397-08002B2CF9AE}" pid="12" name="IND_ENTITY">
    <vt:lpwstr>25;#Inddigo|08b3a3d4-4c91-43e4-98a9-3655a76c9a6e</vt:lpwstr>
  </property>
  <property fmtid="{D5CDD505-2E9C-101B-9397-08002B2CF9AE}" pid="13" name="IND_NUMEROOFFRE">
    <vt:lpwstr>56;#76441|56f7b097-5a27-4ab0-a4bb-3b43337a0012</vt:lpwstr>
  </property>
  <property fmtid="{D5CDD505-2E9C-101B-9397-08002B2CF9AE}" pid="14" name="IND_SITE">
    <vt:lpwstr>29;#Paris|2d5faae0-b27f-4d45-9b7a-44453f042fa7</vt:lpwstr>
  </property>
  <property fmtid="{D5CDD505-2E9C-101B-9397-08002B2CF9AE}" pid="15" name="IND_AGENCEENVOI_0">
    <vt:lpwstr>Paris|2d5faae0-b27f-4d45-9b7a-44453f042fa7</vt:lpwstr>
  </property>
  <property fmtid="{D5CDD505-2E9C-101B-9397-08002B2CF9AE}" pid="16" name="IND_CLIENTFINAL">
    <vt:lpwstr>58;#VILLE DE VAUCRESSON|87369de0-29b8-4f80-9b11-627f8c66f101</vt:lpwstr>
  </property>
  <property fmtid="{D5CDD505-2E9C-101B-9397-08002B2CF9AE}" pid="17" name="IND_ETATPROPOSITION_0">
    <vt:lpwstr>Gagnée|6bbaaaac-3cd1-45ec-8de7-4259d9705f6f</vt:lpwstr>
  </property>
  <property fmtid="{D5CDD505-2E9C-101B-9397-08002B2CF9AE}" pid="18" name="IND_NUMEROAFFAIRE">
    <vt:lpwstr>63;#10012270|2fb5ef7e-a70c-4bdf-a755-8441076da8d5</vt:lpwstr>
  </property>
  <property fmtid="{D5CDD505-2E9C-101B-9397-08002B2CF9AE}" pid="19" name="IND_DATESAISI">
    <vt:filetime>2021-12-21T00:00:00Z</vt:filetime>
  </property>
  <property fmtid="{D5CDD505-2E9C-101B-9397-08002B2CF9AE}" pid="20" name="IND_ACCESSTYPE">
    <vt:lpwstr/>
  </property>
  <property fmtid="{D5CDD505-2E9C-101B-9397-08002B2CF9AE}" pid="21" name="IND_DATERENDU">
    <vt:filetime>2022-12-31T00:00:00Z</vt:filetime>
  </property>
  <property fmtid="{D5CDD505-2E9C-101B-9397-08002B2CF9AE}" pid="22" name="IND_DOCSREFERENCE">
    <vt:lpwstr/>
  </property>
  <property fmtid="{D5CDD505-2E9C-101B-9397-08002B2CF9AE}" pid="23" name="IND_ETATAFFAIRE">
    <vt:lpwstr>42;#En cours|d3e19a53-fe68-475d-a20b-45d5d7ba0737</vt:lpwstr>
  </property>
  <property fmtid="{D5CDD505-2E9C-101B-9397-08002B2CF9AE}" pid="24" name="IND_ZONEGEO">
    <vt:lpwstr>13;#France|e1c0b350-4d54-4adf-90e5-bb6b14099f4e</vt:lpwstr>
  </property>
  <property fmtid="{D5CDD505-2E9C-101B-9397-08002B2CF9AE}" pid="25" name="IND_DEPARTMENT">
    <vt:lpwstr>35;#Bâtiment, Energies ＆ Climat|8efe9142-247b-4b8c-8e50-d2375a0d8731</vt:lpwstr>
  </property>
  <property fmtid="{D5CDD505-2E9C-101B-9397-08002B2CF9AE}" pid="26" name="IND_ETATPROPOSITION">
    <vt:lpwstr>41;#Gagnée|6bbaaaac-3cd1-45ec-8de7-4259d9705f6f</vt:lpwstr>
  </property>
  <property fmtid="{D5CDD505-2E9C-101B-9397-08002B2CF9AE}" pid="27" name="MediaServiceImageTags">
    <vt:lpwstr/>
  </property>
  <property fmtid="{D5CDD505-2E9C-101B-9397-08002B2CF9AE}" pid="28" name="lcf76f155ced4ddcb4097134ff3c332f">
    <vt:lpwstr/>
  </property>
</Properties>
</file>