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PARTAGE\Affaires\2022-148 Aurillac (15) Réhabilitation énergetique Caserne Machemy\Etudes\04 DCE\"/>
    </mc:Choice>
  </mc:AlternateContent>
  <xr:revisionPtr revIDLastSave="0" documentId="13_ncr:1_{37B84CE7-C829-4705-97EE-7CBAAE3D0597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 DQE Tranche Ferme" sheetId="2" r:id="rId1"/>
    <sheet name="DQE TO1 " sheetId="1" r:id="rId2"/>
    <sheet name="RECAPITULATIF" sheetId="3" r:id="rId3"/>
  </sheets>
  <definedNames>
    <definedName name="_xlnm.Print_Titles" localSheetId="0">' DQE Tranche Ferme'!$9:$9</definedName>
    <definedName name="_xlnm.Print_Area" localSheetId="0">' DQE Tranche Ferme'!$A$1:$F$94</definedName>
    <definedName name="_xlnm.Print_Area" localSheetId="1">'DQE TO1 '!$A$1:$F$142</definedName>
    <definedName name="_xlnm.Print_Area" localSheetId="2">RECAPITULATIF!$A$1:$F$24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2" i="1" l="1"/>
  <c r="F132" i="1"/>
  <c r="D132" i="1"/>
  <c r="B132" i="1"/>
  <c r="D85" i="2"/>
  <c r="F85" i="2" s="1"/>
  <c r="F42" i="1"/>
  <c r="F82" i="1"/>
  <c r="F81" i="1"/>
  <c r="F79" i="1"/>
  <c r="F83" i="1" s="1"/>
  <c r="F29" i="1"/>
  <c r="F39" i="1"/>
  <c r="F38" i="1"/>
  <c r="F60" i="2"/>
  <c r="F59" i="2"/>
  <c r="F51" i="2"/>
  <c r="F52" i="2" s="1"/>
  <c r="F54" i="2" s="1"/>
  <c r="F33" i="2"/>
  <c r="F74" i="1"/>
  <c r="F72" i="1"/>
  <c r="F52" i="1"/>
  <c r="F44" i="1"/>
  <c r="F32" i="1"/>
  <c r="F31" i="1"/>
  <c r="F20" i="1"/>
  <c r="F44" i="2"/>
  <c r="F45" i="2" s="1"/>
  <c r="F47" i="2" s="1"/>
  <c r="D84" i="2" s="1"/>
  <c r="F89" i="1"/>
  <c r="F60" i="1"/>
  <c r="F61" i="1"/>
  <c r="F28" i="1"/>
  <c r="F33" i="1"/>
  <c r="F121" i="1"/>
  <c r="F115" i="1"/>
  <c r="F111" i="1"/>
  <c r="F112" i="1" s="1"/>
  <c r="D134" i="1" s="1"/>
  <c r="F134" i="1" s="1"/>
  <c r="F107" i="1"/>
  <c r="F106" i="1"/>
  <c r="F105" i="1"/>
  <c r="F103" i="1"/>
  <c r="F97" i="1"/>
  <c r="F98" i="1" s="1"/>
  <c r="F100" i="1" s="1"/>
  <c r="F90" i="1"/>
  <c r="F70" i="1"/>
  <c r="F69" i="1"/>
  <c r="F64" i="1"/>
  <c r="F63" i="1"/>
  <c r="F62" i="1"/>
  <c r="F59" i="1"/>
  <c r="F54" i="1"/>
  <c r="F51" i="1"/>
  <c r="F46" i="1"/>
  <c r="F41" i="1"/>
  <c r="F27" i="1"/>
  <c r="F21" i="1"/>
  <c r="F16" i="1"/>
  <c r="F17" i="1" s="1"/>
  <c r="F11" i="1"/>
  <c r="F12" i="1" s="1"/>
  <c r="D128" i="1" s="1"/>
  <c r="F31" i="2"/>
  <c r="F32" i="2"/>
  <c r="F74" i="2"/>
  <c r="F68" i="2"/>
  <c r="F64" i="2"/>
  <c r="F65" i="2" s="1"/>
  <c r="D87" i="2" s="1"/>
  <c r="F57" i="2"/>
  <c r="F37" i="2"/>
  <c r="F35" i="2"/>
  <c r="F26" i="2"/>
  <c r="F27" i="2" s="1"/>
  <c r="F19" i="2"/>
  <c r="F20" i="2" s="1"/>
  <c r="F16" i="2"/>
  <c r="F17" i="2" s="1"/>
  <c r="F11" i="2"/>
  <c r="F12" i="2" s="1"/>
  <c r="D81" i="2" s="1"/>
  <c r="E85" i="2" l="1"/>
  <c r="F22" i="2"/>
  <c r="D82" i="2" s="1"/>
  <c r="F82" i="2" s="1"/>
  <c r="F61" i="2"/>
  <c r="D86" i="2" s="1"/>
  <c r="F86" i="2" s="1"/>
  <c r="F75" i="2"/>
  <c r="D88" i="2" s="1"/>
  <c r="F88" i="2" s="1"/>
  <c r="F38" i="2"/>
  <c r="F40" i="2" s="1"/>
  <c r="E87" i="2"/>
  <c r="F87" i="2"/>
  <c r="E81" i="2"/>
  <c r="F81" i="2"/>
  <c r="F84" i="2"/>
  <c r="E84" i="2"/>
  <c r="F47" i="1"/>
  <c r="F22" i="1"/>
  <c r="F23" i="1" s="1"/>
  <c r="D129" i="1" s="1"/>
  <c r="F129" i="1" s="1"/>
  <c r="F65" i="1"/>
  <c r="F122" i="1"/>
  <c r="D135" i="1" s="1"/>
  <c r="F135" i="1" s="1"/>
  <c r="F108" i="1"/>
  <c r="D133" i="1" s="1"/>
  <c r="E133" i="1" s="1"/>
  <c r="F34" i="1"/>
  <c r="F91" i="1"/>
  <c r="F93" i="1" s="1"/>
  <c r="D131" i="1" s="1"/>
  <c r="E131" i="1" s="1"/>
  <c r="F55" i="1"/>
  <c r="F75" i="1"/>
  <c r="F128" i="1"/>
  <c r="E128" i="1"/>
  <c r="E134" i="1"/>
  <c r="E88" i="2" l="1"/>
  <c r="E86" i="2"/>
  <c r="E82" i="2"/>
  <c r="D83" i="2"/>
  <c r="F83" i="2" s="1"/>
  <c r="F85" i="1"/>
  <c r="D130" i="1" s="1"/>
  <c r="D136" i="1" s="1"/>
  <c r="E12" i="3" s="1"/>
  <c r="F131" i="1"/>
  <c r="E135" i="1"/>
  <c r="F133" i="1"/>
  <c r="E129" i="1"/>
  <c r="D89" i="2" l="1"/>
  <c r="E83" i="2"/>
  <c r="F136" i="1"/>
  <c r="E136" i="1"/>
  <c r="F130" i="1"/>
  <c r="E130" i="1"/>
  <c r="E10" i="3" l="1"/>
  <c r="E14" i="3" s="1"/>
  <c r="E16" i="3" s="1"/>
  <c r="E18" i="3" s="1"/>
  <c r="E89" i="2"/>
  <c r="F89" i="2"/>
</calcChain>
</file>

<file path=xl/sharedStrings.xml><?xml version="1.0" encoding="utf-8"?>
<sst xmlns="http://schemas.openxmlformats.org/spreadsheetml/2006/main" count="438" uniqueCount="220">
  <si>
    <t>n°</t>
  </si>
  <si>
    <t>Désignation</t>
  </si>
  <si>
    <t>Unité</t>
  </si>
  <si>
    <t>Quantité</t>
  </si>
  <si>
    <t>Prix €</t>
  </si>
  <si>
    <t>Total €</t>
  </si>
  <si>
    <t>1</t>
  </si>
  <si>
    <t>INSTALLATION ET SIGNALISATION DE CHANTIER</t>
  </si>
  <si>
    <t>1.1</t>
  </si>
  <si>
    <t>INSTALLATION DE CHANTIER PROPRE A L'ENTREPRISE (LEGERE)</t>
  </si>
  <si>
    <t>TOTAL INSTALLATION ET SIGNALISATION DE CHANTIER</t>
  </si>
  <si>
    <t>H.T.</t>
  </si>
  <si>
    <t>2</t>
  </si>
  <si>
    <t>PREPARATION DE TERRAIN</t>
  </si>
  <si>
    <t>u</t>
  </si>
  <si>
    <t>DEMOLITIONS DIVERSES</t>
  </si>
  <si>
    <t>TOTAL DEMOLITIONS DIVERSES</t>
  </si>
  <si>
    <t>DEPOSES DIVERSES</t>
  </si>
  <si>
    <t>ml</t>
  </si>
  <si>
    <t>TOTAL DEPOSES DIVERSES</t>
  </si>
  <si>
    <t>TOTAL PREPARATION DE TERRAIN</t>
  </si>
  <si>
    <t>PURGE</t>
  </si>
  <si>
    <t>REGARD DE VISITE DN 800 mm</t>
  </si>
  <si>
    <t>RESEAUX DIVERS</t>
  </si>
  <si>
    <t>6.1</t>
  </si>
  <si>
    <t>TOTAL TRANCHEE</t>
  </si>
  <si>
    <t>6.2</t>
  </si>
  <si>
    <t>RESEAU EAUX PLUVIALES</t>
  </si>
  <si>
    <t>CANALISATION</t>
  </si>
  <si>
    <t>REGARD DE VISITE</t>
  </si>
  <si>
    <t>DESCENTE DE DALLE</t>
  </si>
  <si>
    <t>TOTAL RESEAU EAUX PLUVIALES</t>
  </si>
  <si>
    <t>6.3</t>
  </si>
  <si>
    <t>RESEAU EAUX USEES</t>
  </si>
  <si>
    <t>CANALISATION GRAVITAIRE</t>
  </si>
  <si>
    <t>TOTAL RESEAU EAUX USEES</t>
  </si>
  <si>
    <t>6.4</t>
  </si>
  <si>
    <t>RESEAU ADDUCTION EAU POTABLE</t>
  </si>
  <si>
    <t>BOUCHE A CLEF + ROBINET VANNE</t>
  </si>
  <si>
    <t>VENTOUSE</t>
  </si>
  <si>
    <t>TOTAL RESEAU ADDUCTION EAU POTABLE</t>
  </si>
  <si>
    <t>6.8.1</t>
  </si>
  <si>
    <t>FOURREAUX</t>
  </si>
  <si>
    <t>6.8.1.5</t>
  </si>
  <si>
    <t>6.8.1.6</t>
  </si>
  <si>
    <t>TOTAL RESEAUX DIVERS</t>
  </si>
  <si>
    <t>VOIRIE</t>
  </si>
  <si>
    <t>7.1</t>
  </si>
  <si>
    <t>BORDURES ET CANIVEAUX</t>
  </si>
  <si>
    <t>TOTAL BORDURES ET CANIVEAUX</t>
  </si>
  <si>
    <t>TOTAL VOIRIE</t>
  </si>
  <si>
    <t>ESPACES VERTS</t>
  </si>
  <si>
    <t>ENGAZONNEMENT</t>
  </si>
  <si>
    <t>ENGAZONNEMENT PAR SEMIS EN PLACE</t>
  </si>
  <si>
    <t>TOTAL ENGAZONNEMENT</t>
  </si>
  <si>
    <t>TOTAL ESPACES VERTS</t>
  </si>
  <si>
    <t>ESSAIS</t>
  </si>
  <si>
    <t>INSPECTION CAMERA</t>
  </si>
  <si>
    <t>PRELEVEMENT ET ANALYSE</t>
  </si>
  <si>
    <t>TOTAL ESSAIS</t>
  </si>
  <si>
    <t>RECOLEMENT</t>
  </si>
  <si>
    <t>DOSSIER DE RECOLEMENT</t>
  </si>
  <si>
    <t>TOTAL RECOLEMENT</t>
  </si>
  <si>
    <t>RECHERCHE DE RESEAUX</t>
  </si>
  <si>
    <t>MARQUAGE PIQUETAGE DU DEBUT DE CHANTIER</t>
  </si>
  <si>
    <t xml:space="preserve">LOCALISATION DE RESEAU ENTERRE PAR PROCEDE SANS FOUILLE </t>
  </si>
  <si>
    <t xml:space="preserve">TRAVAUX PONCTUELS DE LOCALISATION DE RESEAU ENTERRE REALISES HORS CHANTIER </t>
  </si>
  <si>
    <t>TRAVAUX PONCTUELS DE LOCALISATION DE RESEAU ENTERRE REALISES EN CHANTIER</t>
  </si>
  <si>
    <t xml:space="preserve">TRAVAUX DE DEGAGEMENT PARTIEL OU TOTAL DE RESEAUX ENTERRES </t>
  </si>
  <si>
    <t xml:space="preserve">MISE EN PLACE DE PROTECTIONS MECANIQUES </t>
  </si>
  <si>
    <t>INVESTIGATIONS COMPLEMENTAIRES</t>
  </si>
  <si>
    <t>TOTAL RECHERCHE DE RESEAUX</t>
  </si>
  <si>
    <t>H.T. €</t>
  </si>
  <si>
    <t>T.T.C. €</t>
  </si>
  <si>
    <t>ESSAI D'ETANCHEITE</t>
  </si>
  <si>
    <t xml:space="preserve">RECAPITULATIF GLOBAL </t>
  </si>
  <si>
    <t>TOTAL</t>
  </si>
  <si>
    <t>Projet Caserne Machemy</t>
  </si>
  <si>
    <t>COMMUNE D'AURILLAC</t>
  </si>
  <si>
    <t>DEMOLITION DIVERSE (bordure, trottoir,…)</t>
  </si>
  <si>
    <t>DEPOSE DIVERSES</t>
  </si>
  <si>
    <t>TRANCHEE ISOLEE FOURREAU TPC DN 90 mm+ CHALEUR ø200</t>
  </si>
  <si>
    <t>U</t>
  </si>
  <si>
    <t>TRANCHEES</t>
  </si>
  <si>
    <t>POSE FOURREAUX 2 TPC DN 90</t>
  </si>
  <si>
    <t>CANALISATION ø 315</t>
  </si>
  <si>
    <t>CANALISATION ø 160</t>
  </si>
  <si>
    <t>CANALISATION ø 200</t>
  </si>
  <si>
    <t>CANALISATION DN 160 mm</t>
  </si>
  <si>
    <t>CANALISATION DN 40 mm</t>
  </si>
  <si>
    <t xml:space="preserve">T.V.A </t>
  </si>
  <si>
    <t>CANALISATION DN 75 mm</t>
  </si>
  <si>
    <t>CANALISATION DN 90 mm</t>
  </si>
  <si>
    <t>2.1</t>
  </si>
  <si>
    <t>2.1.1</t>
  </si>
  <si>
    <t>Ml</t>
  </si>
  <si>
    <t>2.2</t>
  </si>
  <si>
    <t>2.2.1</t>
  </si>
  <si>
    <t>2.2.2</t>
  </si>
  <si>
    <t>TRANCHEES COMMUNES (&gt;= 2 réseaux)</t>
  </si>
  <si>
    <t>3.1</t>
  </si>
  <si>
    <t>3.1.1</t>
  </si>
  <si>
    <t>3.1.2</t>
  </si>
  <si>
    <t>3.1.3</t>
  </si>
  <si>
    <t>PLUS VALUE POUR SURLARGEUR POUR TRANCHEES RESEAU CHALEUR</t>
  </si>
  <si>
    <t>TRANCHEES ISOLEES (EP, EU, AEP, CHALEUR, ...)</t>
  </si>
  <si>
    <t>PLUS-VALUE SURPROFONDEUR DE TRANCHEES</t>
  </si>
  <si>
    <t>3.2</t>
  </si>
  <si>
    <t>SURPROFONDEUR &lt;1,80m</t>
  </si>
  <si>
    <t>SUPROFONDEUR ENTRE 1,30m et 1,80m</t>
  </si>
  <si>
    <t>3.1.4</t>
  </si>
  <si>
    <t>3.1.4.1</t>
  </si>
  <si>
    <t>3.1.4.2</t>
  </si>
  <si>
    <t>3.1.5</t>
  </si>
  <si>
    <t>Ft</t>
  </si>
  <si>
    <t>DEPOSE DE CANALISATIONS AMIANTES</t>
  </si>
  <si>
    <t>3.2.1</t>
  </si>
  <si>
    <t>DEPOSE ET REPOSE DE CANALISATIONS</t>
  </si>
  <si>
    <t>3.2.2</t>
  </si>
  <si>
    <t>GRILLE AVALOIR</t>
  </si>
  <si>
    <t>3.2.2.1</t>
  </si>
  <si>
    <t>GRILLE AVALOIR 50X50</t>
  </si>
  <si>
    <t>3.2.3</t>
  </si>
  <si>
    <t>REGARD HYDRAULIQUE</t>
  </si>
  <si>
    <t>3.2.3.1</t>
  </si>
  <si>
    <t>REGARD HYDRAULIQUE 50X50</t>
  </si>
  <si>
    <t>3.2.4</t>
  </si>
  <si>
    <t>3.3</t>
  </si>
  <si>
    <t>3.3.1</t>
  </si>
  <si>
    <t>3.3.1.1</t>
  </si>
  <si>
    <t>3.3.2</t>
  </si>
  <si>
    <t>TABOURET DE BRANCHEMENT</t>
  </si>
  <si>
    <t>3.3.3</t>
  </si>
  <si>
    <t>REGARD DE VISITE EN BETON</t>
  </si>
  <si>
    <t>3.3.3.1</t>
  </si>
  <si>
    <t>3.4</t>
  </si>
  <si>
    <t>3.4.1</t>
  </si>
  <si>
    <t>3.4.1.1</t>
  </si>
  <si>
    <t>3.4.1.2</t>
  </si>
  <si>
    <t>3.4.2</t>
  </si>
  <si>
    <t>3.4.1.3</t>
  </si>
  <si>
    <t>3.4.3</t>
  </si>
  <si>
    <t>3.4.4</t>
  </si>
  <si>
    <t>3.5.1</t>
  </si>
  <si>
    <t>3.5.2</t>
  </si>
  <si>
    <t>RESEAU ELECTRIQUE (POUR RESEAU CHALEUR)</t>
  </si>
  <si>
    <t>3.5</t>
  </si>
  <si>
    <t xml:space="preserve">FOURREAUX </t>
  </si>
  <si>
    <t>3.5.1.1</t>
  </si>
  <si>
    <t>FOUREEAUX TPC ø 63</t>
  </si>
  <si>
    <t>3.5.2.1</t>
  </si>
  <si>
    <t>CHAMBRE DE TIRAGE</t>
  </si>
  <si>
    <t>REGARD 60x60</t>
  </si>
  <si>
    <t>BORDURES</t>
  </si>
  <si>
    <t>BORDURES T2</t>
  </si>
  <si>
    <t>CANIVEAUX CC1</t>
  </si>
  <si>
    <t>4.1</t>
  </si>
  <si>
    <t>4.1.1</t>
  </si>
  <si>
    <t>4.1.2</t>
  </si>
  <si>
    <t>5.1</t>
  </si>
  <si>
    <t>5.1.1</t>
  </si>
  <si>
    <t>6.2.1</t>
  </si>
  <si>
    <t>ESSAIS DE COMPACTAGE DES TRANCHEES</t>
  </si>
  <si>
    <t>DECOMPOSITION DU PRIX GLOBAL ET FORFAITAIRE</t>
  </si>
  <si>
    <t>TRANCHEES ISOLEES EP</t>
  </si>
  <si>
    <t xml:space="preserve">DEMOLITION DIVERSE </t>
  </si>
  <si>
    <t>3.2.1.1</t>
  </si>
  <si>
    <t>3.2.1.2</t>
  </si>
  <si>
    <t>CANALISATION ø 300</t>
  </si>
  <si>
    <t>SONDAGE POUR RECHERCHE DE RESEAUX</t>
  </si>
  <si>
    <t>POSE DE CANALISATION EN TRANCHEE</t>
  </si>
  <si>
    <t>3.2.1.3</t>
  </si>
  <si>
    <t>3.2.2.2</t>
  </si>
  <si>
    <t>3.2.4.1</t>
  </si>
  <si>
    <t>3.2.5</t>
  </si>
  <si>
    <t>3.2.5.1</t>
  </si>
  <si>
    <t>3.2.6</t>
  </si>
  <si>
    <t>3.2.6.1</t>
  </si>
  <si>
    <t>REGARD DE DESCENTE DE DALLE PRE-DECOUPE</t>
  </si>
  <si>
    <t>8.1</t>
  </si>
  <si>
    <t>8.2</t>
  </si>
  <si>
    <t>8.3</t>
  </si>
  <si>
    <t>8.4</t>
  </si>
  <si>
    <t>8.5</t>
  </si>
  <si>
    <t>8.6</t>
  </si>
  <si>
    <t>8.7</t>
  </si>
  <si>
    <t>PM</t>
  </si>
  <si>
    <t>tranche optionnelle n°1 RESEAUX</t>
  </si>
  <si>
    <t xml:space="preserve">Tranche ferme  Eaux Pluviaoles </t>
  </si>
  <si>
    <t>ESSAIS D'ETANCHEITE DU RESEAU EP</t>
  </si>
  <si>
    <t>ESSAIS D'ETANCHEITE DU RESEAU EP ET EU</t>
  </si>
  <si>
    <t>3.6</t>
  </si>
  <si>
    <t>RESEAU TELECOM ET FIBRE OPTIQUE</t>
  </si>
  <si>
    <t>3.6.1</t>
  </si>
  <si>
    <t>GAINES ET FOURREAUX</t>
  </si>
  <si>
    <t>3.6.1.1</t>
  </si>
  <si>
    <t>GAINE LST 42/45</t>
  </si>
  <si>
    <t>3.6.2</t>
  </si>
  <si>
    <t>CHAMBRE DE TIRAGE ET REGARDS</t>
  </si>
  <si>
    <t>3.6.2.1</t>
  </si>
  <si>
    <t>DEPOSE ET REPOSE CHAMBRE L1T EXISTANTE</t>
  </si>
  <si>
    <t>3.6.2.2</t>
  </si>
  <si>
    <t>REGARD 40 x 40 POUR RACCORDEMENT</t>
  </si>
  <si>
    <t>TOTAL RESEAU TELECOM ET FIBRE OPTIQUE</t>
  </si>
  <si>
    <t>3.2.3.2</t>
  </si>
  <si>
    <t>DEPOSE ET REPOSE GRILLE RESEAU UNITAIRE/EP BÂT 6</t>
  </si>
  <si>
    <t>MONTANT TOTAL HT DE LA TRANCHE FERME</t>
  </si>
  <si>
    <t>MONTANT TOTAL HT DE LA TRANCHE OPTIONNELLE 1</t>
  </si>
  <si>
    <t>MONTANT TOTAL HT TF+TO1</t>
  </si>
  <si>
    <t>MONTANT DE LA TVA</t>
  </si>
  <si>
    <t>MONTANT TTC TRANCHE FERME + TRANCHE OPTION.</t>
  </si>
  <si>
    <t xml:space="preserve">RECAPITULATIF </t>
  </si>
  <si>
    <t>LOT N°14 - VRD- REFECTION RESEAUX</t>
  </si>
  <si>
    <t xml:space="preserve">INSTALLATION DE CHANTIER PROPRE A L'ENTREPRISE </t>
  </si>
  <si>
    <t>TOTAL RESEAU ELECTRIQUE</t>
  </si>
  <si>
    <t>LOT N°14 - VRD - REFECTION RESEAUX</t>
  </si>
  <si>
    <t>LOT N°14 - VRD-REFECTION RESEAUX</t>
  </si>
  <si>
    <t xml:space="preserve">Fait à </t>
  </si>
  <si>
    <t>Le</t>
  </si>
  <si>
    <t>Tampon +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</si>
</sst>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#,##0"/>
    <numFmt numFmtId="165" formatCode="#,###,##0.00"/>
    <numFmt numFmtId="166" formatCode="##,##0.00"/>
    <numFmt numFmtId="167" formatCode="#,##0.00\ &quot;€&quot;"/>
  </numFmts>
  <fonts count="29" x14ac:knownFonts="1">
    <font>
      <sz val="9"/>
      <color rgb="FF000000"/>
      <name val="Verdana"/>
      <family val="2"/>
    </font>
    <font>
      <sz val="9"/>
      <color rgb="FF000000"/>
      <name val="Verdana"/>
      <family val="2"/>
    </font>
    <font>
      <sz val="8"/>
      <color rgb="FF000000"/>
      <name val="Verdana"/>
      <family val="2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b/>
      <sz val="11"/>
      <color rgb="FFFFFFFF"/>
      <name val="Tahoma"/>
      <family val="2"/>
    </font>
    <font>
      <b/>
      <sz val="9"/>
      <color rgb="FF000000"/>
      <name val="Verdana"/>
      <family val="2"/>
    </font>
    <font>
      <b/>
      <sz val="12"/>
      <color rgb="FFFFFFFF"/>
      <name val="Verdana"/>
      <family val="2"/>
    </font>
    <font>
      <b/>
      <sz val="11"/>
      <color rgb="FF000000"/>
      <name val="Verdana"/>
      <family val="2"/>
    </font>
    <font>
      <b/>
      <sz val="10"/>
      <color rgb="FF000000"/>
      <name val="Verdana"/>
      <family val="2"/>
    </font>
    <font>
      <b/>
      <sz val="8"/>
      <color rgb="FF000000"/>
      <name val="Verdana"/>
      <family val="2"/>
    </font>
    <font>
      <sz val="9"/>
      <color rgb="FF008000"/>
      <name val="Verdana"/>
      <family val="2"/>
    </font>
    <font>
      <sz val="9"/>
      <color rgb="FFFF0000"/>
      <name val="Verdana"/>
      <family val="2"/>
    </font>
    <font>
      <sz val="8"/>
      <color rgb="FF000000"/>
      <name val="Tahoma"/>
      <family val="2"/>
    </font>
    <font>
      <b/>
      <sz val="8"/>
      <color rgb="FF546A6B"/>
      <name val="Verdana"/>
      <family val="2"/>
    </font>
    <font>
      <b/>
      <sz val="8"/>
      <color rgb="FF000000"/>
      <name val="Tahoma"/>
      <family val="2"/>
    </font>
    <font>
      <i/>
      <sz val="8"/>
      <color rgb="FF000000"/>
      <name val="Tahoma"/>
      <family val="2"/>
    </font>
    <font>
      <sz val="8"/>
      <color rgb="FF2F1700"/>
      <name val="Tahoma"/>
      <family val="2"/>
    </font>
    <font>
      <sz val="8"/>
      <color rgb="FFFFFFFF"/>
      <name val="Tahoma"/>
      <family val="2"/>
    </font>
    <font>
      <sz val="9"/>
      <color rgb="FFFFFFFF"/>
      <name val="Tahoma"/>
      <family val="2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color theme="0" tint="-0.499984740745262"/>
      <name val="Tahoma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Verdana"/>
      <family val="2"/>
    </font>
    <font>
      <i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4A4A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59">
    <xf numFmtId="0" fontId="0" fillId="0" borderId="0" xfId="0"/>
    <xf numFmtId="0" fontId="7" fillId="2" borderId="14" xfId="4" quotePrefix="1" applyFill="1" applyBorder="1" applyAlignment="1">
      <alignment horizontal="right" vertical="center" wrapText="1"/>
    </xf>
    <xf numFmtId="0" fontId="2" fillId="3" borderId="16" xfId="27" quotePrefix="1" applyFill="1" applyBorder="1" applyAlignment="1">
      <alignment horizontal="right" wrapText="1"/>
    </xf>
    <xf numFmtId="0" fontId="2" fillId="3" borderId="17" xfId="27" applyFill="1" applyBorder="1" applyAlignment="1">
      <alignment horizontal="left" wrapText="1"/>
    </xf>
    <xf numFmtId="0" fontId="13" fillId="3" borderId="18" xfId="16" applyFill="1" applyBorder="1" applyAlignment="1">
      <alignment horizontal="center" wrapText="1"/>
    </xf>
    <xf numFmtId="164" fontId="13" fillId="3" borderId="18" xfId="17" applyNumberFormat="1" applyFill="1" applyBorder="1" applyAlignment="1">
      <alignment horizontal="center" wrapText="1"/>
    </xf>
    <xf numFmtId="165" fontId="13" fillId="3" borderId="18" xfId="18" applyNumberFormat="1" applyFill="1" applyBorder="1" applyAlignment="1">
      <alignment horizontal="center" wrapText="1"/>
    </xf>
    <xf numFmtId="165" fontId="13" fillId="3" borderId="19" xfId="19" applyNumberFormat="1" applyFill="1" applyBorder="1" applyAlignment="1">
      <alignment horizontal="right"/>
    </xf>
    <xf numFmtId="0" fontId="2" fillId="3" borderId="2" xfId="27" quotePrefix="1" applyFill="1" applyBorder="1" applyAlignment="1">
      <alignment horizontal="right" wrapText="1"/>
    </xf>
    <xf numFmtId="0" fontId="2" fillId="3" borderId="0" xfId="27" applyFill="1" applyAlignment="1">
      <alignment horizontal="left" wrapText="1"/>
    </xf>
    <xf numFmtId="0" fontId="13" fillId="3" borderId="1" xfId="16" applyFill="1" applyBorder="1" applyAlignment="1">
      <alignment horizontal="center" wrapText="1"/>
    </xf>
    <xf numFmtId="164" fontId="13" fillId="3" borderId="1" xfId="17" applyNumberFormat="1" applyFill="1" applyBorder="1" applyAlignment="1">
      <alignment horizontal="center" wrapText="1"/>
    </xf>
    <xf numFmtId="165" fontId="13" fillId="3" borderId="1" xfId="18" applyNumberFormat="1" applyFill="1" applyBorder="1" applyAlignment="1">
      <alignment horizontal="center" wrapText="1"/>
    </xf>
    <xf numFmtId="165" fontId="13" fillId="3" borderId="11" xfId="19" applyNumberForma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3" borderId="14" xfId="5" quotePrefix="1" applyFill="1" applyBorder="1" applyAlignment="1">
      <alignment horizontal="right" vertical="center" wrapText="1"/>
    </xf>
    <xf numFmtId="0" fontId="0" fillId="0" borderId="11" xfId="0" applyBorder="1" applyAlignment="1">
      <alignment horizontal="center" vertical="center"/>
    </xf>
    <xf numFmtId="166" fontId="13" fillId="3" borderId="18" xfId="17" applyNumberFormat="1" applyFill="1" applyBorder="1" applyAlignment="1">
      <alignment horizontal="center" wrapText="1"/>
    </xf>
    <xf numFmtId="166" fontId="13" fillId="3" borderId="1" xfId="17" applyNumberFormat="1" applyFill="1" applyBorder="1" applyAlignment="1">
      <alignment horizontal="center" wrapText="1"/>
    </xf>
    <xf numFmtId="0" fontId="9" fillId="3" borderId="2" xfId="6" quotePrefix="1" applyFill="1" applyBorder="1" applyAlignment="1">
      <alignment horizontal="right" vertical="center" wrapText="1"/>
    </xf>
    <xf numFmtId="0" fontId="9" fillId="3" borderId="0" xfId="6" applyFill="1" applyAlignment="1">
      <alignment horizontal="left" wrapText="1"/>
    </xf>
    <xf numFmtId="0" fontId="0" fillId="0" borderId="24" xfId="0" applyBorder="1" applyAlignment="1">
      <alignment horizontal="center" vertical="center"/>
    </xf>
    <xf numFmtId="0" fontId="13" fillId="3" borderId="2" xfId="28" applyFill="1" applyBorder="1" applyAlignment="1">
      <alignment horizontal="right" vertical="center" wrapText="1"/>
    </xf>
    <xf numFmtId="165" fontId="13" fillId="3" borderId="1" xfId="32" applyNumberFormat="1" applyFill="1" applyBorder="1" applyAlignment="1">
      <alignment horizontal="right" vertical="center"/>
    </xf>
    <xf numFmtId="165" fontId="13" fillId="3" borderId="11" xfId="32" applyNumberFormat="1" applyFill="1" applyBorder="1" applyAlignment="1">
      <alignment horizontal="right" vertical="center"/>
    </xf>
    <xf numFmtId="0" fontId="13" fillId="3" borderId="26" xfId="28" applyFill="1" applyBorder="1" applyAlignment="1">
      <alignment horizontal="right" vertical="center" wrapText="1"/>
    </xf>
    <xf numFmtId="165" fontId="13" fillId="3" borderId="27" xfId="32" applyNumberFormat="1" applyFill="1" applyBorder="1" applyAlignment="1">
      <alignment horizontal="right" vertical="center"/>
    </xf>
    <xf numFmtId="165" fontId="13" fillId="3" borderId="28" xfId="32" applyNumberFormat="1" applyFill="1" applyBorder="1" applyAlignment="1">
      <alignment horizontal="right" vertical="center"/>
    </xf>
    <xf numFmtId="0" fontId="0" fillId="5" borderId="3" xfId="0" applyFill="1" applyBorder="1" applyAlignment="1">
      <alignment horizontal="center" vertical="center"/>
    </xf>
    <xf numFmtId="0" fontId="15" fillId="5" borderId="6" xfId="21" applyFill="1" applyBorder="1" applyAlignment="1">
      <alignment horizontal="right" vertical="center" wrapText="1"/>
    </xf>
    <xf numFmtId="165" fontId="15" fillId="5" borderId="20" xfId="24" applyNumberFormat="1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0" fontId="15" fillId="6" borderId="6" xfId="21" applyFill="1" applyBorder="1" applyAlignment="1">
      <alignment horizontal="right" vertical="center" wrapText="1"/>
    </xf>
    <xf numFmtId="165" fontId="15" fillId="6" borderId="20" xfId="24" applyNumberFormat="1" applyFill="1" applyBorder="1" applyAlignment="1">
      <alignment horizontal="right" vertical="center"/>
    </xf>
    <xf numFmtId="0" fontId="15" fillId="4" borderId="5" xfId="13" applyFont="1" applyFill="1" applyBorder="1" applyAlignment="1">
      <alignment horizontal="right" vertical="center" wrapText="1"/>
    </xf>
    <xf numFmtId="0" fontId="15" fillId="4" borderId="10" xfId="13" applyFont="1" applyFill="1" applyBorder="1" applyAlignment="1">
      <alignment horizontal="center" vertical="center" wrapText="1"/>
    </xf>
    <xf numFmtId="0" fontId="15" fillId="4" borderId="13" xfId="13" applyFont="1" applyFill="1" applyBorder="1" applyAlignment="1">
      <alignment horizontal="center" vertical="center" wrapText="1"/>
    </xf>
    <xf numFmtId="0" fontId="15" fillId="7" borderId="4" xfId="29" applyFill="1" applyBorder="1" applyAlignment="1">
      <alignment horizontal="right" vertical="center"/>
    </xf>
    <xf numFmtId="165" fontId="15" fillId="7" borderId="9" xfId="33" applyNumberFormat="1" applyFill="1" applyBorder="1" applyAlignment="1">
      <alignment horizontal="right" vertical="center"/>
    </xf>
    <xf numFmtId="165" fontId="15" fillId="7" borderId="9" xfId="37" applyNumberFormat="1" applyFont="1" applyFill="1" applyBorder="1" applyAlignment="1">
      <alignment horizontal="right" vertical="center"/>
    </xf>
    <xf numFmtId="165" fontId="15" fillId="7" borderId="12" xfId="38" applyNumberFormat="1" applyFill="1" applyBorder="1" applyAlignment="1">
      <alignment horizontal="right" vertical="center"/>
    </xf>
    <xf numFmtId="0" fontId="6" fillId="7" borderId="24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6" fillId="7" borderId="31" xfId="0" applyFont="1" applyFill="1" applyBorder="1" applyAlignment="1">
      <alignment horizontal="center" vertical="center"/>
    </xf>
    <xf numFmtId="0" fontId="15" fillId="4" borderId="8" xfId="13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2" fontId="0" fillId="0" borderId="0" xfId="0" applyNumberFormat="1"/>
    <xf numFmtId="167" fontId="22" fillId="0" borderId="0" xfId="0" applyNumberFormat="1" applyFont="1"/>
    <xf numFmtId="0" fontId="22" fillId="0" borderId="0" xfId="0" applyFont="1"/>
    <xf numFmtId="0" fontId="24" fillId="0" borderId="0" xfId="0" applyFont="1" applyAlignment="1"/>
    <xf numFmtId="0" fontId="25" fillId="0" borderId="0" xfId="0" applyFont="1" applyAlignment="1"/>
    <xf numFmtId="0" fontId="23" fillId="0" borderId="0" xfId="0" applyFont="1" applyAlignment="1">
      <alignment horizontal="center"/>
    </xf>
    <xf numFmtId="0" fontId="2" fillId="3" borderId="0" xfId="27" applyFill="1" applyBorder="1" applyAlignment="1">
      <alignment horizontal="left" wrapText="1"/>
    </xf>
    <xf numFmtId="0" fontId="13" fillId="3" borderId="36" xfId="16" applyFill="1" applyBorder="1" applyAlignment="1">
      <alignment horizontal="center" wrapText="1"/>
    </xf>
    <xf numFmtId="166" fontId="13" fillId="3" borderId="36" xfId="17" applyNumberFormat="1" applyFill="1" applyBorder="1" applyAlignment="1">
      <alignment horizontal="center" wrapText="1"/>
    </xf>
    <xf numFmtId="165" fontId="13" fillId="3" borderId="36" xfId="18" applyNumberFormat="1" applyFill="1" applyBorder="1" applyAlignment="1">
      <alignment horizontal="center" wrapText="1"/>
    </xf>
    <xf numFmtId="165" fontId="13" fillId="3" borderId="37" xfId="19" applyNumberFormat="1" applyFill="1" applyBorder="1" applyAlignment="1">
      <alignment horizontal="right"/>
    </xf>
    <xf numFmtId="0" fontId="13" fillId="3" borderId="27" xfId="16" applyFill="1" applyBorder="1" applyAlignment="1">
      <alignment horizontal="center" wrapText="1"/>
    </xf>
    <xf numFmtId="166" fontId="13" fillId="3" borderId="27" xfId="17" applyNumberFormat="1" applyFill="1" applyBorder="1" applyAlignment="1">
      <alignment horizontal="center" wrapText="1"/>
    </xf>
    <xf numFmtId="165" fontId="13" fillId="3" borderId="28" xfId="19" applyNumberFormat="1" applyFill="1" applyBorder="1" applyAlignment="1">
      <alignment horizontal="right"/>
    </xf>
    <xf numFmtId="166" fontId="13" fillId="8" borderId="18" xfId="17" applyNumberFormat="1" applyFill="1" applyBorder="1" applyAlignment="1">
      <alignment horizontal="center" wrapText="1"/>
    </xf>
    <xf numFmtId="165" fontId="13" fillId="8" borderId="18" xfId="18" applyNumberFormat="1" applyFill="1" applyBorder="1" applyAlignment="1">
      <alignment horizontal="center" wrapText="1"/>
    </xf>
    <xf numFmtId="165" fontId="13" fillId="8" borderId="27" xfId="18" applyNumberFormat="1" applyFill="1" applyBorder="1" applyAlignment="1">
      <alignment horizontal="center" wrapText="1"/>
    </xf>
    <xf numFmtId="165" fontId="13" fillId="8" borderId="1" xfId="18" applyNumberFormat="1" applyFill="1" applyBorder="1" applyAlignment="1">
      <alignment horizontal="center" wrapText="1"/>
    </xf>
    <xf numFmtId="0" fontId="2" fillId="3" borderId="26" xfId="27" quotePrefix="1" applyFill="1" applyBorder="1" applyAlignment="1">
      <alignment horizontal="right" wrapText="1"/>
    </xf>
    <xf numFmtId="0" fontId="2" fillId="3" borderId="39" xfId="27" applyFill="1" applyBorder="1" applyAlignment="1">
      <alignment horizontal="left" wrapText="1"/>
    </xf>
    <xf numFmtId="0" fontId="2" fillId="3" borderId="40" xfId="27" quotePrefix="1" applyFill="1" applyBorder="1" applyAlignment="1">
      <alignment horizontal="right" wrapText="1"/>
    </xf>
    <xf numFmtId="0" fontId="2" fillId="3" borderId="40" xfId="27" applyFill="1" applyBorder="1" applyAlignment="1">
      <alignment horizontal="left" wrapText="1"/>
    </xf>
    <xf numFmtId="0" fontId="8" fillId="3" borderId="41" xfId="5" applyFill="1" applyBorder="1" applyAlignment="1">
      <alignment wrapText="1"/>
    </xf>
    <xf numFmtId="0" fontId="8" fillId="3" borderId="3" xfId="5" quotePrefix="1" applyFill="1" applyBorder="1" applyAlignment="1">
      <alignment horizontal="right" vertical="center" wrapText="1"/>
    </xf>
    <xf numFmtId="0" fontId="8" fillId="3" borderId="42" xfId="5" applyFill="1" applyBorder="1" applyAlignment="1">
      <alignment wrapText="1"/>
    </xf>
    <xf numFmtId="0" fontId="2" fillId="3" borderId="3" xfId="27" quotePrefix="1" applyFill="1" applyBorder="1" applyAlignment="1">
      <alignment horizontal="right" wrapText="1"/>
    </xf>
    <xf numFmtId="0" fontId="2" fillId="3" borderId="42" xfId="27" applyFill="1" applyBorder="1" applyAlignment="1">
      <alignment horizontal="left" wrapText="1"/>
    </xf>
    <xf numFmtId="0" fontId="2" fillId="3" borderId="34" xfId="27" quotePrefix="1" applyFill="1" applyBorder="1" applyAlignment="1">
      <alignment horizontal="right" wrapText="1"/>
    </xf>
    <xf numFmtId="0" fontId="2" fillId="3" borderId="35" xfId="27" applyFill="1" applyBorder="1" applyAlignment="1">
      <alignment horizontal="left" wrapText="1"/>
    </xf>
    <xf numFmtId="0" fontId="2" fillId="3" borderId="38" xfId="27" quotePrefix="1" applyFill="1" applyBorder="1" applyAlignment="1">
      <alignment horizontal="right" wrapText="1"/>
    </xf>
    <xf numFmtId="0" fontId="2" fillId="3" borderId="43" xfId="27" applyFill="1" applyBorder="1" applyAlignment="1">
      <alignment horizontal="left" wrapText="1"/>
    </xf>
    <xf numFmtId="0" fontId="13" fillId="3" borderId="44" xfId="16" applyFill="1" applyBorder="1" applyAlignment="1">
      <alignment horizontal="center" wrapText="1"/>
    </xf>
    <xf numFmtId="166" fontId="13" fillId="3" borderId="44" xfId="17" applyNumberFormat="1" applyFill="1" applyBorder="1" applyAlignment="1">
      <alignment horizontal="center" wrapText="1"/>
    </xf>
    <xf numFmtId="165" fontId="13" fillId="3" borderId="44" xfId="18" applyNumberFormat="1" applyFill="1" applyBorder="1" applyAlignment="1">
      <alignment horizontal="center" wrapText="1"/>
    </xf>
    <xf numFmtId="165" fontId="13" fillId="3" borderId="45" xfId="19" applyNumberFormat="1" applyFill="1" applyBorder="1" applyAlignment="1">
      <alignment horizontal="right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2" fillId="3" borderId="23" xfId="27" applyFill="1" applyBorder="1" applyAlignment="1">
      <alignment horizontal="left" wrapText="1"/>
    </xf>
    <xf numFmtId="0" fontId="8" fillId="3" borderId="15" xfId="5" applyFill="1" applyBorder="1" applyAlignment="1">
      <alignment wrapText="1"/>
    </xf>
    <xf numFmtId="0" fontId="2" fillId="3" borderId="6" xfId="27" applyFill="1" applyBorder="1" applyAlignment="1">
      <alignment horizontal="left" wrapText="1"/>
    </xf>
    <xf numFmtId="0" fontId="2" fillId="3" borderId="41" xfId="27" quotePrefix="1" applyFill="1" applyBorder="1" applyAlignment="1">
      <alignment horizontal="right" wrapText="1"/>
    </xf>
    <xf numFmtId="0" fontId="2" fillId="3" borderId="41" xfId="27" applyFill="1" applyBorder="1" applyAlignment="1">
      <alignment horizontal="left" wrapText="1"/>
    </xf>
    <xf numFmtId="0" fontId="13" fillId="3" borderId="46" xfId="16" applyFill="1" applyBorder="1" applyAlignment="1">
      <alignment horizontal="center" wrapText="1"/>
    </xf>
    <xf numFmtId="166" fontId="13" fillId="3" borderId="46" xfId="17" applyNumberFormat="1" applyFill="1" applyBorder="1" applyAlignment="1">
      <alignment horizontal="center" wrapText="1"/>
    </xf>
    <xf numFmtId="165" fontId="13" fillId="3" borderId="46" xfId="18" applyNumberFormat="1" applyFill="1" applyBorder="1" applyAlignment="1">
      <alignment horizontal="center" wrapText="1"/>
    </xf>
    <xf numFmtId="165" fontId="13" fillId="3" borderId="47" xfId="19" applyNumberFormat="1" applyFill="1" applyBorder="1" applyAlignment="1">
      <alignment horizontal="right"/>
    </xf>
    <xf numFmtId="0" fontId="2" fillId="3" borderId="48" xfId="27" quotePrefix="1" applyFill="1" applyBorder="1" applyAlignment="1">
      <alignment horizontal="right" wrapText="1"/>
    </xf>
    <xf numFmtId="0" fontId="2" fillId="3" borderId="49" xfId="27" applyFill="1" applyBorder="1" applyAlignment="1">
      <alignment horizontal="left" wrapText="1"/>
    </xf>
    <xf numFmtId="0" fontId="13" fillId="3" borderId="50" xfId="16" applyFill="1" applyBorder="1" applyAlignment="1">
      <alignment horizontal="center" wrapText="1"/>
    </xf>
    <xf numFmtId="166" fontId="13" fillId="3" borderId="50" xfId="17" applyNumberFormat="1" applyFill="1" applyBorder="1" applyAlignment="1">
      <alignment horizontal="center" wrapText="1"/>
    </xf>
    <xf numFmtId="165" fontId="13" fillId="3" borderId="50" xfId="18" applyNumberFormat="1" applyFill="1" applyBorder="1" applyAlignment="1">
      <alignment horizontal="center" wrapText="1"/>
    </xf>
    <xf numFmtId="0" fontId="2" fillId="3" borderId="51" xfId="27" applyFill="1" applyBorder="1" applyAlignment="1">
      <alignment horizontal="left" wrapText="1"/>
    </xf>
    <xf numFmtId="0" fontId="13" fillId="3" borderId="52" xfId="16" applyFill="1" applyBorder="1" applyAlignment="1">
      <alignment horizontal="center" wrapText="1"/>
    </xf>
    <xf numFmtId="166" fontId="13" fillId="3" borderId="52" xfId="17" applyNumberFormat="1" applyFill="1" applyBorder="1" applyAlignment="1">
      <alignment horizontal="center" wrapText="1"/>
    </xf>
    <xf numFmtId="165" fontId="13" fillId="3" borderId="52" xfId="18" applyNumberFormat="1" applyFill="1" applyBorder="1" applyAlignment="1">
      <alignment horizontal="center" wrapText="1"/>
    </xf>
    <xf numFmtId="0" fontId="13" fillId="3" borderId="53" xfId="16" applyFill="1" applyBorder="1" applyAlignment="1">
      <alignment horizontal="center" wrapText="1"/>
    </xf>
    <xf numFmtId="165" fontId="13" fillId="0" borderId="18" xfId="18" applyNumberFormat="1" applyFill="1" applyBorder="1" applyAlignment="1">
      <alignment horizontal="center" wrapText="1"/>
    </xf>
    <xf numFmtId="166" fontId="13" fillId="0" borderId="18" xfId="17" applyNumberFormat="1" applyFill="1" applyBorder="1" applyAlignment="1">
      <alignment horizontal="center" wrapText="1"/>
    </xf>
    <xf numFmtId="0" fontId="0" fillId="6" borderId="2" xfId="0" applyFill="1" applyBorder="1" applyAlignment="1">
      <alignment horizontal="center" vertical="center"/>
    </xf>
    <xf numFmtId="0" fontId="15" fillId="6" borderId="0" xfId="20" applyFill="1" applyBorder="1" applyAlignment="1">
      <alignment horizontal="left" vertical="center" wrapText="1"/>
    </xf>
    <xf numFmtId="0" fontId="15" fillId="6" borderId="0" xfId="21" applyFill="1" applyBorder="1" applyAlignment="1">
      <alignment horizontal="right" vertical="center" wrapText="1"/>
    </xf>
    <xf numFmtId="165" fontId="15" fillId="6" borderId="21" xfId="24" applyNumberFormat="1" applyFill="1" applyBorder="1" applyAlignment="1">
      <alignment horizontal="right" vertical="center"/>
    </xf>
    <xf numFmtId="0" fontId="2" fillId="0" borderId="34" xfId="27" quotePrefix="1" applyFill="1" applyBorder="1" applyAlignment="1">
      <alignment horizontal="right" wrapText="1"/>
    </xf>
    <xf numFmtId="0" fontId="2" fillId="0" borderId="0" xfId="27" applyFill="1" applyBorder="1" applyAlignment="1">
      <alignment horizontal="left" wrapText="1"/>
    </xf>
    <xf numFmtId="0" fontId="13" fillId="0" borderId="1" xfId="16" applyFill="1" applyBorder="1" applyAlignment="1">
      <alignment horizontal="center" wrapText="1"/>
    </xf>
    <xf numFmtId="166" fontId="13" fillId="0" borderId="1" xfId="17" applyNumberFormat="1" applyFill="1" applyBorder="1" applyAlignment="1">
      <alignment horizontal="center" wrapText="1"/>
    </xf>
    <xf numFmtId="165" fontId="13" fillId="0" borderId="1" xfId="18" applyNumberFormat="1" applyFill="1" applyBorder="1" applyAlignment="1">
      <alignment horizontal="center" wrapText="1"/>
    </xf>
    <xf numFmtId="165" fontId="13" fillId="0" borderId="37" xfId="19" applyNumberFormat="1" applyFill="1" applyBorder="1" applyAlignment="1">
      <alignment horizontal="right"/>
    </xf>
    <xf numFmtId="0" fontId="8" fillId="0" borderId="14" xfId="5" quotePrefix="1" applyFill="1" applyBorder="1" applyAlignment="1">
      <alignment horizontal="right" vertical="center" wrapText="1"/>
    </xf>
    <xf numFmtId="0" fontId="0" fillId="0" borderId="0" xfId="0" applyFill="1"/>
    <xf numFmtId="0" fontId="9" fillId="0" borderId="2" xfId="6" quotePrefix="1" applyFill="1" applyBorder="1" applyAlignment="1">
      <alignment horizontal="right" vertical="center" wrapText="1"/>
    </xf>
    <xf numFmtId="0" fontId="9" fillId="0" borderId="0" xfId="6" applyFill="1" applyAlignment="1">
      <alignment horizontal="left" wrapText="1"/>
    </xf>
    <xf numFmtId="0" fontId="0" fillId="0" borderId="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2" fillId="0" borderId="16" xfId="27" quotePrefix="1" applyFill="1" applyBorder="1" applyAlignment="1">
      <alignment horizontal="right" wrapText="1"/>
    </xf>
    <xf numFmtId="0" fontId="2" fillId="0" borderId="17" xfId="27" applyFill="1" applyBorder="1" applyAlignment="1">
      <alignment horizontal="left" wrapText="1"/>
    </xf>
    <xf numFmtId="0" fontId="13" fillId="0" borderId="18" xfId="16" applyFill="1" applyBorder="1" applyAlignment="1">
      <alignment horizontal="center" wrapText="1"/>
    </xf>
    <xf numFmtId="165" fontId="13" fillId="0" borderId="19" xfId="19" applyNumberFormat="1" applyFill="1" applyBorder="1" applyAlignment="1">
      <alignment horizontal="right"/>
    </xf>
    <xf numFmtId="164" fontId="13" fillId="0" borderId="18" xfId="17" applyNumberFormat="1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/>
    </xf>
    <xf numFmtId="0" fontId="15" fillId="0" borderId="0" xfId="20" applyFill="1" applyBorder="1" applyAlignment="1">
      <alignment horizontal="left" vertical="center" wrapText="1"/>
    </xf>
    <xf numFmtId="0" fontId="15" fillId="0" borderId="0" xfId="21" applyFill="1" applyBorder="1" applyAlignment="1">
      <alignment horizontal="right" vertical="center" wrapText="1"/>
    </xf>
    <xf numFmtId="165" fontId="15" fillId="0" borderId="21" xfId="24" applyNumberFormat="1" applyFill="1" applyBorder="1" applyAlignment="1">
      <alignment horizontal="right" vertical="center"/>
    </xf>
    <xf numFmtId="44" fontId="6" fillId="0" borderId="0" xfId="47" applyFont="1"/>
    <xf numFmtId="0" fontId="6" fillId="0" borderId="0" xfId="0" applyFont="1"/>
    <xf numFmtId="44" fontId="6" fillId="0" borderId="0" xfId="0" applyNumberFormat="1" applyFont="1"/>
    <xf numFmtId="0" fontId="13" fillId="3" borderId="23" xfId="28" applyFill="1" applyBorder="1" applyAlignment="1">
      <alignment horizontal="left" vertical="center" wrapText="1"/>
    </xf>
    <xf numFmtId="0" fontId="7" fillId="2" borderId="22" xfId="4" applyFill="1" applyBorder="1" applyAlignment="1">
      <alignment horizontal="left" wrapText="1"/>
    </xf>
    <xf numFmtId="0" fontId="7" fillId="2" borderId="15" xfId="4" applyFill="1" applyBorder="1" applyAlignment="1">
      <alignment horizontal="left" wrapText="1"/>
    </xf>
    <xf numFmtId="0" fontId="15" fillId="5" borderId="6" xfId="20" applyFill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8" fillId="3" borderId="22" xfId="5" applyFill="1" applyBorder="1" applyAlignment="1">
      <alignment horizontal="left" wrapText="1"/>
    </xf>
    <xf numFmtId="0" fontId="15" fillId="6" borderId="6" xfId="20" applyFill="1" applyBorder="1" applyAlignment="1">
      <alignment horizontal="left" vertical="center" wrapText="1"/>
    </xf>
    <xf numFmtId="0" fontId="8" fillId="0" borderId="22" xfId="5" applyFill="1" applyBorder="1" applyAlignment="1">
      <alignment horizontal="left" wrapText="1"/>
    </xf>
    <xf numFmtId="0" fontId="8" fillId="3" borderId="15" xfId="5" applyFill="1" applyBorder="1" applyAlignment="1">
      <alignment horizontal="left" wrapText="1"/>
    </xf>
    <xf numFmtId="0" fontId="0" fillId="0" borderId="5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7" borderId="29" xfId="0" applyFont="1" applyFill="1" applyBorder="1" applyAlignment="1">
      <alignment horizontal="center" vertical="center"/>
    </xf>
    <xf numFmtId="0" fontId="13" fillId="3" borderId="32" xfId="28" applyFill="1" applyBorder="1" applyAlignment="1">
      <alignment horizontal="left" vertical="center" wrapText="1"/>
    </xf>
    <xf numFmtId="0" fontId="13" fillId="3" borderId="33" xfId="28" applyFill="1" applyBorder="1" applyAlignment="1">
      <alignment horizontal="left" vertical="center" wrapText="1"/>
    </xf>
    <xf numFmtId="0" fontId="13" fillId="3" borderId="6" xfId="28" applyFill="1" applyBorder="1" applyAlignment="1">
      <alignment horizontal="left" vertical="center" wrapText="1"/>
    </xf>
    <xf numFmtId="0" fontId="13" fillId="3" borderId="23" xfId="28" applyFill="1" applyBorder="1" applyAlignment="1">
      <alignment horizontal="left" vertical="center" wrapText="1"/>
    </xf>
    <xf numFmtId="0" fontId="15" fillId="7" borderId="7" xfId="29" applyFill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4" fillId="3" borderId="0" xfId="39" applyFont="1" applyFill="1" applyAlignment="1">
      <alignment horizontal="left"/>
    </xf>
    <xf numFmtId="0" fontId="15" fillId="4" borderId="8" xfId="13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2" fillId="3" borderId="23" xfId="27" applyFill="1" applyBorder="1" applyAlignment="1">
      <alignment horizontal="right" wrapText="1"/>
    </xf>
  </cellXfs>
  <cellStyles count="48">
    <cellStyle name="Description" xfId="1" xr:uid="{00000000-0005-0000-0000-000000000000}"/>
    <cellStyle name="Désignation : article avec prix exporté sans description" xfId="27" xr:uid="{00000000-0005-0000-0000-000001000000}"/>
    <cellStyle name="Désignation : pour un B.P.U. exporté sans les titres" xfId="41" xr:uid="{00000000-0005-0000-0000-000002000000}"/>
    <cellStyle name="Entête tableau" xfId="13" xr:uid="{00000000-0005-0000-0000-000003000000}"/>
    <cellStyle name="Localisation" xfId="2" xr:uid="{00000000-0005-0000-0000-000004000000}"/>
    <cellStyle name="Mention prix 'Hors-Taxes'" xfId="42" xr:uid="{00000000-0005-0000-0000-000005000000}"/>
    <cellStyle name="Monétaire" xfId="47" builtinId="4"/>
    <cellStyle name="Normal" xfId="0" builtinId="0" customBuiltin="1"/>
    <cellStyle name="Numéro" xfId="14" xr:uid="{00000000-0005-0000-0000-000007000000}"/>
    <cellStyle name="Post-it" xfId="40" xr:uid="{00000000-0005-0000-0000-000008000000}"/>
    <cellStyle name="Prix unitaire" xfId="18" xr:uid="{00000000-0005-0000-0000-000009000000}"/>
    <cellStyle name="Quantité" xfId="17" xr:uid="{00000000-0005-0000-0000-00000A000000}"/>
    <cellStyle name="Rabais commercial : intitulé" xfId="34" xr:uid="{00000000-0005-0000-0000-00000B000000}"/>
    <cellStyle name="Rabais commercial : montant" xfId="35" xr:uid="{00000000-0005-0000-0000-00000C000000}"/>
    <cellStyle name="Rabais commercial : titre 'total remisé'" xfId="36" xr:uid="{00000000-0005-0000-0000-00000D000000}"/>
    <cellStyle name="T.A.O. : prix anormalement bas" xfId="30" xr:uid="{00000000-0005-0000-0000-00000E000000}"/>
    <cellStyle name="T.A.O. : prix anormalement haut" xfId="31" xr:uid="{00000000-0005-0000-0000-00000F000000}"/>
    <cellStyle name="T.A.O. : prix maximum" xfId="12" xr:uid="{00000000-0005-0000-0000-000010000000}"/>
    <cellStyle name="T.A.O. : prix minimum" xfId="11" xr:uid="{00000000-0005-0000-0000-000011000000}"/>
    <cellStyle name="Tableau 'entête', style n°1" xfId="43" xr:uid="{00000000-0005-0000-0000-000012000000}"/>
    <cellStyle name="Tableau 'entête', style n°2" xfId="44" xr:uid="{00000000-0005-0000-0000-000013000000}"/>
    <cellStyle name="Tableau 'entête', style n°3" xfId="45" xr:uid="{00000000-0005-0000-0000-000014000000}"/>
    <cellStyle name="Tableau 'entête', style n°4" xfId="46" xr:uid="{00000000-0005-0000-0000-000015000000}"/>
    <cellStyle name="Tableau récapitulatif: désignation article" xfId="28" xr:uid="{00000000-0005-0000-0000-000016000000}"/>
    <cellStyle name="Tableau récapitulatif: intitulé du tableau" xfId="39" xr:uid="{00000000-0005-0000-0000-000017000000}"/>
    <cellStyle name="Tableau récapitulatif: montant article" xfId="32" xr:uid="{00000000-0005-0000-0000-000018000000}"/>
    <cellStyle name="Tableau récapitulatif: montant total H.T." xfId="33" xr:uid="{00000000-0005-0000-0000-000019000000}"/>
    <cellStyle name="Tableau récapitulatif: montant total T.T.C." xfId="38" xr:uid="{00000000-0005-0000-0000-00001A000000}"/>
    <cellStyle name="Tableau récapitulatif: montant total T.V.A" xfId="37" xr:uid="{00000000-0005-0000-0000-00001B000000}"/>
    <cellStyle name="Tableau récapitulatif: titre 'total...'" xfId="29" xr:uid="{00000000-0005-0000-0000-00001C000000}"/>
    <cellStyle name="Titre 1" xfId="4" xr:uid="{00000000-0005-0000-0000-00001D000000}"/>
    <cellStyle name="Titre 2" xfId="5" xr:uid="{00000000-0005-0000-0000-00001E000000}"/>
    <cellStyle name="Titre 3" xfId="6" xr:uid="{00000000-0005-0000-0000-00001F000000}"/>
    <cellStyle name="Titre 4" xfId="7" xr:uid="{00000000-0005-0000-0000-000020000000}"/>
    <cellStyle name="Titre 5" xfId="8" xr:uid="{00000000-0005-0000-0000-000021000000}"/>
    <cellStyle name="Titre 6" xfId="9" xr:uid="{00000000-0005-0000-0000-000022000000}"/>
    <cellStyle name="Titre 7" xfId="10" xr:uid="{00000000-0005-0000-0000-000023000000}"/>
    <cellStyle name="Titre 'Tranche'" xfId="3" xr:uid="{00000000-0005-0000-0000-000024000000}"/>
    <cellStyle name="Total : montant H.T" xfId="24" xr:uid="{00000000-0005-0000-0000-000025000000}"/>
    <cellStyle name="Total : montant T.T.C." xfId="26" xr:uid="{00000000-0005-0000-0000-000026000000}"/>
    <cellStyle name="Total : montant T.V.A." xfId="25" xr:uid="{00000000-0005-0000-0000-000027000000}"/>
    <cellStyle name="Total : titre 'H.T.'" xfId="21" xr:uid="{00000000-0005-0000-0000-000028000000}"/>
    <cellStyle name="Total : titre 'T.T.C.'" xfId="23" xr:uid="{00000000-0005-0000-0000-000029000000}"/>
    <cellStyle name="Total : titre 'T.V.A.'" xfId="22" xr:uid="{00000000-0005-0000-0000-00002A000000}"/>
    <cellStyle name="Total : titre 'total...'" xfId="20" xr:uid="{00000000-0005-0000-0000-00002B000000}"/>
    <cellStyle name="Total article" xfId="19" xr:uid="{00000000-0005-0000-0000-00002C000000}"/>
    <cellStyle name="Unité" xfId="16" xr:uid="{00000000-0005-0000-0000-00002D000000}"/>
    <cellStyle name="Unité (en lettres pour B.P.U.)" xfId="15" xr:uid="{00000000-0005-0000-0000-00002E000000}"/>
  </cellStyles>
  <dxfs count="2">
    <dxf>
      <font>
        <color theme="4" tint="0.7999816888943144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95251</xdr:rowOff>
    </xdr:from>
    <xdr:to>
      <xdr:col>1</xdr:col>
      <xdr:colOff>161925</xdr:colOff>
      <xdr:row>2</xdr:row>
      <xdr:rowOff>38100</xdr:rowOff>
    </xdr:to>
    <xdr:pic>
      <xdr:nvPicPr>
        <xdr:cNvPr id="3" name="Image 2" descr="Logo court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1"/>
          <a:ext cx="723900" cy="380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142876</xdr:rowOff>
    </xdr:from>
    <xdr:to>
      <xdr:col>1</xdr:col>
      <xdr:colOff>438150</xdr:colOff>
      <xdr:row>3</xdr:row>
      <xdr:rowOff>95250</xdr:rowOff>
    </xdr:to>
    <xdr:pic>
      <xdr:nvPicPr>
        <xdr:cNvPr id="2" name="Image 1" descr="Logo court.jpg">
          <a:extLst>
            <a:ext uri="{FF2B5EF4-FFF2-40B4-BE49-F238E27FC236}">
              <a16:creationId xmlns:a16="http://schemas.microsoft.com/office/drawing/2014/main" id="{D76AAFAF-49C7-4AF0-9F1B-903D5A247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5" y="142876"/>
          <a:ext cx="723900" cy="685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95251</xdr:rowOff>
    </xdr:from>
    <xdr:to>
      <xdr:col>0</xdr:col>
      <xdr:colOff>723900</xdr:colOff>
      <xdr:row>3</xdr:row>
      <xdr:rowOff>47625</xdr:rowOff>
    </xdr:to>
    <xdr:pic>
      <xdr:nvPicPr>
        <xdr:cNvPr id="2" name="Image 1" descr="Logo court.jpg">
          <a:extLst>
            <a:ext uri="{FF2B5EF4-FFF2-40B4-BE49-F238E27FC236}">
              <a16:creationId xmlns:a16="http://schemas.microsoft.com/office/drawing/2014/main" id="{C415D6CC-732F-48F6-817D-E4354E6A8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1"/>
          <a:ext cx="723900" cy="380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4"/>
  <sheetViews>
    <sheetView showGridLines="0" tabSelected="1" zoomScaleNormal="100" workbookViewId="0">
      <selection activeCell="A21" sqref="A21:XFD27"/>
    </sheetView>
  </sheetViews>
  <sheetFormatPr baseColWidth="10" defaultRowHeight="11.25" x14ac:dyDescent="0.15"/>
  <cols>
    <col min="1" max="1" width="7.375" customWidth="1"/>
    <col min="2" max="2" width="38.875" customWidth="1"/>
    <col min="3" max="3" width="7.375" customWidth="1"/>
    <col min="4" max="6" width="9.625" customWidth="1"/>
  </cols>
  <sheetData>
    <row r="1" spans="1:12" ht="23.25" x14ac:dyDescent="0.15">
      <c r="A1" s="154" t="s">
        <v>78</v>
      </c>
      <c r="B1" s="154"/>
      <c r="C1" s="154"/>
      <c r="D1" s="154"/>
      <c r="E1" s="154"/>
      <c r="F1" s="154"/>
      <c r="G1" s="47"/>
      <c r="H1" s="47"/>
      <c r="I1" s="47"/>
      <c r="J1" s="47"/>
      <c r="K1" s="47"/>
      <c r="L1" s="47"/>
    </row>
    <row r="2" spans="1:12" x14ac:dyDescent="0.15">
      <c r="C2" s="14"/>
      <c r="D2" s="48"/>
      <c r="E2" s="49"/>
      <c r="F2" s="49"/>
      <c r="G2" s="50"/>
      <c r="H2" s="50"/>
      <c r="I2" s="50"/>
      <c r="J2" s="50"/>
    </row>
    <row r="3" spans="1:12" ht="23.25" x14ac:dyDescent="0.35">
      <c r="A3" s="151" t="s">
        <v>77</v>
      </c>
      <c r="B3" s="151"/>
      <c r="C3" s="151"/>
      <c r="D3" s="151"/>
      <c r="E3" s="151"/>
      <c r="F3" s="151"/>
      <c r="G3" s="51"/>
      <c r="H3" s="51"/>
      <c r="I3" s="51"/>
      <c r="J3" s="51"/>
      <c r="K3" s="51"/>
      <c r="L3" s="51"/>
    </row>
    <row r="4" spans="1:12" ht="30" customHeight="1" x14ac:dyDescent="0.35">
      <c r="A4" s="151" t="s">
        <v>212</v>
      </c>
      <c r="B4" s="151"/>
      <c r="C4" s="151"/>
      <c r="D4" s="151"/>
      <c r="E4" s="151"/>
      <c r="F4" s="151"/>
      <c r="G4" s="51"/>
      <c r="H4" s="51"/>
      <c r="I4" s="51"/>
      <c r="J4" s="51"/>
      <c r="K4" s="51"/>
      <c r="L4" s="51"/>
    </row>
    <row r="5" spans="1:12" ht="17.25" customHeight="1" x14ac:dyDescent="0.35">
      <c r="A5" s="156" t="s">
        <v>188</v>
      </c>
      <c r="B5" s="156"/>
      <c r="C5" s="156"/>
      <c r="D5" s="156"/>
      <c r="E5" s="156"/>
      <c r="F5" s="156"/>
      <c r="G5" s="51"/>
      <c r="H5" s="51"/>
      <c r="I5" s="51"/>
      <c r="J5" s="51"/>
      <c r="K5" s="51"/>
      <c r="L5" s="51"/>
    </row>
    <row r="6" spans="1:12" x14ac:dyDescent="0.15">
      <c r="E6" s="50"/>
      <c r="F6" s="50"/>
      <c r="G6" s="50"/>
      <c r="H6" s="50"/>
      <c r="I6" s="50"/>
      <c r="J6" s="50"/>
    </row>
    <row r="7" spans="1:12" ht="21" x14ac:dyDescent="0.35">
      <c r="A7" s="155" t="s">
        <v>163</v>
      </c>
      <c r="B7" s="155"/>
      <c r="C7" s="155"/>
      <c r="D7" s="155"/>
      <c r="E7" s="155"/>
      <c r="F7" s="155"/>
      <c r="G7" s="52"/>
      <c r="H7" s="52"/>
      <c r="I7" s="52"/>
      <c r="J7" s="52"/>
      <c r="K7" s="52"/>
      <c r="L7" s="52"/>
    </row>
    <row r="8" spans="1:12" ht="12" thickBot="1" x14ac:dyDescent="0.2"/>
    <row r="9" spans="1:12" ht="21" customHeight="1" x14ac:dyDescent="0.15">
      <c r="A9" s="36" t="s">
        <v>0</v>
      </c>
      <c r="B9" s="46" t="s">
        <v>1</v>
      </c>
      <c r="C9" s="37" t="s">
        <v>2</v>
      </c>
      <c r="D9" s="37" t="s">
        <v>3</v>
      </c>
      <c r="E9" s="37" t="s">
        <v>4</v>
      </c>
      <c r="F9" s="38" t="s">
        <v>5</v>
      </c>
    </row>
    <row r="10" spans="1:12" ht="15" x14ac:dyDescent="0.2">
      <c r="A10" s="1" t="s">
        <v>6</v>
      </c>
      <c r="B10" s="136" t="s">
        <v>7</v>
      </c>
      <c r="C10" s="136"/>
      <c r="D10" s="136"/>
      <c r="E10" s="136"/>
      <c r="F10" s="136"/>
    </row>
    <row r="11" spans="1:12" ht="21" x14ac:dyDescent="0.15">
      <c r="A11" s="2" t="s">
        <v>8</v>
      </c>
      <c r="B11" s="3" t="s">
        <v>9</v>
      </c>
      <c r="C11" s="4" t="s">
        <v>114</v>
      </c>
      <c r="D11" s="105">
        <v>1</v>
      </c>
      <c r="E11" s="104"/>
      <c r="F11" s="7">
        <f t="shared" ref="F11" si="0">ROUND(D11*E11,2)</f>
        <v>0</v>
      </c>
    </row>
    <row r="12" spans="1:12" x14ac:dyDescent="0.15">
      <c r="A12" s="30"/>
      <c r="B12" s="137" t="s">
        <v>10</v>
      </c>
      <c r="C12" s="137"/>
      <c r="D12" s="137"/>
      <c r="E12" s="31" t="s">
        <v>11</v>
      </c>
      <c r="F12" s="32">
        <f>SUM(F11:F11)</f>
        <v>0</v>
      </c>
    </row>
    <row r="13" spans="1:12" x14ac:dyDescent="0.15">
      <c r="A13" s="16"/>
      <c r="B13" s="138"/>
      <c r="C13" s="138"/>
      <c r="D13" s="138"/>
      <c r="E13" s="138"/>
      <c r="F13" s="138"/>
    </row>
    <row r="14" spans="1:12" ht="15" x14ac:dyDescent="0.2">
      <c r="A14" s="1" t="s">
        <v>12</v>
      </c>
      <c r="B14" s="135" t="s">
        <v>13</v>
      </c>
      <c r="C14" s="135"/>
      <c r="D14" s="135"/>
      <c r="E14" s="135"/>
      <c r="F14" s="135"/>
    </row>
    <row r="15" spans="1:12" ht="14.25" x14ac:dyDescent="0.2">
      <c r="A15" s="17" t="s">
        <v>93</v>
      </c>
      <c r="B15" s="139" t="s">
        <v>15</v>
      </c>
      <c r="C15" s="139"/>
      <c r="D15" s="139"/>
      <c r="E15" s="139"/>
      <c r="F15" s="139"/>
    </row>
    <row r="16" spans="1:12" x14ac:dyDescent="0.15">
      <c r="A16" s="2" t="s">
        <v>94</v>
      </c>
      <c r="B16" s="3" t="s">
        <v>79</v>
      </c>
      <c r="C16" s="4" t="s">
        <v>114</v>
      </c>
      <c r="D16" s="105">
        <v>1</v>
      </c>
      <c r="E16" s="104"/>
      <c r="F16" s="7">
        <f>ROUND(D16*E16,2)</f>
        <v>0</v>
      </c>
    </row>
    <row r="17" spans="1:6" x14ac:dyDescent="0.15">
      <c r="A17" s="33"/>
      <c r="B17" s="140" t="s">
        <v>16</v>
      </c>
      <c r="C17" s="140"/>
      <c r="D17" s="140"/>
      <c r="E17" s="34" t="s">
        <v>11</v>
      </c>
      <c r="F17" s="35">
        <f>SUM(F16:F16)</f>
        <v>0</v>
      </c>
    </row>
    <row r="18" spans="1:6" ht="14.25" x14ac:dyDescent="0.2">
      <c r="A18" s="17" t="s">
        <v>96</v>
      </c>
      <c r="B18" s="141" t="s">
        <v>17</v>
      </c>
      <c r="C18" s="141"/>
      <c r="D18" s="141"/>
      <c r="E18" s="141"/>
      <c r="F18" s="141"/>
    </row>
    <row r="19" spans="1:6" x14ac:dyDescent="0.15">
      <c r="A19" s="2" t="s">
        <v>97</v>
      </c>
      <c r="B19" s="3" t="s">
        <v>80</v>
      </c>
      <c r="C19" s="4" t="s">
        <v>114</v>
      </c>
      <c r="D19" s="105">
        <v>1</v>
      </c>
      <c r="E19" s="104"/>
      <c r="F19" s="7">
        <f t="shared" ref="F19" si="1">ROUND(D19*E19,2)</f>
        <v>0</v>
      </c>
    </row>
    <row r="20" spans="1:6" x14ac:dyDescent="0.15">
      <c r="A20" s="33"/>
      <c r="B20" s="140" t="s">
        <v>19</v>
      </c>
      <c r="C20" s="140"/>
      <c r="D20" s="140"/>
      <c r="E20" s="34" t="s">
        <v>11</v>
      </c>
      <c r="F20" s="35">
        <f>SUM(F19:F19)</f>
        <v>0</v>
      </c>
    </row>
    <row r="21" spans="1:6" x14ac:dyDescent="0.15">
      <c r="A21" s="16"/>
      <c r="B21" s="138"/>
      <c r="C21" s="138"/>
      <c r="D21" s="138"/>
      <c r="E21" s="138"/>
      <c r="F21" s="138"/>
    </row>
    <row r="22" spans="1:6" x14ac:dyDescent="0.15">
      <c r="A22" s="30"/>
      <c r="B22" s="137" t="s">
        <v>20</v>
      </c>
      <c r="C22" s="137"/>
      <c r="D22" s="137"/>
      <c r="E22" s="31" t="s">
        <v>11</v>
      </c>
      <c r="F22" s="32" t="e">
        <f>F17+F20+#REF!+#REF!</f>
        <v>#REF!</v>
      </c>
    </row>
    <row r="23" spans="1:6" x14ac:dyDescent="0.15">
      <c r="A23" s="16"/>
      <c r="B23" s="138"/>
      <c r="C23" s="138"/>
      <c r="D23" s="138"/>
      <c r="E23" s="138"/>
      <c r="F23" s="138"/>
    </row>
    <row r="24" spans="1:6" ht="15" x14ac:dyDescent="0.2">
      <c r="A24" s="1">
        <v>3</v>
      </c>
      <c r="B24" s="135" t="s">
        <v>23</v>
      </c>
      <c r="C24" s="135"/>
      <c r="D24" s="135"/>
      <c r="E24" s="135"/>
      <c r="F24" s="135"/>
    </row>
    <row r="25" spans="1:6" ht="14.25" x14ac:dyDescent="0.2">
      <c r="A25" s="17" t="s">
        <v>100</v>
      </c>
      <c r="B25" s="142" t="s">
        <v>83</v>
      </c>
      <c r="C25" s="142"/>
      <c r="D25" s="142"/>
      <c r="E25" s="142"/>
      <c r="F25" s="142"/>
    </row>
    <row r="26" spans="1:6" x14ac:dyDescent="0.15">
      <c r="A26" s="2" t="s">
        <v>103</v>
      </c>
      <c r="B26" s="3" t="s">
        <v>164</v>
      </c>
      <c r="C26" s="4" t="s">
        <v>95</v>
      </c>
      <c r="D26" s="19">
        <v>425</v>
      </c>
      <c r="E26" s="104"/>
      <c r="F26" s="7">
        <f t="shared" ref="F26" si="2">ROUND(D26*E26,2)</f>
        <v>0</v>
      </c>
    </row>
    <row r="27" spans="1:6" x14ac:dyDescent="0.15">
      <c r="A27" s="33"/>
      <c r="B27" s="140" t="s">
        <v>25</v>
      </c>
      <c r="C27" s="140"/>
      <c r="D27" s="140"/>
      <c r="E27" s="34" t="s">
        <v>11</v>
      </c>
      <c r="F27" s="35">
        <f>SUM(F26:F26)</f>
        <v>0</v>
      </c>
    </row>
    <row r="28" spans="1:6" x14ac:dyDescent="0.15">
      <c r="A28" s="16"/>
      <c r="B28" s="138"/>
      <c r="C28" s="138"/>
      <c r="D28" s="138"/>
      <c r="E28" s="138"/>
      <c r="F28" s="138"/>
    </row>
    <row r="29" spans="1:6" ht="14.25" x14ac:dyDescent="0.2">
      <c r="A29" s="17" t="s">
        <v>107</v>
      </c>
      <c r="B29" s="139" t="s">
        <v>27</v>
      </c>
      <c r="C29" s="139"/>
      <c r="D29" s="139"/>
      <c r="E29" s="139"/>
      <c r="F29" s="139"/>
    </row>
    <row r="30" spans="1:6" x14ac:dyDescent="0.15">
      <c r="A30" s="73" t="s">
        <v>116</v>
      </c>
      <c r="B30" s="74" t="s">
        <v>170</v>
      </c>
      <c r="C30" s="15"/>
      <c r="D30" s="15"/>
      <c r="E30" s="15"/>
      <c r="F30" s="18"/>
    </row>
    <row r="31" spans="1:6" x14ac:dyDescent="0.15">
      <c r="A31" s="2" t="s">
        <v>166</v>
      </c>
      <c r="B31" s="3" t="s">
        <v>86</v>
      </c>
      <c r="C31" s="4" t="s">
        <v>95</v>
      </c>
      <c r="D31" s="19">
        <v>225</v>
      </c>
      <c r="E31" s="104"/>
      <c r="F31" s="7">
        <f t="shared" ref="F31:F32" si="3">ROUND(D31*E31,2)</f>
        <v>0</v>
      </c>
    </row>
    <row r="32" spans="1:6" x14ac:dyDescent="0.15">
      <c r="A32" s="2" t="s">
        <v>167</v>
      </c>
      <c r="B32" s="3" t="s">
        <v>87</v>
      </c>
      <c r="C32" s="4" t="s">
        <v>95</v>
      </c>
      <c r="D32" s="19">
        <v>110</v>
      </c>
      <c r="E32" s="104"/>
      <c r="F32" s="7">
        <f t="shared" si="3"/>
        <v>0</v>
      </c>
    </row>
    <row r="33" spans="1:6" x14ac:dyDescent="0.15">
      <c r="A33" s="2" t="s">
        <v>171</v>
      </c>
      <c r="B33" s="3" t="s">
        <v>85</v>
      </c>
      <c r="C33" s="4" t="s">
        <v>95</v>
      </c>
      <c r="D33" s="19">
        <v>90</v>
      </c>
      <c r="E33" s="104"/>
      <c r="F33" s="7">
        <f t="shared" ref="F33" si="4">ROUND(D33*E33,2)</f>
        <v>0</v>
      </c>
    </row>
    <row r="34" spans="1:6" x14ac:dyDescent="0.15">
      <c r="A34" s="77" t="s">
        <v>174</v>
      </c>
      <c r="B34" s="78" t="s">
        <v>29</v>
      </c>
      <c r="C34" s="83"/>
      <c r="D34" s="83"/>
      <c r="E34" s="83"/>
      <c r="F34" s="84"/>
    </row>
    <row r="35" spans="1:6" x14ac:dyDescent="0.15">
      <c r="A35" s="2" t="s">
        <v>175</v>
      </c>
      <c r="B35" s="3" t="s">
        <v>22</v>
      </c>
      <c r="C35" s="4" t="s">
        <v>82</v>
      </c>
      <c r="D35" s="19">
        <v>7</v>
      </c>
      <c r="E35" s="104"/>
      <c r="F35" s="7">
        <f>ROUND(D35*E35,2)</f>
        <v>0</v>
      </c>
    </row>
    <row r="36" spans="1:6" x14ac:dyDescent="0.15">
      <c r="A36" s="158" t="s">
        <v>176</v>
      </c>
      <c r="B36" s="67" t="s">
        <v>30</v>
      </c>
      <c r="C36" s="15"/>
      <c r="D36" s="19"/>
      <c r="E36" s="15"/>
      <c r="F36" s="18"/>
    </row>
    <row r="37" spans="1:6" x14ac:dyDescent="0.15">
      <c r="A37" s="2" t="s">
        <v>177</v>
      </c>
      <c r="B37" s="3" t="s">
        <v>178</v>
      </c>
      <c r="C37" s="4" t="s">
        <v>82</v>
      </c>
      <c r="D37" s="19">
        <v>51</v>
      </c>
      <c r="E37" s="6"/>
      <c r="F37" s="7">
        <f>ROUND(D37*E37,2)</f>
        <v>0</v>
      </c>
    </row>
    <row r="38" spans="1:6" x14ac:dyDescent="0.15">
      <c r="A38" s="33"/>
      <c r="B38" s="140" t="s">
        <v>31</v>
      </c>
      <c r="C38" s="140"/>
      <c r="D38" s="140"/>
      <c r="E38" s="34" t="s">
        <v>11</v>
      </c>
      <c r="F38" s="35">
        <f>SUM(F30:F37)</f>
        <v>0</v>
      </c>
    </row>
    <row r="39" spans="1:6" x14ac:dyDescent="0.15">
      <c r="A39" s="16"/>
      <c r="B39" s="143"/>
      <c r="C39" s="143"/>
      <c r="D39" s="143"/>
      <c r="E39" s="143"/>
      <c r="F39" s="144"/>
    </row>
    <row r="40" spans="1:6" x14ac:dyDescent="0.15">
      <c r="A40" s="30"/>
      <c r="B40" s="137" t="s">
        <v>45</v>
      </c>
      <c r="C40" s="137"/>
      <c r="D40" s="137"/>
      <c r="E40" s="31" t="s">
        <v>11</v>
      </c>
      <c r="F40" s="32">
        <f>+F38+F27</f>
        <v>0</v>
      </c>
    </row>
    <row r="41" spans="1:6" x14ac:dyDescent="0.15">
      <c r="A41" s="16"/>
      <c r="B41" s="138"/>
      <c r="C41" s="138"/>
      <c r="D41" s="138"/>
      <c r="E41" s="138"/>
      <c r="F41" s="138"/>
    </row>
    <row r="42" spans="1:6" ht="15" x14ac:dyDescent="0.2">
      <c r="A42" s="1">
        <v>4</v>
      </c>
      <c r="B42" s="135" t="s">
        <v>153</v>
      </c>
      <c r="C42" s="135"/>
      <c r="D42" s="135"/>
      <c r="E42" s="135"/>
      <c r="F42" s="135"/>
    </row>
    <row r="43" spans="1:6" ht="14.25" x14ac:dyDescent="0.2">
      <c r="A43" s="17" t="s">
        <v>156</v>
      </c>
      <c r="B43" s="86" t="s">
        <v>48</v>
      </c>
      <c r="C43" s="86"/>
      <c r="D43" s="86"/>
      <c r="E43" s="86"/>
      <c r="F43" s="86"/>
    </row>
    <row r="44" spans="1:6" x14ac:dyDescent="0.15">
      <c r="A44" s="2" t="s">
        <v>157</v>
      </c>
      <c r="B44" s="3" t="s">
        <v>154</v>
      </c>
      <c r="C44" s="4" t="s">
        <v>82</v>
      </c>
      <c r="D44" s="105">
        <v>5</v>
      </c>
      <c r="E44" s="104"/>
      <c r="F44" s="7">
        <f t="shared" ref="F44" si="5">ROUND(D44*E44,2)</f>
        <v>0</v>
      </c>
    </row>
    <row r="45" spans="1:6" x14ac:dyDescent="0.15">
      <c r="A45" s="33"/>
      <c r="B45" s="140" t="s">
        <v>49</v>
      </c>
      <c r="C45" s="140"/>
      <c r="D45" s="140"/>
      <c r="E45" s="34" t="s">
        <v>11</v>
      </c>
      <c r="F45" s="35">
        <f>SUM(F44:F44)</f>
        <v>0</v>
      </c>
    </row>
    <row r="46" spans="1:6" x14ac:dyDescent="0.15">
      <c r="A46" s="16"/>
      <c r="B46" s="138"/>
      <c r="C46" s="138"/>
      <c r="D46" s="138"/>
      <c r="E46" s="138"/>
      <c r="F46" s="138"/>
    </row>
    <row r="47" spans="1:6" x14ac:dyDescent="0.15">
      <c r="A47" s="30"/>
      <c r="B47" s="137" t="s">
        <v>50</v>
      </c>
      <c r="C47" s="137"/>
      <c r="D47" s="137"/>
      <c r="E47" s="31" t="s">
        <v>11</v>
      </c>
      <c r="F47" s="32">
        <f>+F45</f>
        <v>0</v>
      </c>
    </row>
    <row r="48" spans="1:6" x14ac:dyDescent="0.15">
      <c r="A48" s="16"/>
      <c r="B48" s="138"/>
      <c r="C48" s="138"/>
      <c r="D48" s="138"/>
      <c r="E48" s="138"/>
      <c r="F48" s="138"/>
    </row>
    <row r="49" spans="1:6" ht="15" x14ac:dyDescent="0.2">
      <c r="A49" s="1">
        <v>5</v>
      </c>
      <c r="B49" s="135" t="s">
        <v>51</v>
      </c>
      <c r="C49" s="135"/>
      <c r="D49" s="135"/>
      <c r="E49" s="135"/>
      <c r="F49" s="135"/>
    </row>
    <row r="50" spans="1:6" x14ac:dyDescent="0.15">
      <c r="A50" s="2" t="s">
        <v>159</v>
      </c>
      <c r="B50" s="3" t="s">
        <v>52</v>
      </c>
      <c r="C50" s="68"/>
      <c r="D50" s="69"/>
      <c r="E50" s="68"/>
      <c r="F50" s="69"/>
    </row>
    <row r="51" spans="1:6" x14ac:dyDescent="0.15">
      <c r="A51" s="2" t="s">
        <v>160</v>
      </c>
      <c r="B51" s="3" t="s">
        <v>53</v>
      </c>
      <c r="C51" s="4" t="s">
        <v>114</v>
      </c>
      <c r="D51" s="19">
        <v>1</v>
      </c>
      <c r="E51" s="6"/>
      <c r="F51" s="7">
        <f>ROUND(D51*E51,2)</f>
        <v>0</v>
      </c>
    </row>
    <row r="52" spans="1:6" x14ac:dyDescent="0.15">
      <c r="A52" s="33"/>
      <c r="B52" s="140" t="s">
        <v>55</v>
      </c>
      <c r="C52" s="140"/>
      <c r="D52" s="140"/>
      <c r="E52" s="34" t="s">
        <v>11</v>
      </c>
      <c r="F52" s="35">
        <f>SUM(F51:F51)</f>
        <v>0</v>
      </c>
    </row>
    <row r="53" spans="1:6" x14ac:dyDescent="0.15">
      <c r="A53" s="16"/>
      <c r="B53" s="138"/>
      <c r="C53" s="138"/>
      <c r="D53" s="138"/>
      <c r="E53" s="138"/>
      <c r="F53" s="138"/>
    </row>
    <row r="54" spans="1:6" x14ac:dyDescent="0.15">
      <c r="A54" s="30"/>
      <c r="B54" s="137" t="s">
        <v>55</v>
      </c>
      <c r="C54" s="137"/>
      <c r="D54" s="137"/>
      <c r="E54" s="31" t="s">
        <v>11</v>
      </c>
      <c r="F54" s="32">
        <f>+F52</f>
        <v>0</v>
      </c>
    </row>
    <row r="55" spans="1:6" x14ac:dyDescent="0.15">
      <c r="A55" s="16"/>
      <c r="B55" s="138"/>
      <c r="C55" s="138"/>
      <c r="D55" s="138"/>
      <c r="E55" s="138"/>
      <c r="F55" s="138"/>
    </row>
    <row r="56" spans="1:6" ht="15" x14ac:dyDescent="0.2">
      <c r="A56" s="1">
        <v>6</v>
      </c>
      <c r="B56" s="135" t="s">
        <v>56</v>
      </c>
      <c r="C56" s="135"/>
      <c r="D56" s="135"/>
      <c r="E56" s="135"/>
      <c r="F56" s="135"/>
    </row>
    <row r="57" spans="1:6" x14ac:dyDescent="0.15">
      <c r="A57" s="2" t="s">
        <v>24</v>
      </c>
      <c r="B57" s="3" t="s">
        <v>57</v>
      </c>
      <c r="C57" s="4" t="s">
        <v>95</v>
      </c>
      <c r="D57" s="19">
        <v>425</v>
      </c>
      <c r="E57" s="6"/>
      <c r="F57" s="7">
        <f>ROUND(D57*E57,2)</f>
        <v>0</v>
      </c>
    </row>
    <row r="58" spans="1:6" x14ac:dyDescent="0.15">
      <c r="A58" s="66" t="s">
        <v>26</v>
      </c>
      <c r="B58" s="67" t="s">
        <v>74</v>
      </c>
      <c r="C58" s="15"/>
      <c r="D58" s="15"/>
      <c r="E58" s="15"/>
      <c r="F58" s="18"/>
    </row>
    <row r="59" spans="1:6" x14ac:dyDescent="0.15">
      <c r="A59" s="2" t="s">
        <v>161</v>
      </c>
      <c r="B59" s="3" t="s">
        <v>189</v>
      </c>
      <c r="C59" s="4" t="s">
        <v>95</v>
      </c>
      <c r="D59" s="19">
        <v>425</v>
      </c>
      <c r="E59" s="6"/>
      <c r="F59" s="7">
        <f t="shared" ref="F59:F60" si="6">ROUND(D59*E59,2)</f>
        <v>0</v>
      </c>
    </row>
    <row r="60" spans="1:6" x14ac:dyDescent="0.15">
      <c r="A60" s="2" t="s">
        <v>32</v>
      </c>
      <c r="B60" s="3" t="s">
        <v>162</v>
      </c>
      <c r="C60" s="10" t="s">
        <v>114</v>
      </c>
      <c r="D60" s="19">
        <v>1</v>
      </c>
      <c r="E60" s="6"/>
      <c r="F60" s="7">
        <f t="shared" si="6"/>
        <v>0</v>
      </c>
    </row>
    <row r="61" spans="1:6" x14ac:dyDescent="0.15">
      <c r="A61" s="30"/>
      <c r="B61" s="137" t="s">
        <v>59</v>
      </c>
      <c r="C61" s="137"/>
      <c r="D61" s="137"/>
      <c r="E61" s="31" t="s">
        <v>11</v>
      </c>
      <c r="F61" s="32">
        <f>SUM(F57:F60)</f>
        <v>0</v>
      </c>
    </row>
    <row r="62" spans="1:6" x14ac:dyDescent="0.15">
      <c r="A62" s="16"/>
      <c r="B62" s="138"/>
      <c r="C62" s="138"/>
      <c r="D62" s="138"/>
      <c r="E62" s="138"/>
      <c r="F62" s="138"/>
    </row>
    <row r="63" spans="1:6" ht="15" x14ac:dyDescent="0.2">
      <c r="A63" s="1">
        <v>7</v>
      </c>
      <c r="B63" s="135" t="s">
        <v>60</v>
      </c>
      <c r="C63" s="135"/>
      <c r="D63" s="135"/>
      <c r="E63" s="135"/>
      <c r="F63" s="135"/>
    </row>
    <row r="64" spans="1:6" x14ac:dyDescent="0.15">
      <c r="A64" s="8" t="s">
        <v>47</v>
      </c>
      <c r="B64" s="9" t="s">
        <v>61</v>
      </c>
      <c r="C64" s="10" t="s">
        <v>114</v>
      </c>
      <c r="D64" s="11">
        <v>1</v>
      </c>
      <c r="E64" s="12"/>
      <c r="F64" s="13">
        <f>ROUND(D64*E64,2)</f>
        <v>0</v>
      </c>
    </row>
    <row r="65" spans="1:6" x14ac:dyDescent="0.15">
      <c r="A65" s="30"/>
      <c r="B65" s="137" t="s">
        <v>62</v>
      </c>
      <c r="C65" s="137"/>
      <c r="D65" s="137"/>
      <c r="E65" s="31"/>
      <c r="F65" s="32">
        <f>SUM(F64)</f>
        <v>0</v>
      </c>
    </row>
    <row r="66" spans="1:6" x14ac:dyDescent="0.15">
      <c r="A66" s="16"/>
      <c r="B66" s="138"/>
      <c r="C66" s="138"/>
      <c r="D66" s="138"/>
      <c r="E66" s="138"/>
      <c r="F66" s="138"/>
    </row>
    <row r="67" spans="1:6" ht="15" x14ac:dyDescent="0.2">
      <c r="A67" s="1">
        <v>8</v>
      </c>
      <c r="B67" s="135" t="s">
        <v>63</v>
      </c>
      <c r="C67" s="135"/>
      <c r="D67" s="135"/>
      <c r="E67" s="135"/>
      <c r="F67" s="135"/>
    </row>
    <row r="68" spans="1:6" x14ac:dyDescent="0.15">
      <c r="A68" s="2" t="s">
        <v>179</v>
      </c>
      <c r="B68" s="3" t="s">
        <v>64</v>
      </c>
      <c r="C68" s="4" t="s">
        <v>114</v>
      </c>
      <c r="D68" s="5">
        <v>1</v>
      </c>
      <c r="E68" s="6"/>
      <c r="F68" s="7">
        <f t="shared" ref="F68:F74" si="7">ROUND(D68*E68,2)</f>
        <v>0</v>
      </c>
    </row>
    <row r="69" spans="1:6" ht="21" x14ac:dyDescent="0.15">
      <c r="A69" s="2" t="s">
        <v>180</v>
      </c>
      <c r="B69" s="3" t="s">
        <v>65</v>
      </c>
      <c r="C69" s="4" t="s">
        <v>82</v>
      </c>
      <c r="D69" s="5"/>
      <c r="E69" s="6"/>
      <c r="F69" s="7" t="s">
        <v>186</v>
      </c>
    </row>
    <row r="70" spans="1:6" ht="21" x14ac:dyDescent="0.15">
      <c r="A70" s="2" t="s">
        <v>181</v>
      </c>
      <c r="B70" s="3" t="s">
        <v>66</v>
      </c>
      <c r="C70" s="4" t="s">
        <v>82</v>
      </c>
      <c r="D70" s="5"/>
      <c r="E70" s="6"/>
      <c r="F70" s="7" t="s">
        <v>186</v>
      </c>
    </row>
    <row r="71" spans="1:6" ht="21" x14ac:dyDescent="0.15">
      <c r="A71" s="2" t="s">
        <v>182</v>
      </c>
      <c r="B71" s="3" t="s">
        <v>67</v>
      </c>
      <c r="C71" s="4" t="s">
        <v>82</v>
      </c>
      <c r="D71" s="5"/>
      <c r="E71" s="6"/>
      <c r="F71" s="7" t="s">
        <v>186</v>
      </c>
    </row>
    <row r="72" spans="1:6" ht="21" x14ac:dyDescent="0.15">
      <c r="A72" s="2" t="s">
        <v>183</v>
      </c>
      <c r="B72" s="3" t="s">
        <v>68</v>
      </c>
      <c r="C72" s="4" t="s">
        <v>82</v>
      </c>
      <c r="D72" s="5"/>
      <c r="E72" s="6"/>
      <c r="F72" s="7" t="s">
        <v>186</v>
      </c>
    </row>
    <row r="73" spans="1:6" x14ac:dyDescent="0.15">
      <c r="A73" s="2" t="s">
        <v>184</v>
      </c>
      <c r="B73" s="3" t="s">
        <v>69</v>
      </c>
      <c r="C73" s="4" t="s">
        <v>95</v>
      </c>
      <c r="D73" s="19"/>
      <c r="E73" s="6"/>
      <c r="F73" s="7" t="s">
        <v>186</v>
      </c>
    </row>
    <row r="74" spans="1:6" x14ac:dyDescent="0.15">
      <c r="A74" s="2" t="s">
        <v>185</v>
      </c>
      <c r="B74" s="9" t="s">
        <v>70</v>
      </c>
      <c r="C74" s="10" t="s">
        <v>114</v>
      </c>
      <c r="D74" s="11">
        <v>1</v>
      </c>
      <c r="E74" s="12"/>
      <c r="F74" s="13">
        <f t="shared" si="7"/>
        <v>0</v>
      </c>
    </row>
    <row r="75" spans="1:6" x14ac:dyDescent="0.15">
      <c r="A75" s="30"/>
      <c r="B75" s="137" t="s">
        <v>71</v>
      </c>
      <c r="C75" s="137"/>
      <c r="D75" s="137"/>
      <c r="E75" s="31" t="s">
        <v>11</v>
      </c>
      <c r="F75" s="32">
        <f>SUM(F68:F74)</f>
        <v>0</v>
      </c>
    </row>
    <row r="76" spans="1:6" ht="12" thickBot="1" x14ac:dyDescent="0.2">
      <c r="A76" s="23"/>
      <c r="B76" s="157"/>
      <c r="C76" s="157"/>
      <c r="D76" s="157"/>
      <c r="E76" s="157"/>
      <c r="F76" s="157"/>
    </row>
    <row r="79" spans="1:6" ht="12" thickBot="1" x14ac:dyDescent="0.2">
      <c r="A79" s="152" t="s">
        <v>75</v>
      </c>
      <c r="B79" s="152"/>
      <c r="C79" s="152"/>
      <c r="D79" s="152"/>
      <c r="E79" s="152"/>
      <c r="F79" s="152"/>
    </row>
    <row r="80" spans="1:6" x14ac:dyDescent="0.15">
      <c r="A80" s="36" t="s">
        <v>0</v>
      </c>
      <c r="B80" s="153" t="s">
        <v>1</v>
      </c>
      <c r="C80" s="153"/>
      <c r="D80" s="37" t="s">
        <v>72</v>
      </c>
      <c r="E80" s="37" t="s">
        <v>90</v>
      </c>
      <c r="F80" s="38" t="s">
        <v>73</v>
      </c>
    </row>
    <row r="81" spans="1:6" x14ac:dyDescent="0.15">
      <c r="A81" s="24">
        <v>1</v>
      </c>
      <c r="B81" s="148" t="s">
        <v>7</v>
      </c>
      <c r="C81" s="148"/>
      <c r="D81" s="25">
        <f>F12</f>
        <v>0</v>
      </c>
      <c r="E81" s="25">
        <f t="shared" ref="E81:E89" si="8">(20/100)*D81</f>
        <v>0</v>
      </c>
      <c r="F81" s="26">
        <f t="shared" ref="F81:F89" si="9">(1+(20/100))*D81</f>
        <v>0</v>
      </c>
    </row>
    <row r="82" spans="1:6" x14ac:dyDescent="0.15">
      <c r="A82" s="27">
        <v>2</v>
      </c>
      <c r="B82" s="149" t="s">
        <v>13</v>
      </c>
      <c r="C82" s="149"/>
      <c r="D82" s="28" t="e">
        <f>F22</f>
        <v>#REF!</v>
      </c>
      <c r="E82" s="28" t="e">
        <f t="shared" si="8"/>
        <v>#REF!</v>
      </c>
      <c r="F82" s="29" t="e">
        <f t="shared" si="9"/>
        <v>#REF!</v>
      </c>
    </row>
    <row r="83" spans="1:6" x14ac:dyDescent="0.15">
      <c r="A83" s="27">
        <v>3</v>
      </c>
      <c r="B83" s="149" t="s">
        <v>23</v>
      </c>
      <c r="C83" s="149"/>
      <c r="D83" s="28">
        <f>F40</f>
        <v>0</v>
      </c>
      <c r="E83" s="28">
        <f t="shared" si="8"/>
        <v>0</v>
      </c>
      <c r="F83" s="29">
        <f t="shared" si="9"/>
        <v>0</v>
      </c>
    </row>
    <row r="84" spans="1:6" x14ac:dyDescent="0.15">
      <c r="A84" s="27">
        <v>4</v>
      </c>
      <c r="B84" s="146" t="s">
        <v>46</v>
      </c>
      <c r="C84" s="147"/>
      <c r="D84" s="28">
        <f>+F47</f>
        <v>0</v>
      </c>
      <c r="E84" s="28">
        <f t="shared" si="8"/>
        <v>0</v>
      </c>
      <c r="F84" s="29">
        <f t="shared" si="9"/>
        <v>0</v>
      </c>
    </row>
    <row r="85" spans="1:6" x14ac:dyDescent="0.15">
      <c r="A85" s="27">
        <v>5</v>
      </c>
      <c r="B85" s="134" t="s">
        <v>51</v>
      </c>
      <c r="C85" s="134"/>
      <c r="D85" s="28">
        <f>+F54</f>
        <v>0</v>
      </c>
      <c r="E85" s="28">
        <f t="shared" ref="E85" si="10">(20/100)*D85</f>
        <v>0</v>
      </c>
      <c r="F85" s="29">
        <f t="shared" ref="F85" si="11">(1+(20/100))*D85</f>
        <v>0</v>
      </c>
    </row>
    <row r="86" spans="1:6" x14ac:dyDescent="0.15">
      <c r="A86" s="27">
        <v>6</v>
      </c>
      <c r="B86" s="149" t="s">
        <v>56</v>
      </c>
      <c r="C86" s="149"/>
      <c r="D86" s="28">
        <f>F61</f>
        <v>0</v>
      </c>
      <c r="E86" s="28">
        <f t="shared" si="8"/>
        <v>0</v>
      </c>
      <c r="F86" s="29">
        <f t="shared" si="9"/>
        <v>0</v>
      </c>
    </row>
    <row r="87" spans="1:6" x14ac:dyDescent="0.15">
      <c r="A87" s="27">
        <v>7</v>
      </c>
      <c r="B87" s="149" t="s">
        <v>60</v>
      </c>
      <c r="C87" s="149"/>
      <c r="D87" s="28">
        <f>F65</f>
        <v>0</v>
      </c>
      <c r="E87" s="28">
        <f t="shared" si="8"/>
        <v>0</v>
      </c>
      <c r="F87" s="29">
        <f t="shared" si="9"/>
        <v>0</v>
      </c>
    </row>
    <row r="88" spans="1:6" ht="12" thickBot="1" x14ac:dyDescent="0.2">
      <c r="A88" s="27">
        <v>8</v>
      </c>
      <c r="B88" s="149" t="s">
        <v>63</v>
      </c>
      <c r="C88" s="149"/>
      <c r="D88" s="28">
        <f>F75</f>
        <v>0</v>
      </c>
      <c r="E88" s="28">
        <f t="shared" si="8"/>
        <v>0</v>
      </c>
      <c r="F88" s="29">
        <f t="shared" si="9"/>
        <v>0</v>
      </c>
    </row>
    <row r="89" spans="1:6" x14ac:dyDescent="0.15">
      <c r="A89" s="39"/>
      <c r="B89" s="150" t="s">
        <v>76</v>
      </c>
      <c r="C89" s="150"/>
      <c r="D89" s="40" t="e">
        <f>SUM(D81:D88)</f>
        <v>#REF!</v>
      </c>
      <c r="E89" s="41" t="e">
        <f t="shared" si="8"/>
        <v>#REF!</v>
      </c>
      <c r="F89" s="42" t="e">
        <f t="shared" si="9"/>
        <v>#REF!</v>
      </c>
    </row>
    <row r="90" spans="1:6" ht="12" thickBot="1" x14ac:dyDescent="0.2">
      <c r="A90" s="43"/>
      <c r="B90" s="145"/>
      <c r="C90" s="145"/>
      <c r="D90" s="44"/>
      <c r="E90" s="44"/>
      <c r="F90" s="45"/>
    </row>
    <row r="92" spans="1:6" x14ac:dyDescent="0.15">
      <c r="B92" t="s">
        <v>217</v>
      </c>
    </row>
    <row r="93" spans="1:6" x14ac:dyDescent="0.15">
      <c r="B93" t="s">
        <v>218</v>
      </c>
    </row>
    <row r="94" spans="1:6" x14ac:dyDescent="0.15">
      <c r="B94" t="s">
        <v>219</v>
      </c>
    </row>
  </sheetData>
  <mergeCells count="55">
    <mergeCell ref="A4:F4"/>
    <mergeCell ref="A79:F79"/>
    <mergeCell ref="B80:C80"/>
    <mergeCell ref="A1:F1"/>
    <mergeCell ref="A3:F3"/>
    <mergeCell ref="A7:F7"/>
    <mergeCell ref="A5:F5"/>
    <mergeCell ref="B67:F67"/>
    <mergeCell ref="B75:D75"/>
    <mergeCell ref="B76:F76"/>
    <mergeCell ref="B56:F56"/>
    <mergeCell ref="B61:D61"/>
    <mergeCell ref="B62:F62"/>
    <mergeCell ref="B63:F63"/>
    <mergeCell ref="B65:D65"/>
    <mergeCell ref="B66:F66"/>
    <mergeCell ref="B48:F48"/>
    <mergeCell ref="B90:C90"/>
    <mergeCell ref="B84:C84"/>
    <mergeCell ref="B81:C81"/>
    <mergeCell ref="B82:C82"/>
    <mergeCell ref="B83:C83"/>
    <mergeCell ref="B87:C87"/>
    <mergeCell ref="B88:C88"/>
    <mergeCell ref="B89:C89"/>
    <mergeCell ref="B86:C86"/>
    <mergeCell ref="B52:D52"/>
    <mergeCell ref="B49:F49"/>
    <mergeCell ref="B53:F53"/>
    <mergeCell ref="B54:D54"/>
    <mergeCell ref="B55:F55"/>
    <mergeCell ref="B47:D47"/>
    <mergeCell ref="B42:F42"/>
    <mergeCell ref="B45:D45"/>
    <mergeCell ref="B46:F46"/>
    <mergeCell ref="B40:D40"/>
    <mergeCell ref="B41:F41"/>
    <mergeCell ref="B27:D27"/>
    <mergeCell ref="B28:F28"/>
    <mergeCell ref="B29:F29"/>
    <mergeCell ref="B38:D38"/>
    <mergeCell ref="B39:F39"/>
    <mergeCell ref="B23:F23"/>
    <mergeCell ref="B24:F24"/>
    <mergeCell ref="B21:F21"/>
    <mergeCell ref="B22:D22"/>
    <mergeCell ref="B25:F25"/>
    <mergeCell ref="B15:F15"/>
    <mergeCell ref="B17:D17"/>
    <mergeCell ref="B18:F18"/>
    <mergeCell ref="B20:D20"/>
    <mergeCell ref="B14:F14"/>
    <mergeCell ref="B10:F10"/>
    <mergeCell ref="B12:D12"/>
    <mergeCell ref="B13:F13"/>
  </mergeCells>
  <phoneticPr fontId="27" type="noConversion"/>
  <pageMargins left="0.78740157480314965" right="0.59055118110236227" top="0.59055118110236227" bottom="0.43307086614173229" header="0.39370078740157483" footer="0.19685039370078741"/>
  <pageSetup paperSize="9" fitToHeight="0" orientation="portrait" r:id="rId1"/>
  <headerFooter>
    <oddFooter xml:space="preserve">&amp;L&amp;"-,Normal"&amp;8PHASE DCE&amp;C&amp;"-,Normal"&amp;8Page &amp;P de &amp;N&amp;R&amp;"-,Normal"&amp;8DPGF DU 03/07/2025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42"/>
  <sheetViews>
    <sheetView showGridLines="0" workbookViewId="0">
      <selection activeCell="A10" sqref="A10:XFD10"/>
    </sheetView>
  </sheetViews>
  <sheetFormatPr baseColWidth="10" defaultRowHeight="11.25" x14ac:dyDescent="0.15"/>
  <cols>
    <col min="1" max="1" width="7.375" customWidth="1"/>
    <col min="2" max="2" width="51.125" customWidth="1"/>
    <col min="3" max="3" width="7.375" customWidth="1"/>
    <col min="4" max="6" width="9.625" customWidth="1"/>
  </cols>
  <sheetData>
    <row r="1" spans="1:12" ht="23.25" x14ac:dyDescent="0.15">
      <c r="A1" s="154" t="s">
        <v>78</v>
      </c>
      <c r="B1" s="154"/>
      <c r="C1" s="154"/>
      <c r="D1" s="154"/>
      <c r="E1" s="154"/>
      <c r="F1" s="154"/>
      <c r="G1" s="47"/>
      <c r="H1" s="47"/>
      <c r="I1" s="47"/>
      <c r="J1" s="47"/>
      <c r="K1" s="47"/>
      <c r="L1" s="47"/>
    </row>
    <row r="2" spans="1:12" x14ac:dyDescent="0.15">
      <c r="C2" s="14"/>
      <c r="D2" s="48"/>
      <c r="E2" s="49"/>
      <c r="F2" s="49"/>
      <c r="G2" s="50"/>
      <c r="H2" s="50"/>
      <c r="I2" s="50"/>
      <c r="J2" s="50"/>
    </row>
    <row r="3" spans="1:12" ht="23.25" x14ac:dyDescent="0.35">
      <c r="A3" s="151" t="s">
        <v>77</v>
      </c>
      <c r="B3" s="151"/>
      <c r="C3" s="151"/>
      <c r="D3" s="151"/>
      <c r="E3" s="151"/>
      <c r="F3" s="151"/>
      <c r="G3" s="51"/>
      <c r="H3" s="51"/>
      <c r="I3" s="51"/>
      <c r="J3" s="51"/>
      <c r="K3" s="51"/>
      <c r="L3" s="51"/>
    </row>
    <row r="4" spans="1:12" ht="31.5" customHeight="1" x14ac:dyDescent="0.35">
      <c r="A4" s="53"/>
      <c r="B4" s="151" t="s">
        <v>216</v>
      </c>
      <c r="C4" s="151"/>
      <c r="D4" s="151"/>
      <c r="E4" s="151"/>
      <c r="F4" s="53"/>
      <c r="G4" s="51"/>
      <c r="H4" s="51"/>
      <c r="I4" s="51"/>
      <c r="J4" s="51"/>
      <c r="K4" s="51"/>
      <c r="L4" s="51"/>
    </row>
    <row r="5" spans="1:12" ht="17.25" customHeight="1" x14ac:dyDescent="0.35">
      <c r="A5" s="156" t="s">
        <v>187</v>
      </c>
      <c r="B5" s="156"/>
      <c r="C5" s="156"/>
      <c r="D5" s="156"/>
      <c r="E5" s="156"/>
      <c r="F5" s="156"/>
      <c r="G5" s="51"/>
      <c r="H5" s="51"/>
      <c r="I5" s="51"/>
      <c r="J5" s="51"/>
      <c r="K5" s="51"/>
      <c r="L5" s="51"/>
    </row>
    <row r="6" spans="1:12" x14ac:dyDescent="0.15">
      <c r="E6" s="50"/>
      <c r="F6" s="50"/>
      <c r="G6" s="50"/>
      <c r="H6" s="50"/>
      <c r="I6" s="50"/>
      <c r="J6" s="50"/>
    </row>
    <row r="7" spans="1:12" ht="21" x14ac:dyDescent="0.35">
      <c r="A7" s="155" t="s">
        <v>163</v>
      </c>
      <c r="B7" s="155"/>
      <c r="C7" s="155"/>
      <c r="D7" s="155"/>
      <c r="E7" s="155"/>
      <c r="F7" s="155"/>
      <c r="G7" s="52"/>
      <c r="H7" s="52"/>
      <c r="I7" s="52"/>
      <c r="J7" s="52"/>
      <c r="K7" s="52"/>
      <c r="L7" s="52"/>
    </row>
    <row r="8" spans="1:12" ht="12" thickBot="1" x14ac:dyDescent="0.2"/>
    <row r="9" spans="1:12" ht="21" customHeight="1" x14ac:dyDescent="0.15">
      <c r="A9" s="36" t="s">
        <v>0</v>
      </c>
      <c r="B9" s="46" t="s">
        <v>1</v>
      </c>
      <c r="C9" s="37" t="s">
        <v>2</v>
      </c>
      <c r="D9" s="37" t="s">
        <v>3</v>
      </c>
      <c r="E9" s="37" t="s">
        <v>4</v>
      </c>
      <c r="F9" s="38" t="s">
        <v>5</v>
      </c>
    </row>
    <row r="10" spans="1:12" ht="15" x14ac:dyDescent="0.2">
      <c r="A10" s="1" t="s">
        <v>6</v>
      </c>
      <c r="B10" s="136" t="s">
        <v>7</v>
      </c>
      <c r="C10" s="136"/>
      <c r="D10" s="136"/>
      <c r="E10" s="136"/>
      <c r="F10" s="136"/>
    </row>
    <row r="11" spans="1:12" x14ac:dyDescent="0.15">
      <c r="A11" s="2" t="s">
        <v>8</v>
      </c>
      <c r="B11" s="3" t="s">
        <v>213</v>
      </c>
      <c r="C11" s="4" t="s">
        <v>114</v>
      </c>
      <c r="D11" s="62">
        <v>1</v>
      </c>
      <c r="E11" s="63"/>
      <c r="F11" s="7">
        <f t="shared" ref="F11" si="0">ROUND(D11*E11,2)</f>
        <v>0</v>
      </c>
    </row>
    <row r="12" spans="1:12" x14ac:dyDescent="0.15">
      <c r="A12" s="30"/>
      <c r="B12" s="137" t="s">
        <v>10</v>
      </c>
      <c r="C12" s="137"/>
      <c r="D12" s="137"/>
      <c r="E12" s="31" t="s">
        <v>11</v>
      </c>
      <c r="F12" s="32">
        <f>SUM(F11:F11)</f>
        <v>0</v>
      </c>
    </row>
    <row r="13" spans="1:12" x14ac:dyDescent="0.15">
      <c r="A13" s="16"/>
      <c r="B13" s="138"/>
      <c r="C13" s="138"/>
      <c r="D13" s="138"/>
      <c r="E13" s="138"/>
      <c r="F13" s="138"/>
    </row>
    <row r="14" spans="1:12" ht="15" x14ac:dyDescent="0.2">
      <c r="A14" s="1" t="s">
        <v>12</v>
      </c>
      <c r="B14" s="135" t="s">
        <v>13</v>
      </c>
      <c r="C14" s="135"/>
      <c r="D14" s="135"/>
      <c r="E14" s="135"/>
      <c r="F14" s="135"/>
    </row>
    <row r="15" spans="1:12" ht="14.25" x14ac:dyDescent="0.2">
      <c r="A15" s="17" t="s">
        <v>93</v>
      </c>
      <c r="B15" s="139" t="s">
        <v>15</v>
      </c>
      <c r="C15" s="139"/>
      <c r="D15" s="139"/>
      <c r="E15" s="139"/>
      <c r="F15" s="139"/>
    </row>
    <row r="16" spans="1:12" x14ac:dyDescent="0.15">
      <c r="A16" s="2" t="s">
        <v>94</v>
      </c>
      <c r="B16" s="3" t="s">
        <v>165</v>
      </c>
      <c r="C16" s="4" t="s">
        <v>114</v>
      </c>
      <c r="D16" s="62">
        <v>1</v>
      </c>
      <c r="E16" s="63"/>
      <c r="F16" s="7">
        <f>ROUND(D16*E16,2)</f>
        <v>0</v>
      </c>
    </row>
    <row r="17" spans="1:6" x14ac:dyDescent="0.15">
      <c r="A17" s="33"/>
      <c r="B17" s="140" t="s">
        <v>16</v>
      </c>
      <c r="C17" s="140"/>
      <c r="D17" s="140"/>
      <c r="E17" s="34" t="s">
        <v>11</v>
      </c>
      <c r="F17" s="35">
        <f>SUM(F16:F16)</f>
        <v>0</v>
      </c>
    </row>
    <row r="18" spans="1:6" x14ac:dyDescent="0.15">
      <c r="A18" s="16"/>
      <c r="B18" s="138"/>
      <c r="C18" s="138"/>
      <c r="D18" s="138"/>
      <c r="E18" s="138"/>
      <c r="F18" s="138"/>
    </row>
    <row r="19" spans="1:6" ht="14.25" x14ac:dyDescent="0.2">
      <c r="A19" s="17" t="s">
        <v>96</v>
      </c>
      <c r="B19" s="139" t="s">
        <v>17</v>
      </c>
      <c r="C19" s="139"/>
      <c r="D19" s="139"/>
      <c r="E19" s="139"/>
      <c r="F19" s="139"/>
    </row>
    <row r="20" spans="1:6" x14ac:dyDescent="0.15">
      <c r="A20" s="2" t="s">
        <v>97</v>
      </c>
      <c r="B20" s="3" t="s">
        <v>17</v>
      </c>
      <c r="C20" s="4" t="s">
        <v>114</v>
      </c>
      <c r="D20" s="62">
        <v>1</v>
      </c>
      <c r="E20" s="63"/>
      <c r="F20" s="7">
        <f t="shared" ref="F20" si="1">ROUND(D20*E20,2)</f>
        <v>0</v>
      </c>
    </row>
    <row r="21" spans="1:6" x14ac:dyDescent="0.15">
      <c r="A21" s="2" t="s">
        <v>98</v>
      </c>
      <c r="B21" s="3" t="s">
        <v>115</v>
      </c>
      <c r="C21" s="4" t="s">
        <v>95</v>
      </c>
      <c r="D21" s="62">
        <v>340</v>
      </c>
      <c r="E21" s="63"/>
      <c r="F21" s="7">
        <f t="shared" ref="F21" si="2">ROUND(D21*E21,2)</f>
        <v>0</v>
      </c>
    </row>
    <row r="22" spans="1:6" x14ac:dyDescent="0.15">
      <c r="A22" s="33"/>
      <c r="B22" s="140" t="s">
        <v>19</v>
      </c>
      <c r="C22" s="140"/>
      <c r="D22" s="140"/>
      <c r="E22" s="34" t="s">
        <v>11</v>
      </c>
      <c r="F22" s="35">
        <f>SUM(F20:F21)</f>
        <v>0</v>
      </c>
    </row>
    <row r="23" spans="1:6" x14ac:dyDescent="0.15">
      <c r="A23" s="30"/>
      <c r="B23" s="137" t="s">
        <v>20</v>
      </c>
      <c r="C23" s="137"/>
      <c r="D23" s="137"/>
      <c r="E23" s="31" t="s">
        <v>11</v>
      </c>
      <c r="F23" s="32">
        <f>+F22+F17</f>
        <v>0</v>
      </c>
    </row>
    <row r="24" spans="1:6" x14ac:dyDescent="0.15">
      <c r="A24" s="16"/>
      <c r="B24" s="138"/>
      <c r="C24" s="138"/>
      <c r="D24" s="138"/>
      <c r="E24" s="138"/>
      <c r="F24" s="138"/>
    </row>
    <row r="25" spans="1:6" ht="15" x14ac:dyDescent="0.2">
      <c r="A25" s="1">
        <v>3</v>
      </c>
      <c r="B25" s="135" t="s">
        <v>23</v>
      </c>
      <c r="C25" s="135"/>
      <c r="D25" s="135"/>
      <c r="E25" s="135"/>
      <c r="F25" s="135"/>
    </row>
    <row r="26" spans="1:6" ht="14.25" x14ac:dyDescent="0.2">
      <c r="A26" s="17" t="s">
        <v>100</v>
      </c>
      <c r="B26" s="142" t="s">
        <v>83</v>
      </c>
      <c r="C26" s="142"/>
      <c r="D26" s="142"/>
      <c r="E26" s="142"/>
      <c r="F26" s="142"/>
    </row>
    <row r="27" spans="1:6" x14ac:dyDescent="0.15">
      <c r="A27" s="2" t="s">
        <v>101</v>
      </c>
      <c r="B27" s="3" t="s">
        <v>99</v>
      </c>
      <c r="C27" s="4" t="s">
        <v>95</v>
      </c>
      <c r="D27" s="19">
        <v>470</v>
      </c>
      <c r="E27" s="63"/>
      <c r="F27" s="7">
        <f t="shared" ref="F27:F33" si="3">ROUND(D27*E27,2)</f>
        <v>0</v>
      </c>
    </row>
    <row r="28" spans="1:6" ht="21" x14ac:dyDescent="0.15">
      <c r="A28" s="2" t="s">
        <v>102</v>
      </c>
      <c r="B28" s="3" t="s">
        <v>104</v>
      </c>
      <c r="C28" s="4" t="s">
        <v>95</v>
      </c>
      <c r="D28" s="19">
        <v>200</v>
      </c>
      <c r="E28" s="63"/>
      <c r="F28" s="7">
        <f t="shared" si="3"/>
        <v>0</v>
      </c>
    </row>
    <row r="29" spans="1:6" x14ac:dyDescent="0.15">
      <c r="A29" s="2" t="s">
        <v>103</v>
      </c>
      <c r="B29" s="3" t="s">
        <v>105</v>
      </c>
      <c r="C29" s="4" t="s">
        <v>95</v>
      </c>
      <c r="D29" s="19">
        <v>900</v>
      </c>
      <c r="E29" s="63"/>
      <c r="F29" s="7">
        <f t="shared" si="3"/>
        <v>0</v>
      </c>
    </row>
    <row r="30" spans="1:6" x14ac:dyDescent="0.15">
      <c r="A30" s="66" t="s">
        <v>110</v>
      </c>
      <c r="B30" s="85" t="s">
        <v>106</v>
      </c>
      <c r="C30" s="59"/>
      <c r="D30" s="60"/>
      <c r="E30" s="64"/>
      <c r="F30" s="61"/>
    </row>
    <row r="31" spans="1:6" x14ac:dyDescent="0.15">
      <c r="A31" s="2" t="s">
        <v>111</v>
      </c>
      <c r="B31" s="3" t="s">
        <v>108</v>
      </c>
      <c r="C31" s="4" t="s">
        <v>95</v>
      </c>
      <c r="D31" s="19">
        <v>225</v>
      </c>
      <c r="E31" s="63"/>
      <c r="F31" s="7">
        <f t="shared" ref="F31:F32" si="4">ROUND(D31*E31,2)</f>
        <v>0</v>
      </c>
    </row>
    <row r="32" spans="1:6" x14ac:dyDescent="0.15">
      <c r="A32" s="2" t="s">
        <v>112</v>
      </c>
      <c r="B32" s="3" t="s">
        <v>109</v>
      </c>
      <c r="C32" s="4" t="s">
        <v>95</v>
      </c>
      <c r="D32" s="19">
        <v>100</v>
      </c>
      <c r="E32" s="63"/>
      <c r="F32" s="7">
        <f t="shared" si="4"/>
        <v>0</v>
      </c>
    </row>
    <row r="33" spans="1:6" x14ac:dyDescent="0.15">
      <c r="A33" s="2" t="s">
        <v>113</v>
      </c>
      <c r="B33" s="3" t="s">
        <v>169</v>
      </c>
      <c r="C33" s="4" t="s">
        <v>114</v>
      </c>
      <c r="D33" s="19">
        <v>1</v>
      </c>
      <c r="E33" s="63"/>
      <c r="F33" s="7">
        <f t="shared" si="3"/>
        <v>0</v>
      </c>
    </row>
    <row r="34" spans="1:6" x14ac:dyDescent="0.15">
      <c r="A34" s="33"/>
      <c r="B34" s="140" t="s">
        <v>25</v>
      </c>
      <c r="C34" s="140"/>
      <c r="D34" s="140"/>
      <c r="E34" s="34" t="s">
        <v>11</v>
      </c>
      <c r="F34" s="35">
        <f>SUM(F27:F33)</f>
        <v>0</v>
      </c>
    </row>
    <row r="35" spans="1:6" x14ac:dyDescent="0.15">
      <c r="A35" s="16"/>
      <c r="B35" s="138"/>
      <c r="C35" s="138"/>
      <c r="D35" s="138"/>
      <c r="E35" s="138"/>
      <c r="F35" s="138"/>
    </row>
    <row r="36" spans="1:6" ht="14.25" x14ac:dyDescent="0.2">
      <c r="A36" s="17" t="s">
        <v>107</v>
      </c>
      <c r="B36" s="139" t="s">
        <v>27</v>
      </c>
      <c r="C36" s="139"/>
      <c r="D36" s="139"/>
      <c r="E36" s="139"/>
      <c r="F36" s="139"/>
    </row>
    <row r="37" spans="1:6" x14ac:dyDescent="0.15">
      <c r="A37" s="73" t="s">
        <v>118</v>
      </c>
      <c r="B37" s="87" t="s">
        <v>117</v>
      </c>
      <c r="C37" s="90"/>
      <c r="D37" s="91"/>
      <c r="E37" s="92"/>
      <c r="F37" s="93"/>
    </row>
    <row r="38" spans="1:6" x14ac:dyDescent="0.15">
      <c r="A38" s="94" t="s">
        <v>120</v>
      </c>
      <c r="B38" s="95" t="s">
        <v>87</v>
      </c>
      <c r="C38" s="96" t="s">
        <v>95</v>
      </c>
      <c r="D38" s="97">
        <v>385</v>
      </c>
      <c r="E38" s="98"/>
      <c r="F38" s="58">
        <f t="shared" ref="F38:F39" si="5">ROUND(D38*E38,2)</f>
        <v>0</v>
      </c>
    </row>
    <row r="39" spans="1:6" x14ac:dyDescent="0.15">
      <c r="A39" s="94" t="s">
        <v>172</v>
      </c>
      <c r="B39" s="99" t="s">
        <v>168</v>
      </c>
      <c r="C39" s="100" t="s">
        <v>95</v>
      </c>
      <c r="D39" s="101">
        <v>15</v>
      </c>
      <c r="E39" s="102"/>
      <c r="F39" s="58">
        <f t="shared" si="5"/>
        <v>0</v>
      </c>
    </row>
    <row r="40" spans="1:6" x14ac:dyDescent="0.15">
      <c r="A40" s="8" t="s">
        <v>122</v>
      </c>
      <c r="B40" s="54" t="s">
        <v>119</v>
      </c>
      <c r="C40" s="10"/>
      <c r="D40" s="20"/>
      <c r="E40" s="12"/>
      <c r="F40" s="13"/>
    </row>
    <row r="41" spans="1:6" x14ac:dyDescent="0.15">
      <c r="A41" s="75" t="s">
        <v>124</v>
      </c>
      <c r="B41" s="76" t="s">
        <v>121</v>
      </c>
      <c r="C41" s="55" t="s">
        <v>82</v>
      </c>
      <c r="D41" s="56">
        <v>14</v>
      </c>
      <c r="E41" s="57"/>
      <c r="F41" s="58">
        <f t="shared" ref="F41:F44" si="6">ROUND(D41*E41,2)</f>
        <v>0</v>
      </c>
    </row>
    <row r="42" spans="1:6" x14ac:dyDescent="0.15">
      <c r="A42" s="110" t="s">
        <v>204</v>
      </c>
      <c r="B42" s="111" t="s">
        <v>205</v>
      </c>
      <c r="C42" s="112" t="s">
        <v>82</v>
      </c>
      <c r="D42" s="113">
        <v>1</v>
      </c>
      <c r="E42" s="114"/>
      <c r="F42" s="115">
        <f t="shared" si="6"/>
        <v>0</v>
      </c>
    </row>
    <row r="43" spans="1:6" x14ac:dyDescent="0.15">
      <c r="A43" s="77" t="s">
        <v>126</v>
      </c>
      <c r="B43" s="78" t="s">
        <v>123</v>
      </c>
      <c r="C43" s="79"/>
      <c r="D43" s="80"/>
      <c r="E43" s="81"/>
      <c r="F43" s="82"/>
    </row>
    <row r="44" spans="1:6" x14ac:dyDescent="0.15">
      <c r="A44" s="75" t="s">
        <v>173</v>
      </c>
      <c r="B44" s="76" t="s">
        <v>125</v>
      </c>
      <c r="C44" s="55" t="s">
        <v>82</v>
      </c>
      <c r="D44" s="56">
        <v>7</v>
      </c>
      <c r="E44" s="57"/>
      <c r="F44" s="58">
        <f t="shared" si="6"/>
        <v>0</v>
      </c>
    </row>
    <row r="45" spans="1:6" x14ac:dyDescent="0.15">
      <c r="A45" s="77" t="s">
        <v>174</v>
      </c>
      <c r="B45" s="78" t="s">
        <v>29</v>
      </c>
      <c r="C45" s="83"/>
      <c r="D45" s="83"/>
      <c r="E45" s="83"/>
      <c r="F45" s="84"/>
    </row>
    <row r="46" spans="1:6" x14ac:dyDescent="0.15">
      <c r="A46" s="75" t="s">
        <v>175</v>
      </c>
      <c r="B46" s="76" t="s">
        <v>22</v>
      </c>
      <c r="C46" s="55" t="s">
        <v>82</v>
      </c>
      <c r="D46" s="56">
        <v>8</v>
      </c>
      <c r="E46" s="57"/>
      <c r="F46" s="58">
        <f>ROUND(D46*E46,2)</f>
        <v>0</v>
      </c>
    </row>
    <row r="47" spans="1:6" x14ac:dyDescent="0.15">
      <c r="A47" s="33"/>
      <c r="B47" s="140" t="s">
        <v>31</v>
      </c>
      <c r="C47" s="140"/>
      <c r="D47" s="140"/>
      <c r="E47" s="34" t="s">
        <v>11</v>
      </c>
      <c r="F47" s="35">
        <f>SUM(F37:F46)</f>
        <v>0</v>
      </c>
    </row>
    <row r="48" spans="1:6" x14ac:dyDescent="0.15">
      <c r="A48" s="16"/>
      <c r="B48" s="138"/>
      <c r="C48" s="138"/>
      <c r="D48" s="138"/>
      <c r="E48" s="138"/>
      <c r="F48" s="138"/>
    </row>
    <row r="49" spans="1:6" ht="14.25" x14ac:dyDescent="0.2">
      <c r="A49" s="17" t="s">
        <v>127</v>
      </c>
      <c r="B49" s="139" t="s">
        <v>33</v>
      </c>
      <c r="C49" s="139"/>
      <c r="D49" s="139"/>
      <c r="E49" s="139"/>
      <c r="F49" s="139"/>
    </row>
    <row r="50" spans="1:6" x14ac:dyDescent="0.15">
      <c r="A50" s="73" t="s">
        <v>128</v>
      </c>
      <c r="B50" s="74" t="s">
        <v>34</v>
      </c>
      <c r="C50" s="15"/>
      <c r="D50" s="15"/>
      <c r="E50" s="15"/>
      <c r="F50" s="18"/>
    </row>
    <row r="51" spans="1:6" x14ac:dyDescent="0.15">
      <c r="A51" s="2" t="s">
        <v>129</v>
      </c>
      <c r="B51" s="3" t="s">
        <v>88</v>
      </c>
      <c r="C51" s="4" t="s">
        <v>95</v>
      </c>
      <c r="D51" s="19">
        <v>570</v>
      </c>
      <c r="E51" s="63"/>
      <c r="F51" s="7">
        <f t="shared" ref="F51:F52" si="7">ROUND(D51*E51,2)</f>
        <v>0</v>
      </c>
    </row>
    <row r="52" spans="1:6" x14ac:dyDescent="0.15">
      <c r="A52" s="2" t="s">
        <v>130</v>
      </c>
      <c r="B52" s="3" t="s">
        <v>131</v>
      </c>
      <c r="C52" s="4" t="s">
        <v>82</v>
      </c>
      <c r="D52" s="56">
        <v>29</v>
      </c>
      <c r="E52" s="63"/>
      <c r="F52" s="7">
        <f t="shared" si="7"/>
        <v>0</v>
      </c>
    </row>
    <row r="53" spans="1:6" x14ac:dyDescent="0.15">
      <c r="A53" s="66" t="s">
        <v>132</v>
      </c>
      <c r="B53" s="67" t="s">
        <v>133</v>
      </c>
      <c r="C53" s="10"/>
      <c r="D53" s="11"/>
      <c r="E53" s="65"/>
      <c r="F53" s="13"/>
    </row>
    <row r="54" spans="1:6" x14ac:dyDescent="0.15">
      <c r="A54" s="2" t="s">
        <v>134</v>
      </c>
      <c r="B54" s="3" t="s">
        <v>22</v>
      </c>
      <c r="C54" s="4" t="s">
        <v>82</v>
      </c>
      <c r="D54" s="56">
        <v>17</v>
      </c>
      <c r="E54" s="6"/>
      <c r="F54" s="7">
        <f>ROUND(D54*E54,2)</f>
        <v>0</v>
      </c>
    </row>
    <row r="55" spans="1:6" x14ac:dyDescent="0.15">
      <c r="A55" s="33"/>
      <c r="B55" s="140" t="s">
        <v>35</v>
      </c>
      <c r="C55" s="140"/>
      <c r="D55" s="140"/>
      <c r="E55" s="34" t="s">
        <v>11</v>
      </c>
      <c r="F55" s="35">
        <f>SUM(F50:F54)</f>
        <v>0</v>
      </c>
    </row>
    <row r="56" spans="1:6" x14ac:dyDescent="0.15">
      <c r="A56" s="16"/>
      <c r="B56" s="138"/>
      <c r="C56" s="138"/>
      <c r="D56" s="138"/>
      <c r="E56" s="138"/>
      <c r="F56" s="138"/>
    </row>
    <row r="57" spans="1:6" ht="14.25" x14ac:dyDescent="0.2">
      <c r="A57" s="17" t="s">
        <v>135</v>
      </c>
      <c r="B57" s="139" t="s">
        <v>37</v>
      </c>
      <c r="C57" s="139"/>
      <c r="D57" s="139"/>
      <c r="E57" s="139"/>
      <c r="F57" s="139"/>
    </row>
    <row r="58" spans="1:6" ht="12.75" x14ac:dyDescent="0.2">
      <c r="A58" s="21" t="s">
        <v>136</v>
      </c>
      <c r="B58" s="22" t="s">
        <v>28</v>
      </c>
      <c r="C58" s="15"/>
      <c r="D58" s="15"/>
      <c r="E58" s="15"/>
      <c r="F58" s="18"/>
    </row>
    <row r="59" spans="1:6" x14ac:dyDescent="0.15">
      <c r="A59" s="2" t="s">
        <v>137</v>
      </c>
      <c r="B59" s="3" t="s">
        <v>89</v>
      </c>
      <c r="C59" s="4" t="s">
        <v>95</v>
      </c>
      <c r="D59" s="105">
        <v>310</v>
      </c>
      <c r="E59" s="63"/>
      <c r="F59" s="7">
        <f t="shared" ref="F59:F61" si="8">ROUND(D59*E59,2)</f>
        <v>0</v>
      </c>
    </row>
    <row r="60" spans="1:6" x14ac:dyDescent="0.15">
      <c r="A60" s="2" t="s">
        <v>138</v>
      </c>
      <c r="B60" s="3" t="s">
        <v>91</v>
      </c>
      <c r="C60" s="4" t="s">
        <v>95</v>
      </c>
      <c r="D60" s="19">
        <v>150</v>
      </c>
      <c r="E60" s="63"/>
      <c r="F60" s="7">
        <f t="shared" si="8"/>
        <v>0</v>
      </c>
    </row>
    <row r="61" spans="1:6" x14ac:dyDescent="0.15">
      <c r="A61" s="2" t="s">
        <v>140</v>
      </c>
      <c r="B61" s="3" t="s">
        <v>92</v>
      </c>
      <c r="C61" s="4" t="s">
        <v>95</v>
      </c>
      <c r="D61" s="19">
        <v>140</v>
      </c>
      <c r="E61" s="63"/>
      <c r="F61" s="7">
        <f t="shared" si="8"/>
        <v>0</v>
      </c>
    </row>
    <row r="62" spans="1:6" x14ac:dyDescent="0.15">
      <c r="A62" s="2" t="s">
        <v>139</v>
      </c>
      <c r="B62" s="3" t="s">
        <v>38</v>
      </c>
      <c r="C62" s="4" t="s">
        <v>82</v>
      </c>
      <c r="D62" s="56">
        <v>27</v>
      </c>
      <c r="E62" s="6"/>
      <c r="F62" s="7">
        <f t="shared" ref="F62:F64" si="9">ROUND(D62*E62,2)</f>
        <v>0</v>
      </c>
    </row>
    <row r="63" spans="1:6" x14ac:dyDescent="0.15">
      <c r="A63" s="2" t="s">
        <v>141</v>
      </c>
      <c r="B63" s="3" t="s">
        <v>21</v>
      </c>
      <c r="C63" s="4" t="s">
        <v>82</v>
      </c>
      <c r="D63" s="56">
        <v>1</v>
      </c>
      <c r="E63" s="6"/>
      <c r="F63" s="7">
        <f t="shared" si="9"/>
        <v>0</v>
      </c>
    </row>
    <row r="64" spans="1:6" x14ac:dyDescent="0.15">
      <c r="A64" s="2" t="s">
        <v>142</v>
      </c>
      <c r="B64" s="3" t="s">
        <v>39</v>
      </c>
      <c r="C64" s="4" t="s">
        <v>82</v>
      </c>
      <c r="D64" s="56">
        <v>1</v>
      </c>
      <c r="E64" s="6"/>
      <c r="F64" s="7">
        <f t="shared" si="9"/>
        <v>0</v>
      </c>
    </row>
    <row r="65" spans="1:6" x14ac:dyDescent="0.15">
      <c r="A65" s="33"/>
      <c r="B65" s="140" t="s">
        <v>40</v>
      </c>
      <c r="C65" s="140"/>
      <c r="D65" s="140"/>
      <c r="E65" s="34" t="s">
        <v>11</v>
      </c>
      <c r="F65" s="35">
        <f>SUM(F58:F64)</f>
        <v>0</v>
      </c>
    </row>
    <row r="66" spans="1:6" x14ac:dyDescent="0.15">
      <c r="A66" s="16"/>
      <c r="B66" s="138"/>
      <c r="C66" s="138"/>
      <c r="D66" s="138"/>
      <c r="E66" s="138"/>
      <c r="F66" s="138"/>
    </row>
    <row r="67" spans="1:6" ht="14.25" x14ac:dyDescent="0.2">
      <c r="A67" s="17" t="s">
        <v>146</v>
      </c>
      <c r="B67" s="139" t="s">
        <v>145</v>
      </c>
      <c r="C67" s="139"/>
      <c r="D67" s="139"/>
      <c r="E67" s="139"/>
      <c r="F67" s="139"/>
    </row>
    <row r="68" spans="1:6" ht="12.75" hidden="1" x14ac:dyDescent="0.2">
      <c r="A68" s="21" t="s">
        <v>41</v>
      </c>
      <c r="B68" s="22" t="s">
        <v>42</v>
      </c>
      <c r="C68" s="15"/>
      <c r="D68" s="15"/>
      <c r="E68" s="15"/>
      <c r="F68" s="18"/>
    </row>
    <row r="69" spans="1:6" hidden="1" x14ac:dyDescent="0.15">
      <c r="A69" s="2" t="s">
        <v>43</v>
      </c>
      <c r="B69" s="3" t="s">
        <v>84</v>
      </c>
      <c r="C69" s="4" t="s">
        <v>18</v>
      </c>
      <c r="D69" s="19">
        <v>0</v>
      </c>
      <c r="E69" s="6">
        <v>15</v>
      </c>
      <c r="F69" s="7">
        <f t="shared" ref="F69:F70" si="10">ROUND(D69*E69,2)</f>
        <v>0</v>
      </c>
    </row>
    <row r="70" spans="1:6" hidden="1" x14ac:dyDescent="0.15">
      <c r="A70" s="2" t="s">
        <v>44</v>
      </c>
      <c r="B70" s="3" t="s">
        <v>81</v>
      </c>
      <c r="C70" s="4" t="s">
        <v>18</v>
      </c>
      <c r="D70" s="19">
        <v>0</v>
      </c>
      <c r="E70" s="6">
        <v>65</v>
      </c>
      <c r="F70" s="7">
        <f t="shared" si="10"/>
        <v>0</v>
      </c>
    </row>
    <row r="71" spans="1:6" x14ac:dyDescent="0.15">
      <c r="A71" s="66" t="s">
        <v>143</v>
      </c>
      <c r="B71" s="67" t="s">
        <v>147</v>
      </c>
      <c r="C71" s="59"/>
      <c r="D71" s="60"/>
      <c r="E71" s="64"/>
      <c r="F71" s="61"/>
    </row>
    <row r="72" spans="1:6" x14ac:dyDescent="0.15">
      <c r="A72" s="2" t="s">
        <v>148</v>
      </c>
      <c r="B72" s="3" t="s">
        <v>149</v>
      </c>
      <c r="C72" s="4" t="s">
        <v>95</v>
      </c>
      <c r="D72" s="19">
        <v>750</v>
      </c>
      <c r="E72" s="63"/>
      <c r="F72" s="7">
        <f>ROUND(D72*E72,2)</f>
        <v>0</v>
      </c>
    </row>
    <row r="73" spans="1:6" x14ac:dyDescent="0.15">
      <c r="A73" s="66" t="s">
        <v>144</v>
      </c>
      <c r="B73" s="67" t="s">
        <v>151</v>
      </c>
      <c r="C73" s="59"/>
      <c r="D73" s="60"/>
      <c r="E73" s="64"/>
      <c r="F73" s="61"/>
    </row>
    <row r="74" spans="1:6" ht="12.75" customHeight="1" x14ac:dyDescent="0.15">
      <c r="A74" s="2" t="s">
        <v>150</v>
      </c>
      <c r="B74" s="3" t="s">
        <v>152</v>
      </c>
      <c r="C74" s="4" t="s">
        <v>82</v>
      </c>
      <c r="D74" s="19">
        <v>4</v>
      </c>
      <c r="E74" s="63"/>
      <c r="F74" s="7">
        <f t="shared" ref="F74" si="11">ROUND(D74*E74,2)</f>
        <v>0</v>
      </c>
    </row>
    <row r="75" spans="1:6" x14ac:dyDescent="0.15">
      <c r="A75" s="33"/>
      <c r="B75" s="140" t="s">
        <v>214</v>
      </c>
      <c r="C75" s="140"/>
      <c r="D75" s="140"/>
      <c r="E75" s="34" t="s">
        <v>11</v>
      </c>
      <c r="F75" s="35">
        <f>SUM(F68:F74)</f>
        <v>0</v>
      </c>
    </row>
    <row r="76" spans="1:6" x14ac:dyDescent="0.15">
      <c r="A76" s="106"/>
      <c r="B76" s="107"/>
      <c r="C76" s="107"/>
      <c r="D76" s="107"/>
      <c r="E76" s="108"/>
      <c r="F76" s="109"/>
    </row>
    <row r="77" spans="1:6" ht="14.25" x14ac:dyDescent="0.2">
      <c r="A77" s="116" t="s">
        <v>191</v>
      </c>
      <c r="B77" s="141" t="s">
        <v>192</v>
      </c>
      <c r="C77" s="141"/>
      <c r="D77" s="141"/>
      <c r="E77" s="141"/>
      <c r="F77" s="141"/>
    </row>
    <row r="78" spans="1:6" ht="12.75" x14ac:dyDescent="0.2">
      <c r="A78" s="118" t="s">
        <v>193</v>
      </c>
      <c r="B78" s="119" t="s">
        <v>194</v>
      </c>
      <c r="C78" s="120"/>
      <c r="D78" s="120"/>
      <c r="E78" s="120"/>
      <c r="F78" s="121"/>
    </row>
    <row r="79" spans="1:6" x14ac:dyDescent="0.15">
      <c r="A79" s="122" t="s">
        <v>195</v>
      </c>
      <c r="B79" s="123" t="s">
        <v>196</v>
      </c>
      <c r="C79" s="124" t="s">
        <v>18</v>
      </c>
      <c r="D79" s="105">
        <v>40</v>
      </c>
      <c r="E79" s="104"/>
      <c r="F79" s="125">
        <f>ROUND(D79*E79,2)</f>
        <v>0</v>
      </c>
    </row>
    <row r="80" spans="1:6" ht="12.75" x14ac:dyDescent="0.2">
      <c r="A80" s="118" t="s">
        <v>197</v>
      </c>
      <c r="B80" s="119" t="s">
        <v>198</v>
      </c>
      <c r="C80" s="120"/>
      <c r="D80" s="120"/>
      <c r="E80" s="120"/>
      <c r="F80" s="121"/>
    </row>
    <row r="81" spans="1:9" x14ac:dyDescent="0.15">
      <c r="A81" s="122" t="s">
        <v>199</v>
      </c>
      <c r="B81" s="123" t="s">
        <v>200</v>
      </c>
      <c r="C81" s="124" t="s">
        <v>14</v>
      </c>
      <c r="D81" s="126">
        <v>1</v>
      </c>
      <c r="E81" s="104"/>
      <c r="F81" s="125">
        <f t="shared" ref="F81:F82" si="12">ROUND(D81*E81,2)</f>
        <v>0</v>
      </c>
    </row>
    <row r="82" spans="1:9" x14ac:dyDescent="0.15">
      <c r="A82" s="122" t="s">
        <v>201</v>
      </c>
      <c r="B82" s="123" t="s">
        <v>202</v>
      </c>
      <c r="C82" s="124" t="s">
        <v>14</v>
      </c>
      <c r="D82" s="126">
        <v>1</v>
      </c>
      <c r="E82" s="104"/>
      <c r="F82" s="125">
        <f t="shared" si="12"/>
        <v>0</v>
      </c>
      <c r="G82" s="117"/>
      <c r="H82" s="117"/>
      <c r="I82" s="117"/>
    </row>
    <row r="83" spans="1:9" x14ac:dyDescent="0.15">
      <c r="A83" s="33"/>
      <c r="B83" s="140" t="s">
        <v>203</v>
      </c>
      <c r="C83" s="140"/>
      <c r="D83" s="140"/>
      <c r="E83" s="34" t="s">
        <v>11</v>
      </c>
      <c r="F83" s="35">
        <f>SUM(F78:F82)</f>
        <v>0</v>
      </c>
      <c r="G83" s="117"/>
      <c r="H83" s="117"/>
      <c r="I83" s="117"/>
    </row>
    <row r="84" spans="1:9" x14ac:dyDescent="0.15">
      <c r="A84" s="127"/>
      <c r="B84" s="128"/>
      <c r="C84" s="128"/>
      <c r="D84" s="128"/>
      <c r="E84" s="129"/>
      <c r="F84" s="130"/>
      <c r="G84" s="117"/>
      <c r="H84" s="117"/>
      <c r="I84" s="117"/>
    </row>
    <row r="85" spans="1:9" x14ac:dyDescent="0.15">
      <c r="A85" s="30"/>
      <c r="B85" s="137" t="s">
        <v>45</v>
      </c>
      <c r="C85" s="137"/>
      <c r="D85" s="137"/>
      <c r="E85" s="31" t="s">
        <v>11</v>
      </c>
      <c r="F85" s="32">
        <f>+F75++F55+F47+F34+F671+F83+F65</f>
        <v>0</v>
      </c>
    </row>
    <row r="86" spans="1:9" x14ac:dyDescent="0.15">
      <c r="A86" s="16"/>
      <c r="B86" s="138"/>
      <c r="C86" s="138"/>
      <c r="D86" s="138"/>
      <c r="E86" s="138"/>
      <c r="F86" s="138"/>
    </row>
    <row r="87" spans="1:9" ht="15" x14ac:dyDescent="0.2">
      <c r="A87" s="1">
        <v>4</v>
      </c>
      <c r="B87" s="135" t="s">
        <v>153</v>
      </c>
      <c r="C87" s="135"/>
      <c r="D87" s="135"/>
      <c r="E87" s="135"/>
      <c r="F87" s="135"/>
    </row>
    <row r="88" spans="1:9" ht="14.25" x14ac:dyDescent="0.2">
      <c r="A88" s="71" t="s">
        <v>156</v>
      </c>
      <c r="B88" s="72" t="s">
        <v>48</v>
      </c>
      <c r="C88" s="70"/>
      <c r="D88" s="70"/>
      <c r="E88" s="70"/>
      <c r="F88" s="70"/>
    </row>
    <row r="89" spans="1:9" x14ac:dyDescent="0.15">
      <c r="A89" s="2" t="s">
        <v>157</v>
      </c>
      <c r="B89" s="3" t="s">
        <v>154</v>
      </c>
      <c r="C89" s="4" t="s">
        <v>95</v>
      </c>
      <c r="D89" s="62">
        <v>120</v>
      </c>
      <c r="E89" s="63"/>
      <c r="F89" s="7">
        <f t="shared" ref="F89" si="13">ROUND(D89*E89,2)</f>
        <v>0</v>
      </c>
    </row>
    <row r="90" spans="1:9" x14ac:dyDescent="0.15">
      <c r="A90" s="2" t="s">
        <v>158</v>
      </c>
      <c r="B90" s="3" t="s">
        <v>155</v>
      </c>
      <c r="C90" s="4" t="s">
        <v>95</v>
      </c>
      <c r="D90" s="62">
        <v>120</v>
      </c>
      <c r="E90" s="63"/>
      <c r="F90" s="7">
        <f>ROUND(D90*E90,2)</f>
        <v>0</v>
      </c>
    </row>
    <row r="91" spans="1:9" x14ac:dyDescent="0.15">
      <c r="A91" s="33"/>
      <c r="B91" s="140" t="s">
        <v>49</v>
      </c>
      <c r="C91" s="140"/>
      <c r="D91" s="140"/>
      <c r="E91" s="34" t="s">
        <v>11</v>
      </c>
      <c r="F91" s="35">
        <f>SUM(F89:F90)</f>
        <v>0</v>
      </c>
    </row>
    <row r="92" spans="1:9" x14ac:dyDescent="0.15">
      <c r="A92" s="16"/>
      <c r="B92" s="138"/>
      <c r="C92" s="138"/>
      <c r="D92" s="138"/>
      <c r="E92" s="138"/>
      <c r="F92" s="138"/>
    </row>
    <row r="93" spans="1:9" x14ac:dyDescent="0.15">
      <c r="A93" s="30"/>
      <c r="B93" s="137" t="s">
        <v>50</v>
      </c>
      <c r="C93" s="137"/>
      <c r="D93" s="137"/>
      <c r="E93" s="31" t="s">
        <v>11</v>
      </c>
      <c r="F93" s="32">
        <f>+F91</f>
        <v>0</v>
      </c>
    </row>
    <row r="94" spans="1:9" x14ac:dyDescent="0.15">
      <c r="A94" s="16"/>
      <c r="B94" s="138"/>
      <c r="C94" s="138"/>
      <c r="D94" s="138"/>
      <c r="E94" s="138"/>
      <c r="F94" s="138"/>
    </row>
    <row r="95" spans="1:9" ht="15" x14ac:dyDescent="0.2">
      <c r="A95" s="1">
        <v>5</v>
      </c>
      <c r="B95" s="135" t="s">
        <v>51</v>
      </c>
      <c r="C95" s="135"/>
      <c r="D95" s="135"/>
      <c r="E95" s="135"/>
      <c r="F95" s="135"/>
    </row>
    <row r="96" spans="1:9" x14ac:dyDescent="0.15">
      <c r="A96" s="73" t="s">
        <v>159</v>
      </c>
      <c r="B96" s="87" t="s">
        <v>52</v>
      </c>
      <c r="C96" s="88"/>
      <c r="D96" s="89"/>
      <c r="E96" s="88"/>
      <c r="F96" s="89"/>
    </row>
    <row r="97" spans="1:6" x14ac:dyDescent="0.15">
      <c r="A97" s="2" t="s">
        <v>160</v>
      </c>
      <c r="B97" s="3" t="s">
        <v>53</v>
      </c>
      <c r="C97" s="4" t="s">
        <v>114</v>
      </c>
      <c r="D97" s="19">
        <v>1</v>
      </c>
      <c r="E97" s="6"/>
      <c r="F97" s="7">
        <f>ROUND(D97*E97,2)</f>
        <v>0</v>
      </c>
    </row>
    <row r="98" spans="1:6" x14ac:dyDescent="0.15">
      <c r="A98" s="33"/>
      <c r="B98" s="140" t="s">
        <v>54</v>
      </c>
      <c r="C98" s="140"/>
      <c r="D98" s="140"/>
      <c r="E98" s="34" t="s">
        <v>11</v>
      </c>
      <c r="F98" s="35">
        <f>SUM(F97:F97)</f>
        <v>0</v>
      </c>
    </row>
    <row r="99" spans="1:6" x14ac:dyDescent="0.15">
      <c r="A99" s="16"/>
      <c r="B99" s="138"/>
      <c r="C99" s="138"/>
      <c r="D99" s="138"/>
      <c r="E99" s="138"/>
      <c r="F99" s="138"/>
    </row>
    <row r="100" spans="1:6" x14ac:dyDescent="0.15">
      <c r="A100" s="30"/>
      <c r="B100" s="137" t="s">
        <v>55</v>
      </c>
      <c r="C100" s="137"/>
      <c r="D100" s="137"/>
      <c r="E100" s="31" t="s">
        <v>11</v>
      </c>
      <c r="F100" s="32">
        <f>+F98</f>
        <v>0</v>
      </c>
    </row>
    <row r="101" spans="1:6" x14ac:dyDescent="0.15">
      <c r="A101" s="16"/>
      <c r="B101" s="138"/>
      <c r="C101" s="138"/>
      <c r="D101" s="138"/>
      <c r="E101" s="138"/>
      <c r="F101" s="138"/>
    </row>
    <row r="102" spans="1:6" ht="15" x14ac:dyDescent="0.2">
      <c r="A102" s="1">
        <v>6</v>
      </c>
      <c r="B102" s="135" t="s">
        <v>56</v>
      </c>
      <c r="C102" s="135"/>
      <c r="D102" s="135"/>
      <c r="E102" s="135"/>
      <c r="F102" s="135"/>
    </row>
    <row r="103" spans="1:6" x14ac:dyDescent="0.15">
      <c r="A103" s="2" t="s">
        <v>24</v>
      </c>
      <c r="B103" s="3" t="s">
        <v>57</v>
      </c>
      <c r="C103" s="4" t="s">
        <v>95</v>
      </c>
      <c r="D103" s="19">
        <v>995</v>
      </c>
      <c r="E103" s="6"/>
      <c r="F103" s="7">
        <f>ROUND(D103*E103,2)</f>
        <v>0</v>
      </c>
    </row>
    <row r="104" spans="1:6" x14ac:dyDescent="0.15">
      <c r="A104" s="66" t="s">
        <v>26</v>
      </c>
      <c r="B104" s="67" t="s">
        <v>74</v>
      </c>
      <c r="C104" s="15"/>
      <c r="D104" s="15"/>
      <c r="E104" s="15"/>
      <c r="F104" s="18"/>
    </row>
    <row r="105" spans="1:6" x14ac:dyDescent="0.15">
      <c r="A105" s="2" t="s">
        <v>161</v>
      </c>
      <c r="B105" s="3" t="s">
        <v>190</v>
      </c>
      <c r="C105" s="4" t="s">
        <v>95</v>
      </c>
      <c r="D105" s="19">
        <v>995</v>
      </c>
      <c r="E105" s="6"/>
      <c r="F105" s="7">
        <f t="shared" ref="F105:F107" si="14">ROUND(D105*E105,2)</f>
        <v>0</v>
      </c>
    </row>
    <row r="106" spans="1:6" x14ac:dyDescent="0.15">
      <c r="A106" s="2" t="s">
        <v>32</v>
      </c>
      <c r="B106" s="3" t="s">
        <v>162</v>
      </c>
      <c r="C106" s="103" t="s">
        <v>114</v>
      </c>
      <c r="D106" s="19">
        <v>1</v>
      </c>
      <c r="E106" s="6"/>
      <c r="F106" s="7">
        <f t="shared" si="14"/>
        <v>0</v>
      </c>
    </row>
    <row r="107" spans="1:6" x14ac:dyDescent="0.15">
      <c r="A107" s="8" t="s">
        <v>36</v>
      </c>
      <c r="B107" s="9" t="s">
        <v>58</v>
      </c>
      <c r="C107" s="10" t="s">
        <v>114</v>
      </c>
      <c r="D107" s="19">
        <v>1</v>
      </c>
      <c r="E107" s="12"/>
      <c r="F107" s="13">
        <f t="shared" si="14"/>
        <v>0</v>
      </c>
    </row>
    <row r="108" spans="1:6" x14ac:dyDescent="0.15">
      <c r="A108" s="30"/>
      <c r="B108" s="137" t="s">
        <v>59</v>
      </c>
      <c r="C108" s="137"/>
      <c r="D108" s="137"/>
      <c r="E108" s="31" t="s">
        <v>11</v>
      </c>
      <c r="F108" s="32">
        <f>SUM(F103:F107)</f>
        <v>0</v>
      </c>
    </row>
    <row r="109" spans="1:6" x14ac:dyDescent="0.15">
      <c r="A109" s="16"/>
      <c r="B109" s="138"/>
      <c r="C109" s="138"/>
      <c r="D109" s="138"/>
      <c r="E109" s="138"/>
      <c r="F109" s="138"/>
    </row>
    <row r="110" spans="1:6" ht="15" x14ac:dyDescent="0.2">
      <c r="A110" s="1">
        <v>7</v>
      </c>
      <c r="B110" s="135" t="s">
        <v>60</v>
      </c>
      <c r="C110" s="135"/>
      <c r="D110" s="135"/>
      <c r="E110" s="135"/>
      <c r="F110" s="135"/>
    </row>
    <row r="111" spans="1:6" x14ac:dyDescent="0.15">
      <c r="A111" s="8" t="s">
        <v>47</v>
      </c>
      <c r="B111" s="9" t="s">
        <v>61</v>
      </c>
      <c r="C111" s="10" t="s">
        <v>114</v>
      </c>
      <c r="D111" s="19">
        <v>1</v>
      </c>
      <c r="E111" s="12"/>
      <c r="F111" s="13">
        <f>ROUND(D111*E111,2)</f>
        <v>0</v>
      </c>
    </row>
    <row r="112" spans="1:6" x14ac:dyDescent="0.15">
      <c r="A112" s="30"/>
      <c r="B112" s="137" t="s">
        <v>62</v>
      </c>
      <c r="C112" s="137"/>
      <c r="D112" s="137"/>
      <c r="E112" s="31" t="s">
        <v>11</v>
      </c>
      <c r="F112" s="32">
        <f>SUM(F111)</f>
        <v>0</v>
      </c>
    </row>
    <row r="113" spans="1:6" x14ac:dyDescent="0.15">
      <c r="A113" s="16"/>
      <c r="B113" s="138"/>
      <c r="C113" s="138"/>
      <c r="D113" s="138"/>
      <c r="E113" s="138"/>
      <c r="F113" s="138"/>
    </row>
    <row r="114" spans="1:6" ht="15" x14ac:dyDescent="0.2">
      <c r="A114" s="1">
        <v>8</v>
      </c>
      <c r="B114" s="135" t="s">
        <v>63</v>
      </c>
      <c r="C114" s="135"/>
      <c r="D114" s="135"/>
      <c r="E114" s="135"/>
      <c r="F114" s="135"/>
    </row>
    <row r="115" spans="1:6" x14ac:dyDescent="0.15">
      <c r="A115" s="2" t="s">
        <v>179</v>
      </c>
      <c r="B115" s="3" t="s">
        <v>64</v>
      </c>
      <c r="C115" s="4" t="s">
        <v>114</v>
      </c>
      <c r="D115" s="19">
        <v>1</v>
      </c>
      <c r="E115" s="6"/>
      <c r="F115" s="7">
        <f t="shared" ref="F115:F121" si="15">ROUND(D115*E115,2)</f>
        <v>0</v>
      </c>
    </row>
    <row r="116" spans="1:6" x14ac:dyDescent="0.15">
      <c r="A116" s="2" t="s">
        <v>180</v>
      </c>
      <c r="B116" s="3" t="s">
        <v>65</v>
      </c>
      <c r="C116" s="4" t="s">
        <v>82</v>
      </c>
      <c r="D116" s="19"/>
      <c r="E116" s="6"/>
      <c r="F116" s="7" t="s">
        <v>186</v>
      </c>
    </row>
    <row r="117" spans="1:6" ht="21" x14ac:dyDescent="0.15">
      <c r="A117" s="2" t="s">
        <v>181</v>
      </c>
      <c r="B117" s="3" t="s">
        <v>66</v>
      </c>
      <c r="C117" s="4" t="s">
        <v>82</v>
      </c>
      <c r="D117" s="19"/>
      <c r="E117" s="6"/>
      <c r="F117" s="7" t="s">
        <v>186</v>
      </c>
    </row>
    <row r="118" spans="1:6" ht="21" x14ac:dyDescent="0.15">
      <c r="A118" s="2" t="s">
        <v>182</v>
      </c>
      <c r="B118" s="3" t="s">
        <v>67</v>
      </c>
      <c r="C118" s="4" t="s">
        <v>82</v>
      </c>
      <c r="D118" s="19"/>
      <c r="E118" s="6"/>
      <c r="F118" s="7" t="s">
        <v>186</v>
      </c>
    </row>
    <row r="119" spans="1:6" ht="21" x14ac:dyDescent="0.15">
      <c r="A119" s="2" t="s">
        <v>183</v>
      </c>
      <c r="B119" s="3" t="s">
        <v>68</v>
      </c>
      <c r="C119" s="4" t="s">
        <v>82</v>
      </c>
      <c r="D119" s="19"/>
      <c r="E119" s="6"/>
      <c r="F119" s="7" t="s">
        <v>186</v>
      </c>
    </row>
    <row r="120" spans="1:6" x14ac:dyDescent="0.15">
      <c r="A120" s="2" t="s">
        <v>184</v>
      </c>
      <c r="B120" s="3" t="s">
        <v>69</v>
      </c>
      <c r="C120" s="4" t="s">
        <v>95</v>
      </c>
      <c r="D120" s="19"/>
      <c r="E120" s="6"/>
      <c r="F120" s="7" t="s">
        <v>186</v>
      </c>
    </row>
    <row r="121" spans="1:6" x14ac:dyDescent="0.15">
      <c r="A121" s="2" t="s">
        <v>185</v>
      </c>
      <c r="B121" s="9" t="s">
        <v>70</v>
      </c>
      <c r="C121" s="10" t="s">
        <v>114</v>
      </c>
      <c r="D121" s="19">
        <v>1</v>
      </c>
      <c r="E121" s="12"/>
      <c r="F121" s="13">
        <f t="shared" si="15"/>
        <v>0</v>
      </c>
    </row>
    <row r="122" spans="1:6" x14ac:dyDescent="0.15">
      <c r="A122" s="30"/>
      <c r="B122" s="137" t="s">
        <v>71</v>
      </c>
      <c r="C122" s="137"/>
      <c r="D122" s="137"/>
      <c r="E122" s="31" t="s">
        <v>11</v>
      </c>
      <c r="F122" s="32">
        <f>SUM(F115:F121)</f>
        <v>0</v>
      </c>
    </row>
    <row r="123" spans="1:6" ht="12" thickBot="1" x14ac:dyDescent="0.2">
      <c r="A123" s="23"/>
      <c r="B123" s="157"/>
      <c r="C123" s="157"/>
      <c r="D123" s="157"/>
      <c r="E123" s="157"/>
      <c r="F123" s="157"/>
    </row>
    <row r="126" spans="1:6" ht="12" thickBot="1" x14ac:dyDescent="0.2">
      <c r="A126" s="152" t="s">
        <v>75</v>
      </c>
      <c r="B126" s="152"/>
      <c r="C126" s="152"/>
      <c r="D126" s="152"/>
      <c r="E126" s="152"/>
      <c r="F126" s="152"/>
    </row>
    <row r="127" spans="1:6" x14ac:dyDescent="0.15">
      <c r="A127" s="36" t="s">
        <v>0</v>
      </c>
      <c r="B127" s="153" t="s">
        <v>1</v>
      </c>
      <c r="C127" s="153"/>
      <c r="D127" s="37" t="s">
        <v>72</v>
      </c>
      <c r="E127" s="37" t="s">
        <v>90</v>
      </c>
      <c r="F127" s="38" t="s">
        <v>73</v>
      </c>
    </row>
    <row r="128" spans="1:6" x14ac:dyDescent="0.15">
      <c r="A128" s="24">
        <v>1</v>
      </c>
      <c r="B128" s="148" t="s">
        <v>7</v>
      </c>
      <c r="C128" s="148"/>
      <c r="D128" s="25">
        <f>F12</f>
        <v>0</v>
      </c>
      <c r="E128" s="25">
        <f t="shared" ref="E128:E136" si="16">(20/100)*D128</f>
        <v>0</v>
      </c>
      <c r="F128" s="26">
        <f t="shared" ref="F128:F136" si="17">(1+(20/100))*D128</f>
        <v>0</v>
      </c>
    </row>
    <row r="129" spans="1:6" x14ac:dyDescent="0.15">
      <c r="A129" s="27">
        <v>2</v>
      </c>
      <c r="B129" s="149" t="s">
        <v>13</v>
      </c>
      <c r="C129" s="149"/>
      <c r="D129" s="28">
        <f>F23</f>
        <v>0</v>
      </c>
      <c r="E129" s="28">
        <f t="shared" si="16"/>
        <v>0</v>
      </c>
      <c r="F129" s="29">
        <f t="shared" si="17"/>
        <v>0</v>
      </c>
    </row>
    <row r="130" spans="1:6" x14ac:dyDescent="0.15">
      <c r="A130" s="27">
        <v>3</v>
      </c>
      <c r="B130" s="149" t="s">
        <v>23</v>
      </c>
      <c r="C130" s="149"/>
      <c r="D130" s="28">
        <f>F85</f>
        <v>0</v>
      </c>
      <c r="E130" s="28">
        <f t="shared" si="16"/>
        <v>0</v>
      </c>
      <c r="F130" s="29">
        <f t="shared" si="17"/>
        <v>0</v>
      </c>
    </row>
    <row r="131" spans="1:6" x14ac:dyDescent="0.15">
      <c r="A131" s="27">
        <v>4</v>
      </c>
      <c r="B131" s="146" t="s">
        <v>46</v>
      </c>
      <c r="C131" s="147"/>
      <c r="D131" s="28">
        <f>+F93</f>
        <v>0</v>
      </c>
      <c r="E131" s="28">
        <f t="shared" si="16"/>
        <v>0</v>
      </c>
      <c r="F131" s="29">
        <f t="shared" si="17"/>
        <v>0</v>
      </c>
    </row>
    <row r="132" spans="1:6" x14ac:dyDescent="0.15">
      <c r="A132" s="27">
        <v>5</v>
      </c>
      <c r="B132" s="134" t="str">
        <f>+B95</f>
        <v>ESPACES VERTS</v>
      </c>
      <c r="C132" s="134"/>
      <c r="D132" s="28">
        <f>+F100</f>
        <v>0</v>
      </c>
      <c r="E132" s="28">
        <f t="shared" ref="E132" si="18">(20/100)*D132</f>
        <v>0</v>
      </c>
      <c r="F132" s="29">
        <f t="shared" ref="F132" si="19">(1+(20/100))*D132</f>
        <v>0</v>
      </c>
    </row>
    <row r="133" spans="1:6" x14ac:dyDescent="0.15">
      <c r="A133" s="27">
        <v>6</v>
      </c>
      <c r="B133" s="149" t="s">
        <v>56</v>
      </c>
      <c r="C133" s="149"/>
      <c r="D133" s="28">
        <f>F108</f>
        <v>0</v>
      </c>
      <c r="E133" s="28">
        <f t="shared" si="16"/>
        <v>0</v>
      </c>
      <c r="F133" s="29">
        <f t="shared" si="17"/>
        <v>0</v>
      </c>
    </row>
    <row r="134" spans="1:6" x14ac:dyDescent="0.15">
      <c r="A134" s="27">
        <v>7</v>
      </c>
      <c r="B134" s="149" t="s">
        <v>60</v>
      </c>
      <c r="C134" s="149"/>
      <c r="D134" s="28">
        <f>F112</f>
        <v>0</v>
      </c>
      <c r="E134" s="28">
        <f t="shared" si="16"/>
        <v>0</v>
      </c>
      <c r="F134" s="29">
        <f t="shared" si="17"/>
        <v>0</v>
      </c>
    </row>
    <row r="135" spans="1:6" ht="12" thickBot="1" x14ac:dyDescent="0.2">
      <c r="A135" s="27">
        <v>8</v>
      </c>
      <c r="B135" s="149" t="s">
        <v>63</v>
      </c>
      <c r="C135" s="149"/>
      <c r="D135" s="28">
        <f>F122</f>
        <v>0</v>
      </c>
      <c r="E135" s="28">
        <f t="shared" si="16"/>
        <v>0</v>
      </c>
      <c r="F135" s="29">
        <f t="shared" si="17"/>
        <v>0</v>
      </c>
    </row>
    <row r="136" spans="1:6" x14ac:dyDescent="0.15">
      <c r="A136" s="39"/>
      <c r="B136" s="150" t="s">
        <v>76</v>
      </c>
      <c r="C136" s="150"/>
      <c r="D136" s="40">
        <f>SUM(D128:D135)</f>
        <v>0</v>
      </c>
      <c r="E136" s="41">
        <f t="shared" si="16"/>
        <v>0</v>
      </c>
      <c r="F136" s="42">
        <f t="shared" si="17"/>
        <v>0</v>
      </c>
    </row>
    <row r="137" spans="1:6" ht="12" thickBot="1" x14ac:dyDescent="0.2">
      <c r="A137" s="43"/>
      <c r="B137" s="145"/>
      <c r="C137" s="145"/>
      <c r="D137" s="44"/>
      <c r="E137" s="44"/>
      <c r="F137" s="45"/>
    </row>
    <row r="140" spans="1:6" x14ac:dyDescent="0.15">
      <c r="B140" t="s">
        <v>217</v>
      </c>
    </row>
    <row r="141" spans="1:6" x14ac:dyDescent="0.15">
      <c r="B141" t="s">
        <v>218</v>
      </c>
    </row>
    <row r="142" spans="1:6" x14ac:dyDescent="0.15">
      <c r="B142" t="s">
        <v>219</v>
      </c>
    </row>
  </sheetData>
  <mergeCells count="65">
    <mergeCell ref="B15:F15"/>
    <mergeCell ref="A1:F1"/>
    <mergeCell ref="A3:F3"/>
    <mergeCell ref="A5:F5"/>
    <mergeCell ref="A7:F7"/>
    <mergeCell ref="B10:F10"/>
    <mergeCell ref="B12:D12"/>
    <mergeCell ref="B13:F13"/>
    <mergeCell ref="B14:F14"/>
    <mergeCell ref="B4:E4"/>
    <mergeCell ref="B23:D23"/>
    <mergeCell ref="B17:D17"/>
    <mergeCell ref="B18:F18"/>
    <mergeCell ref="B19:F19"/>
    <mergeCell ref="B22:D22"/>
    <mergeCell ref="B56:F56"/>
    <mergeCell ref="B24:F24"/>
    <mergeCell ref="B25:F25"/>
    <mergeCell ref="B26:F26"/>
    <mergeCell ref="B34:D34"/>
    <mergeCell ref="B35:F35"/>
    <mergeCell ref="B36:F36"/>
    <mergeCell ref="B47:D47"/>
    <mergeCell ref="B48:F48"/>
    <mergeCell ref="B49:F49"/>
    <mergeCell ref="B55:D55"/>
    <mergeCell ref="B87:F87"/>
    <mergeCell ref="B57:F57"/>
    <mergeCell ref="B65:D65"/>
    <mergeCell ref="B66:F66"/>
    <mergeCell ref="B67:F67"/>
    <mergeCell ref="B85:D85"/>
    <mergeCell ref="B86:F86"/>
    <mergeCell ref="B75:D75"/>
    <mergeCell ref="B77:F77"/>
    <mergeCell ref="B83:D83"/>
    <mergeCell ref="B102:F102"/>
    <mergeCell ref="B91:D91"/>
    <mergeCell ref="B92:F92"/>
    <mergeCell ref="B93:D93"/>
    <mergeCell ref="B94:F94"/>
    <mergeCell ref="B95:F95"/>
    <mergeCell ref="B98:D98"/>
    <mergeCell ref="B99:F99"/>
    <mergeCell ref="B100:D100"/>
    <mergeCell ref="B101:F101"/>
    <mergeCell ref="B129:C129"/>
    <mergeCell ref="B108:D108"/>
    <mergeCell ref="B109:F109"/>
    <mergeCell ref="B110:F110"/>
    <mergeCell ref="B112:D112"/>
    <mergeCell ref="B113:F113"/>
    <mergeCell ref="B114:F114"/>
    <mergeCell ref="B122:D122"/>
    <mergeCell ref="B123:F123"/>
    <mergeCell ref="A126:F126"/>
    <mergeCell ref="B127:C127"/>
    <mergeCell ref="B128:C128"/>
    <mergeCell ref="B136:C136"/>
    <mergeCell ref="B137:C137"/>
    <mergeCell ref="B130:C130"/>
    <mergeCell ref="B131:C131"/>
    <mergeCell ref="B133:C133"/>
    <mergeCell ref="B134:C134"/>
    <mergeCell ref="B135:C135"/>
  </mergeCells>
  <phoneticPr fontId="27" type="noConversion"/>
  <conditionalFormatting sqref="F79:F82">
    <cfRule type="cellIs" dxfId="1" priority="5" operator="equal">
      <formula>0</formula>
    </cfRule>
  </conditionalFormatting>
  <conditionalFormatting sqref="F84">
    <cfRule type="cellIs" dxfId="0" priority="4" operator="equal">
      <formula>0</formula>
    </cfRule>
  </conditionalFormatting>
  <pageMargins left="0.78740157480314965" right="0.59055118110236227" top="0.59055118110236227" bottom="0.59055118110236227" header="0.39370078740157483" footer="0.39370078740157483"/>
  <pageSetup paperSize="9" scale="81" fitToHeight="2" orientation="portrait" r:id="rId1"/>
  <headerFooter>
    <oddFooter xml:space="preserve">&amp;LPHASE DCE&amp;C&amp;P/&amp;N&amp;RDPGF   03/07/2025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3C3DC-87AD-4DB3-A974-A74B5025793A}">
  <dimension ref="A1:F23"/>
  <sheetViews>
    <sheetView workbookViewId="0">
      <selection activeCell="A24" sqref="A1:F24"/>
    </sheetView>
  </sheetViews>
  <sheetFormatPr baseColWidth="10" defaultRowHeight="11.25" x14ac:dyDescent="0.15"/>
  <cols>
    <col min="5" max="5" width="24.875" customWidth="1"/>
  </cols>
  <sheetData>
    <row r="1" spans="1:6" ht="21" x14ac:dyDescent="0.15">
      <c r="A1" s="154" t="s">
        <v>78</v>
      </c>
      <c r="B1" s="154"/>
      <c r="C1" s="154"/>
      <c r="D1" s="154"/>
      <c r="E1" s="154"/>
      <c r="F1" s="154"/>
    </row>
    <row r="2" spans="1:6" x14ac:dyDescent="0.15">
      <c r="C2" s="14"/>
      <c r="D2" s="48"/>
      <c r="E2" s="49"/>
      <c r="F2" s="49"/>
    </row>
    <row r="3" spans="1:6" ht="21" x14ac:dyDescent="0.35">
      <c r="A3" s="151" t="s">
        <v>77</v>
      </c>
      <c r="B3" s="151"/>
      <c r="C3" s="151"/>
      <c r="D3" s="151"/>
      <c r="E3" s="151"/>
      <c r="F3" s="151"/>
    </row>
    <row r="4" spans="1:6" ht="21" x14ac:dyDescent="0.35">
      <c r="A4" s="151" t="s">
        <v>215</v>
      </c>
      <c r="B4" s="151"/>
      <c r="C4" s="151"/>
      <c r="D4" s="151"/>
      <c r="E4" s="151"/>
      <c r="F4" s="151"/>
    </row>
    <row r="5" spans="1:6" ht="15" x14ac:dyDescent="0.25">
      <c r="A5" s="156" t="s">
        <v>211</v>
      </c>
      <c r="B5" s="156"/>
      <c r="C5" s="156"/>
      <c r="D5" s="156"/>
      <c r="E5" s="156"/>
      <c r="F5" s="156"/>
    </row>
    <row r="6" spans="1:6" x14ac:dyDescent="0.15">
      <c r="E6" s="50"/>
      <c r="F6" s="50"/>
    </row>
    <row r="7" spans="1:6" ht="15.75" x14ac:dyDescent="0.25">
      <c r="A7" s="155" t="s">
        <v>163</v>
      </c>
      <c r="B7" s="155"/>
      <c r="C7" s="155"/>
      <c r="D7" s="155"/>
      <c r="E7" s="155"/>
      <c r="F7" s="155"/>
    </row>
    <row r="10" spans="1:6" x14ac:dyDescent="0.15">
      <c r="A10" t="s">
        <v>206</v>
      </c>
      <c r="E10" s="131" t="e">
        <f>+' DQE Tranche Ferme'!D89</f>
        <v>#REF!</v>
      </c>
    </row>
    <row r="11" spans="1:6" x14ac:dyDescent="0.15">
      <c r="E11" s="132"/>
    </row>
    <row r="12" spans="1:6" x14ac:dyDescent="0.15">
      <c r="A12" t="s">
        <v>207</v>
      </c>
      <c r="E12" s="131">
        <f>+'DQE TO1 '!D136</f>
        <v>0</v>
      </c>
    </row>
    <row r="13" spans="1:6" x14ac:dyDescent="0.15">
      <c r="E13" s="132"/>
    </row>
    <row r="14" spans="1:6" x14ac:dyDescent="0.15">
      <c r="A14" t="s">
        <v>208</v>
      </c>
      <c r="E14" s="133" t="e">
        <f>SUM(E10:E13)</f>
        <v>#REF!</v>
      </c>
    </row>
    <row r="15" spans="1:6" x14ac:dyDescent="0.15">
      <c r="E15" s="132"/>
    </row>
    <row r="16" spans="1:6" x14ac:dyDescent="0.15">
      <c r="A16" t="s">
        <v>209</v>
      </c>
      <c r="E16" s="131" t="e">
        <f>+E14*20%</f>
        <v>#REF!</v>
      </c>
    </row>
    <row r="17" spans="1:5" x14ac:dyDescent="0.15">
      <c r="E17" s="132"/>
    </row>
    <row r="18" spans="1:5" x14ac:dyDescent="0.15">
      <c r="A18" t="s">
        <v>210</v>
      </c>
      <c r="E18" s="133" t="e">
        <f>+E16+E14</f>
        <v>#REF!</v>
      </c>
    </row>
    <row r="21" spans="1:5" x14ac:dyDescent="0.15">
      <c r="B21" t="s">
        <v>217</v>
      </c>
    </row>
    <row r="22" spans="1:5" x14ac:dyDescent="0.15">
      <c r="B22" t="s">
        <v>218</v>
      </c>
    </row>
    <row r="23" spans="1:5" x14ac:dyDescent="0.15">
      <c r="B23" t="s">
        <v>219</v>
      </c>
    </row>
  </sheetData>
  <mergeCells count="5">
    <mergeCell ref="A1:F1"/>
    <mergeCell ref="A3:F3"/>
    <mergeCell ref="A4:F4"/>
    <mergeCell ref="A5:F5"/>
    <mergeCell ref="A7:F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&amp;LPHASE DCE&amp;C&amp;P/&amp;N&amp;RDPGF DU 03/07/2025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 DQE Tranche Ferme</vt:lpstr>
      <vt:lpstr>DQE TO1 </vt:lpstr>
      <vt:lpstr>RECAPITULATIF</vt:lpstr>
      <vt:lpstr>' DQE Tranche Ferme'!Impression_des_titres</vt:lpstr>
      <vt:lpstr>' DQE Tranche Ferme'!Zone_d_impression</vt:lpstr>
      <vt:lpstr>'DQE TO1 '!Zone_d_impression</vt:lpstr>
      <vt:lpstr>RECAPITULATIF!Zone_d_impression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Bachellerie</dc:creator>
  <cp:lastModifiedBy>Olivier BRISSEAU</cp:lastModifiedBy>
  <cp:lastPrinted>2025-07-03T14:45:14Z</cp:lastPrinted>
  <dcterms:created xsi:type="dcterms:W3CDTF">2018-02-20T11:04:31Z</dcterms:created>
  <dcterms:modified xsi:type="dcterms:W3CDTF">2025-07-03T14:45:29Z</dcterms:modified>
</cp:coreProperties>
</file>