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in-srv2\GHT-Achat\CJ\ACHGEN\PS\00-GHT\2025\2025072 - AO Espaces verts\00 - Répertoire de travail\Rédaction\"/>
    </mc:Choice>
  </mc:AlternateContent>
  <xr:revisionPtr revIDLastSave="0" documentId="13_ncr:1_{F5FF1FF1-344B-462C-8B4B-7322FD28D7A0}" xr6:coauthVersionLast="36" xr6:coauthVersionMax="36" xr10:uidLastSave="{00000000-0000-0000-0000-000000000000}"/>
  <bookViews>
    <workbookView xWindow="0" yWindow="0" windowWidth="2160" windowHeight="0" tabRatio="932" firstSheet="6" activeTab="7" xr2:uid="{00000000-000D-0000-FFFF-FFFF00000000}"/>
  </bookViews>
  <sheets>
    <sheet name="Lot 1 - Zone Caen - EPSM" sheetId="2" r:id="rId1"/>
    <sheet name="Lot 2 - Site du CHU - CDN" sheetId="12" state="hidden" r:id="rId2"/>
    <sheet name="Lot 2 - Site du CHU - CDN 06.23" sheetId="18" state="hidden" r:id="rId3"/>
    <sheet name="Lot 2 - Site du CHU - CDN 2024" sheetId="19" state="hidden" r:id="rId4"/>
    <sheet name="Lot 3 - Sites CHR, RPA, UCP" sheetId="11" state="hidden" r:id="rId5"/>
    <sheet name="Lot 3 - Sites CHR au 06.23" sheetId="17" state="hidden" r:id="rId6"/>
    <sheet name="Lot 2 Côte de Nacre Esp. verts" sheetId="22" r:id="rId7"/>
    <sheet name="Lot 3 CHU autres sites" sheetId="23" r:id="rId8"/>
    <sheet name="Lot 4 - Zone Côte Fleurie" sheetId="24" r:id="rId9"/>
    <sheet name="Lot 5- AUNAY + sites EPSM VIRE " sheetId="21" r:id="rId10"/>
    <sheet name="Lot 6 - Zone BAYEUX" sheetId="28" r:id="rId11"/>
    <sheet name="Lot 7 - Zone Lisieux" sheetId="27" r:id="rId12"/>
    <sheet name="Lot 8 - CH Vimoutiers" sheetId="29" r:id="rId13"/>
    <sheet name="Lot 9 - CH Falaise " sheetId="26" r:id="rId14"/>
    <sheet name="Lot 10 Côte de Nacre voirie" sheetId="32" r:id="rId15"/>
    <sheet name="Lot 12- Prestations ponctuelles" sheetId="14" state="hidden" r:id="rId16"/>
    <sheet name="Lot 11- Prestations ponctuelles" sheetId="33" r:id="rId17"/>
    <sheet name="Lot 8 - Zone CH Argentan " sheetId="20" state="hidden" r:id="rId18"/>
  </sheets>
  <definedNames>
    <definedName name="_xlnm._FilterDatabase" localSheetId="0" hidden="1">'Lot 1 - Zone Caen - EPSM'!$A$11:$G$11</definedName>
    <definedName name="_xlnm.Print_Titles" localSheetId="9">'Lot 5- AUNAY + sites EPSM VIRE '!$3:$10</definedName>
    <definedName name="_xlnm.Print_Titles" localSheetId="10">'Lot 6 - Zone BAYEUX'!$3:$10</definedName>
    <definedName name="_xlnm.Print_Area" localSheetId="0">'Lot 1 - Zone Caen - EPSM'!$A$1:$G$60</definedName>
    <definedName name="_xlnm.Print_Area" localSheetId="14">'Lot 10 Côte de Nacre voirie'!$A$1:$G$16</definedName>
    <definedName name="_xlnm.Print_Area" localSheetId="16">'Lot 11- Prestations ponctuelles'!$A$1:$E$64</definedName>
    <definedName name="_xlnm.Print_Area" localSheetId="1">'Lot 2 - Site du CHU - CDN'!$A$1:$H$25</definedName>
    <definedName name="_xlnm.Print_Area" localSheetId="2">'Lot 2 - Site du CHU - CDN 06.23'!$A$1:$I$30</definedName>
    <definedName name="_xlnm.Print_Area" localSheetId="6">'Lot 2 Côte de Nacre Esp. verts'!$A$1:$G$29</definedName>
    <definedName name="_xlnm.Print_Area" localSheetId="5">'Lot 3 - Sites CHR au 06.23'!$A$1:$G$16</definedName>
    <definedName name="_xlnm.Print_Area" localSheetId="4">'Lot 3 - Sites CHR, RPA, UCP'!$A$1:$H$37</definedName>
    <definedName name="_xlnm.Print_Area" localSheetId="7">'Lot 3 CHU autres sites'!$A$1:$G$44</definedName>
    <definedName name="_xlnm.Print_Area" localSheetId="8">'Lot 4 - Zone Côte Fleurie'!$A$1:$G$65</definedName>
    <definedName name="_xlnm.Print_Area" localSheetId="9">'Lot 5- AUNAY + sites EPSM VIRE '!$A$1:$G$52</definedName>
    <definedName name="_xlnm.Print_Area" localSheetId="10">'Lot 6 - Zone BAYEUX'!$A$1:$G$48</definedName>
    <definedName name="_xlnm.Print_Area" localSheetId="11">'Lot 7 - Zone Lisieux'!$A$1:$G$27</definedName>
    <definedName name="_xlnm.Print_Area" localSheetId="12">'Lot 8 - CH Vimoutiers'!$A$1:$H$19</definedName>
    <definedName name="_xlnm.Print_Area" localSheetId="17">'Lot 8 - Zone CH Argentan '!$A$1:$H$15</definedName>
    <definedName name="_xlnm.Print_Area" localSheetId="13">'Lot 9 - CH Falaise '!$A$1:$G$33</definedName>
  </definedNames>
  <calcPr calcId="191029"/>
</workbook>
</file>

<file path=xl/calcChain.xml><?xml version="1.0" encoding="utf-8"?>
<calcChain xmlns="http://schemas.openxmlformats.org/spreadsheetml/2006/main">
  <c r="G30" i="26" l="1"/>
  <c r="G23" i="26"/>
  <c r="G39" i="21"/>
  <c r="G49" i="21" s="1"/>
  <c r="G38" i="21"/>
  <c r="G33" i="21"/>
  <c r="G34" i="21"/>
  <c r="G62" i="24"/>
  <c r="G41" i="24"/>
  <c r="G42" i="24" l="1"/>
  <c r="G15" i="32" l="1"/>
  <c r="H17" i="29"/>
  <c r="G25" i="27"/>
  <c r="G46" i="28"/>
  <c r="G43" i="23"/>
  <c r="G28" i="22"/>
  <c r="G21" i="2"/>
  <c r="G42" i="23"/>
  <c r="G27" i="22"/>
  <c r="G45" i="28"/>
  <c r="G12" i="2" l="1"/>
  <c r="E15" i="33" l="1"/>
  <c r="E16" i="33"/>
  <c r="E17" i="33"/>
  <c r="E18" i="33"/>
  <c r="E12" i="33" l="1"/>
  <c r="E13" i="33"/>
  <c r="E14" i="33"/>
  <c r="E19" i="33"/>
  <c r="E20" i="33"/>
  <c r="E21" i="33"/>
  <c r="E22" i="33"/>
  <c r="E23" i="33"/>
  <c r="E24" i="33"/>
  <c r="E25" i="33"/>
  <c r="E26" i="33"/>
  <c r="E27" i="33"/>
  <c r="E28" i="33"/>
  <c r="E29" i="33"/>
  <c r="E30" i="33"/>
  <c r="E31" i="33"/>
  <c r="E32" i="33"/>
  <c r="E33" i="33"/>
  <c r="E34" i="33"/>
  <c r="E35" i="33"/>
  <c r="E36" i="33"/>
  <c r="E37" i="33"/>
  <c r="E38" i="33"/>
  <c r="E39" i="33"/>
  <c r="E40" i="33"/>
  <c r="E41" i="33"/>
  <c r="E42" i="33"/>
  <c r="E43" i="33"/>
  <c r="E44" i="33"/>
  <c r="E45" i="33"/>
  <c r="E46" i="33"/>
  <c r="E47" i="33"/>
  <c r="E48" i="33"/>
  <c r="E49" i="33"/>
  <c r="E50" i="33"/>
  <c r="E51" i="33"/>
  <c r="E52" i="33"/>
  <c r="E53" i="33"/>
  <c r="E54" i="33"/>
  <c r="E55" i="33"/>
  <c r="E56" i="33"/>
  <c r="E57" i="33"/>
  <c r="E58" i="33"/>
  <c r="E59" i="33"/>
  <c r="E60" i="33"/>
  <c r="E61" i="33"/>
  <c r="E62" i="33"/>
  <c r="E63" i="33"/>
  <c r="E64" i="33"/>
  <c r="E11" i="33"/>
  <c r="D12" i="22" l="1"/>
  <c r="C21" i="22" l="1"/>
  <c r="D18" i="22"/>
  <c r="D13" i="22"/>
  <c r="G20" i="22" l="1"/>
  <c r="G12" i="22"/>
  <c r="G22" i="2"/>
  <c r="G50" i="2"/>
  <c r="G48" i="2"/>
  <c r="G47" i="2"/>
  <c r="G46" i="2"/>
  <c r="G43" i="2"/>
  <c r="G41" i="2"/>
  <c r="G40" i="2"/>
  <c r="G39" i="2"/>
  <c r="G36" i="2"/>
  <c r="G34" i="2"/>
  <c r="G33" i="2"/>
  <c r="G32" i="2"/>
  <c r="G29" i="2"/>
  <c r="G27" i="2"/>
  <c r="G26" i="2"/>
  <c r="G25" i="2"/>
  <c r="G20" i="2"/>
  <c r="G19" i="2"/>
  <c r="G18" i="2"/>
  <c r="G55" i="2"/>
  <c r="G53" i="2"/>
  <c r="G52" i="2"/>
  <c r="G49" i="2"/>
  <c r="G45" i="2"/>
  <c r="G42" i="2"/>
  <c r="G38" i="2"/>
  <c r="G35" i="2"/>
  <c r="G31" i="2"/>
  <c r="G28" i="2"/>
  <c r="G24" i="2"/>
  <c r="G17" i="2"/>
  <c r="G17" i="22" l="1"/>
  <c r="G26" i="28" l="1"/>
  <c r="G25" i="28"/>
  <c r="G24" i="28"/>
  <c r="G23" i="28"/>
  <c r="G21" i="28"/>
  <c r="G20" i="28"/>
  <c r="G19" i="28"/>
  <c r="G18" i="28"/>
  <c r="G16" i="28"/>
  <c r="G15" i="28"/>
  <c r="G13" i="28"/>
  <c r="G17" i="28"/>
  <c r="G14" i="28"/>
  <c r="E52" i="14" l="1"/>
  <c r="E51" i="14"/>
  <c r="E50" i="14"/>
  <c r="E49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53" i="14"/>
  <c r="E54" i="14"/>
  <c r="E55" i="14"/>
  <c r="E56" i="14"/>
  <c r="E57" i="14"/>
  <c r="E58" i="14"/>
  <c r="E31" i="14"/>
  <c r="E32" i="14"/>
  <c r="E33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9" i="14"/>
  <c r="E59" i="14" l="1"/>
  <c r="G54" i="24" l="1"/>
  <c r="G55" i="24"/>
  <c r="G59" i="24"/>
  <c r="G53" i="24"/>
  <c r="G57" i="24"/>
  <c r="G51" i="24"/>
  <c r="G50" i="24"/>
  <c r="G49" i="24"/>
  <c r="G47" i="24"/>
  <c r="G46" i="24"/>
  <c r="G45" i="24"/>
  <c r="G39" i="24"/>
  <c r="G38" i="24"/>
  <c r="G37" i="24"/>
  <c r="G36" i="24"/>
  <c r="G34" i="24"/>
  <c r="G33" i="24"/>
  <c r="G31" i="24"/>
  <c r="G30" i="24"/>
  <c r="G29" i="24"/>
  <c r="G28" i="24"/>
  <c r="G26" i="24"/>
  <c r="G25" i="24"/>
  <c r="G24" i="24"/>
  <c r="G23" i="24"/>
  <c r="G22" i="24"/>
  <c r="G20" i="24"/>
  <c r="G19" i="24"/>
  <c r="G18" i="24"/>
  <c r="G17" i="24"/>
  <c r="G16" i="24"/>
  <c r="G14" i="24"/>
  <c r="G13" i="24"/>
  <c r="G40" i="23"/>
  <c r="G39" i="23"/>
  <c r="G38" i="23"/>
  <c r="G37" i="23"/>
  <c r="G32" i="23"/>
  <c r="G31" i="23"/>
  <c r="G30" i="23"/>
  <c r="G29" i="23"/>
  <c r="G24" i="23"/>
  <c r="G23" i="23"/>
  <c r="G22" i="23"/>
  <c r="G21" i="23"/>
  <c r="G36" i="23"/>
  <c r="G35" i="23"/>
  <c r="G34" i="23"/>
  <c r="G33" i="23"/>
  <c r="G28" i="23"/>
  <c r="G27" i="23"/>
  <c r="G26" i="23"/>
  <c r="G25" i="23"/>
  <c r="G20" i="23"/>
  <c r="G19" i="23"/>
  <c r="G18" i="23"/>
  <c r="G17" i="23"/>
  <c r="G16" i="23"/>
  <c r="G15" i="23"/>
  <c r="G14" i="23"/>
  <c r="G13" i="23"/>
  <c r="G12" i="23"/>
  <c r="G25" i="22"/>
  <c r="G24" i="22"/>
  <c r="G23" i="22"/>
  <c r="G22" i="22"/>
  <c r="G21" i="22"/>
  <c r="G19" i="22"/>
  <c r="G18" i="22"/>
  <c r="G16" i="22"/>
  <c r="G15" i="22"/>
  <c r="G14" i="22"/>
  <c r="G13" i="22"/>
  <c r="G15" i="2"/>
  <c r="G14" i="2"/>
  <c r="G13" i="2"/>
  <c r="G57" i="2" s="1"/>
  <c r="G58" i="2" s="1"/>
  <c r="G12" i="24" l="1"/>
  <c r="G63" i="24" s="1"/>
  <c r="G12" i="32" l="1"/>
  <c r="G11" i="32"/>
  <c r="G14" i="32" s="1"/>
  <c r="G27" i="26"/>
  <c r="G26" i="26"/>
  <c r="G24" i="26"/>
  <c r="G21" i="26"/>
  <c r="G20" i="26"/>
  <c r="G18" i="26"/>
  <c r="G17" i="26"/>
  <c r="G15" i="26"/>
  <c r="G14" i="26"/>
  <c r="G12" i="26"/>
  <c r="G11" i="26"/>
  <c r="H14" i="29"/>
  <c r="H13" i="29"/>
  <c r="H12" i="29"/>
  <c r="G21" i="27"/>
  <c r="G20" i="27"/>
  <c r="G17" i="27"/>
  <c r="G16" i="27"/>
  <c r="G14" i="27"/>
  <c r="G12" i="27"/>
  <c r="G42" i="28"/>
  <c r="G41" i="28"/>
  <c r="G40" i="28"/>
  <c r="G35" i="28"/>
  <c r="G33" i="28"/>
  <c r="G32" i="28"/>
  <c r="G31" i="28"/>
  <c r="G30" i="28"/>
  <c r="G29" i="28"/>
  <c r="G46" i="21"/>
  <c r="G45" i="21"/>
  <c r="G44" i="21"/>
  <c r="G30" i="21"/>
  <c r="G26" i="21"/>
  <c r="G22" i="21"/>
  <c r="G43" i="21"/>
  <c r="G42" i="21"/>
  <c r="G40" i="21"/>
  <c r="G37" i="21"/>
  <c r="G31" i="21"/>
  <c r="G29" i="21"/>
  <c r="G28" i="21"/>
  <c r="G25" i="21"/>
  <c r="G24" i="21"/>
  <c r="G21" i="21"/>
  <c r="G20" i="21"/>
  <c r="G19" i="21"/>
  <c r="G17" i="21"/>
  <c r="G16" i="21"/>
  <c r="G14" i="21"/>
  <c r="G15" i="21"/>
  <c r="G13" i="21"/>
  <c r="G12" i="21"/>
  <c r="D37" i="28"/>
  <c r="G37" i="28" s="1"/>
  <c r="G31" i="26" l="1"/>
  <c r="H16" i="29"/>
  <c r="G50" i="21"/>
  <c r="D13" i="27"/>
  <c r="G13" i="27" s="1"/>
  <c r="G24" i="27" l="1"/>
  <c r="F25" i="19"/>
  <c r="F24" i="19"/>
  <c r="F23" i="19"/>
  <c r="I25" i="18" l="1"/>
  <c r="O20" i="18"/>
  <c r="I20" i="18"/>
  <c r="I19" i="18"/>
  <c r="I18" i="18"/>
  <c r="I17" i="18"/>
  <c r="I16" i="18"/>
  <c r="I15" i="18"/>
  <c r="I14" i="18"/>
  <c r="I13" i="18"/>
  <c r="F13" i="18"/>
  <c r="E12" i="18"/>
  <c r="I12" i="18" s="1"/>
  <c r="I11" i="18"/>
  <c r="F11" i="18"/>
  <c r="I10" i="18"/>
  <c r="F10" i="18"/>
  <c r="I9" i="18"/>
  <c r="F9" i="18"/>
  <c r="E8" i="18"/>
  <c r="I8" i="18" s="1"/>
  <c r="I7" i="18"/>
  <c r="F7" i="18"/>
  <c r="E6" i="18"/>
  <c r="I6" i="18" s="1"/>
  <c r="H14" i="17"/>
  <c r="H13" i="17"/>
  <c r="H12" i="17"/>
  <c r="F12" i="17"/>
  <c r="E10" i="17"/>
  <c r="H10" i="17" s="1"/>
  <c r="F9" i="17"/>
  <c r="F8" i="17"/>
  <c r="E7" i="17"/>
  <c r="F7" i="17" s="1"/>
  <c r="E6" i="17"/>
  <c r="H6" i="17" s="1"/>
  <c r="H7" i="17" l="1"/>
  <c r="J6" i="18"/>
  <c r="F8" i="18"/>
  <c r="I22" i="18"/>
  <c r="F12" i="18"/>
  <c r="F6" i="18"/>
  <c r="F6" i="17"/>
  <c r="F10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PAYEN ROXANE</author>
  </authors>
  <commentList>
    <comment ref="F1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PAYEN ROXANE:</t>
        </r>
        <r>
          <rPr>
            <sz val="9"/>
            <color indexed="81"/>
            <rFont val="Tahoma"/>
            <family val="2"/>
          </rPr>
          <t xml:space="preserve">
-2000/an &gt; 670 pour 1 fois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MENDUNI SIMON</author>
  </authors>
  <commentList>
    <comment ref="E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MENDUNI SIMON:</t>
        </r>
        <r>
          <rPr>
            <sz val="9"/>
            <color indexed="81"/>
            <rFont val="Tahoma"/>
            <family val="2"/>
          </rPr>
          <t xml:space="preserve">
surface en évolution (travaux en cours)</t>
        </r>
      </text>
    </comment>
  </commentList>
</comments>
</file>

<file path=xl/sharedStrings.xml><?xml version="1.0" encoding="utf-8"?>
<sst xmlns="http://schemas.openxmlformats.org/spreadsheetml/2006/main" count="1324" uniqueCount="294">
  <si>
    <t xml:space="preserve">DESIGNATION DES OPERATIONS </t>
  </si>
  <si>
    <t>UNITE</t>
  </si>
  <si>
    <t>ml</t>
  </si>
  <si>
    <t>Taille des arbustes</t>
  </si>
  <si>
    <t>m²</t>
  </si>
  <si>
    <t>unité</t>
  </si>
  <si>
    <t>Ramassage des feuilles</t>
  </si>
  <si>
    <t>passage</t>
  </si>
  <si>
    <t>_</t>
  </si>
  <si>
    <t>Débroussaillage</t>
  </si>
  <si>
    <t>SAISON</t>
  </si>
  <si>
    <t>AUTOMNE</t>
  </si>
  <si>
    <t>P. E. A</t>
  </si>
  <si>
    <t>A</t>
  </si>
  <si>
    <t>A:</t>
  </si>
  <si>
    <t>P:</t>
  </si>
  <si>
    <t>E:</t>
  </si>
  <si>
    <t xml:space="preserve">PRINTEMPS </t>
  </si>
  <si>
    <t>ÉTÉ</t>
  </si>
  <si>
    <t>Cours parking côté groupe électrogène</t>
  </si>
  <si>
    <t>Côté parking principal</t>
  </si>
  <si>
    <t>P.A</t>
  </si>
  <si>
    <t>P.E.A</t>
  </si>
  <si>
    <t>Internat</t>
  </si>
  <si>
    <t>STRUCTURES</t>
  </si>
  <si>
    <t>Taille des haies (charmille et sauvage)</t>
  </si>
  <si>
    <t>QUANTITE/SURFACE</t>
  </si>
  <si>
    <t>Taille haies de thuya  (4 mètres de hauteur)</t>
  </si>
  <si>
    <t>PRINTEMPS</t>
  </si>
  <si>
    <t>Entretien des haies &lt; ou = à 1m60</t>
  </si>
  <si>
    <t>Entretien des haies &gt;  à 1m60</t>
  </si>
  <si>
    <t>Entretien des pieds d'arbres</t>
  </si>
  <si>
    <t>arbres</t>
  </si>
  <si>
    <t>Entretien des patios intérieurs</t>
  </si>
  <si>
    <t>CHR Clemenceau, avenue Clemenceau, CAEN</t>
  </si>
  <si>
    <t>EPSM - SMPR 36 r du Général Moulin, CAEN</t>
  </si>
  <si>
    <t>EPSM - AJE 35 rue de Trouville, CAEN</t>
  </si>
  <si>
    <t>EPSM - CATTP 184 r de Falaise, CAEN</t>
  </si>
  <si>
    <t>EPSM site central, 15 ter rue St Ouen, CAEN</t>
  </si>
  <si>
    <t>CH CF, RD62 - la brèche au bois, CRIQUEBOEUF</t>
  </si>
  <si>
    <t>CHU - Avenue de la côte de Nacre, CAEN</t>
  </si>
  <si>
    <t>RPA la Charité, 53 boulevard de la Charité, CAEN</t>
  </si>
  <si>
    <t>Hôpital de jour et CMP 7 r pierre curie, DIVES-SUR-MER</t>
  </si>
  <si>
    <t>CMP pour enfants, 18 avenue secretant, DIVES-SUR-MER</t>
  </si>
  <si>
    <t>Hôpital de jour, 66 rue Roger Aini, LISIEUX</t>
  </si>
  <si>
    <t>CATTP, chemin du gros hêtre, LISIEUX</t>
  </si>
  <si>
    <t>CMP 42 Bd Herbet fournet, LISIEUX</t>
  </si>
  <si>
    <t>CH CF, EHPAD du Mont-Joly, rue du commandant Charcot, TROUVILLE-SUR-MER</t>
  </si>
  <si>
    <t>CH Côte Fleurie</t>
  </si>
  <si>
    <t>CH Lisieux</t>
  </si>
  <si>
    <t>FREQUENCE ANNUELLE ESTIMATIVE</t>
  </si>
  <si>
    <t>EPSM : sites de Dives-sur-Mer et Lisieux</t>
  </si>
  <si>
    <t>CHAB : sites de Bayeux</t>
  </si>
  <si>
    <t>CHAB : sites d'Aunay-sur-Audon</t>
  </si>
  <si>
    <t>Maison de retraite Champ Fleury</t>
  </si>
  <si>
    <t>Site de Vaux-sur-Aure</t>
  </si>
  <si>
    <t>Secteur CMP/CMPEA/médecine préventive, 13 route de Vaux-sur-Aure, BAYEUX</t>
  </si>
  <si>
    <t>Secteur Nerval, accès par rue d'Argouges, BAYEUX</t>
  </si>
  <si>
    <t>Maison Thérapeutique "Vivre ensemble"</t>
  </si>
  <si>
    <t>8 rue Jean Grémillon, BAYEUX</t>
  </si>
  <si>
    <t>Centre hospitalier, 5 rue de l'hôpital, AUNAY-SUR-ODON</t>
  </si>
  <si>
    <t>EHPAD Beauséjour, 5 rue de l'hôpital, AUNAY-SUR-ODON</t>
  </si>
  <si>
    <t>Centre de l'Odon, 16 rue de l'hôpital, AUNAY-SUR-ODON</t>
  </si>
  <si>
    <t>EPSM - Maison de jour, 31 r du Cd Touchet, CAEN</t>
  </si>
  <si>
    <t>EPSM - CATTP, 875 route de Caen, IFS</t>
  </si>
  <si>
    <t>EPSM - Hôpital de jour, 18 r St Gerbold, CAEN</t>
  </si>
  <si>
    <t>EHPAD ALMA, résidence Alma, FALAISE</t>
  </si>
  <si>
    <t>EHPAD BERNARDIN, rue du Docteur Turgis, FALAISE</t>
  </si>
  <si>
    <t>Bâtiment SAINT LOUIS, USLD, Rue du Docteur Turgis, FALAISE</t>
  </si>
  <si>
    <t>Annexes, boulevard des Bercagnes, FALAISE</t>
  </si>
  <si>
    <t>EHPAD du LAIZON, route de Bons-Tassilly, POTIGNY</t>
  </si>
  <si>
    <t>CH Vimoutiers</t>
  </si>
  <si>
    <t>Clé des songes, 39 rue Saint Exupère, BAYEUX</t>
  </si>
  <si>
    <t>Entretien de la terrasse du niveau 4</t>
  </si>
  <si>
    <t>Entretien du talus aux abords du FEH</t>
  </si>
  <si>
    <t>CMP, chemin de la plane, EQUEMAUVILLE</t>
  </si>
  <si>
    <t>Taille d'arbuste</t>
  </si>
  <si>
    <t>CMP UHRPS, 3 rue de Blon, VIRE</t>
  </si>
  <si>
    <t>CMP/ HJ Adulte "les Anémones", 17 rue Saint Clair, VIRE</t>
  </si>
  <si>
    <t>CH LISIEUX, 4 Rue Roger Aini, LISIEUX</t>
  </si>
  <si>
    <t>EHPAD, Rue d'Écosse, LISIEUX</t>
  </si>
  <si>
    <t>Foyer / Chaufferie rue du Canada, LISIEUX</t>
  </si>
  <si>
    <t>Nettoiement de la voirie</t>
  </si>
  <si>
    <t>H:</t>
  </si>
  <si>
    <t>HIVER</t>
  </si>
  <si>
    <t>P.E.A.H</t>
  </si>
  <si>
    <t>H</t>
  </si>
  <si>
    <t>EPSM : Sites de Vire</t>
  </si>
  <si>
    <t>CH CF Site d'Équemauville, chemin de la plane,  ÉQUEMAUVILLE</t>
  </si>
  <si>
    <t>Nettoiement de la voirie (parkings)</t>
  </si>
  <si>
    <t>Tonte des pelouses</t>
  </si>
  <si>
    <t>Secteur pédopsychiatrie, 13 route de Vaux-sur-Aure, BAYEUX</t>
  </si>
  <si>
    <t>Plantation et entretien des massifs de fleurs</t>
  </si>
  <si>
    <t>Entretien des massifs arbustifs</t>
  </si>
  <si>
    <t>Entretien des haies &lt; à 1m60</t>
  </si>
  <si>
    <t>Entretien des surfaces perméables et imperméables</t>
  </si>
  <si>
    <t>Fourniture de plantes à massif</t>
  </si>
  <si>
    <t>P.A.</t>
  </si>
  <si>
    <t>(Foyer coté rue du Canada)</t>
  </si>
  <si>
    <t xml:space="preserve">Débroussaillage </t>
  </si>
  <si>
    <t>(Chaufferie, terrain vague)</t>
  </si>
  <si>
    <t>(Réserve O2)</t>
  </si>
  <si>
    <t>(Vauquelin, depuis Colombe jusqu'à l'EHPAD)</t>
  </si>
  <si>
    <t>Taille de massifs arbustifs</t>
  </si>
  <si>
    <t>Haie arbustives</t>
  </si>
  <si>
    <t>unités</t>
  </si>
  <si>
    <t>Entretien des jardinières ( plateau de consultation)</t>
  </si>
  <si>
    <r>
      <rPr>
        <b/>
        <u/>
        <sz val="11"/>
        <color theme="1"/>
        <rFont val="Calibri"/>
        <family val="2"/>
        <scheme val="minor"/>
      </rPr>
      <t>PSE</t>
    </r>
    <r>
      <rPr>
        <sz val="11"/>
        <color theme="1"/>
        <rFont val="Calibri"/>
        <family val="2"/>
        <scheme val="minor"/>
      </rPr>
      <t xml:space="preserve"> : Salage et déneigement de la voirie</t>
    </r>
  </si>
  <si>
    <t>Unité Centrale de Production
Site normandial
3, avenue du pays de Caen, COLOMBELLES</t>
  </si>
  <si>
    <t>CCTP  - ANNEXE DESCRIPTIVE - LOT 2</t>
  </si>
  <si>
    <t>CCTP  - ANNEXE DESCRIPTIVE - LOT 3</t>
  </si>
  <si>
    <t>CCTP  - ANNEXE DESCRIPTIVE - LOT 7</t>
  </si>
  <si>
    <t>CENTRE HOSPITALIER - 2 rue du docteur Marescot, VIMOUTIERS</t>
  </si>
  <si>
    <t>Taille des haies (laurier palme, thuyas, troène)</t>
  </si>
  <si>
    <t>CHU Caen Normandie - plateau Côte de Nacre</t>
  </si>
  <si>
    <t>CHU de Caen Normandie : sites du CHR, de la RPA et de l'UCP</t>
  </si>
  <si>
    <t xml:space="preserve">Entretien des haies </t>
  </si>
  <si>
    <t>* Voir annexe 2</t>
  </si>
  <si>
    <r>
      <t>Vidage des corbeilles et cendriers</t>
    </r>
    <r>
      <rPr>
        <sz val="11"/>
        <color theme="9" tint="-0.249977111117893"/>
        <rFont val="Calibri"/>
        <family val="2"/>
        <scheme val="minor"/>
      </rPr>
      <t>*</t>
    </r>
  </si>
  <si>
    <t>Remise en état de pelouse</t>
  </si>
  <si>
    <t>Taille des haies &lt; ou = à 1,60m deux faces et dessus</t>
  </si>
  <si>
    <t>Taille des haies &lt; ou = à 1,60m une face et dessus</t>
  </si>
  <si>
    <t>Taille des haies &gt; à 1,60m deux faces et dessus</t>
  </si>
  <si>
    <t>Taille des haies &gt; à 1,60m une face et dessus</t>
  </si>
  <si>
    <t>Abattage et dessouchage d'arbres</t>
  </si>
  <si>
    <t>Nettoiement de la voirie/parkings</t>
  </si>
  <si>
    <t>Entretien d'un bassin de retention</t>
  </si>
  <si>
    <t>P.E.</t>
  </si>
  <si>
    <t>CH d'Argentan</t>
  </si>
  <si>
    <t>Appel d'offres ouvert n° 2021076 : Prestations d'entretien des espaces verts</t>
  </si>
  <si>
    <r>
      <rPr>
        <b/>
        <sz val="12"/>
        <color theme="1"/>
        <rFont val="Calibri"/>
        <family val="2"/>
        <scheme val="minor"/>
      </rPr>
      <t>Lot 3 - CHU de Caen Normandie</t>
    </r>
    <r>
      <rPr>
        <sz val="12"/>
        <color theme="1"/>
        <rFont val="Calibri"/>
        <family val="2"/>
        <scheme val="minor"/>
      </rPr>
      <t xml:space="preserve"> : sites du CHR, de la RPA et de l'UCP</t>
    </r>
  </si>
  <si>
    <t>DECOMPOSITION DU PRIX FORFAITAIRE</t>
  </si>
  <si>
    <r>
      <rPr>
        <u/>
        <sz val="12"/>
        <color theme="1"/>
        <rFont val="Calibri"/>
        <family val="2"/>
        <scheme val="minor"/>
      </rPr>
      <t>Soumissionnaire</t>
    </r>
    <r>
      <rPr>
        <sz val="12"/>
        <color theme="1"/>
        <rFont val="Calibri"/>
        <family val="2"/>
        <scheme val="minor"/>
      </rPr>
      <t xml:space="preserve"> :</t>
    </r>
  </si>
  <si>
    <t>QUANTITE/SURFACE
2021</t>
  </si>
  <si>
    <t>QUANTITE/SURFACE
2023</t>
  </si>
  <si>
    <t>Modification</t>
  </si>
  <si>
    <t>CHR Clemenceau - CAEN</t>
  </si>
  <si>
    <t>Vidage des corbeilles et cendriers</t>
  </si>
  <si>
    <t>mensuel</t>
  </si>
  <si>
    <r>
      <rPr>
        <b/>
        <sz val="12"/>
        <color theme="1"/>
        <rFont val="Calibri"/>
        <family val="2"/>
        <scheme val="minor"/>
      </rPr>
      <t>Lot 2 - CHU Caen Normandie -</t>
    </r>
    <r>
      <rPr>
        <sz val="12"/>
        <color theme="1"/>
        <rFont val="Calibri"/>
        <family val="2"/>
        <scheme val="minor"/>
      </rPr>
      <t xml:space="preserve"> plateau Côte de Nacre</t>
    </r>
  </si>
  <si>
    <t>Quantité /Surface 
2021</t>
  </si>
  <si>
    <r>
      <t>Prix à l'unité</t>
    </r>
    <r>
      <rPr>
        <b/>
        <sz val="11"/>
        <color theme="1"/>
        <rFont val="Calibri"/>
        <family val="2"/>
        <scheme val="minor"/>
      </rPr>
      <t xml:space="preserve">
 </t>
    </r>
    <r>
      <rPr>
        <sz val="11"/>
        <color theme="1"/>
        <rFont val="Calibri"/>
        <family val="2"/>
        <scheme val="minor"/>
      </rPr>
      <t>(en euro HT)</t>
    </r>
  </si>
  <si>
    <r>
      <t xml:space="preserve">Coût annuel </t>
    </r>
    <r>
      <rPr>
        <b/>
        <sz val="11"/>
        <color theme="9" tint="-0.499984740745262"/>
        <rFont val="Calibri"/>
        <family val="2"/>
        <scheme val="minor"/>
      </rPr>
      <t>*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(en euro HT)</t>
    </r>
  </si>
  <si>
    <t>CHU - CAEN</t>
  </si>
  <si>
    <t xml:space="preserve">Vidage des corbeilles et cendriers </t>
  </si>
  <si>
    <t>COUT TOTAL FORFAITAIRE ANNUEL (en euros HT)</t>
  </si>
  <si>
    <r>
      <t xml:space="preserve">Prix à l'unité
 </t>
    </r>
    <r>
      <rPr>
        <sz val="11"/>
        <color theme="1"/>
        <rFont val="Calibri"/>
        <family val="2"/>
        <scheme val="minor"/>
      </rPr>
      <t>(en euro TTC)</t>
    </r>
  </si>
  <si>
    <t>Taux de TVA applicable : ………………………………………………</t>
  </si>
  <si>
    <t>* Correspondant au cout à l'unité  multiplié par la fréquence envisagée dans l'annexe 1 du CCTP</t>
  </si>
  <si>
    <t>QUANTITE/SURFACE 2024</t>
  </si>
  <si>
    <r>
      <rPr>
        <u/>
        <sz val="12"/>
        <rFont val="Calibri"/>
        <family val="2"/>
        <scheme val="minor"/>
      </rPr>
      <t>Soumissionnaire</t>
    </r>
    <r>
      <rPr>
        <sz val="12"/>
        <rFont val="Calibri"/>
        <family val="2"/>
        <scheme val="minor"/>
      </rPr>
      <t xml:space="preserve"> :</t>
    </r>
  </si>
  <si>
    <t>PUHT
 avec révision 3%</t>
  </si>
  <si>
    <t>Cout HT 2024</t>
  </si>
  <si>
    <t>Ajout zone nettoiement + corbeille ( devis 1006.03.24)</t>
  </si>
  <si>
    <t>Ajout coupe des rejet terrasse niveau 4</t>
  </si>
  <si>
    <t>Ajout entretien terrasses de l'heliport</t>
  </si>
  <si>
    <t>Ajout entretien terrasses hall d'accueil</t>
  </si>
  <si>
    <t>Ajout entretien terrasse n°5</t>
  </si>
  <si>
    <t>Montant HT annuel</t>
  </si>
  <si>
    <t>Commentaire</t>
  </si>
  <si>
    <t>Fauchage</t>
  </si>
  <si>
    <t>m2</t>
  </si>
  <si>
    <t>Ferme de may, 4 rue de la Mine, MAY/ORNE</t>
  </si>
  <si>
    <t>Prestations ponctuelles</t>
  </si>
  <si>
    <t>DESIGNATION DES OPERATIONS</t>
  </si>
  <si>
    <t>QUANTITE/ SURFACE</t>
  </si>
  <si>
    <t>Entretien des haies &lt; ou = à 1m80</t>
  </si>
  <si>
    <t>Entretien des haies &gt; à 1m80</t>
  </si>
  <si>
    <t>Entretien des patios intérieurs Tour, IRM, FEH, BIO</t>
  </si>
  <si>
    <t>x</t>
  </si>
  <si>
    <t>voir annexe 2</t>
  </si>
  <si>
    <t>Nettoiement de la voirie et des espaces verts</t>
  </si>
  <si>
    <t>Elagage des parties basses des arbres</t>
  </si>
  <si>
    <t>Entretien des terrasses du Tour niveau 4 et FEH</t>
  </si>
  <si>
    <t>Entretien des terrasses végétalisées du BIO, LPA et FEH</t>
  </si>
  <si>
    <t>Cuisine centrale Site normandial
3, avenue du pays de Caen, COLOMBELLES</t>
  </si>
  <si>
    <r>
      <rPr>
        <sz val="10"/>
        <rFont val="Arial"/>
        <family val="2"/>
      </rPr>
      <t>RPA la Charité, 53 boulevard de la Charité,
CAEN</t>
    </r>
  </si>
  <si>
    <t>Couvrechef, rue des compagnons,
CAEN</t>
  </si>
  <si>
    <t>Entretien des pieds d'arbres/arbustes</t>
  </si>
  <si>
    <t>25ml</t>
  </si>
  <si>
    <t xml:space="preserve">Ramassage des feuilles </t>
  </si>
  <si>
    <t>Taille des haies (massifs arbustifs de mélange d'arbustes et de graminés)</t>
  </si>
  <si>
    <t>Broyage jachère</t>
  </si>
  <si>
    <t>Montant TTC annuel</t>
  </si>
  <si>
    <t>DQE - LOT 12</t>
  </si>
  <si>
    <t>IDENTITE DU SOUMISSIONNAIRE</t>
  </si>
  <si>
    <r>
      <t>Nom</t>
    </r>
    <r>
      <rPr>
        <sz val="10"/>
        <rFont val="Arial"/>
        <family val="2"/>
      </rPr>
      <t xml:space="preserve"> :</t>
    </r>
  </si>
  <si>
    <r>
      <t>Adresse</t>
    </r>
    <r>
      <rPr>
        <sz val="10"/>
        <rFont val="Arial"/>
        <family val="2"/>
      </rPr>
      <t xml:space="preserve"> : </t>
    </r>
  </si>
  <si>
    <t>N° de Tél. :</t>
  </si>
  <si>
    <t>N° de Fax :</t>
  </si>
  <si>
    <t>CHU plateau Cote de Nacre</t>
  </si>
  <si>
    <t>EPSM zone CAEN</t>
  </si>
  <si>
    <t>CHU autres sites</t>
  </si>
  <si>
    <t>Cote Fleurie</t>
  </si>
  <si>
    <t>Aunay-Vire</t>
  </si>
  <si>
    <t>Bayeux</t>
  </si>
  <si>
    <t>Lisieux</t>
  </si>
  <si>
    <t>Pont l'Eveque</t>
  </si>
  <si>
    <t>Vimoutiers</t>
  </si>
  <si>
    <t>Falaise</t>
  </si>
  <si>
    <t>Argentan</t>
  </si>
  <si>
    <t>Prestations ponctuelles pour les 8 établissements du GHT Normandie Centre</t>
  </si>
  <si>
    <t>GHT</t>
  </si>
  <si>
    <t>Prix HT</t>
  </si>
  <si>
    <t xml:space="preserve"> Prix TTC </t>
  </si>
  <si>
    <t>Forfait de déplacement aller-retour</t>
  </si>
  <si>
    <t>surface &lt;300 m²</t>
  </si>
  <si>
    <t>surface 300 m² à 1000 m²</t>
  </si>
  <si>
    <t>surface  1000 m² à 5000 m²</t>
  </si>
  <si>
    <t>surface &gt; à 5000 m²</t>
  </si>
  <si>
    <t>FREQUENCE ANNUELLE ESTIMATIVE (4 passages par semaine)</t>
  </si>
  <si>
    <t>surface &lt;100 m²</t>
  </si>
  <si>
    <t>surface 100 m² à 1000 m²</t>
  </si>
  <si>
    <t>surface &gt; à 1000 m²</t>
  </si>
  <si>
    <t>Debroussaillage</t>
  </si>
  <si>
    <t xml:space="preserve">Fauchage </t>
  </si>
  <si>
    <t>Desherbage</t>
  </si>
  <si>
    <t>Ramassage de feuilles</t>
  </si>
  <si>
    <t>Nettoiement des voiries</t>
  </si>
  <si>
    <t>nettoiement des parkings</t>
  </si>
  <si>
    <t>Elagage d'un arbre de 2 à 5 mètres - entretien ou eclaircissage</t>
  </si>
  <si>
    <t>Elagage d'un arbre de 6 à 10 mètres - entretien ou eclaircissage</t>
  </si>
  <si>
    <t>Elagage d'un arbre de 11 à 15 mètres - entretien ou eclaircissage</t>
  </si>
  <si>
    <t>arbre de 2 à 5 mètres</t>
  </si>
  <si>
    <t>arbre de 6 à 10 mètres</t>
  </si>
  <si>
    <t>arbre de 11 à 15 mètres</t>
  </si>
  <si>
    <t>Abattage d'un arbre (hauteur inférieure ou égale à 5 mètres) et évacuation du site comprenant  : 
(prestation rénumérée à l'unité par abattage d'arbres)</t>
  </si>
  <si>
    <t xml:space="preserve">abattage, et découpage avec évacuation du gros bois; </t>
  </si>
  <si>
    <t>mise en place du matériel et du personnel nécessaires à la bonne réalisation des prestations</t>
  </si>
  <si>
    <t>chargement et l'évacuation des branchages, du bois en centre de recyclage</t>
  </si>
  <si>
    <t>passage du souffleur pour enlever les produits de coupe des trottoirs et de la chaussées, le nettoyage du site et toutes sujetions</t>
  </si>
  <si>
    <t>Abattage d'un arbre (hauteur supérieure à 5 mètres) et évacuation du site comprenant : 
(prestation rénumérée à l'unité par abattage d'arbres)</t>
  </si>
  <si>
    <t>dessouchage d'arbres avec evacuation de la souche</t>
  </si>
  <si>
    <t>nettoyage du site et toutes sujetions</t>
  </si>
  <si>
    <r>
      <t xml:space="preserve">Dessouchage d'arbres diametre &gt; à 40 cm comprenant : 
</t>
    </r>
    <r>
      <rPr>
        <sz val="11"/>
        <color theme="1"/>
        <rFont val="Calibri"/>
        <family val="2"/>
        <scheme val="minor"/>
      </rPr>
      <t>(prestation rénumérée à l'unité par dessouchage d'arbres)</t>
    </r>
  </si>
  <si>
    <r>
      <t xml:space="preserve">Dessouchage d'arbres diametre &lt; ou = à 40 cm comprenant : </t>
    </r>
    <r>
      <rPr>
        <sz val="11"/>
        <color theme="1"/>
        <rFont val="Calibri"/>
        <family val="2"/>
        <scheme val="minor"/>
      </rPr>
      <t xml:space="preserve">
(prestation rénumérée à l'unité par dessouchage d'arbres)</t>
    </r>
  </si>
  <si>
    <t>SURFACE</t>
  </si>
  <si>
    <t>Broyage zone de compensation humide</t>
  </si>
  <si>
    <t>EHPAD SAINT JOSEPH, Allée André Malraux,  SAINT-PIERRE-EN-AUGE</t>
  </si>
  <si>
    <t>Entretien des pots d'arbustes (entrées bâtiments+ hall d'accueil FEH)</t>
  </si>
  <si>
    <t>CHU - Avenue de la côte de Nacre, CAEN (SESAMS inclus)</t>
  </si>
  <si>
    <r>
      <rPr>
        <b/>
        <sz val="11"/>
        <color theme="1"/>
        <rFont val="Calibri"/>
        <family val="2"/>
        <scheme val="minor"/>
      </rPr>
      <t>Tonte des pelouses</t>
    </r>
    <r>
      <rPr>
        <sz val="11"/>
        <color theme="1"/>
        <rFont val="Calibri"/>
        <family val="2"/>
        <scheme val="minor"/>
      </rPr>
      <t xml:space="preserve">
Ce prix rémunère les prestations ci-après :
- la tonte de toutes les surfaces gazonnées avec du matériel adapté
- la réalisation des découpes de pelouses en bordures d'allée, de clôtures, de bâtiments et de massifs
- le ramassage et l'évacuation des déchets de tonte</t>
    </r>
  </si>
  <si>
    <r>
      <rPr>
        <b/>
        <sz val="11"/>
        <color theme="1"/>
        <rFont val="Calibri"/>
        <family val="2"/>
        <scheme val="minor"/>
      </rPr>
      <t>Remise en état de pelouse</t>
    </r>
    <r>
      <rPr>
        <sz val="11"/>
        <color theme="1"/>
        <rFont val="Calibri"/>
        <family val="2"/>
        <scheme val="minor"/>
      </rPr>
      <t xml:space="preserve">
Ce prix rémunère les prestations ci-après :
- le bêchage des zones clairsemées ou endommagées
- la fertilisation par épandage d’engrais
- le réglage de la planéité du sol 
- le semis sur toute la surface
- le roulage sur toute la surface
- le premier arrosage</t>
    </r>
  </si>
  <si>
    <r>
      <rPr>
        <b/>
        <sz val="11"/>
        <color theme="1"/>
        <rFont val="Calibri"/>
        <family val="2"/>
        <scheme val="minor"/>
      </rPr>
      <t>Travaux de débroussaillage généraux</t>
    </r>
    <r>
      <rPr>
        <sz val="11"/>
        <color theme="1"/>
        <rFont val="Calibri"/>
        <family val="2"/>
        <scheme val="minor"/>
      </rPr>
      <t xml:space="preserve">
Ce prix rémunère les prestations ci-après :
- le débroussaillage de terrains en friche
- le ramassage et l’évacuation des déchets végétaux</t>
    </r>
  </si>
  <si>
    <t>Taille des haies</t>
  </si>
  <si>
    <t xml:space="preserve"> &lt; ou = à 1,60m deux faces et dessus</t>
  </si>
  <si>
    <t>&lt; ou = à 1,60m une face et dessus</t>
  </si>
  <si>
    <t>&gt; à 1,60m deux faces et dessus</t>
  </si>
  <si>
    <t>&gt; à 1,60m une face et dessus</t>
  </si>
  <si>
    <t>DECOMPOSITION DES PRIX FORFAITAIRES</t>
  </si>
  <si>
    <t>Prix unitaire HT</t>
  </si>
  <si>
    <t>Prix unitaire TTC</t>
  </si>
  <si>
    <r>
      <rPr>
        <b/>
        <sz val="12"/>
        <color theme="1"/>
        <rFont val="Calibri"/>
        <family val="2"/>
        <scheme val="minor"/>
      </rPr>
      <t>Lot 1 - EPSM de Caen</t>
    </r>
    <r>
      <rPr>
        <sz val="12"/>
        <color theme="1"/>
        <rFont val="Calibri"/>
        <family val="2"/>
        <scheme val="minor"/>
      </rPr>
      <t xml:space="preserve"> : zone de Caen et sa proche banlieue</t>
    </r>
  </si>
  <si>
    <t>CHU - Avenue de la Côte de Nacre, CAEN (SESAMS inclu)</t>
  </si>
  <si>
    <t xml:space="preserve">Appel d'offres ouvert n°2025072 : Prestations d'entretien des espaces verts et de nettoiement de la voirie </t>
  </si>
  <si>
    <t xml:space="preserve">Pose de paillage </t>
  </si>
  <si>
    <t>Entretien annuel de paillage (avec rajout de copeaux et changement toile si besoin)</t>
  </si>
  <si>
    <r>
      <t xml:space="preserve">Abattage d'un arbre (hauteur supérieure à 5 mètres) et évacuation du site comprenant : 
</t>
    </r>
    <r>
      <rPr>
        <sz val="11"/>
        <color theme="1"/>
        <rFont val="Calibri"/>
        <family val="2"/>
        <scheme val="minor"/>
      </rPr>
      <t>(prestation rénumérée à l'unité par abattage d'arbres)</t>
    </r>
  </si>
  <si>
    <t>Elagage d'un arbre de 2 à 5 mètres - entretien ou éclaircissage</t>
  </si>
  <si>
    <t>Elagage d'un arbre de 6 à 10 mètres - entretien ou éclaircissage</t>
  </si>
  <si>
    <t>Elagage d'un arbre de 11 à 15 mètres - entretien ou éclaircissage</t>
  </si>
  <si>
    <t>Nettoiement des parkings</t>
  </si>
  <si>
    <t>Désherbage</t>
  </si>
  <si>
    <t>Bordereau de Prix Unitaires</t>
  </si>
  <si>
    <r>
      <rPr>
        <b/>
        <sz val="12"/>
        <color theme="1"/>
        <rFont val="Calibri"/>
        <family val="2"/>
        <scheme val="minor"/>
      </rPr>
      <t>Lot 2 - CHU de Caen + Sesams</t>
    </r>
    <r>
      <rPr>
        <sz val="12"/>
        <color theme="1"/>
        <rFont val="Calibri"/>
        <family val="2"/>
        <scheme val="minor"/>
      </rPr>
      <t xml:space="preserve"> : site de l'hopital Côte de Nacre</t>
    </r>
  </si>
  <si>
    <r>
      <rPr>
        <b/>
        <sz val="12"/>
        <color theme="1"/>
        <rFont val="Calibri"/>
        <family val="2"/>
        <scheme val="minor"/>
      </rPr>
      <t>Lot 4 - Zone de la Côte Fleurie</t>
    </r>
    <r>
      <rPr>
        <sz val="12"/>
        <color theme="1"/>
        <rFont val="Calibri"/>
        <family val="2"/>
        <scheme val="minor"/>
      </rPr>
      <t xml:space="preserve"> : Sites de l'EPSM de Caen (Dives-sur-Mer, Lisieux et Equemauville) et sites du CH Côte Fleurie (Cricqueboeuf, Equemauville, Trouville/mer et Honfleur)</t>
    </r>
  </si>
  <si>
    <r>
      <rPr>
        <b/>
        <sz val="12"/>
        <color theme="1"/>
        <rFont val="Calibri"/>
        <family val="2"/>
        <scheme val="minor"/>
      </rPr>
      <t>Lot 5 - Zone Ouest de Caen</t>
    </r>
    <r>
      <rPr>
        <sz val="12"/>
        <color theme="1"/>
        <rFont val="Calibri"/>
        <family val="2"/>
        <scheme val="minor"/>
      </rPr>
      <t xml:space="preserve"> : sites de l'EPSM (Vire) et CH Aunay-Bayeux - sites de Bayeux</t>
    </r>
  </si>
  <si>
    <r>
      <rPr>
        <b/>
        <sz val="12"/>
        <color theme="1"/>
        <rFont val="Calibri"/>
        <family val="2"/>
        <scheme val="minor"/>
      </rPr>
      <t>Lot 6 - Zone Ouest de Caen</t>
    </r>
    <r>
      <rPr>
        <sz val="12"/>
        <color theme="1"/>
        <rFont val="Calibri"/>
        <family val="2"/>
        <scheme val="minor"/>
      </rPr>
      <t xml:space="preserve"> :  CH Aunay-Bayeux - sites de Bayeux</t>
    </r>
  </si>
  <si>
    <r>
      <rPr>
        <b/>
        <sz val="12"/>
        <color theme="1"/>
        <rFont val="Calibri"/>
        <family val="2"/>
        <scheme val="minor"/>
      </rPr>
      <t>Lot 7</t>
    </r>
    <r>
      <rPr>
        <sz val="12"/>
        <color theme="1"/>
        <rFont val="Calibri"/>
        <family val="2"/>
        <scheme val="minor"/>
      </rPr>
      <t xml:space="preserve"> : Sites du CH de Lisieux </t>
    </r>
  </si>
  <si>
    <r>
      <rPr>
        <b/>
        <sz val="12"/>
        <color theme="1"/>
        <rFont val="Calibri"/>
        <family val="2"/>
        <scheme val="minor"/>
      </rPr>
      <t>Lot 8</t>
    </r>
    <r>
      <rPr>
        <sz val="12"/>
        <color theme="1"/>
        <rFont val="Calibri"/>
        <family val="2"/>
        <scheme val="minor"/>
      </rPr>
      <t xml:space="preserve"> : CH de Vimoutiers</t>
    </r>
  </si>
  <si>
    <r>
      <rPr>
        <b/>
        <sz val="12"/>
        <color theme="1"/>
        <rFont val="Calibri"/>
        <family val="2"/>
        <scheme val="minor"/>
      </rPr>
      <t>Lot 9</t>
    </r>
    <r>
      <rPr>
        <sz val="12"/>
        <color theme="1"/>
        <rFont val="Calibri"/>
        <family val="2"/>
        <scheme val="minor"/>
      </rPr>
      <t xml:space="preserve"> : Sites du CH de Falaise</t>
    </r>
  </si>
  <si>
    <r>
      <rPr>
        <b/>
        <sz val="12"/>
        <color theme="1"/>
        <rFont val="Calibri"/>
        <family val="2"/>
        <scheme val="minor"/>
      </rPr>
      <t>Lot 10 - Nettoiement de la voirie du CHU Caen + SESAMS</t>
    </r>
    <r>
      <rPr>
        <sz val="12"/>
        <color theme="1"/>
        <rFont val="Calibri"/>
        <family val="2"/>
        <scheme val="minor"/>
      </rPr>
      <t xml:space="preserve"> : Site Côte de Nacre Voirie</t>
    </r>
  </si>
  <si>
    <r>
      <rPr>
        <b/>
        <sz val="12"/>
        <color theme="1"/>
        <rFont val="Calibri"/>
        <family val="2"/>
        <scheme val="minor"/>
      </rPr>
      <t>Lot 11</t>
    </r>
    <r>
      <rPr>
        <sz val="12"/>
        <color theme="1"/>
        <rFont val="Calibri"/>
        <family val="2"/>
        <scheme val="minor"/>
      </rPr>
      <t xml:space="preserve"> : Prestations ponctuelles pour les 9 établissements du GHT Normandie Centre</t>
    </r>
  </si>
  <si>
    <t>COUT TOTAL FORFAITAIRE ANNUEL (en euros TTC)</t>
  </si>
  <si>
    <r>
      <rPr>
        <b/>
        <sz val="12"/>
        <color theme="1"/>
        <rFont val="Calibri"/>
        <family val="2"/>
        <scheme val="minor"/>
      </rPr>
      <t xml:space="preserve">Lot 3 - CHU de Caen </t>
    </r>
    <r>
      <rPr>
        <sz val="12"/>
        <color theme="1"/>
        <rFont val="Calibri"/>
        <family val="2"/>
        <scheme val="minor"/>
      </rPr>
      <t xml:space="preserve">: sites du CHR Clémenceau, de la Résidence pour personnes âgées (RPA) et de la cuisine centrale (UCP) à Colombelles, du site Couvrechef de St Contest </t>
    </r>
  </si>
  <si>
    <r>
      <rPr>
        <i/>
        <sz val="11"/>
        <color rgb="FFFF0000"/>
        <rFont val="Calibri"/>
        <family val="2"/>
        <scheme val="minor"/>
      </rPr>
      <t xml:space="preserve">* </t>
    </r>
    <r>
      <rPr>
        <i/>
        <sz val="11"/>
        <color theme="1"/>
        <rFont val="Calibri"/>
        <family val="2"/>
        <scheme val="minor"/>
      </rPr>
      <t>Correspondant au coût à l'unité multiplié par la fréquence envisagée dans l'annexe 1 du CCTP</t>
    </r>
  </si>
  <si>
    <t>CHR Clémenceau, avenue Clémenceau,</t>
  </si>
  <si>
    <t>CHCF Site ancien EHPAD 18 chemin des monts 14600 HONFLEUR</t>
  </si>
  <si>
    <t xml:space="preserve">CHCF Site Falaise du Butin cours jean de vienne 14600 FONFLEUR </t>
  </si>
  <si>
    <t>Abattage et découpage avec évacuation du gros bois</t>
  </si>
  <si>
    <t>Mise en place du matériel et du personnel nécessaires à la bonne réalisation des prestations</t>
  </si>
  <si>
    <t>Chargement et l'évacuation des branchages, du bois en centre de recyclage</t>
  </si>
  <si>
    <t>Passage du souffleur pour enlever les produits de coupe des trottoirs et de la chaussée, le nettoyage du site et toutes sujétions</t>
  </si>
  <si>
    <t xml:space="preserve">Abattage et découpage avec évacuation du gros bois </t>
  </si>
  <si>
    <t>Dessouchage d'arbres avec évacuation de la souche</t>
  </si>
  <si>
    <t>Chargement et évacuation des branchages, du bois en centre de recyclage</t>
  </si>
  <si>
    <t>Nettoyage du site et toutes sujétions</t>
  </si>
  <si>
    <t>Unité</t>
  </si>
  <si>
    <t>Mise en place initiale avec pose de toile et de copeaux</t>
  </si>
  <si>
    <t>Rajout de copeaux et changement toile suivant besoin</t>
  </si>
  <si>
    <r>
      <t xml:space="preserve">Abattage d'un arbre (hauteur inférieure ou égale à 5 mètres) et évacuation du site comprenant  : 
</t>
    </r>
    <r>
      <rPr>
        <sz val="11"/>
        <color theme="1"/>
        <rFont val="Calibri"/>
        <family val="2"/>
        <scheme val="minor"/>
      </rPr>
      <t>(prestation rémunérée à l'unité par abattage d'arbres)</t>
    </r>
  </si>
  <si>
    <r>
      <t xml:space="preserve">Dessouchage d'arbres diamètre &lt; ou = à 40 cm comprenant : </t>
    </r>
    <r>
      <rPr>
        <sz val="11"/>
        <color theme="1"/>
        <rFont val="Calibri"/>
        <family val="2"/>
        <scheme val="minor"/>
      </rPr>
      <t xml:space="preserve">
(prestation rénumérée à l'unité par dessouchage d'arbres)</t>
    </r>
  </si>
  <si>
    <r>
      <t xml:space="preserve">Dessouchage d'arbres diamètre &gt; à 40 cm comprenant : 
</t>
    </r>
    <r>
      <rPr>
        <sz val="11"/>
        <color theme="1"/>
        <rFont val="Calibri"/>
        <family val="2"/>
        <scheme val="minor"/>
      </rPr>
      <t>(prestation rénumérée à l'unité par dessouchage d'arbres)</t>
    </r>
  </si>
  <si>
    <t>Entretien d'un bassin de rétention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</si>
</sst>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i/>
      <sz val="11"/>
      <color theme="9" tint="-0.499984740745262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.5"/>
      <name val="Arial"/>
      <family val="2"/>
    </font>
    <font>
      <sz val="9.5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8.5"/>
      <color rgb="FF000000"/>
      <name val="Arial"/>
      <family val="2"/>
    </font>
    <font>
      <i/>
      <sz val="8.5"/>
      <name val="Calibri"/>
      <family val="2"/>
    </font>
    <font>
      <b/>
      <sz val="11"/>
      <color rgb="FFFF0000"/>
      <name val="Calibri"/>
      <family val="2"/>
      <scheme val="minor"/>
    </font>
    <font>
      <u/>
      <sz val="10"/>
      <name val="Arial"/>
      <family val="2"/>
    </font>
    <font>
      <sz val="10"/>
      <color rgb="FFFF0000"/>
      <name val="Arial"/>
      <family val="2"/>
    </font>
    <font>
      <b/>
      <sz val="10"/>
      <color rgb="FF000000"/>
      <name val="Arial"/>
      <family val="2"/>
    </font>
    <font>
      <i/>
      <sz val="11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AEDF2"/>
      </patternFill>
    </fill>
    <fill>
      <patternFill patternType="solid">
        <fgColor rgb="FFC4D8F0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44" fontId="19" fillId="0" borderId="0" applyFont="0" applyFill="0" applyBorder="0" applyAlignment="0" applyProtection="0"/>
    <xf numFmtId="0" fontId="23" fillId="0" borderId="0"/>
  </cellStyleXfs>
  <cellXfs count="613">
    <xf numFmtId="0" fontId="0" fillId="0" borderId="0" xfId="0"/>
    <xf numFmtId="0" fontId="0" fillId="0" borderId="3" xfId="0" applyBorder="1"/>
    <xf numFmtId="0" fontId="0" fillId="3" borderId="1" xfId="0" applyFill="1" applyBorder="1"/>
    <xf numFmtId="0" fontId="0" fillId="0" borderId="2" xfId="0" applyBorder="1"/>
    <xf numFmtId="0" fontId="0" fillId="0" borderId="0" xfId="0" applyBorder="1" applyAlignment="1">
      <alignment wrapText="1"/>
    </xf>
    <xf numFmtId="0" fontId="0" fillId="0" borderId="0" xfId="0" applyFill="1" applyBorder="1"/>
    <xf numFmtId="0" fontId="0" fillId="0" borderId="5" xfId="0" applyFill="1" applyBorder="1"/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3" borderId="3" xfId="0" applyFill="1" applyBorder="1" applyAlignment="1">
      <alignment wrapText="1"/>
    </xf>
    <xf numFmtId="0" fontId="0" fillId="0" borderId="0" xfId="0" applyAlignment="1">
      <alignment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2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/>
    <xf numFmtId="0" fontId="0" fillId="0" borderId="0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3" borderId="1" xfId="0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4" fillId="0" borderId="5" xfId="0" quotePrefix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2" xfId="0" applyFill="1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vertical="center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wrapText="1"/>
    </xf>
    <xf numFmtId="0" fontId="0" fillId="0" borderId="5" xfId="0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3" xfId="0" applyFill="1" applyBorder="1" applyAlignment="1">
      <alignment horizont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13" fillId="0" borderId="0" xfId="0" applyFont="1" applyAlignment="1">
      <alignment wrapText="1"/>
    </xf>
    <xf numFmtId="0" fontId="0" fillId="11" borderId="0" xfId="0" applyFill="1" applyBorder="1" applyAlignment="1">
      <alignment horizontal="center"/>
    </xf>
    <xf numFmtId="0" fontId="0" fillId="11" borderId="0" xfId="0" applyFill="1" applyBorder="1"/>
    <xf numFmtId="0" fontId="0" fillId="11" borderId="0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12" borderId="11" xfId="0" applyFont="1" applyFill="1" applyBorder="1" applyAlignment="1">
      <alignment horizontal="center" vertical="center" wrapText="1"/>
    </xf>
    <xf numFmtId="0" fontId="1" fillId="13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0" borderId="17" xfId="0" applyFill="1" applyBorder="1" applyAlignment="1">
      <alignment horizontal="center"/>
    </xf>
    <xf numFmtId="0" fontId="0" fillId="12" borderId="0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9" fillId="12" borderId="0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0" fillId="12" borderId="0" xfId="0" applyFont="1" applyFill="1" applyBorder="1" applyAlignment="1">
      <alignment horizontal="center" vertical="center" wrapText="1"/>
    </xf>
    <xf numFmtId="0" fontId="0" fillId="13" borderId="0" xfId="0" applyFill="1" applyBorder="1" applyAlignment="1">
      <alignment horizontal="center" vertical="center"/>
    </xf>
    <xf numFmtId="0" fontId="1" fillId="12" borderId="9" xfId="0" applyFont="1" applyFill="1" applyBorder="1" applyAlignment="1">
      <alignment horizontal="center" vertical="center" wrapText="1"/>
    </xf>
    <xf numFmtId="0" fontId="1" fillId="14" borderId="11" xfId="0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wrapText="1"/>
    </xf>
    <xf numFmtId="0" fontId="0" fillId="14" borderId="2" xfId="0" applyFill="1" applyBorder="1" applyAlignment="1">
      <alignment horizontal="center" wrapText="1"/>
    </xf>
    <xf numFmtId="164" fontId="0" fillId="0" borderId="19" xfId="0" applyNumberFormat="1" applyFill="1" applyBorder="1" applyAlignment="1">
      <alignment horizontal="center"/>
    </xf>
    <xf numFmtId="164" fontId="0" fillId="0" borderId="20" xfId="0" applyNumberFormat="1" applyFill="1" applyBorder="1" applyAlignment="1">
      <alignment horizontal="center"/>
    </xf>
    <xf numFmtId="0" fontId="0" fillId="12" borderId="0" xfId="0" applyFill="1" applyBorder="1" applyAlignment="1">
      <alignment horizontal="center" vertical="center" wrapText="1"/>
    </xf>
    <xf numFmtId="164" fontId="0" fillId="0" borderId="21" xfId="0" applyNumberFormat="1" applyFill="1" applyBorder="1" applyAlignment="1">
      <alignment horizontal="center"/>
    </xf>
    <xf numFmtId="164" fontId="0" fillId="0" borderId="22" xfId="0" applyNumberFormat="1" applyFill="1" applyBorder="1" applyAlignment="1">
      <alignment horizontal="center"/>
    </xf>
    <xf numFmtId="0" fontId="9" fillId="14" borderId="0" xfId="0" applyFont="1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14" borderId="0" xfId="0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164" fontId="3" fillId="0" borderId="7" xfId="0" applyNumberFormat="1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164" fontId="1" fillId="5" borderId="8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164" fontId="0" fillId="0" borderId="23" xfId="0" applyNumberFormat="1" applyFill="1" applyBorder="1"/>
    <xf numFmtId="164" fontId="0" fillId="0" borderId="24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/>
    <xf numFmtId="164" fontId="18" fillId="0" borderId="0" xfId="0" applyNumberFormat="1" applyFont="1"/>
    <xf numFmtId="164" fontId="0" fillId="0" borderId="0" xfId="0" applyNumberFormat="1"/>
    <xf numFmtId="0" fontId="3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2" fillId="10" borderId="25" xfId="0" applyFont="1" applyFill="1" applyBorder="1" applyAlignment="1">
      <alignment horizontal="center" vertical="center" wrapText="1"/>
    </xf>
    <xf numFmtId="3" fontId="10" fillId="10" borderId="26" xfId="0" applyNumberFormat="1" applyFont="1" applyFill="1" applyBorder="1" applyAlignment="1">
      <alignment horizontal="center" wrapText="1"/>
    </xf>
    <xf numFmtId="3" fontId="10" fillId="10" borderId="26" xfId="0" applyNumberFormat="1" applyFont="1" applyFill="1" applyBorder="1" applyAlignment="1">
      <alignment horizontal="center" vertical="center" wrapText="1"/>
    </xf>
    <xf numFmtId="0" fontId="10" fillId="10" borderId="26" xfId="0" applyFont="1" applyFill="1" applyBorder="1" applyAlignment="1">
      <alignment horizontal="center" vertical="center" wrapText="1"/>
    </xf>
    <xf numFmtId="0" fontId="10" fillId="10" borderId="0" xfId="0" applyFont="1" applyFill="1" applyAlignment="1">
      <alignment wrapText="1"/>
    </xf>
    <xf numFmtId="0" fontId="2" fillId="10" borderId="8" xfId="0" applyFont="1" applyFill="1" applyBorder="1" applyAlignment="1">
      <alignment horizontal="center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2" fillId="10" borderId="28" xfId="0" applyFont="1" applyFill="1" applyBorder="1" applyAlignment="1">
      <alignment horizontal="center" vertical="center" wrapText="1"/>
    </xf>
    <xf numFmtId="0" fontId="2" fillId="10" borderId="29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wrapText="1"/>
    </xf>
    <xf numFmtId="0" fontId="10" fillId="10" borderId="26" xfId="0" applyFont="1" applyFill="1" applyBorder="1"/>
    <xf numFmtId="0" fontId="10" fillId="10" borderId="26" xfId="0" applyFont="1" applyFill="1" applyBorder="1" applyAlignment="1">
      <alignment horizontal="center" wrapText="1"/>
    </xf>
    <xf numFmtId="44" fontId="10" fillId="10" borderId="30" xfId="1" applyFont="1" applyFill="1" applyBorder="1" applyAlignment="1">
      <alignment wrapText="1"/>
    </xf>
    <xf numFmtId="44" fontId="10" fillId="10" borderId="31" xfId="1" applyFont="1" applyFill="1" applyBorder="1" applyAlignment="1">
      <alignment wrapText="1"/>
    </xf>
    <xf numFmtId="0" fontId="2" fillId="10" borderId="3" xfId="0" applyFont="1" applyFill="1" applyBorder="1" applyAlignment="1">
      <alignment horizontal="center" vertical="center" wrapText="1"/>
    </xf>
    <xf numFmtId="0" fontId="10" fillId="10" borderId="26" xfId="0" applyFont="1" applyFill="1" applyBorder="1" applyAlignment="1">
      <alignment wrapText="1"/>
    </xf>
    <xf numFmtId="0" fontId="0" fillId="10" borderId="0" xfId="0" applyFill="1" applyAlignment="1">
      <alignment wrapText="1"/>
    </xf>
    <xf numFmtId="44" fontId="10" fillId="10" borderId="31" xfId="0" applyNumberFormat="1" applyFont="1" applyFill="1" applyBorder="1" applyAlignment="1">
      <alignment wrapText="1"/>
    </xf>
    <xf numFmtId="0" fontId="10" fillId="10" borderId="31" xfId="0" applyFont="1" applyFill="1" applyBorder="1" applyAlignment="1">
      <alignment wrapText="1"/>
    </xf>
    <xf numFmtId="0" fontId="2" fillId="10" borderId="4" xfId="0" applyFont="1" applyFill="1" applyBorder="1" applyAlignment="1">
      <alignment horizontal="center" vertical="center" wrapText="1"/>
    </xf>
    <xf numFmtId="0" fontId="10" fillId="10" borderId="32" xfId="0" applyFont="1" applyFill="1" applyBorder="1" applyAlignment="1">
      <alignment wrapText="1"/>
    </xf>
    <xf numFmtId="0" fontId="10" fillId="10" borderId="32" xfId="0" applyFont="1" applyFill="1" applyBorder="1" applyAlignment="1">
      <alignment horizontal="center" vertical="center" wrapText="1"/>
    </xf>
    <xf numFmtId="44" fontId="10" fillId="10" borderId="33" xfId="1" applyFont="1" applyFill="1" applyBorder="1" applyAlignment="1">
      <alignment wrapText="1"/>
    </xf>
    <xf numFmtId="44" fontId="10" fillId="10" borderId="34" xfId="0" applyNumberFormat="1" applyFont="1" applyFill="1" applyBorder="1" applyAlignment="1">
      <alignment wrapText="1"/>
    </xf>
    <xf numFmtId="0" fontId="10" fillId="10" borderId="0" xfId="0" applyFont="1" applyFill="1" applyBorder="1" applyAlignment="1">
      <alignment horizontal="right"/>
    </xf>
    <xf numFmtId="0" fontId="10" fillId="10" borderId="0" xfId="0" applyFont="1" applyFill="1" applyBorder="1" applyAlignment="1">
      <alignment horizontal="center"/>
    </xf>
    <xf numFmtId="0" fontId="10" fillId="10" borderId="0" xfId="0" applyFont="1" applyFill="1" applyBorder="1" applyAlignment="1">
      <alignment wrapText="1"/>
    </xf>
    <xf numFmtId="44" fontId="2" fillId="10" borderId="0" xfId="0" applyNumberFormat="1" applyFont="1" applyFill="1" applyAlignment="1">
      <alignment horizontal="center" wrapText="1"/>
    </xf>
    <xf numFmtId="44" fontId="10" fillId="10" borderId="0" xfId="0" applyNumberFormat="1" applyFont="1" applyFill="1" applyAlignment="1">
      <alignment wrapText="1"/>
    </xf>
    <xf numFmtId="0" fontId="13" fillId="0" borderId="0" xfId="0" applyFont="1" applyAlignment="1">
      <alignment horizontal="center" wrapText="1"/>
    </xf>
    <xf numFmtId="0" fontId="1" fillId="2" borderId="0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10" borderId="3" xfId="0" applyFill="1" applyBorder="1"/>
    <xf numFmtId="0" fontId="0" fillId="0" borderId="18" xfId="0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4" fillId="0" borderId="0" xfId="2" applyFont="1" applyFill="1" applyBorder="1" applyAlignment="1">
      <alignment horizontal="left" vertical="top"/>
    </xf>
    <xf numFmtId="0" fontId="23" fillId="0" borderId="0" xfId="2" applyFill="1" applyBorder="1" applyAlignment="1">
      <alignment horizontal="left" vertical="top"/>
    </xf>
    <xf numFmtId="0" fontId="23" fillId="0" borderId="0" xfId="2" applyFill="1" applyBorder="1" applyAlignment="1">
      <alignment horizontal="center" vertical="center"/>
    </xf>
    <xf numFmtId="1" fontId="24" fillId="0" borderId="0" xfId="2" applyNumberFormat="1" applyFont="1" applyFill="1" applyBorder="1" applyAlignment="1">
      <alignment horizontal="center" vertical="top" shrinkToFit="1"/>
    </xf>
    <xf numFmtId="0" fontId="29" fillId="0" borderId="0" xfId="2" applyFont="1" applyFill="1" applyBorder="1" applyAlignment="1">
      <alignment horizontal="center" vertical="top" wrapText="1"/>
    </xf>
    <xf numFmtId="0" fontId="24" fillId="0" borderId="0" xfId="2" applyFont="1" applyFill="1" applyBorder="1" applyAlignment="1">
      <alignment horizontal="center" vertical="center" wrapText="1"/>
    </xf>
    <xf numFmtId="0" fontId="24" fillId="0" borderId="0" xfId="2" applyFont="1" applyFill="1" applyBorder="1" applyAlignment="1">
      <alignment horizontal="left" vertical="top" wrapText="1"/>
    </xf>
    <xf numFmtId="1" fontId="32" fillId="0" borderId="0" xfId="2" applyNumberFormat="1" applyFont="1" applyFill="1" applyBorder="1" applyAlignment="1">
      <alignment horizontal="center" vertical="top" shrinkToFit="1"/>
    </xf>
    <xf numFmtId="0" fontId="28" fillId="0" borderId="0" xfId="2" applyFont="1" applyFill="1" applyBorder="1" applyAlignment="1">
      <alignment horizontal="center" vertical="top" wrapText="1"/>
    </xf>
    <xf numFmtId="0" fontId="33" fillId="0" borderId="0" xfId="2" applyFont="1" applyFill="1" applyBorder="1" applyAlignment="1">
      <alignment horizontal="left" wrapText="1" indent="1"/>
    </xf>
    <xf numFmtId="0" fontId="29" fillId="0" borderId="0" xfId="2" applyFont="1" applyFill="1" applyBorder="1" applyAlignment="1">
      <alignment vertical="top" wrapText="1"/>
    </xf>
    <xf numFmtId="0" fontId="23" fillId="0" borderId="0" xfId="2" applyFill="1" applyBorder="1" applyAlignment="1">
      <alignment horizontal="center" vertical="top"/>
    </xf>
    <xf numFmtId="0" fontId="31" fillId="0" borderId="0" xfId="2" applyFont="1" applyFill="1" applyBorder="1" applyAlignment="1">
      <alignment horizontal="center" vertical="top" wrapText="1"/>
    </xf>
    <xf numFmtId="1" fontId="24" fillId="0" borderId="0" xfId="2" applyNumberFormat="1" applyFont="1" applyFill="1" applyBorder="1" applyAlignment="1">
      <alignment horizontal="center" vertical="center" shrinkToFit="1"/>
    </xf>
    <xf numFmtId="0" fontId="24" fillId="0" borderId="0" xfId="2" applyFont="1" applyFill="1" applyBorder="1" applyAlignment="1">
      <alignment vertical="top" wrapText="1"/>
    </xf>
    <xf numFmtId="0" fontId="24" fillId="0" borderId="0" xfId="2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6" fillId="0" borderId="0" xfId="2" applyFont="1" applyFill="1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29" fillId="0" borderId="0" xfId="2" applyFont="1" applyFill="1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7" fillId="15" borderId="37" xfId="2" applyFont="1" applyFill="1" applyBorder="1" applyAlignment="1">
      <alignment horizontal="center" vertical="center" wrapText="1"/>
    </xf>
    <xf numFmtId="0" fontId="28" fillId="16" borderId="38" xfId="2" applyFont="1" applyFill="1" applyBorder="1" applyAlignment="1">
      <alignment horizontal="left" vertical="top" wrapText="1"/>
    </xf>
    <xf numFmtId="0" fontId="29" fillId="0" borderId="5" xfId="2" applyFont="1" applyFill="1" applyBorder="1" applyAlignment="1">
      <alignment horizontal="center" vertical="top" wrapText="1"/>
    </xf>
    <xf numFmtId="0" fontId="24" fillId="0" borderId="17" xfId="2" applyFont="1" applyFill="1" applyBorder="1" applyAlignment="1">
      <alignment horizontal="left" vertical="top"/>
    </xf>
    <xf numFmtId="0" fontId="24" fillId="0" borderId="35" xfId="2" applyFont="1" applyFill="1" applyBorder="1" applyAlignment="1">
      <alignment horizontal="left" vertical="top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35" xfId="0" applyFill="1" applyBorder="1" applyAlignment="1">
      <alignment horizontal="center"/>
    </xf>
    <xf numFmtId="0" fontId="29" fillId="0" borderId="39" xfId="2" applyFont="1" applyFill="1" applyBorder="1" applyAlignment="1">
      <alignment horizontal="left" vertical="top" wrapText="1"/>
    </xf>
    <xf numFmtId="0" fontId="29" fillId="0" borderId="40" xfId="2" applyFont="1" applyFill="1" applyBorder="1" applyAlignment="1">
      <alignment horizontal="left" vertical="top" wrapText="1"/>
    </xf>
    <xf numFmtId="1" fontId="24" fillId="0" borderId="39" xfId="2" applyNumberFormat="1" applyFont="1" applyFill="1" applyBorder="1" applyAlignment="1">
      <alignment horizontal="center" vertical="top" shrinkToFit="1"/>
    </xf>
    <xf numFmtId="1" fontId="24" fillId="0" borderId="40" xfId="2" applyNumberFormat="1" applyFont="1" applyFill="1" applyBorder="1" applyAlignment="1">
      <alignment horizontal="center" vertical="top" shrinkToFit="1"/>
    </xf>
    <xf numFmtId="1" fontId="24" fillId="0" borderId="41" xfId="2" applyNumberFormat="1" applyFont="1" applyFill="1" applyBorder="1" applyAlignment="1">
      <alignment horizontal="center" vertical="top" shrinkToFit="1"/>
    </xf>
    <xf numFmtId="0" fontId="29" fillId="0" borderId="40" xfId="2" applyFont="1" applyFill="1" applyBorder="1" applyAlignment="1">
      <alignment horizontal="center" vertical="top" wrapText="1"/>
    </xf>
    <xf numFmtId="0" fontId="24" fillId="0" borderId="40" xfId="2" applyFont="1" applyFill="1" applyBorder="1" applyAlignment="1">
      <alignment horizontal="center" wrapText="1"/>
    </xf>
    <xf numFmtId="0" fontId="24" fillId="0" borderId="40" xfId="2" applyFont="1" applyFill="1" applyBorder="1" applyAlignment="1">
      <alignment horizontal="center" vertical="center" wrapText="1"/>
    </xf>
    <xf numFmtId="0" fontId="29" fillId="0" borderId="39" xfId="2" applyFont="1" applyFill="1" applyBorder="1" applyAlignment="1">
      <alignment horizontal="center" vertical="top" wrapText="1"/>
    </xf>
    <xf numFmtId="164" fontId="1" fillId="2" borderId="19" xfId="0" applyNumberFormat="1" applyFont="1" applyFill="1" applyBorder="1" applyAlignment="1">
      <alignment horizontal="center" vertical="center" wrapText="1"/>
    </xf>
    <xf numFmtId="0" fontId="24" fillId="0" borderId="39" xfId="2" applyFont="1" applyFill="1" applyBorder="1" applyAlignment="1">
      <alignment horizontal="left" vertical="top"/>
    </xf>
    <xf numFmtId="0" fontId="24" fillId="0" borderId="40" xfId="2" applyFont="1" applyFill="1" applyBorder="1" applyAlignment="1">
      <alignment horizontal="left" vertical="top"/>
    </xf>
    <xf numFmtId="44" fontId="24" fillId="0" borderId="39" xfId="2" applyNumberFormat="1" applyFont="1" applyFill="1" applyBorder="1" applyAlignment="1">
      <alignment horizontal="center" vertical="top"/>
    </xf>
    <xf numFmtId="44" fontId="24" fillId="0" borderId="40" xfId="2" applyNumberFormat="1" applyFont="1" applyFill="1" applyBorder="1" applyAlignment="1">
      <alignment horizontal="center" vertical="top"/>
    </xf>
    <xf numFmtId="0" fontId="27" fillId="15" borderId="1" xfId="2" applyFont="1" applyFill="1" applyBorder="1" applyAlignment="1">
      <alignment horizontal="center" vertical="center" wrapText="1"/>
    </xf>
    <xf numFmtId="0" fontId="27" fillId="15" borderId="42" xfId="2" applyFont="1" applyFill="1" applyBorder="1" applyAlignment="1">
      <alignment horizontal="center" vertical="center" wrapText="1"/>
    </xf>
    <xf numFmtId="0" fontId="29" fillId="0" borderId="43" xfId="2" applyFont="1" applyFill="1" applyBorder="1" applyAlignment="1">
      <alignment horizontal="left" vertical="top" wrapText="1"/>
    </xf>
    <xf numFmtId="1" fontId="24" fillId="0" borderId="43" xfId="2" applyNumberFormat="1" applyFont="1" applyFill="1" applyBorder="1" applyAlignment="1">
      <alignment horizontal="center" vertical="top" shrinkToFit="1"/>
    </xf>
    <xf numFmtId="0" fontId="29" fillId="0" borderId="43" xfId="2" applyFont="1" applyFill="1" applyBorder="1" applyAlignment="1">
      <alignment horizontal="center" vertical="top" wrapText="1"/>
    </xf>
    <xf numFmtId="0" fontId="24" fillId="0" borderId="43" xfId="2" applyFont="1" applyFill="1" applyBorder="1" applyAlignment="1">
      <alignment horizontal="left" vertical="top"/>
    </xf>
    <xf numFmtId="44" fontId="24" fillId="0" borderId="43" xfId="2" applyNumberFormat="1" applyFont="1" applyFill="1" applyBorder="1" applyAlignment="1">
      <alignment horizontal="center" vertical="top"/>
    </xf>
    <xf numFmtId="164" fontId="24" fillId="0" borderId="7" xfId="2" applyNumberFormat="1" applyFont="1" applyFill="1" applyBorder="1" applyAlignment="1">
      <alignment horizontal="center" vertical="center"/>
    </xf>
    <xf numFmtId="164" fontId="24" fillId="0" borderId="12" xfId="2" applyNumberFormat="1" applyFont="1" applyFill="1" applyBorder="1" applyAlignment="1">
      <alignment horizontal="center" vertical="center"/>
    </xf>
    <xf numFmtId="1" fontId="24" fillId="0" borderId="39" xfId="2" applyNumberFormat="1" applyFont="1" applyFill="1" applyBorder="1" applyAlignment="1">
      <alignment horizontal="center" vertical="center" shrinkToFit="1"/>
    </xf>
    <xf numFmtId="0" fontId="24" fillId="0" borderId="40" xfId="2" applyFont="1" applyFill="1" applyBorder="1" applyAlignment="1">
      <alignment horizontal="left" wrapText="1"/>
    </xf>
    <xf numFmtId="0" fontId="24" fillId="0" borderId="41" xfId="2" applyFont="1" applyFill="1" applyBorder="1" applyAlignment="1">
      <alignment horizontal="left" wrapText="1"/>
    </xf>
    <xf numFmtId="0" fontId="29" fillId="0" borderId="36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vertical="center" wrapText="1"/>
    </xf>
    <xf numFmtId="0" fontId="31" fillId="15" borderId="42" xfId="2" applyFont="1" applyFill="1" applyBorder="1" applyAlignment="1">
      <alignment horizontal="left" vertical="center" wrapText="1" indent="4"/>
    </xf>
    <xf numFmtId="0" fontId="31" fillId="15" borderId="44" xfId="2" applyFont="1" applyFill="1" applyBorder="1" applyAlignment="1">
      <alignment horizontal="center" vertical="top" wrapText="1"/>
    </xf>
    <xf numFmtId="0" fontId="31" fillId="15" borderId="42" xfId="2" applyFont="1" applyFill="1" applyBorder="1" applyAlignment="1">
      <alignment horizontal="left" vertical="top" wrapText="1"/>
    </xf>
    <xf numFmtId="0" fontId="29" fillId="16" borderId="38" xfId="2" applyFont="1" applyFill="1" applyBorder="1" applyAlignment="1">
      <alignment horizontal="left" vertical="top" wrapText="1"/>
    </xf>
    <xf numFmtId="0" fontId="24" fillId="0" borderId="3" xfId="2" applyFont="1" applyFill="1" applyBorder="1" applyAlignment="1">
      <alignment vertical="top" wrapText="1"/>
    </xf>
    <xf numFmtId="0" fontId="24" fillId="0" borderId="4" xfId="2" applyFont="1" applyFill="1" applyBorder="1" applyAlignment="1">
      <alignment vertical="top" wrapText="1"/>
    </xf>
    <xf numFmtId="0" fontId="29" fillId="0" borderId="13" xfId="2" applyFont="1" applyFill="1" applyBorder="1" applyAlignment="1">
      <alignment horizontal="center" vertical="center" wrapText="1"/>
    </xf>
    <xf numFmtId="0" fontId="29" fillId="0" borderId="14" xfId="2" applyFont="1" applyFill="1" applyBorder="1" applyAlignment="1">
      <alignment horizontal="center" vertical="center" wrapText="1"/>
    </xf>
    <xf numFmtId="0" fontId="29" fillId="0" borderId="17" xfId="2" applyFont="1" applyFill="1" applyBorder="1" applyAlignment="1">
      <alignment horizontal="center" vertical="center" wrapText="1"/>
    </xf>
    <xf numFmtId="0" fontId="29" fillId="0" borderId="18" xfId="2" applyFont="1" applyFill="1" applyBorder="1" applyAlignment="1">
      <alignment horizontal="center" vertical="center" wrapText="1"/>
    </xf>
    <xf numFmtId="0" fontId="0" fillId="3" borderId="17" xfId="0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0" fontId="0" fillId="0" borderId="18" xfId="0" applyBorder="1"/>
    <xf numFmtId="0" fontId="0" fillId="0" borderId="35" xfId="0" applyBorder="1"/>
    <xf numFmtId="0" fontId="0" fillId="0" borderId="17" xfId="0" applyBorder="1"/>
    <xf numFmtId="0" fontId="0" fillId="0" borderId="18" xfId="0" applyFill="1" applyBorder="1" applyAlignment="1">
      <alignment wrapText="1"/>
    </xf>
    <xf numFmtId="0" fontId="0" fillId="0" borderId="35" xfId="0" applyFill="1" applyBorder="1"/>
    <xf numFmtId="0" fontId="0" fillId="3" borderId="17" xfId="0" applyFill="1" applyBorder="1"/>
    <xf numFmtId="0" fontId="0" fillId="0" borderId="17" xfId="0" applyFill="1" applyBorder="1"/>
    <xf numFmtId="0" fontId="0" fillId="0" borderId="18" xfId="0" applyFill="1" applyBorder="1"/>
    <xf numFmtId="0" fontId="10" fillId="0" borderId="17" xfId="0" applyFont="1" applyFill="1" applyBorder="1" applyAlignment="1">
      <alignment horizontal="center"/>
    </xf>
    <xf numFmtId="0" fontId="0" fillId="0" borderId="17" xfId="0" applyFill="1" applyBorder="1" applyAlignment="1">
      <alignment wrapText="1"/>
    </xf>
    <xf numFmtId="0" fontId="0" fillId="0" borderId="35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0" fillId="10" borderId="18" xfId="0" applyFill="1" applyBorder="1" applyAlignment="1">
      <alignment wrapText="1"/>
    </xf>
    <xf numFmtId="0" fontId="0" fillId="10" borderId="35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0" fontId="29" fillId="0" borderId="35" xfId="2" applyFont="1" applyFill="1" applyBorder="1" applyAlignment="1">
      <alignment horizontal="center" vertical="center" wrapText="1"/>
    </xf>
    <xf numFmtId="0" fontId="0" fillId="0" borderId="46" xfId="0" applyBorder="1" applyAlignment="1"/>
    <xf numFmtId="0" fontId="0" fillId="0" borderId="30" xfId="0" applyBorder="1" applyAlignment="1"/>
    <xf numFmtId="0" fontId="0" fillId="0" borderId="47" xfId="0" applyBorder="1" applyAlignment="1"/>
    <xf numFmtId="0" fontId="0" fillId="0" borderId="33" xfId="0" applyBorder="1" applyAlignment="1"/>
    <xf numFmtId="0" fontId="1" fillId="17" borderId="30" xfId="0" applyFont="1" applyFill="1" applyBorder="1" applyAlignment="1">
      <alignment horizontal="center"/>
    </xf>
    <xf numFmtId="0" fontId="1" fillId="17" borderId="46" xfId="0" applyFont="1" applyFill="1" applyBorder="1" applyAlignment="1"/>
    <xf numFmtId="0" fontId="30" fillId="0" borderId="2" xfId="0" applyFont="1" applyBorder="1" applyAlignment="1">
      <alignment horizontal="center"/>
    </xf>
    <xf numFmtId="0" fontId="29" fillId="0" borderId="4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left"/>
    </xf>
    <xf numFmtId="0" fontId="35" fillId="0" borderId="3" xfId="0" applyFont="1" applyBorder="1" applyAlignment="1">
      <alignment horizontal="left" vertical="top"/>
    </xf>
    <xf numFmtId="0" fontId="29" fillId="0" borderId="3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6" xfId="0" applyBorder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164" fontId="24" fillId="0" borderId="35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7" xfId="0" applyFill="1" applyBorder="1" applyAlignment="1">
      <alignment horizontal="left"/>
    </xf>
    <xf numFmtId="0" fontId="0" fillId="0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0" fillId="0" borderId="1" xfId="0" applyFont="1" applyBorder="1" applyAlignment="1"/>
    <xf numFmtId="0" fontId="30" fillId="0" borderId="2" xfId="0" applyFont="1" applyBorder="1" applyAlignment="1"/>
    <xf numFmtId="0" fontId="10" fillId="0" borderId="0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0" fillId="10" borderId="3" xfId="0" applyFill="1" applyBorder="1" applyAlignment="1">
      <alignment wrapText="1"/>
    </xf>
    <xf numFmtId="0" fontId="29" fillId="0" borderId="4" xfId="0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left"/>
    </xf>
    <xf numFmtId="0" fontId="35" fillId="0" borderId="3" xfId="0" applyFont="1" applyBorder="1" applyAlignment="1">
      <alignment horizontal="left" vertical="top"/>
    </xf>
    <xf numFmtId="0" fontId="29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4" fontId="0" fillId="0" borderId="17" xfId="0" applyNumberForma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35" xfId="0" applyNumberFormat="1" applyFill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23" fillId="0" borderId="17" xfId="2" applyNumberFormat="1" applyFill="1" applyBorder="1" applyAlignment="1">
      <alignment horizontal="left" vertical="top"/>
    </xf>
    <xf numFmtId="164" fontId="23" fillId="0" borderId="35" xfId="2" applyNumberFormat="1" applyFill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25" fillId="0" borderId="0" xfId="2" applyFont="1" applyFill="1" applyBorder="1" applyAlignment="1">
      <alignment horizontal="center" vertical="top" wrapText="1"/>
    </xf>
    <xf numFmtId="0" fontId="31" fillId="0" borderId="0" xfId="2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6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6" xfId="0" applyFont="1" applyFill="1" applyBorder="1" applyAlignment="1">
      <alignment wrapText="1"/>
    </xf>
    <xf numFmtId="0" fontId="0" fillId="0" borderId="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4" fillId="0" borderId="3" xfId="2" applyFont="1" applyFill="1" applyBorder="1" applyAlignment="1">
      <alignment horizontal="left" vertic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35" fillId="0" borderId="3" xfId="0" applyFont="1" applyBorder="1" applyAlignment="1">
      <alignment horizontal="left"/>
    </xf>
    <xf numFmtId="0" fontId="35" fillId="0" borderId="3" xfId="0" applyFont="1" applyBorder="1" applyAlignment="1">
      <alignment horizontal="left" vertical="top"/>
    </xf>
    <xf numFmtId="0" fontId="29" fillId="0" borderId="3" xfId="0" applyFont="1" applyBorder="1" applyAlignment="1">
      <alignment horizontal="left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9" fillId="0" borderId="17" xfId="2" applyFont="1" applyFill="1" applyBorder="1" applyAlignment="1">
      <alignment horizontal="left" vertical="top" wrapText="1"/>
    </xf>
    <xf numFmtId="0" fontId="29" fillId="0" borderId="35" xfId="2" applyFont="1" applyFill="1" applyBorder="1" applyAlignment="1">
      <alignment horizontal="left" vertical="top" wrapText="1"/>
    </xf>
    <xf numFmtId="1" fontId="24" fillId="0" borderId="17" xfId="2" applyNumberFormat="1" applyFont="1" applyFill="1" applyBorder="1" applyAlignment="1">
      <alignment horizontal="center" vertical="top" shrinkToFit="1"/>
    </xf>
    <xf numFmtId="1" fontId="24" fillId="0" borderId="35" xfId="2" applyNumberFormat="1" applyFont="1" applyFill="1" applyBorder="1" applyAlignment="1">
      <alignment horizontal="center" vertical="top" shrinkToFit="1"/>
    </xf>
    <xf numFmtId="1" fontId="36" fillId="0" borderId="17" xfId="2" applyNumberFormat="1" applyFont="1" applyFill="1" applyBorder="1" applyAlignment="1">
      <alignment horizontal="center" vertical="top" shrinkToFit="1"/>
    </xf>
    <xf numFmtId="0" fontId="24" fillId="0" borderId="35" xfId="2" applyFont="1" applyFill="1" applyBorder="1" applyAlignment="1">
      <alignment horizontal="center" wrapText="1"/>
    </xf>
    <xf numFmtId="0" fontId="27" fillId="15" borderId="54" xfId="2" applyFont="1" applyFill="1" applyBorder="1" applyAlignment="1">
      <alignment horizontal="center" vertical="center" wrapText="1"/>
    </xf>
    <xf numFmtId="0" fontId="29" fillId="0" borderId="17" xfId="2" applyFont="1" applyFill="1" applyBorder="1" applyAlignment="1">
      <alignment horizontal="center" vertical="top" wrapText="1"/>
    </xf>
    <xf numFmtId="0" fontId="29" fillId="0" borderId="35" xfId="2" applyFont="1" applyFill="1" applyBorder="1" applyAlignment="1">
      <alignment horizontal="center" vertical="top" wrapText="1"/>
    </xf>
    <xf numFmtId="0" fontId="28" fillId="16" borderId="17" xfId="2" applyFont="1" applyFill="1" applyBorder="1" applyAlignment="1">
      <alignment horizontal="left" vertical="top" wrapText="1"/>
    </xf>
    <xf numFmtId="0" fontId="24" fillId="0" borderId="35" xfId="2" applyFont="1" applyFill="1" applyBorder="1" applyAlignment="1">
      <alignment horizontal="left" vertical="top" wrapText="1"/>
    </xf>
    <xf numFmtId="0" fontId="30" fillId="0" borderId="13" xfId="0" applyFont="1" applyBorder="1" applyAlignment="1"/>
    <xf numFmtId="0" fontId="35" fillId="0" borderId="3" xfId="0" applyFont="1" applyBorder="1" applyAlignment="1"/>
    <xf numFmtId="0" fontId="35" fillId="0" borderId="3" xfId="0" applyFont="1" applyBorder="1" applyAlignment="1">
      <alignment vertical="top"/>
    </xf>
    <xf numFmtId="0" fontId="29" fillId="0" borderId="3" xfId="0" applyFont="1" applyBorder="1" applyAlignment="1"/>
    <xf numFmtId="0" fontId="29" fillId="0" borderId="4" xfId="0" applyFont="1" applyBorder="1" applyAlignment="1"/>
    <xf numFmtId="0" fontId="35" fillId="0" borderId="14" xfId="0" applyFont="1" applyBorder="1" applyAlignment="1"/>
    <xf numFmtId="0" fontId="35" fillId="0" borderId="14" xfId="0" applyFont="1" applyBorder="1" applyAlignment="1">
      <alignment vertical="top"/>
    </xf>
    <xf numFmtId="0" fontId="29" fillId="0" borderId="14" xfId="0" applyFont="1" applyBorder="1" applyAlignment="1"/>
    <xf numFmtId="0" fontId="29" fillId="0" borderId="15" xfId="0" applyFont="1" applyBorder="1" applyAlignment="1"/>
    <xf numFmtId="0" fontId="30" fillId="0" borderId="3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0" fillId="0" borderId="40" xfId="0" applyBorder="1"/>
    <xf numFmtId="0" fontId="0" fillId="0" borderId="43" xfId="0" applyBorder="1"/>
    <xf numFmtId="0" fontId="1" fillId="0" borderId="0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30" fillId="0" borderId="0" xfId="0" applyFont="1" applyBorder="1" applyAlignment="1"/>
    <xf numFmtId="0" fontId="35" fillId="0" borderId="14" xfId="0" applyFont="1" applyBorder="1" applyAlignment="1">
      <alignment horizontal="left"/>
    </xf>
    <xf numFmtId="0" fontId="35" fillId="0" borderId="14" xfId="0" applyFont="1" applyBorder="1" applyAlignment="1">
      <alignment horizontal="left" vertical="top"/>
    </xf>
    <xf numFmtId="0" fontId="29" fillId="0" borderId="14" xfId="0" applyFont="1" applyBorder="1" applyAlignment="1">
      <alignment horizontal="left"/>
    </xf>
    <xf numFmtId="0" fontId="0" fillId="0" borderId="27" xfId="0" applyFill="1" applyBorder="1" applyAlignment="1">
      <alignment horizontal="left" vertical="center" wrapText="1"/>
    </xf>
    <xf numFmtId="0" fontId="0" fillId="0" borderId="40" xfId="0" applyFill="1" applyBorder="1" applyAlignment="1">
      <alignment horizontal="left" vertical="center" wrapText="1"/>
    </xf>
    <xf numFmtId="0" fontId="0" fillId="0" borderId="40" xfId="0" applyFill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27" xfId="0" applyBorder="1"/>
    <xf numFmtId="0" fontId="0" fillId="0" borderId="43" xfId="0" applyFill="1" applyBorder="1" applyAlignment="1">
      <alignment horizontal="left" vertical="center"/>
    </xf>
    <xf numFmtId="0" fontId="10" fillId="0" borderId="40" xfId="0" applyFont="1" applyBorder="1"/>
    <xf numFmtId="0" fontId="10" fillId="0" borderId="40" xfId="0" applyFont="1" applyBorder="1" applyAlignment="1">
      <alignment wrapText="1"/>
    </xf>
    <xf numFmtId="0" fontId="0" fillId="0" borderId="40" xfId="0" applyFill="1" applyBorder="1" applyAlignment="1">
      <alignment wrapText="1"/>
    </xf>
    <xf numFmtId="0" fontId="0" fillId="0" borderId="40" xfId="0" applyFill="1" applyBorder="1"/>
    <xf numFmtId="0" fontId="0" fillId="0" borderId="43" xfId="0" applyFill="1" applyBorder="1"/>
    <xf numFmtId="0" fontId="10" fillId="0" borderId="3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0" fillId="0" borderId="13" xfId="0" applyFill="1" applyBorder="1"/>
    <xf numFmtId="0" fontId="0" fillId="0" borderId="14" xfId="0" applyFill="1" applyBorder="1"/>
    <xf numFmtId="0" fontId="0" fillId="0" borderId="14" xfId="0" applyFont="1" applyFill="1" applyBorder="1"/>
    <xf numFmtId="0" fontId="0" fillId="0" borderId="14" xfId="0" applyFill="1" applyBorder="1" applyAlignment="1">
      <alignment wrapText="1"/>
    </xf>
    <xf numFmtId="0" fontId="0" fillId="0" borderId="17" xfId="0" applyBorder="1" applyAlignment="1"/>
    <xf numFmtId="1" fontId="24" fillId="0" borderId="55" xfId="2" applyNumberFormat="1" applyFont="1" applyFill="1" applyBorder="1" applyAlignment="1">
      <alignment horizontal="center" vertical="center" shrinkToFit="1"/>
    </xf>
    <xf numFmtId="1" fontId="24" fillId="0" borderId="56" xfId="2" applyNumberFormat="1" applyFont="1" applyFill="1" applyBorder="1" applyAlignment="1">
      <alignment horizontal="center" vertical="top" shrinkToFit="1"/>
    </xf>
    <xf numFmtId="1" fontId="24" fillId="0" borderId="57" xfId="2" applyNumberFormat="1" applyFont="1" applyFill="1" applyBorder="1" applyAlignment="1">
      <alignment horizontal="center" vertical="top" shrinkToFit="1"/>
    </xf>
    <xf numFmtId="1" fontId="24" fillId="0" borderId="58" xfId="2" applyNumberFormat="1" applyFont="1" applyFill="1" applyBorder="1" applyAlignment="1">
      <alignment horizontal="center" vertical="top" shrinkToFit="1"/>
    </xf>
    <xf numFmtId="0" fontId="29" fillId="0" borderId="17" xfId="2" applyFont="1" applyFill="1" applyBorder="1" applyAlignment="1">
      <alignment horizontal="left" vertical="center" wrapText="1"/>
    </xf>
    <xf numFmtId="0" fontId="29" fillId="0" borderId="18" xfId="2" applyFont="1" applyFill="1" applyBorder="1" applyAlignment="1">
      <alignment horizontal="left" vertical="top" wrapText="1"/>
    </xf>
    <xf numFmtId="0" fontId="29" fillId="0" borderId="59" xfId="2" applyFont="1" applyFill="1" applyBorder="1" applyAlignment="1">
      <alignment horizontal="left" vertical="top" wrapText="1"/>
    </xf>
    <xf numFmtId="0" fontId="29" fillId="0" borderId="18" xfId="2" applyFont="1" applyFill="1" applyBorder="1" applyAlignment="1">
      <alignment horizontal="left" vertical="center" wrapText="1"/>
    </xf>
    <xf numFmtId="0" fontId="29" fillId="0" borderId="60" xfId="2" applyFont="1" applyFill="1" applyBorder="1" applyAlignment="1">
      <alignment horizontal="left" vertical="center" wrapText="1"/>
    </xf>
    <xf numFmtId="0" fontId="29" fillId="0" borderId="61" xfId="2" applyFont="1" applyFill="1" applyBorder="1" applyAlignment="1">
      <alignment horizontal="center" vertical="center" wrapText="1"/>
    </xf>
    <xf numFmtId="0" fontId="29" fillId="0" borderId="62" xfId="2" applyFont="1" applyFill="1" applyBorder="1" applyAlignment="1">
      <alignment horizontal="center" vertical="center" wrapText="1"/>
    </xf>
    <xf numFmtId="0" fontId="29" fillId="0" borderId="62" xfId="2" applyFont="1" applyFill="1" applyBorder="1" applyAlignment="1">
      <alignment horizontal="center" vertical="top" wrapText="1"/>
    </xf>
    <xf numFmtId="0" fontId="29" fillId="0" borderId="63" xfId="2" applyFont="1" applyFill="1" applyBorder="1" applyAlignment="1">
      <alignment horizontal="center" vertical="top" wrapText="1"/>
    </xf>
    <xf numFmtId="164" fontId="24" fillId="0" borderId="17" xfId="2" applyNumberFormat="1" applyFont="1" applyFill="1" applyBorder="1" applyAlignment="1">
      <alignment horizontal="left" vertical="top"/>
    </xf>
    <xf numFmtId="164" fontId="24" fillId="0" borderId="18" xfId="2" applyNumberFormat="1" applyFont="1" applyFill="1" applyBorder="1" applyAlignment="1">
      <alignment horizontal="left" vertical="top"/>
    </xf>
    <xf numFmtId="164" fontId="24" fillId="0" borderId="59" xfId="2" applyNumberFormat="1" applyFont="1" applyFill="1" applyBorder="1" applyAlignment="1">
      <alignment horizontal="left" vertical="top"/>
    </xf>
    <xf numFmtId="164" fontId="24" fillId="0" borderId="60" xfId="2" applyNumberFormat="1" applyFont="1" applyFill="1" applyBorder="1" applyAlignment="1">
      <alignment horizontal="left" vertical="top"/>
    </xf>
    <xf numFmtId="164" fontId="24" fillId="0" borderId="35" xfId="2" applyNumberFormat="1" applyFont="1" applyFill="1" applyBorder="1" applyAlignment="1">
      <alignment horizontal="left" vertical="top"/>
    </xf>
    <xf numFmtId="0" fontId="31" fillId="15" borderId="64" xfId="2" applyFont="1" applyFill="1" applyBorder="1" applyAlignment="1">
      <alignment horizontal="center" vertical="center" wrapText="1"/>
    </xf>
    <xf numFmtId="0" fontId="31" fillId="15" borderId="42" xfId="2" applyFont="1" applyFill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center" vertical="center" wrapText="1"/>
    </xf>
    <xf numFmtId="1" fontId="24" fillId="0" borderId="65" xfId="2" applyNumberFormat="1" applyFont="1" applyFill="1" applyBorder="1" applyAlignment="1">
      <alignment horizontal="center" vertical="center" shrinkToFit="1"/>
    </xf>
    <xf numFmtId="1" fontId="24" fillId="0" borderId="27" xfId="2" applyNumberFormat="1" applyFont="1" applyFill="1" applyBorder="1" applyAlignment="1">
      <alignment horizontal="center" vertical="center" shrinkToFit="1"/>
    </xf>
    <xf numFmtId="0" fontId="29" fillId="0" borderId="2" xfId="2" applyFont="1" applyFill="1" applyBorder="1" applyAlignment="1">
      <alignment horizontal="center" vertical="center" wrapText="1"/>
    </xf>
    <xf numFmtId="164" fontId="0" fillId="0" borderId="66" xfId="0" applyNumberFormat="1" applyBorder="1" applyAlignment="1">
      <alignment horizontal="center"/>
    </xf>
    <xf numFmtId="164" fontId="24" fillId="0" borderId="14" xfId="2" applyNumberFormat="1" applyFont="1" applyFill="1" applyBorder="1" applyAlignment="1">
      <alignment horizontal="center" vertical="top"/>
    </xf>
    <xf numFmtId="164" fontId="24" fillId="0" borderId="67" xfId="2" applyNumberFormat="1" applyFont="1" applyFill="1" applyBorder="1" applyAlignment="1">
      <alignment horizontal="center" vertical="top"/>
    </xf>
    <xf numFmtId="164" fontId="24" fillId="0" borderId="15" xfId="2" applyNumberFormat="1" applyFont="1" applyFill="1" applyBorder="1" applyAlignment="1">
      <alignment horizontal="center" vertical="top"/>
    </xf>
    <xf numFmtId="164" fontId="24" fillId="0" borderId="59" xfId="2" applyNumberFormat="1" applyFont="1" applyFill="1" applyBorder="1" applyAlignment="1">
      <alignment horizontal="center" vertical="top"/>
    </xf>
    <xf numFmtId="164" fontId="1" fillId="2" borderId="65" xfId="0" applyNumberFormat="1" applyFont="1" applyFill="1" applyBorder="1" applyAlignment="1">
      <alignment horizontal="center" vertical="center" wrapText="1"/>
    </xf>
    <xf numFmtId="0" fontId="27" fillId="15" borderId="68" xfId="2" applyFont="1" applyFill="1" applyBorder="1" applyAlignment="1">
      <alignment horizontal="center" vertical="center" wrapText="1"/>
    </xf>
    <xf numFmtId="164" fontId="37" fillId="0" borderId="7" xfId="2" applyNumberFormat="1" applyFont="1" applyFill="1" applyBorder="1" applyAlignment="1">
      <alignment horizontal="center" vertical="center"/>
    </xf>
    <xf numFmtId="164" fontId="24" fillId="0" borderId="16" xfId="2" applyNumberFormat="1" applyFont="1" applyFill="1" applyBorder="1" applyAlignment="1">
      <alignment horizontal="center" vertical="center"/>
    </xf>
    <xf numFmtId="164" fontId="37" fillId="0" borderId="12" xfId="2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9" fillId="0" borderId="4" xfId="0" applyFont="1" applyBorder="1" applyAlignment="1">
      <alignment horizontal="left"/>
    </xf>
    <xf numFmtId="0" fontId="29" fillId="0" borderId="15" xfId="0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/>
    </xf>
    <xf numFmtId="0" fontId="30" fillId="0" borderId="13" xfId="0" applyFont="1" applyBorder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20" fillId="10" borderId="0" xfId="0" applyFont="1" applyFill="1" applyBorder="1" applyAlignment="1">
      <alignment horizontal="left" vertical="top" wrapText="1"/>
    </xf>
    <xf numFmtId="0" fontId="22" fillId="10" borderId="0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24" fillId="0" borderId="21" xfId="2" applyFont="1" applyFill="1" applyBorder="1" applyAlignment="1">
      <alignment horizontal="left" vertical="top" wrapText="1"/>
    </xf>
    <xf numFmtId="0" fontId="24" fillId="0" borderId="23" xfId="2" applyFont="1" applyFill="1" applyBorder="1" applyAlignment="1">
      <alignment horizontal="left" vertical="top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14" borderId="11" xfId="0" applyFont="1" applyFill="1" applyBorder="1" applyAlignment="1">
      <alignment horizontal="center" vertical="center"/>
    </xf>
    <xf numFmtId="0" fontId="1" fillId="14" borderId="7" xfId="0" applyFont="1" applyFill="1" applyBorder="1" applyAlignment="1">
      <alignment horizontal="center" vertical="center"/>
    </xf>
    <xf numFmtId="0" fontId="35" fillId="0" borderId="3" xfId="0" applyFont="1" applyBorder="1" applyAlignment="1">
      <alignment horizontal="left"/>
    </xf>
    <xf numFmtId="0" fontId="35" fillId="0" borderId="14" xfId="0" applyFont="1" applyBorder="1" applyAlignment="1">
      <alignment horizontal="left"/>
    </xf>
    <xf numFmtId="0" fontId="35" fillId="0" borderId="3" xfId="0" applyFont="1" applyBorder="1" applyAlignment="1">
      <alignment horizontal="left" vertical="top"/>
    </xf>
    <xf numFmtId="0" fontId="35" fillId="0" borderId="14" xfId="0" applyFont="1" applyBorder="1" applyAlignment="1">
      <alignment horizontal="left" vertical="top"/>
    </xf>
    <xf numFmtId="0" fontId="29" fillId="0" borderId="3" xfId="0" applyFont="1" applyBorder="1" applyAlignment="1">
      <alignment horizontal="left"/>
    </xf>
    <xf numFmtId="0" fontId="29" fillId="0" borderId="14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0" fillId="0" borderId="2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 vertical="top"/>
    </xf>
    <xf numFmtId="0" fontId="29" fillId="0" borderId="0" xfId="0" applyFont="1" applyBorder="1" applyAlignment="1">
      <alignment horizontal="left"/>
    </xf>
    <xf numFmtId="0" fontId="29" fillId="0" borderId="5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1" fillId="11" borderId="48" xfId="0" applyFont="1" applyFill="1" applyBorder="1" applyAlignment="1">
      <alignment horizontal="center" vertical="center"/>
    </xf>
    <xf numFmtId="0" fontId="1" fillId="11" borderId="49" xfId="0" applyFont="1" applyFill="1" applyBorder="1" applyAlignment="1">
      <alignment horizontal="center" vertical="center"/>
    </xf>
    <xf numFmtId="0" fontId="1" fillId="11" borderId="50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/>
    </xf>
    <xf numFmtId="0" fontId="0" fillId="0" borderId="51" xfId="0" applyBorder="1" applyAlignment="1">
      <alignment horizontal="center"/>
    </xf>
    <xf numFmtId="0" fontId="1" fillId="17" borderId="45" xfId="0" applyFont="1" applyFill="1" applyBorder="1" applyAlignment="1">
      <alignment horizontal="center"/>
    </xf>
    <xf numFmtId="0" fontId="1" fillId="17" borderId="51" xfId="0" applyFont="1" applyFill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1" fillId="0" borderId="17" xfId="0" applyFont="1" applyFill="1" applyBorder="1" applyAlignment="1">
      <alignment horizontal="left" vertical="top"/>
    </xf>
    <xf numFmtId="0" fontId="1" fillId="0" borderId="18" xfId="0" applyFont="1" applyBorder="1" applyAlignment="1">
      <alignment horizontal="left" vertical="top"/>
    </xf>
    <xf numFmtId="0" fontId="1" fillId="0" borderId="35" xfId="0" applyFont="1" applyBorder="1" applyAlignment="1">
      <alignment horizontal="left" vertical="top"/>
    </xf>
    <xf numFmtId="0" fontId="0" fillId="0" borderId="17" xfId="0" applyFill="1" applyBorder="1" applyAlignment="1">
      <alignment horizontal="left" wrapText="1"/>
    </xf>
    <xf numFmtId="0" fontId="0" fillId="0" borderId="18" xfId="0" applyFill="1" applyBorder="1" applyAlignment="1">
      <alignment horizontal="left" wrapText="1"/>
    </xf>
    <xf numFmtId="0" fontId="0" fillId="0" borderId="35" xfId="0" applyFill="1" applyBorder="1" applyAlignment="1">
      <alignment horizontal="left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35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/>
    </xf>
    <xf numFmtId="0" fontId="1" fillId="0" borderId="35" xfId="0" applyFont="1" applyFill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29" fillId="16" borderId="17" xfId="2" applyFont="1" applyFill="1" applyBorder="1" applyAlignment="1">
      <alignment horizontal="left" vertical="top" wrapText="1"/>
    </xf>
    <xf numFmtId="0" fontId="29" fillId="16" borderId="18" xfId="2" applyFont="1" applyFill="1" applyBorder="1" applyAlignment="1">
      <alignment horizontal="left" vertical="top" wrapText="1"/>
    </xf>
    <xf numFmtId="0" fontId="29" fillId="16" borderId="69" xfId="2" applyFont="1" applyFill="1" applyBorder="1" applyAlignment="1">
      <alignment horizontal="left" vertical="top" wrapText="1"/>
    </xf>
    <xf numFmtId="0" fontId="24" fillId="0" borderId="3" xfId="2" applyFont="1" applyFill="1" applyBorder="1" applyAlignment="1">
      <alignment vertical="center" wrapText="1"/>
    </xf>
    <xf numFmtId="0" fontId="24" fillId="16" borderId="69" xfId="2" applyFont="1" applyFill="1" applyBorder="1" applyAlignment="1">
      <alignment horizontal="left" vertical="top" wrapText="1"/>
    </xf>
    <xf numFmtId="0" fontId="24" fillId="16" borderId="18" xfId="2" applyFont="1" applyFill="1" applyBorder="1" applyAlignment="1">
      <alignment horizontal="left" vertical="top" wrapText="1"/>
    </xf>
    <xf numFmtId="0" fontId="0" fillId="3" borderId="17" xfId="0" applyFill="1" applyBorder="1" applyAlignment="1">
      <alignment horizontal="left" wrapText="1"/>
    </xf>
    <xf numFmtId="0" fontId="0" fillId="3" borderId="18" xfId="0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3" borderId="19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29" fillId="0" borderId="5" xfId="2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164" fontId="24" fillId="7" borderId="12" xfId="2" applyNumberFormat="1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164" fontId="1" fillId="7" borderId="16" xfId="0" applyNumberFormat="1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164" fontId="24" fillId="8" borderId="12" xfId="2" applyNumberFormat="1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164" fontId="1" fillId="8" borderId="16" xfId="0" applyNumberFormat="1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164" fontId="24" fillId="8" borderId="7" xfId="2" applyNumberFormat="1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164" fontId="24" fillId="9" borderId="7" xfId="2" applyNumberFormat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 wrapText="1"/>
    </xf>
    <xf numFmtId="164" fontId="1" fillId="9" borderId="16" xfId="0" applyNumberFormat="1" applyFont="1" applyFill="1" applyBorder="1" applyAlignment="1">
      <alignment horizontal="center" vertical="center"/>
    </xf>
    <xf numFmtId="0" fontId="0" fillId="0" borderId="27" xfId="0" applyFill="1" applyBorder="1" applyAlignment="1">
      <alignment horizontal="left" vertical="center"/>
    </xf>
    <xf numFmtId="0" fontId="0" fillId="0" borderId="14" xfId="0" applyBorder="1" applyAlignment="1">
      <alignment horizontal="center" wrapText="1"/>
    </xf>
    <xf numFmtId="164" fontId="0" fillId="0" borderId="17" xfId="0" applyNumberFormat="1" applyBorder="1"/>
    <xf numFmtId="164" fontId="0" fillId="0" borderId="18" xfId="0" applyNumberFormat="1" applyBorder="1"/>
    <xf numFmtId="164" fontId="0" fillId="0" borderId="35" xfId="0" applyNumberFormat="1" applyBorder="1"/>
    <xf numFmtId="164" fontId="0" fillId="0" borderId="16" xfId="0" applyNumberFormat="1" applyBorder="1"/>
    <xf numFmtId="164" fontId="30" fillId="0" borderId="2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11</xdr:row>
      <xdr:rowOff>0</xdr:rowOff>
    </xdr:from>
    <xdr:to>
      <xdr:col>15</xdr:col>
      <xdr:colOff>425</xdr:colOff>
      <xdr:row>17</xdr:row>
      <xdr:rowOff>28740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53900" y="4743450"/>
          <a:ext cx="3048425" cy="1181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  <pageSetUpPr fitToPage="1"/>
  </sheetPr>
  <dimension ref="A1:H60"/>
  <sheetViews>
    <sheetView view="pageBreakPreview" zoomScaleNormal="100" zoomScaleSheetLayoutView="100" workbookViewId="0">
      <pane ySplit="11" topLeftCell="A48" activePane="bottomLeft" state="frozenSplit"/>
      <selection activeCell="G24" sqref="G24"/>
      <selection pane="bottomLeft" activeCell="G24" sqref="G24"/>
    </sheetView>
  </sheetViews>
  <sheetFormatPr baseColWidth="10" defaultRowHeight="14.4" x14ac:dyDescent="0.3"/>
  <cols>
    <col min="1" max="1" width="44.33203125" customWidth="1"/>
    <col min="2" max="2" width="52.6640625" customWidth="1"/>
    <col min="3" max="3" width="11.88671875" style="8" hidden="1" customWidth="1"/>
    <col min="4" max="4" width="10.6640625" hidden="1" customWidth="1"/>
    <col min="5" max="5" width="9.44140625" style="44" customWidth="1"/>
    <col min="6" max="6" width="16" style="44" customWidth="1"/>
    <col min="7" max="7" width="22.6640625" style="44" customWidth="1"/>
    <col min="8" max="8" width="8.6640625" style="8" customWidth="1"/>
  </cols>
  <sheetData>
    <row r="1" spans="1:8" s="13" customFormat="1" ht="30" customHeight="1" x14ac:dyDescent="0.3">
      <c r="A1" s="465" t="s">
        <v>254</v>
      </c>
      <c r="B1" s="465"/>
      <c r="C1" s="465"/>
      <c r="D1" s="465"/>
      <c r="E1" s="465"/>
      <c r="F1" s="465"/>
      <c r="G1" s="465"/>
      <c r="H1" s="147"/>
    </row>
    <row r="2" spans="1:8" s="13" customFormat="1" ht="30" customHeight="1" x14ac:dyDescent="0.3">
      <c r="A2" s="468" t="s">
        <v>252</v>
      </c>
      <c r="B2" s="468"/>
      <c r="C2" s="468"/>
      <c r="D2" s="468"/>
      <c r="E2" s="468"/>
      <c r="F2" s="468"/>
      <c r="G2" s="468"/>
      <c r="H2" s="209"/>
    </row>
    <row r="3" spans="1:8" s="13" customFormat="1" ht="30" customHeight="1" x14ac:dyDescent="0.3">
      <c r="A3" s="465" t="s">
        <v>249</v>
      </c>
      <c r="B3" s="465"/>
      <c r="C3" s="465"/>
      <c r="D3" s="465"/>
      <c r="E3" s="465"/>
      <c r="F3" s="465"/>
      <c r="G3" s="465"/>
      <c r="H3" s="359"/>
    </row>
    <row r="4" spans="1:8" s="13" customFormat="1" ht="15" customHeight="1" thickBot="1" x14ac:dyDescent="0.35">
      <c r="A4" s="359"/>
      <c r="B4" s="359"/>
      <c r="C4" s="359"/>
      <c r="D4" s="359"/>
      <c r="E4" s="359"/>
      <c r="F4" s="359"/>
      <c r="G4" s="359"/>
      <c r="H4" s="359"/>
    </row>
    <row r="5" spans="1:8" s="13" customFormat="1" ht="15" customHeight="1" x14ac:dyDescent="0.3">
      <c r="A5" s="469" t="s">
        <v>185</v>
      </c>
      <c r="B5" s="470"/>
      <c r="C5" s="396"/>
      <c r="D5" s="347"/>
      <c r="E5" s="347"/>
      <c r="F5" s="347"/>
      <c r="G5" s="347"/>
      <c r="H5" s="209"/>
    </row>
    <row r="6" spans="1:8" s="13" customFormat="1" ht="15" customHeight="1" x14ac:dyDescent="0.3">
      <c r="A6" s="368" t="s">
        <v>186</v>
      </c>
      <c r="B6" s="405"/>
      <c r="C6" s="397"/>
      <c r="D6" s="347"/>
      <c r="E6" s="347"/>
      <c r="F6" s="347"/>
      <c r="G6" s="347"/>
      <c r="H6" s="209"/>
    </row>
    <row r="7" spans="1:8" s="13" customFormat="1" ht="15" customHeight="1" x14ac:dyDescent="0.3">
      <c r="A7" s="369" t="s">
        <v>187</v>
      </c>
      <c r="B7" s="406"/>
      <c r="C7" s="397"/>
      <c r="D7" s="347"/>
      <c r="E7" s="347"/>
      <c r="F7" s="347"/>
      <c r="G7" s="347"/>
      <c r="H7" s="209"/>
    </row>
    <row r="8" spans="1:8" s="13" customFormat="1" ht="15" customHeight="1" x14ac:dyDescent="0.3">
      <c r="A8" s="370" t="s">
        <v>188</v>
      </c>
      <c r="B8" s="407"/>
      <c r="C8" s="397"/>
      <c r="D8" s="347"/>
      <c r="E8" s="347"/>
      <c r="F8" s="347"/>
      <c r="G8" s="347"/>
      <c r="H8" s="209"/>
    </row>
    <row r="9" spans="1:8" s="13" customFormat="1" ht="15" customHeight="1" thickBot="1" x14ac:dyDescent="0.35">
      <c r="A9" s="466" t="s">
        <v>189</v>
      </c>
      <c r="B9" s="467"/>
      <c r="C9" s="397"/>
      <c r="D9" s="347"/>
      <c r="E9" s="347"/>
      <c r="F9" s="347"/>
      <c r="G9" s="347"/>
      <c r="H9" s="209"/>
    </row>
    <row r="10" spans="1:8" s="13" customFormat="1" ht="34.5" customHeight="1" thickBot="1" x14ac:dyDescent="0.35">
      <c r="A10" s="209"/>
      <c r="B10" s="209"/>
      <c r="C10" s="209"/>
      <c r="D10" s="209"/>
      <c r="E10" s="209"/>
      <c r="F10" s="209"/>
      <c r="G10" s="209"/>
      <c r="H10" s="209"/>
    </row>
    <row r="11" spans="1:8" ht="57.75" customHeight="1" thickBot="1" x14ac:dyDescent="0.35">
      <c r="A11" s="14" t="s">
        <v>24</v>
      </c>
      <c r="B11" s="15" t="s">
        <v>0</v>
      </c>
      <c r="C11" s="21" t="s">
        <v>50</v>
      </c>
      <c r="D11" s="16" t="s">
        <v>26</v>
      </c>
      <c r="E11" s="17" t="s">
        <v>1</v>
      </c>
      <c r="F11" s="116" t="s">
        <v>141</v>
      </c>
      <c r="G11" s="117" t="s">
        <v>142</v>
      </c>
      <c r="H11" s="180"/>
    </row>
    <row r="12" spans="1:8" x14ac:dyDescent="0.3">
      <c r="A12" s="2" t="s">
        <v>35</v>
      </c>
      <c r="B12" s="272" t="s">
        <v>90</v>
      </c>
      <c r="C12" s="274">
        <v>15</v>
      </c>
      <c r="D12" s="24">
        <v>150</v>
      </c>
      <c r="E12" s="72" t="s">
        <v>4</v>
      </c>
      <c r="F12" s="325"/>
      <c r="G12" s="325">
        <f>F12*D12*C12</f>
        <v>0</v>
      </c>
      <c r="H12" s="148"/>
    </row>
    <row r="13" spans="1:8" x14ac:dyDescent="0.3">
      <c r="A13" s="1"/>
      <c r="B13" s="273" t="s">
        <v>6</v>
      </c>
      <c r="C13" s="186">
        <v>3</v>
      </c>
      <c r="D13" s="23" t="s">
        <v>8</v>
      </c>
      <c r="E13" s="73" t="s">
        <v>7</v>
      </c>
      <c r="F13" s="326"/>
      <c r="G13" s="326">
        <f>F13*C13</f>
        <v>0</v>
      </c>
      <c r="H13" s="148"/>
    </row>
    <row r="14" spans="1:8" x14ac:dyDescent="0.3">
      <c r="A14" s="1"/>
      <c r="B14" s="269" t="s">
        <v>95</v>
      </c>
      <c r="C14" s="186">
        <v>6</v>
      </c>
      <c r="D14" s="23" t="s">
        <v>8</v>
      </c>
      <c r="E14" s="73" t="s">
        <v>7</v>
      </c>
      <c r="F14" s="326"/>
      <c r="G14" s="326">
        <f>F14*C14</f>
        <v>0</v>
      </c>
      <c r="H14" s="148"/>
    </row>
    <row r="15" spans="1:8" s="44" customFormat="1" x14ac:dyDescent="0.3">
      <c r="A15" s="1"/>
      <c r="B15" s="269" t="s">
        <v>103</v>
      </c>
      <c r="C15" s="186">
        <v>1</v>
      </c>
      <c r="D15" s="23"/>
      <c r="E15" s="73" t="s">
        <v>7</v>
      </c>
      <c r="F15" s="326"/>
      <c r="G15" s="326">
        <f>F15*C15</f>
        <v>0</v>
      </c>
      <c r="H15" s="148"/>
    </row>
    <row r="16" spans="1:8" ht="15" thickBot="1" x14ac:dyDescent="0.35">
      <c r="A16" s="46"/>
      <c r="B16" s="270"/>
      <c r="C16" s="225"/>
      <c r="D16" s="11"/>
      <c r="E16" s="74"/>
      <c r="F16" s="74"/>
      <c r="G16" s="74"/>
      <c r="H16" s="148"/>
    </row>
    <row r="17" spans="1:8" x14ac:dyDescent="0.3">
      <c r="A17" s="2" t="s">
        <v>36</v>
      </c>
      <c r="B17" s="272" t="s">
        <v>90</v>
      </c>
      <c r="C17" s="274">
        <v>15</v>
      </c>
      <c r="D17" s="10">
        <v>160</v>
      </c>
      <c r="E17" s="72" t="s">
        <v>4</v>
      </c>
      <c r="F17" s="10"/>
      <c r="G17" s="327">
        <f>F17*D17*C17</f>
        <v>0</v>
      </c>
      <c r="H17" s="148"/>
    </row>
    <row r="18" spans="1:8" x14ac:dyDescent="0.3">
      <c r="A18" s="1"/>
      <c r="B18" s="273" t="s">
        <v>92</v>
      </c>
      <c r="C18" s="186">
        <v>2</v>
      </c>
      <c r="D18" s="23" t="s">
        <v>8</v>
      </c>
      <c r="E18" s="73" t="s">
        <v>7</v>
      </c>
      <c r="F18" s="318"/>
      <c r="G18" s="328">
        <f t="shared" ref="G18:G22" si="0">F18*C18</f>
        <v>0</v>
      </c>
      <c r="H18" s="148"/>
    </row>
    <row r="19" spans="1:8" x14ac:dyDescent="0.3">
      <c r="A19" s="1"/>
      <c r="B19" s="273" t="s">
        <v>6</v>
      </c>
      <c r="C19" s="186">
        <v>3</v>
      </c>
      <c r="D19" s="23" t="s">
        <v>8</v>
      </c>
      <c r="E19" s="73" t="s">
        <v>7</v>
      </c>
      <c r="F19" s="318"/>
      <c r="G19" s="328">
        <f t="shared" si="0"/>
        <v>0</v>
      </c>
      <c r="H19" s="148"/>
    </row>
    <row r="20" spans="1:8" s="44" customFormat="1" x14ac:dyDescent="0.3">
      <c r="A20" s="1"/>
      <c r="B20" s="269" t="s">
        <v>95</v>
      </c>
      <c r="C20" s="186">
        <v>6</v>
      </c>
      <c r="D20" s="23" t="s">
        <v>8</v>
      </c>
      <c r="E20" s="73" t="s">
        <v>7</v>
      </c>
      <c r="F20" s="318"/>
      <c r="G20" s="328">
        <f t="shared" si="0"/>
        <v>0</v>
      </c>
      <c r="H20" s="148"/>
    </row>
    <row r="21" spans="1:8" s="44" customFormat="1" x14ac:dyDescent="0.3">
      <c r="A21" s="1"/>
      <c r="B21" s="269" t="s">
        <v>116</v>
      </c>
      <c r="C21" s="186">
        <v>1</v>
      </c>
      <c r="D21" s="23">
        <v>62</v>
      </c>
      <c r="E21" s="73" t="s">
        <v>2</v>
      </c>
      <c r="F21" s="318"/>
      <c r="G21" s="328">
        <f>F21*D21*C21</f>
        <v>0</v>
      </c>
      <c r="H21" s="148"/>
    </row>
    <row r="22" spans="1:8" s="44" customFormat="1" x14ac:dyDescent="0.3">
      <c r="A22" s="1"/>
      <c r="B22" s="269" t="s">
        <v>103</v>
      </c>
      <c r="C22" s="186">
        <v>1</v>
      </c>
      <c r="D22" s="23"/>
      <c r="E22" s="73" t="s">
        <v>7</v>
      </c>
      <c r="F22" s="318"/>
      <c r="G22" s="328">
        <f t="shared" si="0"/>
        <v>0</v>
      </c>
      <c r="H22" s="148"/>
    </row>
    <row r="23" spans="1:8" ht="15" thickBot="1" x14ac:dyDescent="0.35">
      <c r="A23" s="46"/>
      <c r="B23" s="270"/>
      <c r="C23" s="225"/>
      <c r="D23" s="11"/>
      <c r="E23" s="74"/>
      <c r="F23" s="11"/>
      <c r="G23" s="225"/>
      <c r="H23" s="148"/>
    </row>
    <row r="24" spans="1:8" x14ac:dyDescent="0.3">
      <c r="A24" s="2" t="s">
        <v>37</v>
      </c>
      <c r="B24" s="272" t="s">
        <v>90</v>
      </c>
      <c r="C24" s="274">
        <v>15</v>
      </c>
      <c r="D24" s="10">
        <v>25</v>
      </c>
      <c r="E24" s="72" t="s">
        <v>4</v>
      </c>
      <c r="F24" s="10"/>
      <c r="G24" s="327">
        <f>F24*D24*C24</f>
        <v>0</v>
      </c>
      <c r="H24" s="148"/>
    </row>
    <row r="25" spans="1:8" x14ac:dyDescent="0.3">
      <c r="A25" s="1"/>
      <c r="B25" s="273" t="s">
        <v>92</v>
      </c>
      <c r="C25" s="186">
        <v>2</v>
      </c>
      <c r="D25" s="23" t="s">
        <v>8</v>
      </c>
      <c r="E25" s="73" t="s">
        <v>7</v>
      </c>
      <c r="F25" s="318"/>
      <c r="G25" s="328">
        <f t="shared" ref="G25:G27" si="1">F25*C25</f>
        <v>0</v>
      </c>
      <c r="H25" s="148"/>
    </row>
    <row r="26" spans="1:8" x14ac:dyDescent="0.3">
      <c r="A26" s="1"/>
      <c r="B26" s="273" t="s">
        <v>6</v>
      </c>
      <c r="C26" s="186">
        <v>3</v>
      </c>
      <c r="D26" s="23" t="s">
        <v>8</v>
      </c>
      <c r="E26" s="73" t="s">
        <v>7</v>
      </c>
      <c r="F26" s="318"/>
      <c r="G26" s="328">
        <f t="shared" si="1"/>
        <v>0</v>
      </c>
      <c r="H26" s="148"/>
    </row>
    <row r="27" spans="1:8" x14ac:dyDescent="0.3">
      <c r="A27" s="1"/>
      <c r="B27" s="269" t="s">
        <v>95</v>
      </c>
      <c r="C27" s="186">
        <v>6</v>
      </c>
      <c r="D27" s="23" t="s">
        <v>8</v>
      </c>
      <c r="E27" s="73" t="s">
        <v>7</v>
      </c>
      <c r="F27" s="318"/>
      <c r="G27" s="328">
        <f t="shared" si="1"/>
        <v>0</v>
      </c>
      <c r="H27" s="148"/>
    </row>
    <row r="28" spans="1:8" s="44" customFormat="1" x14ac:dyDescent="0.3">
      <c r="A28" s="1"/>
      <c r="B28" s="269" t="s">
        <v>116</v>
      </c>
      <c r="C28" s="186">
        <v>1</v>
      </c>
      <c r="D28" s="23">
        <v>18</v>
      </c>
      <c r="E28" s="73" t="s">
        <v>2</v>
      </c>
      <c r="F28" s="318"/>
      <c r="G28" s="328">
        <f>F28*D28*C28</f>
        <v>0</v>
      </c>
      <c r="H28" s="148"/>
    </row>
    <row r="29" spans="1:8" s="44" customFormat="1" x14ac:dyDescent="0.3">
      <c r="A29" s="1"/>
      <c r="B29" s="269" t="s">
        <v>103</v>
      </c>
      <c r="C29" s="186">
        <v>1</v>
      </c>
      <c r="D29" s="23"/>
      <c r="E29" s="73" t="s">
        <v>7</v>
      </c>
      <c r="F29" s="318"/>
      <c r="G29" s="328">
        <f>F29*C29</f>
        <v>0</v>
      </c>
      <c r="H29" s="148"/>
    </row>
    <row r="30" spans="1:8" ht="15" thickBot="1" x14ac:dyDescent="0.35">
      <c r="A30" s="46"/>
      <c r="B30" s="270"/>
      <c r="C30" s="225"/>
      <c r="D30" s="11"/>
      <c r="E30" s="74"/>
      <c r="F30" s="11"/>
      <c r="G30" s="225"/>
      <c r="H30" s="148"/>
    </row>
    <row r="31" spans="1:8" x14ac:dyDescent="0.3">
      <c r="A31" s="2" t="s">
        <v>64</v>
      </c>
      <c r="B31" s="272" t="s">
        <v>90</v>
      </c>
      <c r="C31" s="274">
        <v>15</v>
      </c>
      <c r="D31" s="10">
        <v>297</v>
      </c>
      <c r="E31" s="72" t="s">
        <v>4</v>
      </c>
      <c r="F31" s="10"/>
      <c r="G31" s="327">
        <f>F31*D31*C31</f>
        <v>0</v>
      </c>
      <c r="H31" s="148"/>
    </row>
    <row r="32" spans="1:8" x14ac:dyDescent="0.3">
      <c r="A32" s="1"/>
      <c r="B32" s="273" t="s">
        <v>92</v>
      </c>
      <c r="C32" s="186">
        <v>2</v>
      </c>
      <c r="D32" s="23" t="s">
        <v>8</v>
      </c>
      <c r="E32" s="73" t="s">
        <v>7</v>
      </c>
      <c r="F32" s="318"/>
      <c r="G32" s="328">
        <f t="shared" ref="G32:G34" si="2">F32*C32</f>
        <v>0</v>
      </c>
      <c r="H32" s="148"/>
    </row>
    <row r="33" spans="1:8" x14ac:dyDescent="0.3">
      <c r="A33" s="1"/>
      <c r="B33" s="273" t="s">
        <v>6</v>
      </c>
      <c r="C33" s="186">
        <v>3</v>
      </c>
      <c r="D33" s="23" t="s">
        <v>8</v>
      </c>
      <c r="E33" s="73" t="s">
        <v>7</v>
      </c>
      <c r="F33" s="318"/>
      <c r="G33" s="328">
        <f t="shared" si="2"/>
        <v>0</v>
      </c>
      <c r="H33" s="148"/>
    </row>
    <row r="34" spans="1:8" x14ac:dyDescent="0.3">
      <c r="A34" s="1"/>
      <c r="B34" s="269" t="s">
        <v>95</v>
      </c>
      <c r="C34" s="186">
        <v>6</v>
      </c>
      <c r="D34" s="23" t="s">
        <v>8</v>
      </c>
      <c r="E34" s="73" t="s">
        <v>7</v>
      </c>
      <c r="F34" s="318"/>
      <c r="G34" s="328">
        <f t="shared" si="2"/>
        <v>0</v>
      </c>
      <c r="H34" s="148"/>
    </row>
    <row r="35" spans="1:8" s="44" customFormat="1" x14ac:dyDescent="0.3">
      <c r="A35" s="1"/>
      <c r="B35" s="269" t="s">
        <v>116</v>
      </c>
      <c r="C35" s="186">
        <v>1</v>
      </c>
      <c r="D35" s="23">
        <v>85</v>
      </c>
      <c r="E35" s="73" t="s">
        <v>2</v>
      </c>
      <c r="F35" s="318"/>
      <c r="G35" s="328">
        <f>F35*D35*C35</f>
        <v>0</v>
      </c>
      <c r="H35" s="148"/>
    </row>
    <row r="36" spans="1:8" s="44" customFormat="1" x14ac:dyDescent="0.3">
      <c r="A36" s="1"/>
      <c r="B36" s="269" t="s">
        <v>103</v>
      </c>
      <c r="C36" s="186">
        <v>1</v>
      </c>
      <c r="D36" s="23"/>
      <c r="E36" s="73" t="s">
        <v>7</v>
      </c>
      <c r="F36" s="318"/>
      <c r="G36" s="328">
        <f>F36*C36</f>
        <v>0</v>
      </c>
      <c r="H36" s="148"/>
    </row>
    <row r="37" spans="1:8" ht="15" thickBot="1" x14ac:dyDescent="0.35">
      <c r="A37" s="46"/>
      <c r="B37" s="270"/>
      <c r="C37" s="225"/>
      <c r="D37" s="11"/>
      <c r="E37" s="74"/>
      <c r="F37" s="11"/>
      <c r="G37" s="225"/>
      <c r="H37" s="148"/>
    </row>
    <row r="38" spans="1:8" x14ac:dyDescent="0.3">
      <c r="A38" s="2" t="s">
        <v>63</v>
      </c>
      <c r="B38" s="272" t="s">
        <v>90</v>
      </c>
      <c r="C38" s="274">
        <v>15</v>
      </c>
      <c r="D38" s="10">
        <v>622</v>
      </c>
      <c r="E38" s="72" t="s">
        <v>4</v>
      </c>
      <c r="F38" s="10"/>
      <c r="G38" s="327">
        <f>F38*D38*C38</f>
        <v>0</v>
      </c>
      <c r="H38" s="148"/>
    </row>
    <row r="39" spans="1:8" x14ac:dyDescent="0.3">
      <c r="A39" s="1"/>
      <c r="B39" s="273" t="s">
        <v>92</v>
      </c>
      <c r="C39" s="186">
        <v>2</v>
      </c>
      <c r="D39" s="23" t="s">
        <v>8</v>
      </c>
      <c r="E39" s="73" t="s">
        <v>7</v>
      </c>
      <c r="F39" s="318"/>
      <c r="G39" s="328">
        <f t="shared" ref="G39:G41" si="3">F39*C39</f>
        <v>0</v>
      </c>
      <c r="H39" s="148"/>
    </row>
    <row r="40" spans="1:8" x14ac:dyDescent="0.3">
      <c r="A40" s="1"/>
      <c r="B40" s="273" t="s">
        <v>6</v>
      </c>
      <c r="C40" s="186">
        <v>3</v>
      </c>
      <c r="D40" s="23" t="s">
        <v>8</v>
      </c>
      <c r="E40" s="73" t="s">
        <v>7</v>
      </c>
      <c r="F40" s="318"/>
      <c r="G40" s="328">
        <f t="shared" si="3"/>
        <v>0</v>
      </c>
      <c r="H40" s="148"/>
    </row>
    <row r="41" spans="1:8" s="44" customFormat="1" x14ac:dyDescent="0.3">
      <c r="A41" s="1"/>
      <c r="B41" s="269" t="s">
        <v>95</v>
      </c>
      <c r="C41" s="186">
        <v>6</v>
      </c>
      <c r="D41" s="23" t="s">
        <v>8</v>
      </c>
      <c r="E41" s="73" t="s">
        <v>7</v>
      </c>
      <c r="F41" s="318"/>
      <c r="G41" s="328">
        <f t="shared" si="3"/>
        <v>0</v>
      </c>
      <c r="H41" s="148"/>
    </row>
    <row r="42" spans="1:8" s="44" customFormat="1" x14ac:dyDescent="0.3">
      <c r="A42" s="1"/>
      <c r="B42" s="269" t="s">
        <v>116</v>
      </c>
      <c r="C42" s="373">
        <v>2</v>
      </c>
      <c r="D42" s="23">
        <v>80</v>
      </c>
      <c r="E42" s="73" t="s">
        <v>2</v>
      </c>
      <c r="F42" s="318"/>
      <c r="G42" s="328">
        <f>F42*D42*C42</f>
        <v>0</v>
      </c>
      <c r="H42" s="148"/>
    </row>
    <row r="43" spans="1:8" s="44" customFormat="1" x14ac:dyDescent="0.3">
      <c r="A43" s="1"/>
      <c r="B43" s="269" t="s">
        <v>103</v>
      </c>
      <c r="C43" s="186">
        <v>1</v>
      </c>
      <c r="D43" s="23"/>
      <c r="E43" s="73" t="s">
        <v>7</v>
      </c>
      <c r="F43" s="318"/>
      <c r="G43" s="328">
        <f>F43*C43</f>
        <v>0</v>
      </c>
      <c r="H43" s="148"/>
    </row>
    <row r="44" spans="1:8" ht="15" thickBot="1" x14ac:dyDescent="0.35">
      <c r="A44" s="46"/>
      <c r="B44" s="270"/>
      <c r="C44" s="225"/>
      <c r="D44" s="11"/>
      <c r="E44" s="74"/>
      <c r="F44" s="11"/>
      <c r="G44" s="225"/>
      <c r="H44" s="148"/>
    </row>
    <row r="45" spans="1:8" x14ac:dyDescent="0.3">
      <c r="A45" s="2" t="s">
        <v>65</v>
      </c>
      <c r="B45" s="272" t="s">
        <v>90</v>
      </c>
      <c r="C45" s="274">
        <v>15</v>
      </c>
      <c r="D45" s="10">
        <v>152</v>
      </c>
      <c r="E45" s="72" t="s">
        <v>4</v>
      </c>
      <c r="F45" s="10"/>
      <c r="G45" s="327">
        <f>F45*D45*C45</f>
        <v>0</v>
      </c>
      <c r="H45" s="148"/>
    </row>
    <row r="46" spans="1:8" x14ac:dyDescent="0.3">
      <c r="A46" s="1"/>
      <c r="B46" s="273" t="s">
        <v>92</v>
      </c>
      <c r="C46" s="186">
        <v>2</v>
      </c>
      <c r="D46" s="23" t="s">
        <v>8</v>
      </c>
      <c r="E46" s="73" t="s">
        <v>7</v>
      </c>
      <c r="F46" s="318"/>
      <c r="G46" s="328">
        <f t="shared" ref="G46:G48" si="4">F46*C46</f>
        <v>0</v>
      </c>
      <c r="H46" s="148"/>
    </row>
    <row r="47" spans="1:8" x14ac:dyDescent="0.3">
      <c r="A47" s="1"/>
      <c r="B47" s="273" t="s">
        <v>6</v>
      </c>
      <c r="C47" s="186">
        <v>3</v>
      </c>
      <c r="D47" s="23" t="s">
        <v>8</v>
      </c>
      <c r="E47" s="73" t="s">
        <v>7</v>
      </c>
      <c r="F47" s="318"/>
      <c r="G47" s="328">
        <f t="shared" si="4"/>
        <v>0</v>
      </c>
      <c r="H47" s="148"/>
    </row>
    <row r="48" spans="1:8" x14ac:dyDescent="0.3">
      <c r="A48" s="1"/>
      <c r="B48" s="269" t="s">
        <v>95</v>
      </c>
      <c r="C48" s="186">
        <v>6</v>
      </c>
      <c r="D48" s="23" t="s">
        <v>8</v>
      </c>
      <c r="E48" s="73" t="s">
        <v>7</v>
      </c>
      <c r="F48" s="318"/>
      <c r="G48" s="328">
        <f t="shared" si="4"/>
        <v>0</v>
      </c>
      <c r="H48" s="148"/>
    </row>
    <row r="49" spans="1:8" s="44" customFormat="1" x14ac:dyDescent="0.3">
      <c r="A49" s="1"/>
      <c r="B49" s="269" t="s">
        <v>116</v>
      </c>
      <c r="C49" s="186">
        <v>1</v>
      </c>
      <c r="D49" s="23">
        <v>33</v>
      </c>
      <c r="E49" s="73" t="s">
        <v>2</v>
      </c>
      <c r="F49" s="318"/>
      <c r="G49" s="328">
        <f>F49*D49*C49</f>
        <v>0</v>
      </c>
      <c r="H49" s="148"/>
    </row>
    <row r="50" spans="1:8" s="44" customFormat="1" x14ac:dyDescent="0.3">
      <c r="A50" s="1"/>
      <c r="B50" s="269" t="s">
        <v>103</v>
      </c>
      <c r="C50" s="186">
        <v>1</v>
      </c>
      <c r="D50" s="23"/>
      <c r="E50" s="73" t="s">
        <v>7</v>
      </c>
      <c r="F50" s="318"/>
      <c r="G50" s="328">
        <f>F50*C50</f>
        <v>0</v>
      </c>
      <c r="H50" s="148"/>
    </row>
    <row r="51" spans="1:8" ht="15" thickBot="1" x14ac:dyDescent="0.35">
      <c r="A51" s="46"/>
      <c r="B51" s="270"/>
      <c r="C51" s="225"/>
      <c r="D51" s="11"/>
      <c r="E51" s="74"/>
      <c r="F51" s="11"/>
      <c r="G51" s="225"/>
      <c r="H51" s="148"/>
    </row>
    <row r="52" spans="1:8" x14ac:dyDescent="0.3">
      <c r="A52" s="2" t="s">
        <v>38</v>
      </c>
      <c r="B52" s="275" t="s">
        <v>27</v>
      </c>
      <c r="C52" s="107">
        <v>1</v>
      </c>
      <c r="D52" s="10">
        <v>569</v>
      </c>
      <c r="E52" s="72" t="s">
        <v>2</v>
      </c>
      <c r="F52" s="10"/>
      <c r="G52" s="327">
        <f t="shared" ref="G52:G55" si="5">F52*D52*C52</f>
        <v>0</v>
      </c>
      <c r="H52" s="148"/>
    </row>
    <row r="53" spans="1:8" x14ac:dyDescent="0.3">
      <c r="A53" s="1"/>
      <c r="B53" s="273" t="s">
        <v>9</v>
      </c>
      <c r="C53" s="186">
        <v>1</v>
      </c>
      <c r="D53" s="204">
        <v>585</v>
      </c>
      <c r="E53" s="73" t="s">
        <v>2</v>
      </c>
      <c r="F53" s="210"/>
      <c r="G53" s="328">
        <f t="shared" si="5"/>
        <v>0</v>
      </c>
      <c r="H53" s="148"/>
    </row>
    <row r="54" spans="1:8" s="44" customFormat="1" ht="15" thickBot="1" x14ac:dyDescent="0.35">
      <c r="A54" s="46"/>
      <c r="B54" s="270"/>
      <c r="C54" s="225"/>
      <c r="D54" s="11"/>
      <c r="E54" s="74"/>
      <c r="F54" s="11"/>
      <c r="G54" s="225"/>
      <c r="H54" s="182"/>
    </row>
    <row r="55" spans="1:8" s="44" customFormat="1" x14ac:dyDescent="0.3">
      <c r="A55" s="2" t="s">
        <v>162</v>
      </c>
      <c r="B55" s="275" t="s">
        <v>160</v>
      </c>
      <c r="C55" s="107">
        <v>2</v>
      </c>
      <c r="D55" s="10">
        <v>24000</v>
      </c>
      <c r="E55" s="72" t="s">
        <v>4</v>
      </c>
      <c r="F55" s="107"/>
      <c r="G55" s="325">
        <f t="shared" si="5"/>
        <v>0</v>
      </c>
    </row>
    <row r="56" spans="1:8" ht="15" thickBot="1" x14ac:dyDescent="0.35">
      <c r="A56" s="46"/>
      <c r="B56" s="276"/>
      <c r="C56" s="324"/>
      <c r="D56" s="67"/>
      <c r="E56" s="75"/>
      <c r="F56" s="324"/>
      <c r="G56" s="75"/>
      <c r="H56" s="37"/>
    </row>
    <row r="57" spans="1:8" ht="49.95" customHeight="1" thickBot="1" x14ac:dyDescent="0.35">
      <c r="A57" s="3"/>
      <c r="B57" s="3"/>
      <c r="D57" s="401"/>
      <c r="E57" s="463" t="s">
        <v>145</v>
      </c>
      <c r="F57" s="464"/>
      <c r="G57" s="351">
        <f>SUM(G12:G56)</f>
        <v>0</v>
      </c>
    </row>
    <row r="58" spans="1:8" ht="49.95" customHeight="1" thickBot="1" x14ac:dyDescent="0.35">
      <c r="A58" s="76"/>
      <c r="B58" s="9"/>
      <c r="C58" s="52"/>
      <c r="D58" s="45"/>
      <c r="E58" s="463" t="s">
        <v>273</v>
      </c>
      <c r="F58" s="464"/>
      <c r="G58" s="351">
        <f>G57*1.2</f>
        <v>0</v>
      </c>
      <c r="H58" s="52"/>
    </row>
    <row r="59" spans="1:8" x14ac:dyDescent="0.3">
      <c r="A59" s="77"/>
      <c r="B59" s="9"/>
      <c r="C59" s="52"/>
      <c r="D59" s="45"/>
      <c r="E59" s="45"/>
      <c r="F59" s="45"/>
      <c r="G59" s="45"/>
      <c r="H59" s="52"/>
    </row>
    <row r="60" spans="1:8" x14ac:dyDescent="0.3">
      <c r="A60" s="558" t="s">
        <v>275</v>
      </c>
      <c r="B60" s="557"/>
    </row>
  </sheetData>
  <autoFilter ref="A11:G11" xr:uid="{00000000-0009-0000-0000-000000000000}"/>
  <mergeCells count="7">
    <mergeCell ref="E57:F57"/>
    <mergeCell ref="E58:F58"/>
    <mergeCell ref="A1:G1"/>
    <mergeCell ref="A9:B9"/>
    <mergeCell ref="A2:G2"/>
    <mergeCell ref="A3:G3"/>
    <mergeCell ref="A5:B5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64" orientation="portrait" r:id="rId1"/>
  <headerFooter>
    <oddFooter>&amp;LGHT Normandie Centre&amp;C&amp;P/&amp;N&amp;RJuin 2025</oddFooter>
  </headerFooter>
  <rowBreaks count="1" manualBreakCount="1">
    <brk id="30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  <pageSetUpPr fitToPage="1"/>
  </sheetPr>
  <dimension ref="A1:G52"/>
  <sheetViews>
    <sheetView view="pageBreakPreview" topLeftCell="A22" zoomScaleNormal="100" zoomScaleSheetLayoutView="100" workbookViewId="0">
      <selection activeCell="G24" sqref="G24"/>
    </sheetView>
  </sheetViews>
  <sheetFormatPr baseColWidth="10" defaultColWidth="11.44140625" defaultRowHeight="14.4" x14ac:dyDescent="0.3"/>
  <cols>
    <col min="1" max="1" width="38.44140625" style="44" customWidth="1"/>
    <col min="2" max="2" width="53.33203125" style="44" customWidth="1"/>
    <col min="3" max="3" width="15.33203125" style="8" hidden="1" customWidth="1"/>
    <col min="4" max="4" width="14.6640625" style="44" hidden="1" customWidth="1"/>
    <col min="5" max="5" width="10.6640625" style="44" customWidth="1"/>
    <col min="6" max="6" width="16.109375" style="44" customWidth="1"/>
    <col min="7" max="7" width="25.6640625" style="44" customWidth="1"/>
    <col min="8" max="16384" width="11.44140625" style="44"/>
  </cols>
  <sheetData>
    <row r="1" spans="1:7" ht="30" customHeight="1" x14ac:dyDescent="0.3">
      <c r="A1" s="465" t="s">
        <v>254</v>
      </c>
      <c r="B1" s="465"/>
      <c r="C1" s="465"/>
      <c r="D1" s="465"/>
      <c r="E1" s="465"/>
      <c r="F1" s="465"/>
      <c r="G1" s="465"/>
    </row>
    <row r="2" spans="1:7" ht="30" customHeight="1" x14ac:dyDescent="0.3">
      <c r="A2" s="468" t="s">
        <v>266</v>
      </c>
      <c r="B2" s="468"/>
      <c r="C2" s="468"/>
      <c r="D2" s="468"/>
      <c r="E2" s="468"/>
      <c r="F2" s="468"/>
      <c r="G2" s="468"/>
    </row>
    <row r="3" spans="1:7" s="13" customFormat="1" ht="30" customHeight="1" thickBot="1" x14ac:dyDescent="0.35">
      <c r="A3" s="465" t="s">
        <v>249</v>
      </c>
      <c r="B3" s="465"/>
      <c r="C3" s="465"/>
      <c r="D3" s="465"/>
      <c r="E3" s="465"/>
      <c r="F3" s="465"/>
      <c r="G3" s="465"/>
    </row>
    <row r="4" spans="1:7" s="13" customFormat="1" ht="15" customHeight="1" x14ac:dyDescent="0.3">
      <c r="A4" s="311" t="s">
        <v>185</v>
      </c>
      <c r="B4" s="387"/>
      <c r="C4" s="396"/>
      <c r="D4" s="347"/>
      <c r="E4" s="347"/>
      <c r="F4" s="347"/>
      <c r="G4" s="347"/>
    </row>
    <row r="5" spans="1:7" s="13" customFormat="1" ht="15" customHeight="1" x14ac:dyDescent="0.3">
      <c r="A5" s="368" t="s">
        <v>186</v>
      </c>
      <c r="B5" s="405"/>
      <c r="C5" s="397"/>
      <c r="D5" s="347"/>
      <c r="E5" s="347"/>
      <c r="F5" s="347"/>
      <c r="G5" s="347"/>
    </row>
    <row r="6" spans="1:7" s="13" customFormat="1" ht="15" customHeight="1" x14ac:dyDescent="0.3">
      <c r="A6" s="369" t="s">
        <v>187</v>
      </c>
      <c r="B6" s="406"/>
      <c r="C6" s="397"/>
      <c r="D6" s="347"/>
      <c r="E6" s="347"/>
      <c r="F6" s="347"/>
      <c r="G6" s="347"/>
    </row>
    <row r="7" spans="1:7" s="13" customFormat="1" ht="15" customHeight="1" x14ac:dyDescent="0.3">
      <c r="A7" s="370" t="s">
        <v>188</v>
      </c>
      <c r="B7" s="407"/>
      <c r="C7" s="397"/>
      <c r="D7" s="347"/>
      <c r="E7" s="347"/>
      <c r="F7" s="347"/>
      <c r="G7" s="347"/>
    </row>
    <row r="8" spans="1:7" s="13" customFormat="1" ht="15" customHeight="1" thickBot="1" x14ac:dyDescent="0.35">
      <c r="A8" s="466" t="s">
        <v>189</v>
      </c>
      <c r="B8" s="467"/>
      <c r="C8" s="397"/>
      <c r="D8" s="347"/>
      <c r="E8" s="347"/>
      <c r="F8" s="347"/>
      <c r="G8" s="347"/>
    </row>
    <row r="9" spans="1:7" s="13" customFormat="1" ht="24" customHeight="1" thickBot="1" x14ac:dyDescent="0.35">
      <c r="A9" s="497"/>
      <c r="B9" s="497"/>
      <c r="C9" s="497"/>
      <c r="D9" s="497"/>
      <c r="E9" s="497"/>
      <c r="F9" s="497"/>
      <c r="G9" s="497"/>
    </row>
    <row r="10" spans="1:7" ht="60" customHeight="1" thickBot="1" x14ac:dyDescent="0.35">
      <c r="A10" s="14" t="s">
        <v>24</v>
      </c>
      <c r="B10" s="15" t="s">
        <v>0</v>
      </c>
      <c r="C10" s="21" t="s">
        <v>50</v>
      </c>
      <c r="D10" s="16" t="s">
        <v>26</v>
      </c>
      <c r="E10" s="17" t="s">
        <v>1</v>
      </c>
      <c r="F10" s="116" t="s">
        <v>141</v>
      </c>
      <c r="G10" s="117" t="s">
        <v>142</v>
      </c>
    </row>
    <row r="11" spans="1:7" ht="30.75" customHeight="1" thickBot="1" x14ac:dyDescent="0.35">
      <c r="A11" s="494" t="s">
        <v>53</v>
      </c>
      <c r="B11" s="492"/>
      <c r="C11" s="492"/>
      <c r="D11" s="492"/>
      <c r="E11" s="492"/>
      <c r="F11" s="492"/>
      <c r="G11" s="492"/>
    </row>
    <row r="12" spans="1:7" ht="15" customHeight="1" x14ac:dyDescent="0.3">
      <c r="A12" s="568" t="s">
        <v>60</v>
      </c>
      <c r="B12" s="412" t="s">
        <v>90</v>
      </c>
      <c r="C12" s="54">
        <v>15</v>
      </c>
      <c r="D12" s="54">
        <v>1350</v>
      </c>
      <c r="E12" s="72" t="s">
        <v>4</v>
      </c>
      <c r="F12" s="325"/>
      <c r="G12" s="325">
        <f>(F12*D12)*C12</f>
        <v>0</v>
      </c>
    </row>
    <row r="13" spans="1:7" ht="15" customHeight="1" x14ac:dyDescent="0.3">
      <c r="A13" s="569"/>
      <c r="B13" s="398" t="s">
        <v>116</v>
      </c>
      <c r="C13" s="52">
        <v>1</v>
      </c>
      <c r="D13" s="52">
        <v>240</v>
      </c>
      <c r="E13" s="73" t="s">
        <v>2</v>
      </c>
      <c r="F13" s="326"/>
      <c r="G13" s="326">
        <f>(F13*D13)*C13</f>
        <v>0</v>
      </c>
    </row>
    <row r="14" spans="1:7" ht="15" customHeight="1" x14ac:dyDescent="0.3">
      <c r="A14" s="1"/>
      <c r="B14" s="398" t="s">
        <v>3</v>
      </c>
      <c r="C14" s="52">
        <v>1</v>
      </c>
      <c r="D14" s="52">
        <v>370</v>
      </c>
      <c r="E14" s="73" t="s">
        <v>5</v>
      </c>
      <c r="F14" s="326"/>
      <c r="G14" s="326">
        <f>(F14*D14)*C14</f>
        <v>0</v>
      </c>
    </row>
    <row r="15" spans="1:7" ht="15" customHeight="1" x14ac:dyDescent="0.3">
      <c r="A15" s="1"/>
      <c r="B15" s="411" t="s">
        <v>92</v>
      </c>
      <c r="C15" s="183">
        <v>4</v>
      </c>
      <c r="D15" s="52">
        <v>550</v>
      </c>
      <c r="E15" s="73" t="s">
        <v>4</v>
      </c>
      <c r="F15" s="326"/>
      <c r="G15" s="326">
        <f>(F15*D15)*C15</f>
        <v>0</v>
      </c>
    </row>
    <row r="16" spans="1:7" ht="15" customHeight="1" x14ac:dyDescent="0.3">
      <c r="A16" s="1"/>
      <c r="B16" s="417" t="s">
        <v>6</v>
      </c>
      <c r="C16" s="52">
        <v>6</v>
      </c>
      <c r="D16" s="52" t="s">
        <v>8</v>
      </c>
      <c r="E16" s="73" t="s">
        <v>7</v>
      </c>
      <c r="F16" s="326"/>
      <c r="G16" s="326">
        <f>F16*C16</f>
        <v>0</v>
      </c>
    </row>
    <row r="17" spans="1:7" ht="15" customHeight="1" x14ac:dyDescent="0.3">
      <c r="A17" s="1"/>
      <c r="B17" s="416" t="s">
        <v>95</v>
      </c>
      <c r="C17" s="52">
        <v>6</v>
      </c>
      <c r="D17" s="52" t="s">
        <v>8</v>
      </c>
      <c r="E17" s="73" t="s">
        <v>7</v>
      </c>
      <c r="F17" s="326"/>
      <c r="G17" s="326">
        <f>F17*C17</f>
        <v>0</v>
      </c>
    </row>
    <row r="18" spans="1:7" ht="15" customHeight="1" thickBot="1" x14ac:dyDescent="0.35">
      <c r="A18" s="46"/>
      <c r="B18" s="418"/>
      <c r="C18" s="53"/>
      <c r="D18" s="53"/>
      <c r="E18" s="84"/>
      <c r="F18" s="329"/>
      <c r="G18" s="329"/>
    </row>
    <row r="19" spans="1:7" ht="15" customHeight="1" x14ac:dyDescent="0.3">
      <c r="A19" s="568" t="s">
        <v>61</v>
      </c>
      <c r="B19" s="412" t="s">
        <v>90</v>
      </c>
      <c r="C19" s="10">
        <v>15</v>
      </c>
      <c r="D19" s="10">
        <v>250</v>
      </c>
      <c r="E19" s="72" t="s">
        <v>4</v>
      </c>
      <c r="F19" s="325"/>
      <c r="G19" s="325">
        <f>(F19*D19)*C19</f>
        <v>0</v>
      </c>
    </row>
    <row r="20" spans="1:7" ht="15" customHeight="1" x14ac:dyDescent="0.3">
      <c r="A20" s="569"/>
      <c r="B20" s="398" t="s">
        <v>93</v>
      </c>
      <c r="C20" s="183">
        <v>1</v>
      </c>
      <c r="D20" s="183">
        <v>70</v>
      </c>
      <c r="E20" s="73" t="s">
        <v>4</v>
      </c>
      <c r="F20" s="326"/>
      <c r="G20" s="326">
        <f>(F20*D20)*C20</f>
        <v>0</v>
      </c>
    </row>
    <row r="21" spans="1:7" ht="15" customHeight="1" x14ac:dyDescent="0.3">
      <c r="A21" s="20"/>
      <c r="B21" s="411" t="s">
        <v>92</v>
      </c>
      <c r="C21" s="183">
        <v>4</v>
      </c>
      <c r="D21" s="183">
        <v>150</v>
      </c>
      <c r="E21" s="73" t="s">
        <v>4</v>
      </c>
      <c r="F21" s="326"/>
      <c r="G21" s="326">
        <f>(F21*D21)*C21</f>
        <v>0</v>
      </c>
    </row>
    <row r="22" spans="1:7" ht="15" customHeight="1" x14ac:dyDescent="0.3">
      <c r="A22" s="20"/>
      <c r="B22" s="416" t="s">
        <v>95</v>
      </c>
      <c r="C22" s="183">
        <v>6</v>
      </c>
      <c r="D22" s="183" t="s">
        <v>8</v>
      </c>
      <c r="E22" s="73" t="s">
        <v>7</v>
      </c>
      <c r="F22" s="326"/>
      <c r="G22" s="326">
        <f>F22*C22</f>
        <v>0</v>
      </c>
    </row>
    <row r="23" spans="1:7" ht="15" customHeight="1" thickBot="1" x14ac:dyDescent="0.35">
      <c r="A23" s="25"/>
      <c r="B23" s="418"/>
      <c r="C23" s="11"/>
      <c r="D23" s="11"/>
      <c r="E23" s="84"/>
      <c r="F23" s="329"/>
      <c r="G23" s="329"/>
    </row>
    <row r="24" spans="1:7" ht="15" customHeight="1" x14ac:dyDescent="0.3">
      <c r="A24" s="568" t="s">
        <v>62</v>
      </c>
      <c r="B24" s="412" t="s">
        <v>90</v>
      </c>
      <c r="C24" s="10">
        <v>15</v>
      </c>
      <c r="D24" s="10">
        <v>300</v>
      </c>
      <c r="E24" s="72" t="s">
        <v>4</v>
      </c>
      <c r="F24" s="325"/>
      <c r="G24" s="325">
        <f>(F24*D24)*C24</f>
        <v>0</v>
      </c>
    </row>
    <row r="25" spans="1:7" ht="15" customHeight="1" x14ac:dyDescent="0.3">
      <c r="A25" s="569"/>
      <c r="B25" s="398" t="s">
        <v>116</v>
      </c>
      <c r="C25" s="183">
        <v>1</v>
      </c>
      <c r="D25" s="183">
        <v>35</v>
      </c>
      <c r="E25" s="73" t="s">
        <v>2</v>
      </c>
      <c r="F25" s="326"/>
      <c r="G25" s="326">
        <f>(F25*D25)*C25</f>
        <v>0</v>
      </c>
    </row>
    <row r="26" spans="1:7" ht="15" customHeight="1" x14ac:dyDescent="0.3">
      <c r="A26" s="1"/>
      <c r="B26" s="416" t="s">
        <v>95</v>
      </c>
      <c r="C26" s="183">
        <v>6</v>
      </c>
      <c r="D26" s="183">
        <v>120</v>
      </c>
      <c r="E26" s="73" t="s">
        <v>7</v>
      </c>
      <c r="F26" s="326"/>
      <c r="G26" s="326">
        <f>F26*C26</f>
        <v>0</v>
      </c>
    </row>
    <row r="27" spans="1:7" ht="15" customHeight="1" thickBot="1" x14ac:dyDescent="0.35">
      <c r="A27" s="46"/>
      <c r="B27" s="418"/>
      <c r="C27" s="11"/>
      <c r="D27" s="11"/>
      <c r="E27" s="84"/>
      <c r="F27" s="329"/>
      <c r="G27" s="329"/>
    </row>
    <row r="28" spans="1:7" ht="15" customHeight="1" x14ac:dyDescent="0.3">
      <c r="A28" s="2" t="s">
        <v>23</v>
      </c>
      <c r="B28" s="412" t="s">
        <v>90</v>
      </c>
      <c r="C28" s="10">
        <v>15</v>
      </c>
      <c r="D28" s="10">
        <v>200</v>
      </c>
      <c r="E28" s="72" t="s">
        <v>4</v>
      </c>
      <c r="F28" s="325"/>
      <c r="G28" s="325">
        <f>(F28*D28)*C28</f>
        <v>0</v>
      </c>
    </row>
    <row r="29" spans="1:7" ht="15" customHeight="1" x14ac:dyDescent="0.3">
      <c r="A29" s="1"/>
      <c r="B29" s="398" t="s">
        <v>116</v>
      </c>
      <c r="C29" s="183">
        <v>1</v>
      </c>
      <c r="D29" s="183">
        <v>25</v>
      </c>
      <c r="E29" s="73" t="s">
        <v>2</v>
      </c>
      <c r="F29" s="326"/>
      <c r="G29" s="326">
        <f>(F29*D29)*C29</f>
        <v>0</v>
      </c>
    </row>
    <row r="30" spans="1:7" ht="15" customHeight="1" x14ac:dyDescent="0.3">
      <c r="A30" s="1"/>
      <c r="B30" s="416" t="s">
        <v>95</v>
      </c>
      <c r="C30" s="183">
        <v>1</v>
      </c>
      <c r="D30" s="183" t="s">
        <v>8</v>
      </c>
      <c r="E30" s="73" t="s">
        <v>7</v>
      </c>
      <c r="F30" s="326"/>
      <c r="G30" s="326">
        <f>F30*C30</f>
        <v>0</v>
      </c>
    </row>
    <row r="31" spans="1:7" ht="15" customHeight="1" x14ac:dyDescent="0.3">
      <c r="A31" s="1"/>
      <c r="B31" s="398" t="s">
        <v>93</v>
      </c>
      <c r="C31" s="183">
        <v>1</v>
      </c>
      <c r="D31" s="183">
        <v>35</v>
      </c>
      <c r="E31" s="73" t="s">
        <v>4</v>
      </c>
      <c r="F31" s="326"/>
      <c r="G31" s="326">
        <f>(F31*D31)*C31</f>
        <v>0</v>
      </c>
    </row>
    <row r="32" spans="1:7" ht="15" customHeight="1" thickBot="1" x14ac:dyDescent="0.35">
      <c r="A32" s="1"/>
      <c r="B32" s="418"/>
      <c r="C32" s="183"/>
      <c r="D32" s="183"/>
      <c r="E32" s="84"/>
      <c r="F32" s="329"/>
      <c r="G32" s="329"/>
    </row>
    <row r="33" spans="1:7" ht="40.049999999999997" customHeight="1" thickBot="1" x14ac:dyDescent="0.35">
      <c r="A33" s="462"/>
      <c r="B33" s="462"/>
      <c r="D33" s="403"/>
      <c r="E33" s="576" t="s">
        <v>145</v>
      </c>
      <c r="F33" s="577"/>
      <c r="G33" s="582">
        <f>SUM(G12:G32)</f>
        <v>0</v>
      </c>
    </row>
    <row r="34" spans="1:7" ht="40.049999999999997" customHeight="1" thickBot="1" x14ac:dyDescent="0.35">
      <c r="A34" s="8"/>
      <c r="B34" s="462"/>
      <c r="E34" s="579" t="s">
        <v>273</v>
      </c>
      <c r="F34" s="577"/>
      <c r="G34" s="580">
        <f>G33*1.2</f>
        <v>0</v>
      </c>
    </row>
    <row r="35" spans="1:7" ht="15" customHeight="1" thickBot="1" x14ac:dyDescent="0.35">
      <c r="A35" s="1"/>
      <c r="B35" s="6"/>
      <c r="C35" s="462"/>
      <c r="D35" s="462"/>
      <c r="E35" s="52"/>
      <c r="F35" s="581"/>
      <c r="G35" s="581"/>
    </row>
    <row r="36" spans="1:7" ht="28.5" customHeight="1" thickBot="1" x14ac:dyDescent="0.35">
      <c r="A36" s="495" t="s">
        <v>87</v>
      </c>
      <c r="B36" s="496"/>
      <c r="C36" s="496"/>
      <c r="D36" s="496"/>
      <c r="E36" s="496"/>
      <c r="F36" s="496"/>
      <c r="G36" s="496"/>
    </row>
    <row r="37" spans="1:7" ht="15" customHeight="1" x14ac:dyDescent="0.3">
      <c r="A37" s="49" t="s">
        <v>77</v>
      </c>
      <c r="B37" s="412" t="s">
        <v>90</v>
      </c>
      <c r="C37" s="54">
        <v>12</v>
      </c>
      <c r="D37" s="54">
        <v>800</v>
      </c>
      <c r="E37" s="86" t="s">
        <v>4</v>
      </c>
      <c r="F37" s="336"/>
      <c r="G37" s="336">
        <f>(F37*D37)*C37</f>
        <v>0</v>
      </c>
    </row>
    <row r="38" spans="1:7" ht="15" customHeight="1" x14ac:dyDescent="0.3">
      <c r="A38" s="1"/>
      <c r="B38" s="416" t="s">
        <v>95</v>
      </c>
      <c r="C38" s="52">
        <v>6</v>
      </c>
      <c r="D38" s="52">
        <v>369</v>
      </c>
      <c r="E38" s="84" t="s">
        <v>7</v>
      </c>
      <c r="F38" s="329"/>
      <c r="G38" s="329">
        <f>F38*C38</f>
        <v>0</v>
      </c>
    </row>
    <row r="39" spans="1:7" ht="15" customHeight="1" x14ac:dyDescent="0.3">
      <c r="A39" s="1"/>
      <c r="B39" s="417" t="s">
        <v>6</v>
      </c>
      <c r="C39" s="52">
        <v>3</v>
      </c>
      <c r="D39" s="52" t="s">
        <v>8</v>
      </c>
      <c r="E39" s="73" t="s">
        <v>7</v>
      </c>
      <c r="F39" s="326"/>
      <c r="G39" s="329">
        <f>F39*C39</f>
        <v>0</v>
      </c>
    </row>
    <row r="40" spans="1:7" ht="15" customHeight="1" x14ac:dyDescent="0.3">
      <c r="A40" s="1"/>
      <c r="B40" s="411" t="s">
        <v>92</v>
      </c>
      <c r="C40" s="52">
        <v>6</v>
      </c>
      <c r="D40" s="52">
        <v>1</v>
      </c>
      <c r="E40" s="73" t="s">
        <v>4</v>
      </c>
      <c r="F40" s="326"/>
      <c r="G40" s="326">
        <f>(F40*D40)*C40</f>
        <v>0</v>
      </c>
    </row>
    <row r="41" spans="1:7" ht="15" customHeight="1" thickBot="1" x14ac:dyDescent="0.35">
      <c r="A41" s="46"/>
      <c r="B41" s="399"/>
      <c r="C41" s="53"/>
      <c r="D41" s="53"/>
      <c r="E41" s="84"/>
      <c r="F41" s="329"/>
      <c r="G41" s="329"/>
    </row>
    <row r="42" spans="1:7" ht="15" customHeight="1" x14ac:dyDescent="0.3">
      <c r="A42" s="567" t="s">
        <v>78</v>
      </c>
      <c r="B42" s="412" t="s">
        <v>90</v>
      </c>
      <c r="C42" s="54">
        <v>12</v>
      </c>
      <c r="D42" s="54">
        <v>500</v>
      </c>
      <c r="E42" s="86" t="s">
        <v>4</v>
      </c>
      <c r="F42" s="336"/>
      <c r="G42" s="336">
        <f>(F42*D42)*C42</f>
        <v>0</v>
      </c>
    </row>
    <row r="43" spans="1:7" ht="15" customHeight="1" x14ac:dyDescent="0.3">
      <c r="A43" s="1"/>
      <c r="B43" s="398" t="s">
        <v>116</v>
      </c>
      <c r="C43" s="52">
        <v>1</v>
      </c>
      <c r="D43" s="52">
        <v>84</v>
      </c>
      <c r="E43" s="84" t="s">
        <v>2</v>
      </c>
      <c r="F43" s="329"/>
      <c r="G43" s="329">
        <f>(F43*D43)*C43</f>
        <v>0</v>
      </c>
    </row>
    <row r="44" spans="1:7" ht="15" customHeight="1" x14ac:dyDescent="0.3">
      <c r="A44" s="1"/>
      <c r="B44" s="398" t="s">
        <v>76</v>
      </c>
      <c r="C44" s="52">
        <v>1</v>
      </c>
      <c r="D44" s="52">
        <v>1</v>
      </c>
      <c r="E44" s="84" t="s">
        <v>5</v>
      </c>
      <c r="F44" s="329"/>
      <c r="G44" s="329">
        <f>F44*C44</f>
        <v>0</v>
      </c>
    </row>
    <row r="45" spans="1:7" ht="15" customHeight="1" x14ac:dyDescent="0.3">
      <c r="A45" s="1"/>
      <c r="B45" s="398" t="s">
        <v>6</v>
      </c>
      <c r="C45" s="52">
        <v>3</v>
      </c>
      <c r="D45" s="52" t="s">
        <v>8</v>
      </c>
      <c r="E45" s="84" t="s">
        <v>7</v>
      </c>
      <c r="F45" s="329"/>
      <c r="G45" s="329">
        <f>F45*C45</f>
        <v>0</v>
      </c>
    </row>
    <row r="46" spans="1:7" ht="15" customHeight="1" x14ac:dyDescent="0.3">
      <c r="A46" s="1"/>
      <c r="B46" s="416" t="s">
        <v>95</v>
      </c>
      <c r="C46" s="52">
        <v>6</v>
      </c>
      <c r="D46" s="52" t="s">
        <v>8</v>
      </c>
      <c r="E46" s="84" t="s">
        <v>7</v>
      </c>
      <c r="F46" s="329"/>
      <c r="G46" s="329">
        <f>F46*C46</f>
        <v>0</v>
      </c>
    </row>
    <row r="47" spans="1:7" ht="15" thickBot="1" x14ac:dyDescent="0.35">
      <c r="A47" s="46"/>
      <c r="B47" s="399"/>
      <c r="C47" s="53"/>
      <c r="D47" s="53"/>
      <c r="E47" s="85"/>
      <c r="F47" s="334"/>
      <c r="G47" s="85"/>
    </row>
    <row r="48" spans="1:7" ht="15" thickBot="1" x14ac:dyDescent="0.35">
      <c r="A48" s="8"/>
      <c r="B48" s="183"/>
    </row>
    <row r="49" spans="1:7" ht="40.049999999999997" customHeight="1" thickBot="1" x14ac:dyDescent="0.35">
      <c r="A49" s="183"/>
      <c r="B49" s="183"/>
      <c r="D49" s="403"/>
      <c r="E49" s="583" t="s">
        <v>145</v>
      </c>
      <c r="F49" s="584"/>
      <c r="G49" s="585">
        <f>SUM(G37:G48)</f>
        <v>0</v>
      </c>
    </row>
    <row r="50" spans="1:7" ht="40.049999999999997" customHeight="1" thickBot="1" x14ac:dyDescent="0.35">
      <c r="A50" s="8"/>
      <c r="B50" s="183"/>
      <c r="E50" s="586" t="s">
        <v>273</v>
      </c>
      <c r="F50" s="584"/>
      <c r="G50" s="587">
        <f>G49*1.2</f>
        <v>0</v>
      </c>
    </row>
    <row r="51" spans="1:7" x14ac:dyDescent="0.3">
      <c r="A51" s="183"/>
      <c r="B51" s="183"/>
    </row>
    <row r="52" spans="1:7" x14ac:dyDescent="0.3">
      <c r="A52" s="558" t="s">
        <v>275</v>
      </c>
    </row>
  </sheetData>
  <mergeCells count="14">
    <mergeCell ref="E49:F49"/>
    <mergeCell ref="E50:F50"/>
    <mergeCell ref="A1:G1"/>
    <mergeCell ref="A2:G2"/>
    <mergeCell ref="A11:G11"/>
    <mergeCell ref="A36:G36"/>
    <mergeCell ref="A3:G3"/>
    <mergeCell ref="A9:G9"/>
    <mergeCell ref="A8:B8"/>
    <mergeCell ref="A24:A25"/>
    <mergeCell ref="A19:A20"/>
    <mergeCell ref="A12:A13"/>
    <mergeCell ref="E33:F33"/>
    <mergeCell ref="E34:F34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60" orientation="portrait" r:id="rId1"/>
  <headerFooter>
    <oddFooter>&amp;LGHT Normandie Centre&amp;C&amp;P/&amp;N&amp;RJuin 2025</oddFooter>
  </headerFooter>
  <rowBreaks count="1" manualBreakCount="1">
    <brk id="10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59999389629810485"/>
    <pageSetUpPr fitToPage="1"/>
  </sheetPr>
  <dimension ref="A1:H48"/>
  <sheetViews>
    <sheetView view="pageBreakPreview" topLeftCell="A34" zoomScaleNormal="100" zoomScaleSheetLayoutView="100" workbookViewId="0">
      <selection activeCell="G24" sqref="G24"/>
    </sheetView>
  </sheetViews>
  <sheetFormatPr baseColWidth="10" defaultColWidth="11.44140625" defaultRowHeight="14.4" x14ac:dyDescent="0.3"/>
  <cols>
    <col min="1" max="1" width="38.44140625" style="44" customWidth="1"/>
    <col min="2" max="2" width="51.33203125" style="44" customWidth="1"/>
    <col min="3" max="3" width="15.33203125" style="8" hidden="1" customWidth="1"/>
    <col min="4" max="4" width="14.6640625" style="44" hidden="1" customWidth="1"/>
    <col min="5" max="5" width="10.6640625" style="44" customWidth="1"/>
    <col min="6" max="6" width="17.109375" style="44" customWidth="1"/>
    <col min="7" max="7" width="25.6640625" style="44" customWidth="1"/>
    <col min="8" max="16384" width="11.44140625" style="44"/>
  </cols>
  <sheetData>
    <row r="1" spans="1:8" s="13" customFormat="1" ht="30" customHeight="1" x14ac:dyDescent="0.3">
      <c r="A1" s="465" t="s">
        <v>254</v>
      </c>
      <c r="B1" s="465"/>
      <c r="C1" s="465"/>
      <c r="D1" s="465"/>
      <c r="E1" s="465"/>
      <c r="F1" s="465"/>
      <c r="G1" s="465"/>
    </row>
    <row r="2" spans="1:8" s="13" customFormat="1" ht="30" customHeight="1" x14ac:dyDescent="0.3">
      <c r="A2" s="468" t="s">
        <v>267</v>
      </c>
      <c r="B2" s="468"/>
      <c r="C2" s="468"/>
      <c r="D2" s="468"/>
      <c r="E2" s="468"/>
      <c r="F2" s="468"/>
      <c r="G2" s="468"/>
    </row>
    <row r="3" spans="1:8" s="13" customFormat="1" ht="30" customHeight="1" thickBot="1" x14ac:dyDescent="0.35">
      <c r="A3" s="465" t="s">
        <v>249</v>
      </c>
      <c r="B3" s="465"/>
      <c r="C3" s="465"/>
      <c r="D3" s="465"/>
      <c r="E3" s="465"/>
      <c r="F3" s="465"/>
      <c r="G3" s="465"/>
    </row>
    <row r="4" spans="1:8" s="13" customFormat="1" ht="15" customHeight="1" x14ac:dyDescent="0.3">
      <c r="A4" s="311" t="s">
        <v>185</v>
      </c>
      <c r="B4" s="387"/>
      <c r="C4" s="396"/>
      <c r="D4" s="347"/>
      <c r="E4" s="347"/>
      <c r="F4" s="347"/>
      <c r="G4" s="347"/>
    </row>
    <row r="5" spans="1:8" s="13" customFormat="1" ht="15" customHeight="1" x14ac:dyDescent="0.3">
      <c r="A5" s="368" t="s">
        <v>186</v>
      </c>
      <c r="B5" s="405"/>
      <c r="C5" s="397"/>
      <c r="D5" s="347"/>
      <c r="E5" s="347"/>
      <c r="F5" s="347"/>
      <c r="G5" s="347"/>
    </row>
    <row r="6" spans="1:8" s="13" customFormat="1" ht="15" customHeight="1" x14ac:dyDescent="0.3">
      <c r="A6" s="369" t="s">
        <v>187</v>
      </c>
      <c r="B6" s="406"/>
      <c r="C6" s="397"/>
      <c r="D6" s="347"/>
      <c r="E6" s="347"/>
      <c r="F6" s="347"/>
      <c r="G6" s="347"/>
    </row>
    <row r="7" spans="1:8" s="13" customFormat="1" ht="15" customHeight="1" x14ac:dyDescent="0.3">
      <c r="A7" s="370" t="s">
        <v>188</v>
      </c>
      <c r="B7" s="407"/>
      <c r="C7" s="397"/>
      <c r="D7" s="347"/>
      <c r="E7" s="347"/>
      <c r="F7" s="347"/>
      <c r="G7" s="347"/>
    </row>
    <row r="8" spans="1:8" s="13" customFormat="1" ht="15" customHeight="1" thickBot="1" x14ac:dyDescent="0.35">
      <c r="A8" s="466" t="s">
        <v>189</v>
      </c>
      <c r="B8" s="467"/>
      <c r="C8" s="397"/>
      <c r="D8" s="347"/>
      <c r="E8" s="347"/>
      <c r="F8" s="347"/>
      <c r="G8" s="347"/>
    </row>
    <row r="9" spans="1:8" s="13" customFormat="1" ht="32.25" customHeight="1" thickBot="1" x14ac:dyDescent="0.35">
      <c r="A9" s="497"/>
      <c r="B9" s="497"/>
      <c r="C9" s="497"/>
      <c r="D9" s="497"/>
      <c r="E9" s="497"/>
      <c r="F9" s="497"/>
      <c r="G9" s="497"/>
    </row>
    <row r="10" spans="1:8" ht="60" customHeight="1" thickBot="1" x14ac:dyDescent="0.35">
      <c r="A10" s="14" t="s">
        <v>24</v>
      </c>
      <c r="B10" s="15" t="s">
        <v>0</v>
      </c>
      <c r="C10" s="21" t="s">
        <v>50</v>
      </c>
      <c r="D10" s="16" t="s">
        <v>26</v>
      </c>
      <c r="E10" s="17" t="s">
        <v>1</v>
      </c>
      <c r="F10" s="116" t="s">
        <v>141</v>
      </c>
      <c r="G10" s="117" t="s">
        <v>142</v>
      </c>
    </row>
    <row r="11" spans="1:8" ht="39" customHeight="1" thickBot="1" x14ac:dyDescent="0.35">
      <c r="A11" s="500" t="s">
        <v>52</v>
      </c>
      <c r="B11" s="501"/>
      <c r="C11" s="501"/>
      <c r="D11" s="501"/>
      <c r="E11" s="501"/>
      <c r="F11" s="501"/>
      <c r="G11" s="501"/>
    </row>
    <row r="12" spans="1:8" ht="24.9" customHeight="1" thickBot="1" x14ac:dyDescent="0.35">
      <c r="A12" s="498" t="s">
        <v>54</v>
      </c>
      <c r="B12" s="499"/>
      <c r="C12" s="499"/>
      <c r="D12" s="499"/>
      <c r="E12" s="499"/>
      <c r="F12" s="499"/>
      <c r="G12" s="499"/>
    </row>
    <row r="13" spans="1:8" ht="15" customHeight="1" x14ac:dyDescent="0.3">
      <c r="A13" s="49" t="s">
        <v>72</v>
      </c>
      <c r="B13" s="412" t="s">
        <v>116</v>
      </c>
      <c r="C13" s="54">
        <v>1</v>
      </c>
      <c r="D13" s="54">
        <v>86.3</v>
      </c>
      <c r="E13" s="86" t="s">
        <v>2</v>
      </c>
      <c r="F13" s="86"/>
      <c r="G13" s="142">
        <f>(F13*D13)*C13</f>
        <v>0</v>
      </c>
      <c r="H13" s="61"/>
    </row>
    <row r="14" spans="1:8" ht="15" customHeight="1" x14ac:dyDescent="0.3">
      <c r="A14" s="316"/>
      <c r="B14" s="414" t="s">
        <v>90</v>
      </c>
      <c r="C14" s="313">
        <v>14</v>
      </c>
      <c r="D14" s="313">
        <v>1805</v>
      </c>
      <c r="E14" s="314" t="s">
        <v>4</v>
      </c>
      <c r="F14" s="84"/>
      <c r="G14" s="143">
        <f>(F14*D14)*C14</f>
        <v>0</v>
      </c>
      <c r="H14" s="61"/>
    </row>
    <row r="15" spans="1:8" ht="15" customHeight="1" x14ac:dyDescent="0.3">
      <c r="A15" s="316"/>
      <c r="B15" s="414" t="s">
        <v>6</v>
      </c>
      <c r="C15" s="313">
        <v>3</v>
      </c>
      <c r="D15" s="315" t="s">
        <v>8</v>
      </c>
      <c r="E15" s="314" t="s">
        <v>7</v>
      </c>
      <c r="F15" s="84"/>
      <c r="G15" s="143">
        <f>F15*C15</f>
        <v>0</v>
      </c>
      <c r="H15" s="61"/>
    </row>
    <row r="16" spans="1:8" ht="15" customHeight="1" x14ac:dyDescent="0.3">
      <c r="A16" s="316"/>
      <c r="B16" s="415" t="s">
        <v>95</v>
      </c>
      <c r="C16" s="313">
        <v>6</v>
      </c>
      <c r="D16" s="313" t="s">
        <v>8</v>
      </c>
      <c r="E16" s="314" t="s">
        <v>7</v>
      </c>
      <c r="F16" s="84"/>
      <c r="G16" s="143">
        <f>F16*C16</f>
        <v>0</v>
      </c>
      <c r="H16" s="61"/>
    </row>
    <row r="17" spans="1:8" ht="15" customHeight="1" thickBot="1" x14ac:dyDescent="0.35">
      <c r="A17" s="46"/>
      <c r="B17" s="399"/>
      <c r="C17" s="53"/>
      <c r="D17" s="50"/>
      <c r="E17" s="85"/>
      <c r="F17" s="85"/>
      <c r="G17" s="143">
        <f>F17*C17</f>
        <v>0</v>
      </c>
    </row>
    <row r="18" spans="1:8" ht="15" customHeight="1" x14ac:dyDescent="0.3">
      <c r="A18" s="2" t="s">
        <v>19</v>
      </c>
      <c r="B18" s="412" t="s">
        <v>116</v>
      </c>
      <c r="C18" s="54">
        <v>1</v>
      </c>
      <c r="D18" s="55">
        <v>161.4</v>
      </c>
      <c r="E18" s="86" t="s">
        <v>2</v>
      </c>
      <c r="F18" s="52"/>
      <c r="G18" s="337">
        <f>(F18*D18)*C18</f>
        <v>0</v>
      </c>
      <c r="H18" s="61"/>
    </row>
    <row r="19" spans="1:8" ht="15" customHeight="1" x14ac:dyDescent="0.3">
      <c r="A19" s="20"/>
      <c r="B19" s="414" t="s">
        <v>90</v>
      </c>
      <c r="C19" s="313">
        <v>14</v>
      </c>
      <c r="D19" s="315">
        <v>589</v>
      </c>
      <c r="E19" s="314" t="s">
        <v>4</v>
      </c>
      <c r="F19" s="52"/>
      <c r="G19" s="338">
        <f>(F19*D19)*C19</f>
        <v>0</v>
      </c>
      <c r="H19" s="61"/>
    </row>
    <row r="20" spans="1:8" ht="15" customHeight="1" x14ac:dyDescent="0.3">
      <c r="A20" s="1"/>
      <c r="B20" s="414" t="s">
        <v>6</v>
      </c>
      <c r="C20" s="313">
        <v>3</v>
      </c>
      <c r="D20" s="315" t="s">
        <v>8</v>
      </c>
      <c r="E20" s="314" t="s">
        <v>7</v>
      </c>
      <c r="F20" s="52"/>
      <c r="G20" s="338">
        <f>F20*C20</f>
        <v>0</v>
      </c>
    </row>
    <row r="21" spans="1:8" ht="15" customHeight="1" x14ac:dyDescent="0.3">
      <c r="A21" s="1"/>
      <c r="B21" s="415" t="s">
        <v>95</v>
      </c>
      <c r="C21" s="313">
        <v>6</v>
      </c>
      <c r="D21" s="313" t="s">
        <v>8</v>
      </c>
      <c r="E21" s="314" t="s">
        <v>7</v>
      </c>
      <c r="F21" s="52"/>
      <c r="G21" s="338">
        <f>F21*C21</f>
        <v>0</v>
      </c>
    </row>
    <row r="22" spans="1:8" ht="15" customHeight="1" thickBot="1" x14ac:dyDescent="0.35">
      <c r="A22" s="46"/>
      <c r="B22" s="399"/>
      <c r="C22" s="53"/>
      <c r="D22" s="50"/>
      <c r="E22" s="85"/>
      <c r="F22" s="53"/>
      <c r="G22" s="339"/>
    </row>
    <row r="23" spans="1:8" ht="15" customHeight="1" x14ac:dyDescent="0.3">
      <c r="A23" s="2" t="s">
        <v>20</v>
      </c>
      <c r="B23" s="412" t="s">
        <v>116</v>
      </c>
      <c r="C23" s="54">
        <v>1</v>
      </c>
      <c r="D23" s="55">
        <v>84</v>
      </c>
      <c r="E23" s="86" t="s">
        <v>2</v>
      </c>
      <c r="F23" s="52"/>
      <c r="G23" s="337">
        <f>(F23*D23)*C23</f>
        <v>0</v>
      </c>
      <c r="H23" s="61"/>
    </row>
    <row r="24" spans="1:8" ht="15" customHeight="1" x14ac:dyDescent="0.3">
      <c r="A24" s="185"/>
      <c r="B24" s="414" t="s">
        <v>90</v>
      </c>
      <c r="C24" s="313">
        <v>14</v>
      </c>
      <c r="D24" s="315">
        <v>1464</v>
      </c>
      <c r="E24" s="314" t="s">
        <v>4</v>
      </c>
      <c r="F24" s="52"/>
      <c r="G24" s="338">
        <f>(F24*D24)*C24</f>
        <v>0</v>
      </c>
      <c r="H24" s="61"/>
    </row>
    <row r="25" spans="1:8" ht="15" customHeight="1" x14ac:dyDescent="0.3">
      <c r="A25" s="1"/>
      <c r="B25" s="414" t="s">
        <v>6</v>
      </c>
      <c r="C25" s="313">
        <v>3</v>
      </c>
      <c r="D25" s="315" t="s">
        <v>8</v>
      </c>
      <c r="E25" s="314" t="s">
        <v>7</v>
      </c>
      <c r="F25" s="52"/>
      <c r="G25" s="338">
        <f>F25*C25</f>
        <v>0</v>
      </c>
    </row>
    <row r="26" spans="1:8" ht="15" customHeight="1" x14ac:dyDescent="0.3">
      <c r="A26" s="1"/>
      <c r="B26" s="415" t="s">
        <v>95</v>
      </c>
      <c r="C26" s="313">
        <v>6</v>
      </c>
      <c r="D26" s="313" t="s">
        <v>8</v>
      </c>
      <c r="E26" s="314" t="s">
        <v>7</v>
      </c>
      <c r="F26" s="52"/>
      <c r="G26" s="338">
        <f>F26*C26</f>
        <v>0</v>
      </c>
    </row>
    <row r="27" spans="1:8" ht="15" customHeight="1" thickBot="1" x14ac:dyDescent="0.35">
      <c r="A27" s="1"/>
      <c r="B27" s="399"/>
      <c r="C27" s="52"/>
      <c r="D27" s="45"/>
      <c r="E27" s="84"/>
      <c r="F27" s="52"/>
      <c r="G27" s="340"/>
    </row>
    <row r="28" spans="1:8" ht="27" customHeight="1" thickBot="1" x14ac:dyDescent="0.35">
      <c r="A28" s="498" t="s">
        <v>55</v>
      </c>
      <c r="B28" s="499"/>
      <c r="C28" s="499"/>
      <c r="D28" s="499"/>
      <c r="E28" s="499"/>
      <c r="F28" s="499"/>
      <c r="G28" s="499"/>
    </row>
    <row r="29" spans="1:8" ht="15" customHeight="1" x14ac:dyDescent="0.3">
      <c r="A29" s="62" t="s">
        <v>91</v>
      </c>
      <c r="B29" s="412" t="s">
        <v>90</v>
      </c>
      <c r="C29" s="54">
        <v>14</v>
      </c>
      <c r="D29" s="54">
        <v>16028</v>
      </c>
      <c r="E29" s="207" t="s">
        <v>4</v>
      </c>
      <c r="F29" s="86"/>
      <c r="G29" s="336">
        <f>(F29*D29)*C29</f>
        <v>0</v>
      </c>
    </row>
    <row r="30" spans="1:8" ht="15" customHeight="1" x14ac:dyDescent="0.3">
      <c r="A30" s="1"/>
      <c r="B30" s="398" t="s">
        <v>116</v>
      </c>
      <c r="C30" s="52">
        <v>1</v>
      </c>
      <c r="D30" s="52">
        <v>354.6</v>
      </c>
      <c r="E30" s="208" t="s">
        <v>2</v>
      </c>
      <c r="F30" s="84"/>
      <c r="G30" s="329">
        <f>(F30*D30)*C30</f>
        <v>0</v>
      </c>
    </row>
    <row r="31" spans="1:8" ht="15" customHeight="1" x14ac:dyDescent="0.3">
      <c r="A31" s="1"/>
      <c r="B31" s="398" t="s">
        <v>93</v>
      </c>
      <c r="C31" s="52">
        <v>1</v>
      </c>
      <c r="D31" s="52">
        <v>92</v>
      </c>
      <c r="E31" s="208" t="s">
        <v>5</v>
      </c>
      <c r="F31" s="84"/>
      <c r="G31" s="329">
        <f>(F31*D31)*C31</f>
        <v>0</v>
      </c>
    </row>
    <row r="32" spans="1:8" ht="15" customHeight="1" x14ac:dyDescent="0.3">
      <c r="A32" s="1"/>
      <c r="B32" s="398" t="s">
        <v>6</v>
      </c>
      <c r="C32" s="52">
        <v>3</v>
      </c>
      <c r="D32" s="48" t="s">
        <v>8</v>
      </c>
      <c r="E32" s="208" t="s">
        <v>7</v>
      </c>
      <c r="F32" s="84"/>
      <c r="G32" s="329">
        <f>F32*C32</f>
        <v>0</v>
      </c>
    </row>
    <row r="33" spans="1:8" ht="15" customHeight="1" x14ac:dyDescent="0.3">
      <c r="A33" s="1"/>
      <c r="B33" s="416" t="s">
        <v>95</v>
      </c>
      <c r="C33" s="52">
        <v>6</v>
      </c>
      <c r="D33" s="52" t="s">
        <v>8</v>
      </c>
      <c r="E33" s="208" t="s">
        <v>7</v>
      </c>
      <c r="F33" s="84"/>
      <c r="G33" s="329">
        <f>F33*C33</f>
        <v>0</v>
      </c>
    </row>
    <row r="34" spans="1:8" ht="15" customHeight="1" thickBot="1" x14ac:dyDescent="0.35">
      <c r="A34" s="46"/>
      <c r="B34" s="398"/>
      <c r="C34" s="52"/>
      <c r="D34" s="48"/>
      <c r="E34" s="208"/>
      <c r="F34" s="84"/>
      <c r="G34" s="329"/>
    </row>
    <row r="35" spans="1:8" ht="15" customHeight="1" x14ac:dyDescent="0.3">
      <c r="A35" s="49" t="s">
        <v>56</v>
      </c>
      <c r="B35" s="412" t="s">
        <v>116</v>
      </c>
      <c r="C35" s="54">
        <v>1</v>
      </c>
      <c r="D35" s="55">
        <v>228.2</v>
      </c>
      <c r="E35" s="207" t="s">
        <v>2</v>
      </c>
      <c r="F35" s="86"/>
      <c r="G35" s="336">
        <f>(F35*D35)*C35</f>
        <v>0</v>
      </c>
    </row>
    <row r="36" spans="1:8" ht="15" customHeight="1" thickBot="1" x14ac:dyDescent="0.35">
      <c r="A36" s="46"/>
      <c r="B36" s="399"/>
      <c r="C36" s="53"/>
      <c r="D36" s="53"/>
      <c r="E36" s="181"/>
      <c r="F36" s="85"/>
      <c r="G36" s="334"/>
    </row>
    <row r="37" spans="1:8" ht="15" customHeight="1" x14ac:dyDescent="0.3">
      <c r="A37" s="12" t="s">
        <v>57</v>
      </c>
      <c r="B37" s="412" t="s">
        <v>116</v>
      </c>
      <c r="C37" s="205">
        <v>1</v>
      </c>
      <c r="D37" s="187">
        <f>136.6-15</f>
        <v>121.6</v>
      </c>
      <c r="E37" s="207" t="s">
        <v>2</v>
      </c>
      <c r="F37" s="86"/>
      <c r="G37" s="329">
        <f>F37*D37</f>
        <v>0</v>
      </c>
    </row>
    <row r="38" spans="1:8" ht="15" customHeight="1" thickBot="1" x14ac:dyDescent="0.35">
      <c r="A38" s="46"/>
      <c r="B38" s="399"/>
      <c r="C38" s="53"/>
      <c r="D38" s="50"/>
      <c r="E38" s="181"/>
      <c r="F38" s="85"/>
      <c r="G38" s="334"/>
    </row>
    <row r="39" spans="1:8" ht="27" customHeight="1" thickBot="1" x14ac:dyDescent="0.35">
      <c r="A39" s="498" t="s">
        <v>58</v>
      </c>
      <c r="B39" s="499"/>
      <c r="C39" s="499"/>
      <c r="D39" s="499"/>
      <c r="E39" s="499"/>
      <c r="F39" s="499"/>
      <c r="G39" s="499"/>
    </row>
    <row r="40" spans="1:8" x14ac:dyDescent="0.3">
      <c r="A40" s="2" t="s">
        <v>59</v>
      </c>
      <c r="B40" s="412" t="s">
        <v>90</v>
      </c>
      <c r="C40" s="54">
        <v>8</v>
      </c>
      <c r="D40" s="54">
        <v>200</v>
      </c>
      <c r="E40" s="207" t="s">
        <v>4</v>
      </c>
      <c r="F40" s="207"/>
      <c r="G40" s="336">
        <f>(F40*D40)*C40</f>
        <v>0</v>
      </c>
    </row>
    <row r="41" spans="1:8" x14ac:dyDescent="0.3">
      <c r="A41" s="1"/>
      <c r="B41" s="398" t="s">
        <v>116</v>
      </c>
      <c r="C41" s="52">
        <v>1</v>
      </c>
      <c r="D41" s="52">
        <v>80</v>
      </c>
      <c r="E41" s="208" t="s">
        <v>2</v>
      </c>
      <c r="F41" s="208"/>
      <c r="G41" s="329">
        <f>(F41*D41)*C41</f>
        <v>0</v>
      </c>
    </row>
    <row r="42" spans="1:8" x14ac:dyDescent="0.3">
      <c r="A42" s="1"/>
      <c r="B42" s="398" t="s">
        <v>93</v>
      </c>
      <c r="C42" s="52">
        <v>1</v>
      </c>
      <c r="D42" s="52"/>
      <c r="E42" s="208" t="s">
        <v>7</v>
      </c>
      <c r="F42" s="208"/>
      <c r="G42" s="329">
        <f>F42*C42</f>
        <v>0</v>
      </c>
    </row>
    <row r="43" spans="1:8" ht="15" thickBot="1" x14ac:dyDescent="0.35">
      <c r="A43" s="46"/>
      <c r="B43" s="399"/>
      <c r="C43" s="53"/>
      <c r="D43" s="53"/>
      <c r="E43" s="181"/>
      <c r="F43" s="181"/>
      <c r="G43" s="181"/>
    </row>
    <row r="44" spans="1:8" ht="15" thickBot="1" x14ac:dyDescent="0.35">
      <c r="A44" s="8"/>
      <c r="B44" s="205"/>
    </row>
    <row r="45" spans="1:8" s="8" customFormat="1" ht="48.75" customHeight="1" thickBot="1" x14ac:dyDescent="0.35">
      <c r="A45" s="205"/>
      <c r="B45" s="205"/>
      <c r="D45" s="403"/>
      <c r="E45" s="485" t="s">
        <v>145</v>
      </c>
      <c r="F45" s="464"/>
      <c r="G45" s="247">
        <f>SUM(G13:G43)</f>
        <v>0</v>
      </c>
      <c r="H45" s="44"/>
    </row>
    <row r="46" spans="1:8" s="8" customFormat="1" ht="42.75" customHeight="1" thickBot="1" x14ac:dyDescent="0.35">
      <c r="B46" s="205"/>
      <c r="D46" s="44"/>
      <c r="E46" s="463" t="s">
        <v>273</v>
      </c>
      <c r="F46" s="464"/>
      <c r="G46" s="351">
        <f>G45*1.2</f>
        <v>0</v>
      </c>
      <c r="H46" s="44"/>
    </row>
    <row r="47" spans="1:8" s="8" customFormat="1" x14ac:dyDescent="0.3">
      <c r="A47" s="205"/>
      <c r="B47" s="205"/>
      <c r="D47" s="44"/>
      <c r="E47" s="44"/>
      <c r="F47" s="44"/>
      <c r="G47" s="44"/>
      <c r="H47" s="44"/>
    </row>
    <row r="48" spans="1:8" x14ac:dyDescent="0.3">
      <c r="A48" s="558" t="s">
        <v>275</v>
      </c>
    </row>
  </sheetData>
  <mergeCells count="11">
    <mergeCell ref="E45:F45"/>
    <mergeCell ref="E46:F46"/>
    <mergeCell ref="A1:G1"/>
    <mergeCell ref="A2:G2"/>
    <mergeCell ref="A39:G39"/>
    <mergeCell ref="A28:G28"/>
    <mergeCell ref="A3:G3"/>
    <mergeCell ref="A9:G9"/>
    <mergeCell ref="A11:G11"/>
    <mergeCell ref="A12:G12"/>
    <mergeCell ref="A8:B8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63" orientation="portrait" r:id="rId1"/>
  <headerFooter>
    <oddFooter>&amp;LGHT Normandie Centre&amp;C&amp;P/&amp;N&amp;RJuin 2025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0.39997558519241921"/>
    <pageSetUpPr fitToPage="1"/>
  </sheetPr>
  <dimension ref="A1:I27"/>
  <sheetViews>
    <sheetView view="pageBreakPreview" zoomScaleNormal="100" zoomScaleSheetLayoutView="100" workbookViewId="0">
      <selection activeCell="G24" sqref="G24"/>
    </sheetView>
  </sheetViews>
  <sheetFormatPr baseColWidth="10" defaultColWidth="11.44140625" defaultRowHeight="14.4" x14ac:dyDescent="0.3"/>
  <cols>
    <col min="1" max="1" width="46.88671875" style="44" customWidth="1"/>
    <col min="2" max="2" width="47.6640625" style="44" customWidth="1"/>
    <col min="3" max="3" width="15.88671875" style="8" hidden="1" customWidth="1"/>
    <col min="4" max="4" width="10.109375" style="44" hidden="1" customWidth="1"/>
    <col min="5" max="5" width="14.33203125" style="44" customWidth="1"/>
    <col min="6" max="6" width="24.6640625" style="44" customWidth="1"/>
    <col min="7" max="7" width="25.6640625" style="44" customWidth="1"/>
    <col min="8" max="16384" width="11.44140625" style="44"/>
  </cols>
  <sheetData>
    <row r="1" spans="1:9" ht="30" customHeight="1" x14ac:dyDescent="0.3">
      <c r="A1" s="465" t="s">
        <v>254</v>
      </c>
      <c r="B1" s="465"/>
      <c r="C1" s="465"/>
      <c r="D1" s="465"/>
      <c r="E1" s="465"/>
      <c r="F1" s="465"/>
      <c r="G1" s="465"/>
    </row>
    <row r="2" spans="1:9" ht="30" customHeight="1" x14ac:dyDescent="0.3">
      <c r="A2" s="468" t="s">
        <v>268</v>
      </c>
      <c r="B2" s="468"/>
      <c r="C2" s="468"/>
      <c r="D2" s="468"/>
      <c r="E2" s="468"/>
      <c r="F2" s="468"/>
      <c r="G2" s="468"/>
    </row>
    <row r="3" spans="1:9" s="13" customFormat="1" ht="30" customHeight="1" thickBot="1" x14ac:dyDescent="0.35">
      <c r="A3" s="465" t="s">
        <v>249</v>
      </c>
      <c r="B3" s="465"/>
      <c r="C3" s="465"/>
      <c r="D3" s="465"/>
      <c r="E3" s="465"/>
      <c r="F3" s="465"/>
      <c r="G3" s="465"/>
    </row>
    <row r="4" spans="1:9" s="13" customFormat="1" ht="15" customHeight="1" x14ac:dyDescent="0.3">
      <c r="A4" s="311" t="s">
        <v>185</v>
      </c>
      <c r="B4" s="387"/>
      <c r="C4" s="404"/>
      <c r="D4" s="347"/>
      <c r="E4" s="347"/>
      <c r="F4" s="347"/>
      <c r="G4" s="347"/>
    </row>
    <row r="5" spans="1:9" s="13" customFormat="1" ht="15" customHeight="1" x14ac:dyDescent="0.3">
      <c r="A5" s="368" t="s">
        <v>186</v>
      </c>
      <c r="B5" s="405"/>
      <c r="C5" s="364"/>
      <c r="D5" s="347"/>
      <c r="E5" s="347"/>
      <c r="F5" s="347"/>
      <c r="G5" s="347"/>
    </row>
    <row r="6" spans="1:9" s="13" customFormat="1" ht="15" customHeight="1" x14ac:dyDescent="0.3">
      <c r="A6" s="369" t="s">
        <v>187</v>
      </c>
      <c r="B6" s="406"/>
      <c r="C6" s="364"/>
      <c r="D6" s="347"/>
      <c r="E6" s="347"/>
      <c r="F6" s="347"/>
      <c r="G6" s="347"/>
    </row>
    <row r="7" spans="1:9" s="13" customFormat="1" ht="15" customHeight="1" x14ac:dyDescent="0.3">
      <c r="A7" s="370" t="s">
        <v>188</v>
      </c>
      <c r="B7" s="407"/>
      <c r="C7" s="364"/>
      <c r="D7" s="347"/>
      <c r="E7" s="347"/>
      <c r="F7" s="347"/>
      <c r="G7" s="347"/>
    </row>
    <row r="8" spans="1:9" s="13" customFormat="1" ht="15" customHeight="1" thickBot="1" x14ac:dyDescent="0.35">
      <c r="A8" s="466" t="s">
        <v>189</v>
      </c>
      <c r="B8" s="467"/>
      <c r="C8" s="364"/>
      <c r="D8" s="347"/>
      <c r="E8" s="347"/>
      <c r="F8" s="347"/>
      <c r="G8" s="347"/>
    </row>
    <row r="9" spans="1:9" s="13" customFormat="1" ht="34.5" customHeight="1" thickBot="1" x14ac:dyDescent="0.35">
      <c r="A9" s="483"/>
      <c r="B9" s="483"/>
      <c r="C9" s="483"/>
      <c r="D9" s="483"/>
      <c r="E9" s="483"/>
      <c r="F9" s="483"/>
      <c r="G9" s="483"/>
    </row>
    <row r="10" spans="1:9" ht="59.25" customHeight="1" thickBot="1" x14ac:dyDescent="0.35">
      <c r="A10" s="14" t="s">
        <v>24</v>
      </c>
      <c r="B10" s="15" t="s">
        <v>0</v>
      </c>
      <c r="C10" s="21" t="s">
        <v>50</v>
      </c>
      <c r="D10" s="16" t="s">
        <v>26</v>
      </c>
      <c r="E10" s="17" t="s">
        <v>1</v>
      </c>
      <c r="F10" s="116" t="s">
        <v>141</v>
      </c>
      <c r="G10" s="117" t="s">
        <v>142</v>
      </c>
    </row>
    <row r="11" spans="1:9" ht="24.9" customHeight="1" thickBot="1" x14ac:dyDescent="0.35">
      <c r="A11" s="491" t="s">
        <v>49</v>
      </c>
      <c r="B11" s="492"/>
      <c r="C11" s="492"/>
      <c r="D11" s="492"/>
      <c r="E11" s="492"/>
      <c r="F11" s="492"/>
      <c r="G11" s="492"/>
    </row>
    <row r="12" spans="1:9" ht="15" customHeight="1" x14ac:dyDescent="0.3">
      <c r="A12" s="34" t="s">
        <v>79</v>
      </c>
      <c r="B12" s="408" t="s">
        <v>95</v>
      </c>
      <c r="C12" s="55">
        <v>2</v>
      </c>
      <c r="D12" s="55" t="s">
        <v>8</v>
      </c>
      <c r="E12" s="88" t="s">
        <v>7</v>
      </c>
      <c r="F12" s="88"/>
      <c r="G12" s="341">
        <f>F12*C12</f>
        <v>0</v>
      </c>
      <c r="H12" s="204"/>
      <c r="I12" s="23"/>
    </row>
    <row r="13" spans="1:9" ht="15" customHeight="1" x14ac:dyDescent="0.3">
      <c r="A13" s="57" t="s">
        <v>102</v>
      </c>
      <c r="B13" s="398" t="s">
        <v>116</v>
      </c>
      <c r="C13" s="48">
        <v>1</v>
      </c>
      <c r="D13" s="48">
        <f>320+40</f>
        <v>360</v>
      </c>
      <c r="E13" s="89" t="s">
        <v>2</v>
      </c>
      <c r="F13" s="89"/>
      <c r="G13" s="342">
        <f>(F13*D13)*C13</f>
        <v>0</v>
      </c>
      <c r="H13" s="204"/>
      <c r="I13" s="23"/>
    </row>
    <row r="14" spans="1:9" x14ac:dyDescent="0.3">
      <c r="A14" s="57" t="s">
        <v>101</v>
      </c>
      <c r="B14" s="398" t="s">
        <v>93</v>
      </c>
      <c r="C14" s="48">
        <v>1</v>
      </c>
      <c r="D14" s="48" t="s">
        <v>8</v>
      </c>
      <c r="E14" s="89" t="s">
        <v>7</v>
      </c>
      <c r="F14" s="89"/>
      <c r="G14" s="342">
        <f>F14*C14</f>
        <v>0</v>
      </c>
      <c r="H14" s="204"/>
      <c r="I14" s="23"/>
    </row>
    <row r="15" spans="1:9" ht="15" thickBot="1" x14ac:dyDescent="0.35">
      <c r="A15" s="56"/>
      <c r="B15" s="409"/>
      <c r="C15" s="48"/>
      <c r="D15" s="48"/>
      <c r="E15" s="89"/>
      <c r="F15" s="89"/>
      <c r="G15" s="342"/>
      <c r="H15" s="204"/>
    </row>
    <row r="16" spans="1:9" x14ac:dyDescent="0.3">
      <c r="A16" s="34" t="s">
        <v>80</v>
      </c>
      <c r="B16" s="588" t="s">
        <v>95</v>
      </c>
      <c r="C16" s="55">
        <v>2</v>
      </c>
      <c r="D16" s="55" t="s">
        <v>8</v>
      </c>
      <c r="E16" s="88" t="s">
        <v>7</v>
      </c>
      <c r="F16" s="88"/>
      <c r="G16" s="341">
        <f>F16*C16</f>
        <v>0</v>
      </c>
      <c r="H16" s="204"/>
      <c r="I16" s="23"/>
    </row>
    <row r="17" spans="1:9" x14ac:dyDescent="0.3">
      <c r="A17" s="56"/>
      <c r="B17" s="411" t="s">
        <v>92</v>
      </c>
      <c r="C17" s="48">
        <v>3</v>
      </c>
      <c r="D17" s="48">
        <v>400</v>
      </c>
      <c r="E17" s="89" t="s">
        <v>4</v>
      </c>
      <c r="F17" s="89"/>
      <c r="G17" s="342">
        <f>(F17*D17)*C17</f>
        <v>0</v>
      </c>
      <c r="H17" s="204"/>
      <c r="I17" s="23"/>
    </row>
    <row r="18" spans="1:9" ht="15" thickBot="1" x14ac:dyDescent="0.35">
      <c r="A18" s="1"/>
      <c r="B18" s="410"/>
      <c r="C18" s="48"/>
      <c r="D18" s="48"/>
      <c r="E18" s="89"/>
      <c r="F18" s="89"/>
      <c r="G18" s="342"/>
    </row>
    <row r="19" spans="1:9" ht="15" customHeight="1" x14ac:dyDescent="0.3">
      <c r="A19" s="34" t="s">
        <v>81</v>
      </c>
      <c r="B19" s="412"/>
      <c r="C19" s="55"/>
      <c r="D19" s="55"/>
      <c r="E19" s="88"/>
      <c r="F19" s="88"/>
      <c r="G19" s="343"/>
      <c r="H19" s="204"/>
    </row>
    <row r="20" spans="1:9" x14ac:dyDescent="0.3">
      <c r="A20" s="57" t="s">
        <v>98</v>
      </c>
      <c r="B20" s="398" t="s">
        <v>116</v>
      </c>
      <c r="C20" s="48">
        <v>1</v>
      </c>
      <c r="D20" s="48">
        <v>60</v>
      </c>
      <c r="E20" s="89" t="s">
        <v>2</v>
      </c>
      <c r="F20" s="89"/>
      <c r="G20" s="344">
        <f>(F20*D20)*C20</f>
        <v>0</v>
      </c>
      <c r="H20" s="204"/>
    </row>
    <row r="21" spans="1:9" x14ac:dyDescent="0.3">
      <c r="A21" s="57" t="s">
        <v>100</v>
      </c>
      <c r="B21" s="410" t="s">
        <v>99</v>
      </c>
      <c r="C21" s="48">
        <v>2</v>
      </c>
      <c r="D21" s="48" t="s">
        <v>8</v>
      </c>
      <c r="E21" s="89" t="s">
        <v>7</v>
      </c>
      <c r="F21" s="89"/>
      <c r="G21" s="344">
        <f>F21*C21</f>
        <v>0</v>
      </c>
      <c r="H21" s="58"/>
      <c r="I21" s="23"/>
    </row>
    <row r="22" spans="1:9" ht="15" thickBot="1" x14ac:dyDescent="0.35">
      <c r="A22" s="40"/>
      <c r="B22" s="413"/>
      <c r="C22" s="41"/>
      <c r="D22" s="50"/>
      <c r="E22" s="89"/>
      <c r="F22" s="89"/>
      <c r="G22" s="89"/>
      <c r="H22" s="204"/>
    </row>
    <row r="23" spans="1:9" ht="15" thickBot="1" x14ac:dyDescent="0.35">
      <c r="A23" s="54"/>
      <c r="B23" s="10"/>
      <c r="C23" s="54"/>
      <c r="D23" s="3"/>
      <c r="E23" s="3"/>
      <c r="F23" s="3"/>
      <c r="G23" s="3"/>
    </row>
    <row r="24" spans="1:9" ht="49.95" customHeight="1" thickBot="1" x14ac:dyDescent="0.35">
      <c r="A24" s="204"/>
      <c r="B24" s="204"/>
      <c r="D24" s="403"/>
      <c r="E24" s="485" t="s">
        <v>145</v>
      </c>
      <c r="F24" s="464"/>
      <c r="G24" s="459">
        <f>SUM(G12:G21)</f>
        <v>0</v>
      </c>
    </row>
    <row r="25" spans="1:9" ht="49.95" customHeight="1" thickBot="1" x14ac:dyDescent="0.35">
      <c r="A25" s="52"/>
      <c r="B25" s="204"/>
      <c r="C25" s="52"/>
      <c r="D25" s="45"/>
      <c r="E25" s="463" t="s">
        <v>273</v>
      </c>
      <c r="F25" s="502"/>
      <c r="G25" s="351">
        <f>G24*1.2</f>
        <v>0</v>
      </c>
    </row>
    <row r="27" spans="1:9" x14ac:dyDescent="0.3">
      <c r="A27" s="558" t="s">
        <v>275</v>
      </c>
    </row>
  </sheetData>
  <mergeCells count="8">
    <mergeCell ref="E24:F24"/>
    <mergeCell ref="E25:F25"/>
    <mergeCell ref="A1:G1"/>
    <mergeCell ref="A2:G2"/>
    <mergeCell ref="A3:G3"/>
    <mergeCell ref="A9:G9"/>
    <mergeCell ref="A11:G11"/>
    <mergeCell ref="A8:B8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59" orientation="portrait" r:id="rId1"/>
  <headerFooter>
    <oddFooter>&amp;LGHT Normandie Centre&amp;C&amp;P/&amp;N&amp;RJuin 2025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 tint="0.39997558519241921"/>
    <pageSetUpPr fitToPage="1"/>
  </sheetPr>
  <dimension ref="A1:I19"/>
  <sheetViews>
    <sheetView view="pageBreakPreview" zoomScaleNormal="100" zoomScaleSheetLayoutView="100" workbookViewId="0">
      <selection activeCell="G24" sqref="G24"/>
    </sheetView>
  </sheetViews>
  <sheetFormatPr baseColWidth="10" defaultColWidth="11.44140625" defaultRowHeight="14.4" x14ac:dyDescent="0.3"/>
  <cols>
    <col min="1" max="1" width="46.88671875" style="44" customWidth="1"/>
    <col min="2" max="2" width="44.5546875" style="44" customWidth="1"/>
    <col min="3" max="3" width="9.5546875" style="8" hidden="1" customWidth="1"/>
    <col min="4" max="4" width="4.109375" style="44" hidden="1" customWidth="1"/>
    <col min="5" max="5" width="4.6640625" style="44" hidden="1" customWidth="1"/>
    <col min="6" max="6" width="10.109375" style="44" customWidth="1"/>
    <col min="7" max="7" width="14.44140625" style="44" customWidth="1"/>
    <col min="8" max="8" width="25.6640625" style="44" customWidth="1"/>
    <col min="9" max="16384" width="11.44140625" style="44"/>
  </cols>
  <sheetData>
    <row r="1" spans="1:9" ht="30" customHeight="1" x14ac:dyDescent="0.3">
      <c r="A1" s="465" t="s">
        <v>254</v>
      </c>
      <c r="B1" s="465"/>
      <c r="C1" s="465"/>
      <c r="D1" s="465"/>
      <c r="E1" s="465"/>
      <c r="F1" s="465"/>
      <c r="G1" s="465"/>
      <c r="H1" s="371"/>
    </row>
    <row r="2" spans="1:9" ht="30" customHeight="1" x14ac:dyDescent="0.3">
      <c r="A2" s="468" t="s">
        <v>269</v>
      </c>
      <c r="B2" s="468"/>
      <c r="C2" s="468"/>
      <c r="D2" s="468"/>
      <c r="E2" s="468"/>
      <c r="F2" s="468"/>
      <c r="G2" s="468"/>
      <c r="H2" s="371"/>
    </row>
    <row r="3" spans="1:9" s="13" customFormat="1" ht="30" customHeight="1" thickBot="1" x14ac:dyDescent="0.35">
      <c r="A3" s="465" t="s">
        <v>249</v>
      </c>
      <c r="B3" s="465"/>
      <c r="C3" s="465"/>
      <c r="D3" s="465"/>
      <c r="E3" s="465"/>
      <c r="F3" s="465"/>
      <c r="G3" s="465"/>
      <c r="H3" s="371"/>
    </row>
    <row r="4" spans="1:9" s="13" customFormat="1" ht="15" customHeight="1" x14ac:dyDescent="0.3">
      <c r="A4" s="469" t="s">
        <v>185</v>
      </c>
      <c r="B4" s="470"/>
      <c r="C4" s="404"/>
      <c r="D4" s="404"/>
      <c r="E4" s="347"/>
      <c r="F4" s="347"/>
      <c r="G4" s="347"/>
      <c r="H4" s="347"/>
    </row>
    <row r="5" spans="1:9" s="13" customFormat="1" ht="15" customHeight="1" x14ac:dyDescent="0.3">
      <c r="A5" s="505" t="s">
        <v>186</v>
      </c>
      <c r="B5" s="506"/>
      <c r="C5" s="372"/>
      <c r="D5" s="372"/>
      <c r="E5" s="347"/>
      <c r="F5" s="347"/>
      <c r="G5" s="347"/>
      <c r="H5" s="347"/>
    </row>
    <row r="6" spans="1:9" s="13" customFormat="1" ht="15" customHeight="1" x14ac:dyDescent="0.3">
      <c r="A6" s="507" t="s">
        <v>187</v>
      </c>
      <c r="B6" s="508"/>
      <c r="C6" s="372"/>
      <c r="D6" s="372"/>
      <c r="E6" s="347"/>
      <c r="F6" s="347"/>
      <c r="G6" s="347"/>
      <c r="H6" s="347"/>
    </row>
    <row r="7" spans="1:9" s="13" customFormat="1" ht="15" customHeight="1" x14ac:dyDescent="0.3">
      <c r="A7" s="509" t="s">
        <v>188</v>
      </c>
      <c r="B7" s="510"/>
      <c r="C7" s="372"/>
      <c r="D7" s="372"/>
      <c r="E7" s="347"/>
      <c r="F7" s="347"/>
      <c r="G7" s="347"/>
      <c r="H7" s="347"/>
    </row>
    <row r="8" spans="1:9" s="13" customFormat="1" ht="15" customHeight="1" thickBot="1" x14ac:dyDescent="0.35">
      <c r="A8" s="466" t="s">
        <v>189</v>
      </c>
      <c r="B8" s="467"/>
      <c r="C8" s="372"/>
      <c r="D8" s="372"/>
      <c r="E8" s="347"/>
      <c r="F8" s="347"/>
      <c r="G8" s="347"/>
      <c r="H8" s="347"/>
    </row>
    <row r="9" spans="1:9" s="13" customFormat="1" ht="34.5" customHeight="1" thickBot="1" x14ac:dyDescent="0.35">
      <c r="A9" s="483"/>
      <c r="B9" s="483"/>
      <c r="C9" s="483"/>
      <c r="D9" s="483"/>
      <c r="E9" s="483"/>
      <c r="F9" s="483"/>
      <c r="G9" s="483"/>
      <c r="H9" s="483"/>
    </row>
    <row r="10" spans="1:9" ht="59.25" customHeight="1" thickBot="1" x14ac:dyDescent="0.35">
      <c r="A10" s="14" t="s">
        <v>24</v>
      </c>
      <c r="B10" s="15" t="s">
        <v>0</v>
      </c>
      <c r="C10" s="21" t="s">
        <v>50</v>
      </c>
      <c r="D10" s="15" t="s">
        <v>10</v>
      </c>
      <c r="E10" s="16" t="s">
        <v>26</v>
      </c>
      <c r="F10" s="17" t="s">
        <v>1</v>
      </c>
      <c r="G10" s="116" t="s">
        <v>141</v>
      </c>
      <c r="H10" s="117" t="s">
        <v>142</v>
      </c>
    </row>
    <row r="11" spans="1:9" ht="24.9" customHeight="1" thickBot="1" x14ac:dyDescent="0.35">
      <c r="A11" s="503" t="s">
        <v>71</v>
      </c>
      <c r="B11" s="504"/>
      <c r="C11" s="504"/>
      <c r="D11" s="504"/>
      <c r="E11" s="504"/>
      <c r="F11" s="504"/>
      <c r="G11" s="504"/>
      <c r="H11" s="504"/>
      <c r="I11" s="205"/>
    </row>
    <row r="12" spans="1:9" ht="28.95" customHeight="1" x14ac:dyDescent="0.3">
      <c r="A12" s="34" t="s">
        <v>112</v>
      </c>
      <c r="B12" s="427" t="s">
        <v>90</v>
      </c>
      <c r="C12" s="91">
        <v>16</v>
      </c>
      <c r="D12" s="91" t="s">
        <v>12</v>
      </c>
      <c r="E12" s="92">
        <v>8000</v>
      </c>
      <c r="F12" s="93" t="s">
        <v>4</v>
      </c>
      <c r="G12" s="93"/>
      <c r="H12" s="331">
        <f>(G12*E12)*C12</f>
        <v>0</v>
      </c>
      <c r="I12" s="205"/>
    </row>
    <row r="13" spans="1:9" ht="28.95" customHeight="1" x14ac:dyDescent="0.3">
      <c r="A13" s="57"/>
      <c r="B13" s="266" t="s">
        <v>116</v>
      </c>
      <c r="C13" s="30">
        <v>1</v>
      </c>
      <c r="D13" s="30" t="s">
        <v>13</v>
      </c>
      <c r="E13" s="30">
        <v>600</v>
      </c>
      <c r="F13" s="589" t="s">
        <v>2</v>
      </c>
      <c r="G13" s="87"/>
      <c r="H13" s="332">
        <f>G13*E13</f>
        <v>0</v>
      </c>
      <c r="I13" s="205"/>
    </row>
    <row r="14" spans="1:9" ht="28.95" customHeight="1" thickBot="1" x14ac:dyDescent="0.35">
      <c r="A14" s="1"/>
      <c r="B14" s="267" t="s">
        <v>182</v>
      </c>
      <c r="C14" s="52">
        <v>2</v>
      </c>
      <c r="D14" s="52" t="s">
        <v>21</v>
      </c>
      <c r="E14" s="48">
        <v>4000</v>
      </c>
      <c r="F14" s="589" t="s">
        <v>4</v>
      </c>
      <c r="G14" s="87"/>
      <c r="H14" s="335">
        <f>(G14*E14)*C14</f>
        <v>0</v>
      </c>
      <c r="I14" s="205"/>
    </row>
    <row r="15" spans="1:9" ht="15" thickBot="1" x14ac:dyDescent="0.35">
      <c r="A15" s="54"/>
      <c r="B15" s="10"/>
      <c r="C15" s="54"/>
      <c r="D15" s="3"/>
      <c r="E15" s="3"/>
      <c r="F15" s="3"/>
      <c r="G15" s="3"/>
      <c r="H15" s="3"/>
    </row>
    <row r="16" spans="1:9" ht="48.75" customHeight="1" thickBot="1" x14ac:dyDescent="0.35">
      <c r="A16" s="205"/>
      <c r="B16" s="205"/>
      <c r="D16" s="400"/>
      <c r="E16" s="401"/>
      <c r="F16" s="485" t="s">
        <v>145</v>
      </c>
      <c r="G16" s="464"/>
      <c r="H16" s="460">
        <f>SUM(H12:H14)</f>
        <v>0</v>
      </c>
    </row>
    <row r="17" spans="1:8" ht="42" customHeight="1" thickBot="1" x14ac:dyDescent="0.35">
      <c r="A17" s="52"/>
      <c r="B17" s="205"/>
      <c r="C17" s="52"/>
      <c r="D17" s="45"/>
      <c r="E17" s="45"/>
      <c r="F17" s="463" t="s">
        <v>273</v>
      </c>
      <c r="G17" s="502"/>
      <c r="H17" s="351">
        <f>H16*1.2</f>
        <v>0</v>
      </c>
    </row>
    <row r="19" spans="1:8" x14ac:dyDescent="0.3">
      <c r="A19" s="558" t="s">
        <v>275</v>
      </c>
    </row>
  </sheetData>
  <mergeCells count="12">
    <mergeCell ref="F16:G16"/>
    <mergeCell ref="F17:G17"/>
    <mergeCell ref="A1:G1"/>
    <mergeCell ref="A2:G2"/>
    <mergeCell ref="A3:G3"/>
    <mergeCell ref="A9:H9"/>
    <mergeCell ref="A11:H11"/>
    <mergeCell ref="A5:B5"/>
    <mergeCell ref="A6:B6"/>
    <mergeCell ref="A7:B7"/>
    <mergeCell ref="A8:B8"/>
    <mergeCell ref="A4:B4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66" orientation="portrait" r:id="rId1"/>
  <headerFooter>
    <oddFooter>&amp;LGHT Normandie Centre&amp;C&amp;P/&amp;N&amp;RJuin 2025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59999389629810485"/>
    <pageSetUpPr fitToPage="1"/>
  </sheetPr>
  <dimension ref="A1:H33"/>
  <sheetViews>
    <sheetView view="pageBreakPreview" zoomScaleNormal="100" zoomScaleSheetLayoutView="100" workbookViewId="0">
      <selection activeCell="G24" sqref="G24"/>
    </sheetView>
  </sheetViews>
  <sheetFormatPr baseColWidth="10" defaultColWidth="11.44140625" defaultRowHeight="14.4" x14ac:dyDescent="0.3"/>
  <cols>
    <col min="1" max="1" width="38.33203125" style="44" customWidth="1"/>
    <col min="2" max="2" width="49.44140625" style="44" customWidth="1"/>
    <col min="3" max="3" width="12.6640625" style="8" hidden="1" customWidth="1"/>
    <col min="4" max="4" width="10" style="44" hidden="1" customWidth="1"/>
    <col min="5" max="5" width="10.6640625" style="44" customWidth="1"/>
    <col min="6" max="6" width="14.109375" style="44" customWidth="1"/>
    <col min="7" max="7" width="25.6640625" style="44" customWidth="1"/>
    <col min="8" max="8" width="34.109375" style="44" customWidth="1"/>
    <col min="9" max="253" width="11.44140625" style="44"/>
    <col min="254" max="254" width="41.5546875" style="44" bestFit="1" customWidth="1"/>
    <col min="255" max="255" width="38.44140625" style="44" customWidth="1"/>
    <col min="256" max="256" width="14" style="44" customWidth="1"/>
    <col min="257" max="257" width="15.33203125" style="44" customWidth="1"/>
    <col min="258" max="258" width="13.6640625" style="44" customWidth="1"/>
    <col min="259" max="259" width="10.6640625" style="44" customWidth="1"/>
    <col min="260" max="260" width="8" style="44" bestFit="1" customWidth="1"/>
    <col min="261" max="509" width="11.44140625" style="44"/>
    <col min="510" max="510" width="41.5546875" style="44" bestFit="1" customWidth="1"/>
    <col min="511" max="511" width="38.44140625" style="44" customWidth="1"/>
    <col min="512" max="512" width="14" style="44" customWidth="1"/>
    <col min="513" max="513" width="15.33203125" style="44" customWidth="1"/>
    <col min="514" max="514" width="13.6640625" style="44" customWidth="1"/>
    <col min="515" max="515" width="10.6640625" style="44" customWidth="1"/>
    <col min="516" max="516" width="8" style="44" bestFit="1" customWidth="1"/>
    <col min="517" max="765" width="11.44140625" style="44"/>
    <col min="766" max="766" width="41.5546875" style="44" bestFit="1" customWidth="1"/>
    <col min="767" max="767" width="38.44140625" style="44" customWidth="1"/>
    <col min="768" max="768" width="14" style="44" customWidth="1"/>
    <col min="769" max="769" width="15.33203125" style="44" customWidth="1"/>
    <col min="770" max="770" width="13.6640625" style="44" customWidth="1"/>
    <col min="771" max="771" width="10.6640625" style="44" customWidth="1"/>
    <col min="772" max="772" width="8" style="44" bestFit="1" customWidth="1"/>
    <col min="773" max="1021" width="11.44140625" style="44"/>
    <col min="1022" max="1022" width="41.5546875" style="44" bestFit="1" customWidth="1"/>
    <col min="1023" max="1023" width="38.44140625" style="44" customWidth="1"/>
    <col min="1024" max="1024" width="14" style="44" customWidth="1"/>
    <col min="1025" max="1025" width="15.33203125" style="44" customWidth="1"/>
    <col min="1026" max="1026" width="13.6640625" style="44" customWidth="1"/>
    <col min="1027" max="1027" width="10.6640625" style="44" customWidth="1"/>
    <col min="1028" max="1028" width="8" style="44" bestFit="1" customWidth="1"/>
    <col min="1029" max="1277" width="11.44140625" style="44"/>
    <col min="1278" max="1278" width="41.5546875" style="44" bestFit="1" customWidth="1"/>
    <col min="1279" max="1279" width="38.44140625" style="44" customWidth="1"/>
    <col min="1280" max="1280" width="14" style="44" customWidth="1"/>
    <col min="1281" max="1281" width="15.33203125" style="44" customWidth="1"/>
    <col min="1282" max="1282" width="13.6640625" style="44" customWidth="1"/>
    <col min="1283" max="1283" width="10.6640625" style="44" customWidth="1"/>
    <col min="1284" max="1284" width="8" style="44" bestFit="1" customWidth="1"/>
    <col min="1285" max="1533" width="11.44140625" style="44"/>
    <col min="1534" max="1534" width="41.5546875" style="44" bestFit="1" customWidth="1"/>
    <col min="1535" max="1535" width="38.44140625" style="44" customWidth="1"/>
    <col min="1536" max="1536" width="14" style="44" customWidth="1"/>
    <col min="1537" max="1537" width="15.33203125" style="44" customWidth="1"/>
    <col min="1538" max="1538" width="13.6640625" style="44" customWidth="1"/>
    <col min="1539" max="1539" width="10.6640625" style="44" customWidth="1"/>
    <col min="1540" max="1540" width="8" style="44" bestFit="1" customWidth="1"/>
    <col min="1541" max="1789" width="11.44140625" style="44"/>
    <col min="1790" max="1790" width="41.5546875" style="44" bestFit="1" customWidth="1"/>
    <col min="1791" max="1791" width="38.44140625" style="44" customWidth="1"/>
    <col min="1792" max="1792" width="14" style="44" customWidth="1"/>
    <col min="1793" max="1793" width="15.33203125" style="44" customWidth="1"/>
    <col min="1794" max="1794" width="13.6640625" style="44" customWidth="1"/>
    <col min="1795" max="1795" width="10.6640625" style="44" customWidth="1"/>
    <col min="1796" max="1796" width="8" style="44" bestFit="1" customWidth="1"/>
    <col min="1797" max="2045" width="11.44140625" style="44"/>
    <col min="2046" max="2046" width="41.5546875" style="44" bestFit="1" customWidth="1"/>
    <col min="2047" max="2047" width="38.44140625" style="44" customWidth="1"/>
    <col min="2048" max="2048" width="14" style="44" customWidth="1"/>
    <col min="2049" max="2049" width="15.33203125" style="44" customWidth="1"/>
    <col min="2050" max="2050" width="13.6640625" style="44" customWidth="1"/>
    <col min="2051" max="2051" width="10.6640625" style="44" customWidth="1"/>
    <col min="2052" max="2052" width="8" style="44" bestFit="1" customWidth="1"/>
    <col min="2053" max="2301" width="11.44140625" style="44"/>
    <col min="2302" max="2302" width="41.5546875" style="44" bestFit="1" customWidth="1"/>
    <col min="2303" max="2303" width="38.44140625" style="44" customWidth="1"/>
    <col min="2304" max="2304" width="14" style="44" customWidth="1"/>
    <col min="2305" max="2305" width="15.33203125" style="44" customWidth="1"/>
    <col min="2306" max="2306" width="13.6640625" style="44" customWidth="1"/>
    <col min="2307" max="2307" width="10.6640625" style="44" customWidth="1"/>
    <col min="2308" max="2308" width="8" style="44" bestFit="1" customWidth="1"/>
    <col min="2309" max="2557" width="11.44140625" style="44"/>
    <col min="2558" max="2558" width="41.5546875" style="44" bestFit="1" customWidth="1"/>
    <col min="2559" max="2559" width="38.44140625" style="44" customWidth="1"/>
    <col min="2560" max="2560" width="14" style="44" customWidth="1"/>
    <col min="2561" max="2561" width="15.33203125" style="44" customWidth="1"/>
    <col min="2562" max="2562" width="13.6640625" style="44" customWidth="1"/>
    <col min="2563" max="2563" width="10.6640625" style="44" customWidth="1"/>
    <col min="2564" max="2564" width="8" style="44" bestFit="1" customWidth="1"/>
    <col min="2565" max="2813" width="11.44140625" style="44"/>
    <col min="2814" max="2814" width="41.5546875" style="44" bestFit="1" customWidth="1"/>
    <col min="2815" max="2815" width="38.44140625" style="44" customWidth="1"/>
    <col min="2816" max="2816" width="14" style="44" customWidth="1"/>
    <col min="2817" max="2817" width="15.33203125" style="44" customWidth="1"/>
    <col min="2818" max="2818" width="13.6640625" style="44" customWidth="1"/>
    <col min="2819" max="2819" width="10.6640625" style="44" customWidth="1"/>
    <col min="2820" max="2820" width="8" style="44" bestFit="1" customWidth="1"/>
    <col min="2821" max="3069" width="11.44140625" style="44"/>
    <col min="3070" max="3070" width="41.5546875" style="44" bestFit="1" customWidth="1"/>
    <col min="3071" max="3071" width="38.44140625" style="44" customWidth="1"/>
    <col min="3072" max="3072" width="14" style="44" customWidth="1"/>
    <col min="3073" max="3073" width="15.33203125" style="44" customWidth="1"/>
    <col min="3074" max="3074" width="13.6640625" style="44" customWidth="1"/>
    <col min="3075" max="3075" width="10.6640625" style="44" customWidth="1"/>
    <col min="3076" max="3076" width="8" style="44" bestFit="1" customWidth="1"/>
    <col min="3077" max="3325" width="11.44140625" style="44"/>
    <col min="3326" max="3326" width="41.5546875" style="44" bestFit="1" customWidth="1"/>
    <col min="3327" max="3327" width="38.44140625" style="44" customWidth="1"/>
    <col min="3328" max="3328" width="14" style="44" customWidth="1"/>
    <col min="3329" max="3329" width="15.33203125" style="44" customWidth="1"/>
    <col min="3330" max="3330" width="13.6640625" style="44" customWidth="1"/>
    <col min="3331" max="3331" width="10.6640625" style="44" customWidth="1"/>
    <col min="3332" max="3332" width="8" style="44" bestFit="1" customWidth="1"/>
    <col min="3333" max="3581" width="11.44140625" style="44"/>
    <col min="3582" max="3582" width="41.5546875" style="44" bestFit="1" customWidth="1"/>
    <col min="3583" max="3583" width="38.44140625" style="44" customWidth="1"/>
    <col min="3584" max="3584" width="14" style="44" customWidth="1"/>
    <col min="3585" max="3585" width="15.33203125" style="44" customWidth="1"/>
    <col min="3586" max="3586" width="13.6640625" style="44" customWidth="1"/>
    <col min="3587" max="3587" width="10.6640625" style="44" customWidth="1"/>
    <col min="3588" max="3588" width="8" style="44" bestFit="1" customWidth="1"/>
    <col min="3589" max="3837" width="11.44140625" style="44"/>
    <col min="3838" max="3838" width="41.5546875" style="44" bestFit="1" customWidth="1"/>
    <col min="3839" max="3839" width="38.44140625" style="44" customWidth="1"/>
    <col min="3840" max="3840" width="14" style="44" customWidth="1"/>
    <col min="3841" max="3841" width="15.33203125" style="44" customWidth="1"/>
    <col min="3842" max="3842" width="13.6640625" style="44" customWidth="1"/>
    <col min="3843" max="3843" width="10.6640625" style="44" customWidth="1"/>
    <col min="3844" max="3844" width="8" style="44" bestFit="1" customWidth="1"/>
    <col min="3845" max="4093" width="11.44140625" style="44"/>
    <col min="4094" max="4094" width="41.5546875" style="44" bestFit="1" customWidth="1"/>
    <col min="4095" max="4095" width="38.44140625" style="44" customWidth="1"/>
    <col min="4096" max="4096" width="14" style="44" customWidth="1"/>
    <col min="4097" max="4097" width="15.33203125" style="44" customWidth="1"/>
    <col min="4098" max="4098" width="13.6640625" style="44" customWidth="1"/>
    <col min="4099" max="4099" width="10.6640625" style="44" customWidth="1"/>
    <col min="4100" max="4100" width="8" style="44" bestFit="1" customWidth="1"/>
    <col min="4101" max="4349" width="11.44140625" style="44"/>
    <col min="4350" max="4350" width="41.5546875" style="44" bestFit="1" customWidth="1"/>
    <col min="4351" max="4351" width="38.44140625" style="44" customWidth="1"/>
    <col min="4352" max="4352" width="14" style="44" customWidth="1"/>
    <col min="4353" max="4353" width="15.33203125" style="44" customWidth="1"/>
    <col min="4354" max="4354" width="13.6640625" style="44" customWidth="1"/>
    <col min="4355" max="4355" width="10.6640625" style="44" customWidth="1"/>
    <col min="4356" max="4356" width="8" style="44" bestFit="1" customWidth="1"/>
    <col min="4357" max="4605" width="11.44140625" style="44"/>
    <col min="4606" max="4606" width="41.5546875" style="44" bestFit="1" customWidth="1"/>
    <col min="4607" max="4607" width="38.44140625" style="44" customWidth="1"/>
    <col min="4608" max="4608" width="14" style="44" customWidth="1"/>
    <col min="4609" max="4609" width="15.33203125" style="44" customWidth="1"/>
    <col min="4610" max="4610" width="13.6640625" style="44" customWidth="1"/>
    <col min="4611" max="4611" width="10.6640625" style="44" customWidth="1"/>
    <col min="4612" max="4612" width="8" style="44" bestFit="1" customWidth="1"/>
    <col min="4613" max="4861" width="11.44140625" style="44"/>
    <col min="4862" max="4862" width="41.5546875" style="44" bestFit="1" customWidth="1"/>
    <col min="4863" max="4863" width="38.44140625" style="44" customWidth="1"/>
    <col min="4864" max="4864" width="14" style="44" customWidth="1"/>
    <col min="4865" max="4865" width="15.33203125" style="44" customWidth="1"/>
    <col min="4866" max="4866" width="13.6640625" style="44" customWidth="1"/>
    <col min="4867" max="4867" width="10.6640625" style="44" customWidth="1"/>
    <col min="4868" max="4868" width="8" style="44" bestFit="1" customWidth="1"/>
    <col min="4869" max="5117" width="11.44140625" style="44"/>
    <col min="5118" max="5118" width="41.5546875" style="44" bestFit="1" customWidth="1"/>
    <col min="5119" max="5119" width="38.44140625" style="44" customWidth="1"/>
    <col min="5120" max="5120" width="14" style="44" customWidth="1"/>
    <col min="5121" max="5121" width="15.33203125" style="44" customWidth="1"/>
    <col min="5122" max="5122" width="13.6640625" style="44" customWidth="1"/>
    <col min="5123" max="5123" width="10.6640625" style="44" customWidth="1"/>
    <col min="5124" max="5124" width="8" style="44" bestFit="1" customWidth="1"/>
    <col min="5125" max="5373" width="11.44140625" style="44"/>
    <col min="5374" max="5374" width="41.5546875" style="44" bestFit="1" customWidth="1"/>
    <col min="5375" max="5375" width="38.44140625" style="44" customWidth="1"/>
    <col min="5376" max="5376" width="14" style="44" customWidth="1"/>
    <col min="5377" max="5377" width="15.33203125" style="44" customWidth="1"/>
    <col min="5378" max="5378" width="13.6640625" style="44" customWidth="1"/>
    <col min="5379" max="5379" width="10.6640625" style="44" customWidth="1"/>
    <col min="5380" max="5380" width="8" style="44" bestFit="1" customWidth="1"/>
    <col min="5381" max="5629" width="11.44140625" style="44"/>
    <col min="5630" max="5630" width="41.5546875" style="44" bestFit="1" customWidth="1"/>
    <col min="5631" max="5631" width="38.44140625" style="44" customWidth="1"/>
    <col min="5632" max="5632" width="14" style="44" customWidth="1"/>
    <col min="5633" max="5633" width="15.33203125" style="44" customWidth="1"/>
    <col min="5634" max="5634" width="13.6640625" style="44" customWidth="1"/>
    <col min="5635" max="5635" width="10.6640625" style="44" customWidth="1"/>
    <col min="5636" max="5636" width="8" style="44" bestFit="1" customWidth="1"/>
    <col min="5637" max="5885" width="11.44140625" style="44"/>
    <col min="5886" max="5886" width="41.5546875" style="44" bestFit="1" customWidth="1"/>
    <col min="5887" max="5887" width="38.44140625" style="44" customWidth="1"/>
    <col min="5888" max="5888" width="14" style="44" customWidth="1"/>
    <col min="5889" max="5889" width="15.33203125" style="44" customWidth="1"/>
    <col min="5890" max="5890" width="13.6640625" style="44" customWidth="1"/>
    <col min="5891" max="5891" width="10.6640625" style="44" customWidth="1"/>
    <col min="5892" max="5892" width="8" style="44" bestFit="1" customWidth="1"/>
    <col min="5893" max="6141" width="11.44140625" style="44"/>
    <col min="6142" max="6142" width="41.5546875" style="44" bestFit="1" customWidth="1"/>
    <col min="6143" max="6143" width="38.44140625" style="44" customWidth="1"/>
    <col min="6144" max="6144" width="14" style="44" customWidth="1"/>
    <col min="6145" max="6145" width="15.33203125" style="44" customWidth="1"/>
    <col min="6146" max="6146" width="13.6640625" style="44" customWidth="1"/>
    <col min="6147" max="6147" width="10.6640625" style="44" customWidth="1"/>
    <col min="6148" max="6148" width="8" style="44" bestFit="1" customWidth="1"/>
    <col min="6149" max="6397" width="11.44140625" style="44"/>
    <col min="6398" max="6398" width="41.5546875" style="44" bestFit="1" customWidth="1"/>
    <col min="6399" max="6399" width="38.44140625" style="44" customWidth="1"/>
    <col min="6400" max="6400" width="14" style="44" customWidth="1"/>
    <col min="6401" max="6401" width="15.33203125" style="44" customWidth="1"/>
    <col min="6402" max="6402" width="13.6640625" style="44" customWidth="1"/>
    <col min="6403" max="6403" width="10.6640625" style="44" customWidth="1"/>
    <col min="6404" max="6404" width="8" style="44" bestFit="1" customWidth="1"/>
    <col min="6405" max="6653" width="11.44140625" style="44"/>
    <col min="6654" max="6654" width="41.5546875" style="44" bestFit="1" customWidth="1"/>
    <col min="6655" max="6655" width="38.44140625" style="44" customWidth="1"/>
    <col min="6656" max="6656" width="14" style="44" customWidth="1"/>
    <col min="6657" max="6657" width="15.33203125" style="44" customWidth="1"/>
    <col min="6658" max="6658" width="13.6640625" style="44" customWidth="1"/>
    <col min="6659" max="6659" width="10.6640625" style="44" customWidth="1"/>
    <col min="6660" max="6660" width="8" style="44" bestFit="1" customWidth="1"/>
    <col min="6661" max="6909" width="11.44140625" style="44"/>
    <col min="6910" max="6910" width="41.5546875" style="44" bestFit="1" customWidth="1"/>
    <col min="6911" max="6911" width="38.44140625" style="44" customWidth="1"/>
    <col min="6912" max="6912" width="14" style="44" customWidth="1"/>
    <col min="6913" max="6913" width="15.33203125" style="44" customWidth="1"/>
    <col min="6914" max="6914" width="13.6640625" style="44" customWidth="1"/>
    <col min="6915" max="6915" width="10.6640625" style="44" customWidth="1"/>
    <col min="6916" max="6916" width="8" style="44" bestFit="1" customWidth="1"/>
    <col min="6917" max="7165" width="11.44140625" style="44"/>
    <col min="7166" max="7166" width="41.5546875" style="44" bestFit="1" customWidth="1"/>
    <col min="7167" max="7167" width="38.44140625" style="44" customWidth="1"/>
    <col min="7168" max="7168" width="14" style="44" customWidth="1"/>
    <col min="7169" max="7169" width="15.33203125" style="44" customWidth="1"/>
    <col min="7170" max="7170" width="13.6640625" style="44" customWidth="1"/>
    <col min="7171" max="7171" width="10.6640625" style="44" customWidth="1"/>
    <col min="7172" max="7172" width="8" style="44" bestFit="1" customWidth="1"/>
    <col min="7173" max="7421" width="11.44140625" style="44"/>
    <col min="7422" max="7422" width="41.5546875" style="44" bestFit="1" customWidth="1"/>
    <col min="7423" max="7423" width="38.44140625" style="44" customWidth="1"/>
    <col min="7424" max="7424" width="14" style="44" customWidth="1"/>
    <col min="7425" max="7425" width="15.33203125" style="44" customWidth="1"/>
    <col min="7426" max="7426" width="13.6640625" style="44" customWidth="1"/>
    <col min="7427" max="7427" width="10.6640625" style="44" customWidth="1"/>
    <col min="7428" max="7428" width="8" style="44" bestFit="1" customWidth="1"/>
    <col min="7429" max="7677" width="11.44140625" style="44"/>
    <col min="7678" max="7678" width="41.5546875" style="44" bestFit="1" customWidth="1"/>
    <col min="7679" max="7679" width="38.44140625" style="44" customWidth="1"/>
    <col min="7680" max="7680" width="14" style="44" customWidth="1"/>
    <col min="7681" max="7681" width="15.33203125" style="44" customWidth="1"/>
    <col min="7682" max="7682" width="13.6640625" style="44" customWidth="1"/>
    <col min="7683" max="7683" width="10.6640625" style="44" customWidth="1"/>
    <col min="7684" max="7684" width="8" style="44" bestFit="1" customWidth="1"/>
    <col min="7685" max="7933" width="11.44140625" style="44"/>
    <col min="7934" max="7934" width="41.5546875" style="44" bestFit="1" customWidth="1"/>
    <col min="7935" max="7935" width="38.44140625" style="44" customWidth="1"/>
    <col min="7936" max="7936" width="14" style="44" customWidth="1"/>
    <col min="7937" max="7937" width="15.33203125" style="44" customWidth="1"/>
    <col min="7938" max="7938" width="13.6640625" style="44" customWidth="1"/>
    <col min="7939" max="7939" width="10.6640625" style="44" customWidth="1"/>
    <col min="7940" max="7940" width="8" style="44" bestFit="1" customWidth="1"/>
    <col min="7941" max="8189" width="11.44140625" style="44"/>
    <col min="8190" max="8190" width="41.5546875" style="44" bestFit="1" customWidth="1"/>
    <col min="8191" max="8191" width="38.44140625" style="44" customWidth="1"/>
    <col min="8192" max="8192" width="14" style="44" customWidth="1"/>
    <col min="8193" max="8193" width="15.33203125" style="44" customWidth="1"/>
    <col min="8194" max="8194" width="13.6640625" style="44" customWidth="1"/>
    <col min="8195" max="8195" width="10.6640625" style="44" customWidth="1"/>
    <col min="8196" max="8196" width="8" style="44" bestFit="1" customWidth="1"/>
    <col min="8197" max="8445" width="11.44140625" style="44"/>
    <col min="8446" max="8446" width="41.5546875" style="44" bestFit="1" customWidth="1"/>
    <col min="8447" max="8447" width="38.44140625" style="44" customWidth="1"/>
    <col min="8448" max="8448" width="14" style="44" customWidth="1"/>
    <col min="8449" max="8449" width="15.33203125" style="44" customWidth="1"/>
    <col min="8450" max="8450" width="13.6640625" style="44" customWidth="1"/>
    <col min="8451" max="8451" width="10.6640625" style="44" customWidth="1"/>
    <col min="8452" max="8452" width="8" style="44" bestFit="1" customWidth="1"/>
    <col min="8453" max="8701" width="11.44140625" style="44"/>
    <col min="8702" max="8702" width="41.5546875" style="44" bestFit="1" customWidth="1"/>
    <col min="8703" max="8703" width="38.44140625" style="44" customWidth="1"/>
    <col min="8704" max="8704" width="14" style="44" customWidth="1"/>
    <col min="8705" max="8705" width="15.33203125" style="44" customWidth="1"/>
    <col min="8706" max="8706" width="13.6640625" style="44" customWidth="1"/>
    <col min="8707" max="8707" width="10.6640625" style="44" customWidth="1"/>
    <col min="8708" max="8708" width="8" style="44" bestFit="1" customWidth="1"/>
    <col min="8709" max="8957" width="11.44140625" style="44"/>
    <col min="8958" max="8958" width="41.5546875" style="44" bestFit="1" customWidth="1"/>
    <col min="8959" max="8959" width="38.44140625" style="44" customWidth="1"/>
    <col min="8960" max="8960" width="14" style="44" customWidth="1"/>
    <col min="8961" max="8961" width="15.33203125" style="44" customWidth="1"/>
    <col min="8962" max="8962" width="13.6640625" style="44" customWidth="1"/>
    <col min="8963" max="8963" width="10.6640625" style="44" customWidth="1"/>
    <col min="8964" max="8964" width="8" style="44" bestFit="1" customWidth="1"/>
    <col min="8965" max="9213" width="11.44140625" style="44"/>
    <col min="9214" max="9214" width="41.5546875" style="44" bestFit="1" customWidth="1"/>
    <col min="9215" max="9215" width="38.44140625" style="44" customWidth="1"/>
    <col min="9216" max="9216" width="14" style="44" customWidth="1"/>
    <col min="9217" max="9217" width="15.33203125" style="44" customWidth="1"/>
    <col min="9218" max="9218" width="13.6640625" style="44" customWidth="1"/>
    <col min="9219" max="9219" width="10.6640625" style="44" customWidth="1"/>
    <col min="9220" max="9220" width="8" style="44" bestFit="1" customWidth="1"/>
    <col min="9221" max="9469" width="11.44140625" style="44"/>
    <col min="9470" max="9470" width="41.5546875" style="44" bestFit="1" customWidth="1"/>
    <col min="9471" max="9471" width="38.44140625" style="44" customWidth="1"/>
    <col min="9472" max="9472" width="14" style="44" customWidth="1"/>
    <col min="9473" max="9473" width="15.33203125" style="44" customWidth="1"/>
    <col min="9474" max="9474" width="13.6640625" style="44" customWidth="1"/>
    <col min="9475" max="9475" width="10.6640625" style="44" customWidth="1"/>
    <col min="9476" max="9476" width="8" style="44" bestFit="1" customWidth="1"/>
    <col min="9477" max="9725" width="11.44140625" style="44"/>
    <col min="9726" max="9726" width="41.5546875" style="44" bestFit="1" customWidth="1"/>
    <col min="9727" max="9727" width="38.44140625" style="44" customWidth="1"/>
    <col min="9728" max="9728" width="14" style="44" customWidth="1"/>
    <col min="9729" max="9729" width="15.33203125" style="44" customWidth="1"/>
    <col min="9730" max="9730" width="13.6640625" style="44" customWidth="1"/>
    <col min="9731" max="9731" width="10.6640625" style="44" customWidth="1"/>
    <col min="9732" max="9732" width="8" style="44" bestFit="1" customWidth="1"/>
    <col min="9733" max="9981" width="11.44140625" style="44"/>
    <col min="9982" max="9982" width="41.5546875" style="44" bestFit="1" customWidth="1"/>
    <col min="9983" max="9983" width="38.44140625" style="44" customWidth="1"/>
    <col min="9984" max="9984" width="14" style="44" customWidth="1"/>
    <col min="9985" max="9985" width="15.33203125" style="44" customWidth="1"/>
    <col min="9986" max="9986" width="13.6640625" style="44" customWidth="1"/>
    <col min="9987" max="9987" width="10.6640625" style="44" customWidth="1"/>
    <col min="9988" max="9988" width="8" style="44" bestFit="1" customWidth="1"/>
    <col min="9989" max="10237" width="11.44140625" style="44"/>
    <col min="10238" max="10238" width="41.5546875" style="44" bestFit="1" customWidth="1"/>
    <col min="10239" max="10239" width="38.44140625" style="44" customWidth="1"/>
    <col min="10240" max="10240" width="14" style="44" customWidth="1"/>
    <col min="10241" max="10241" width="15.33203125" style="44" customWidth="1"/>
    <col min="10242" max="10242" width="13.6640625" style="44" customWidth="1"/>
    <col min="10243" max="10243" width="10.6640625" style="44" customWidth="1"/>
    <col min="10244" max="10244" width="8" style="44" bestFit="1" customWidth="1"/>
    <col min="10245" max="10493" width="11.44140625" style="44"/>
    <col min="10494" max="10494" width="41.5546875" style="44" bestFit="1" customWidth="1"/>
    <col min="10495" max="10495" width="38.44140625" style="44" customWidth="1"/>
    <col min="10496" max="10496" width="14" style="44" customWidth="1"/>
    <col min="10497" max="10497" width="15.33203125" style="44" customWidth="1"/>
    <col min="10498" max="10498" width="13.6640625" style="44" customWidth="1"/>
    <col min="10499" max="10499" width="10.6640625" style="44" customWidth="1"/>
    <col min="10500" max="10500" width="8" style="44" bestFit="1" customWidth="1"/>
    <col min="10501" max="10749" width="11.44140625" style="44"/>
    <col min="10750" max="10750" width="41.5546875" style="44" bestFit="1" customWidth="1"/>
    <col min="10751" max="10751" width="38.44140625" style="44" customWidth="1"/>
    <col min="10752" max="10752" width="14" style="44" customWidth="1"/>
    <col min="10753" max="10753" width="15.33203125" style="44" customWidth="1"/>
    <col min="10754" max="10754" width="13.6640625" style="44" customWidth="1"/>
    <col min="10755" max="10755" width="10.6640625" style="44" customWidth="1"/>
    <col min="10756" max="10756" width="8" style="44" bestFit="1" customWidth="1"/>
    <col min="10757" max="11005" width="11.44140625" style="44"/>
    <col min="11006" max="11006" width="41.5546875" style="44" bestFit="1" customWidth="1"/>
    <col min="11007" max="11007" width="38.44140625" style="44" customWidth="1"/>
    <col min="11008" max="11008" width="14" style="44" customWidth="1"/>
    <col min="11009" max="11009" width="15.33203125" style="44" customWidth="1"/>
    <col min="11010" max="11010" width="13.6640625" style="44" customWidth="1"/>
    <col min="11011" max="11011" width="10.6640625" style="44" customWidth="1"/>
    <col min="11012" max="11012" width="8" style="44" bestFit="1" customWidth="1"/>
    <col min="11013" max="11261" width="11.44140625" style="44"/>
    <col min="11262" max="11262" width="41.5546875" style="44" bestFit="1" customWidth="1"/>
    <col min="11263" max="11263" width="38.44140625" style="44" customWidth="1"/>
    <col min="11264" max="11264" width="14" style="44" customWidth="1"/>
    <col min="11265" max="11265" width="15.33203125" style="44" customWidth="1"/>
    <col min="11266" max="11266" width="13.6640625" style="44" customWidth="1"/>
    <col min="11267" max="11267" width="10.6640625" style="44" customWidth="1"/>
    <col min="11268" max="11268" width="8" style="44" bestFit="1" customWidth="1"/>
    <col min="11269" max="11517" width="11.44140625" style="44"/>
    <col min="11518" max="11518" width="41.5546875" style="44" bestFit="1" customWidth="1"/>
    <col min="11519" max="11519" width="38.44140625" style="44" customWidth="1"/>
    <col min="11520" max="11520" width="14" style="44" customWidth="1"/>
    <col min="11521" max="11521" width="15.33203125" style="44" customWidth="1"/>
    <col min="11522" max="11522" width="13.6640625" style="44" customWidth="1"/>
    <col min="11523" max="11523" width="10.6640625" style="44" customWidth="1"/>
    <col min="11524" max="11524" width="8" style="44" bestFit="1" customWidth="1"/>
    <col min="11525" max="11773" width="11.44140625" style="44"/>
    <col min="11774" max="11774" width="41.5546875" style="44" bestFit="1" customWidth="1"/>
    <col min="11775" max="11775" width="38.44140625" style="44" customWidth="1"/>
    <col min="11776" max="11776" width="14" style="44" customWidth="1"/>
    <col min="11777" max="11777" width="15.33203125" style="44" customWidth="1"/>
    <col min="11778" max="11778" width="13.6640625" style="44" customWidth="1"/>
    <col min="11779" max="11779" width="10.6640625" style="44" customWidth="1"/>
    <col min="11780" max="11780" width="8" style="44" bestFit="1" customWidth="1"/>
    <col min="11781" max="12029" width="11.44140625" style="44"/>
    <col min="12030" max="12030" width="41.5546875" style="44" bestFit="1" customWidth="1"/>
    <col min="12031" max="12031" width="38.44140625" style="44" customWidth="1"/>
    <col min="12032" max="12032" width="14" style="44" customWidth="1"/>
    <col min="12033" max="12033" width="15.33203125" style="44" customWidth="1"/>
    <col min="12034" max="12034" width="13.6640625" style="44" customWidth="1"/>
    <col min="12035" max="12035" width="10.6640625" style="44" customWidth="1"/>
    <col min="12036" max="12036" width="8" style="44" bestFit="1" customWidth="1"/>
    <col min="12037" max="12285" width="11.44140625" style="44"/>
    <col min="12286" max="12286" width="41.5546875" style="44" bestFit="1" customWidth="1"/>
    <col min="12287" max="12287" width="38.44140625" style="44" customWidth="1"/>
    <col min="12288" max="12288" width="14" style="44" customWidth="1"/>
    <col min="12289" max="12289" width="15.33203125" style="44" customWidth="1"/>
    <col min="12290" max="12290" width="13.6640625" style="44" customWidth="1"/>
    <col min="12291" max="12291" width="10.6640625" style="44" customWidth="1"/>
    <col min="12292" max="12292" width="8" style="44" bestFit="1" customWidth="1"/>
    <col min="12293" max="12541" width="11.44140625" style="44"/>
    <col min="12542" max="12542" width="41.5546875" style="44" bestFit="1" customWidth="1"/>
    <col min="12543" max="12543" width="38.44140625" style="44" customWidth="1"/>
    <col min="12544" max="12544" width="14" style="44" customWidth="1"/>
    <col min="12545" max="12545" width="15.33203125" style="44" customWidth="1"/>
    <col min="12546" max="12546" width="13.6640625" style="44" customWidth="1"/>
    <col min="12547" max="12547" width="10.6640625" style="44" customWidth="1"/>
    <col min="12548" max="12548" width="8" style="44" bestFit="1" customWidth="1"/>
    <col min="12549" max="12797" width="11.44140625" style="44"/>
    <col min="12798" max="12798" width="41.5546875" style="44" bestFit="1" customWidth="1"/>
    <col min="12799" max="12799" width="38.44140625" style="44" customWidth="1"/>
    <col min="12800" max="12800" width="14" style="44" customWidth="1"/>
    <col min="12801" max="12801" width="15.33203125" style="44" customWidth="1"/>
    <col min="12802" max="12802" width="13.6640625" style="44" customWidth="1"/>
    <col min="12803" max="12803" width="10.6640625" style="44" customWidth="1"/>
    <col min="12804" max="12804" width="8" style="44" bestFit="1" customWidth="1"/>
    <col min="12805" max="13053" width="11.44140625" style="44"/>
    <col min="13054" max="13054" width="41.5546875" style="44" bestFit="1" customWidth="1"/>
    <col min="13055" max="13055" width="38.44140625" style="44" customWidth="1"/>
    <col min="13056" max="13056" width="14" style="44" customWidth="1"/>
    <col min="13057" max="13057" width="15.33203125" style="44" customWidth="1"/>
    <col min="13058" max="13058" width="13.6640625" style="44" customWidth="1"/>
    <col min="13059" max="13059" width="10.6640625" style="44" customWidth="1"/>
    <col min="13060" max="13060" width="8" style="44" bestFit="1" customWidth="1"/>
    <col min="13061" max="13309" width="11.44140625" style="44"/>
    <col min="13310" max="13310" width="41.5546875" style="44" bestFit="1" customWidth="1"/>
    <col min="13311" max="13311" width="38.44140625" style="44" customWidth="1"/>
    <col min="13312" max="13312" width="14" style="44" customWidth="1"/>
    <col min="13313" max="13313" width="15.33203125" style="44" customWidth="1"/>
    <col min="13314" max="13314" width="13.6640625" style="44" customWidth="1"/>
    <col min="13315" max="13315" width="10.6640625" style="44" customWidth="1"/>
    <col min="13316" max="13316" width="8" style="44" bestFit="1" customWidth="1"/>
    <col min="13317" max="13565" width="11.44140625" style="44"/>
    <col min="13566" max="13566" width="41.5546875" style="44" bestFit="1" customWidth="1"/>
    <col min="13567" max="13567" width="38.44140625" style="44" customWidth="1"/>
    <col min="13568" max="13568" width="14" style="44" customWidth="1"/>
    <col min="13569" max="13569" width="15.33203125" style="44" customWidth="1"/>
    <col min="13570" max="13570" width="13.6640625" style="44" customWidth="1"/>
    <col min="13571" max="13571" width="10.6640625" style="44" customWidth="1"/>
    <col min="13572" max="13572" width="8" style="44" bestFit="1" customWidth="1"/>
    <col min="13573" max="13821" width="11.44140625" style="44"/>
    <col min="13822" max="13822" width="41.5546875" style="44" bestFit="1" customWidth="1"/>
    <col min="13823" max="13823" width="38.44140625" style="44" customWidth="1"/>
    <col min="13824" max="13824" width="14" style="44" customWidth="1"/>
    <col min="13825" max="13825" width="15.33203125" style="44" customWidth="1"/>
    <col min="13826" max="13826" width="13.6640625" style="44" customWidth="1"/>
    <col min="13827" max="13827" width="10.6640625" style="44" customWidth="1"/>
    <col min="13828" max="13828" width="8" style="44" bestFit="1" customWidth="1"/>
    <col min="13829" max="14077" width="11.44140625" style="44"/>
    <col min="14078" max="14078" width="41.5546875" style="44" bestFit="1" customWidth="1"/>
    <col min="14079" max="14079" width="38.44140625" style="44" customWidth="1"/>
    <col min="14080" max="14080" width="14" style="44" customWidth="1"/>
    <col min="14081" max="14081" width="15.33203125" style="44" customWidth="1"/>
    <col min="14082" max="14082" width="13.6640625" style="44" customWidth="1"/>
    <col min="14083" max="14083" width="10.6640625" style="44" customWidth="1"/>
    <col min="14084" max="14084" width="8" style="44" bestFit="1" customWidth="1"/>
    <col min="14085" max="14333" width="11.44140625" style="44"/>
    <col min="14334" max="14334" width="41.5546875" style="44" bestFit="1" customWidth="1"/>
    <col min="14335" max="14335" width="38.44140625" style="44" customWidth="1"/>
    <col min="14336" max="14336" width="14" style="44" customWidth="1"/>
    <col min="14337" max="14337" width="15.33203125" style="44" customWidth="1"/>
    <col min="14338" max="14338" width="13.6640625" style="44" customWidth="1"/>
    <col min="14339" max="14339" width="10.6640625" style="44" customWidth="1"/>
    <col min="14340" max="14340" width="8" style="44" bestFit="1" customWidth="1"/>
    <col min="14341" max="14589" width="11.44140625" style="44"/>
    <col min="14590" max="14590" width="41.5546875" style="44" bestFit="1" customWidth="1"/>
    <col min="14591" max="14591" width="38.44140625" style="44" customWidth="1"/>
    <col min="14592" max="14592" width="14" style="44" customWidth="1"/>
    <col min="14593" max="14593" width="15.33203125" style="44" customWidth="1"/>
    <col min="14594" max="14594" width="13.6640625" style="44" customWidth="1"/>
    <col min="14595" max="14595" width="10.6640625" style="44" customWidth="1"/>
    <col min="14596" max="14596" width="8" style="44" bestFit="1" customWidth="1"/>
    <col min="14597" max="14845" width="11.44140625" style="44"/>
    <col min="14846" max="14846" width="41.5546875" style="44" bestFit="1" customWidth="1"/>
    <col min="14847" max="14847" width="38.44140625" style="44" customWidth="1"/>
    <col min="14848" max="14848" width="14" style="44" customWidth="1"/>
    <col min="14849" max="14849" width="15.33203125" style="44" customWidth="1"/>
    <col min="14850" max="14850" width="13.6640625" style="44" customWidth="1"/>
    <col min="14851" max="14851" width="10.6640625" style="44" customWidth="1"/>
    <col min="14852" max="14852" width="8" style="44" bestFit="1" customWidth="1"/>
    <col min="14853" max="15101" width="11.44140625" style="44"/>
    <col min="15102" max="15102" width="41.5546875" style="44" bestFit="1" customWidth="1"/>
    <col min="15103" max="15103" width="38.44140625" style="44" customWidth="1"/>
    <col min="15104" max="15104" width="14" style="44" customWidth="1"/>
    <col min="15105" max="15105" width="15.33203125" style="44" customWidth="1"/>
    <col min="15106" max="15106" width="13.6640625" style="44" customWidth="1"/>
    <col min="15107" max="15107" width="10.6640625" style="44" customWidth="1"/>
    <col min="15108" max="15108" width="8" style="44" bestFit="1" customWidth="1"/>
    <col min="15109" max="15357" width="11.44140625" style="44"/>
    <col min="15358" max="15358" width="41.5546875" style="44" bestFit="1" customWidth="1"/>
    <col min="15359" max="15359" width="38.44140625" style="44" customWidth="1"/>
    <col min="15360" max="15360" width="14" style="44" customWidth="1"/>
    <col min="15361" max="15361" width="15.33203125" style="44" customWidth="1"/>
    <col min="15362" max="15362" width="13.6640625" style="44" customWidth="1"/>
    <col min="15363" max="15363" width="10.6640625" style="44" customWidth="1"/>
    <col min="15364" max="15364" width="8" style="44" bestFit="1" customWidth="1"/>
    <col min="15365" max="15613" width="11.44140625" style="44"/>
    <col min="15614" max="15614" width="41.5546875" style="44" bestFit="1" customWidth="1"/>
    <col min="15615" max="15615" width="38.44140625" style="44" customWidth="1"/>
    <col min="15616" max="15616" width="14" style="44" customWidth="1"/>
    <col min="15617" max="15617" width="15.33203125" style="44" customWidth="1"/>
    <col min="15618" max="15618" width="13.6640625" style="44" customWidth="1"/>
    <col min="15619" max="15619" width="10.6640625" style="44" customWidth="1"/>
    <col min="15620" max="15620" width="8" style="44" bestFit="1" customWidth="1"/>
    <col min="15621" max="15869" width="11.44140625" style="44"/>
    <col min="15870" max="15870" width="41.5546875" style="44" bestFit="1" customWidth="1"/>
    <col min="15871" max="15871" width="38.44140625" style="44" customWidth="1"/>
    <col min="15872" max="15872" width="14" style="44" customWidth="1"/>
    <col min="15873" max="15873" width="15.33203125" style="44" customWidth="1"/>
    <col min="15874" max="15874" width="13.6640625" style="44" customWidth="1"/>
    <col min="15875" max="15875" width="10.6640625" style="44" customWidth="1"/>
    <col min="15876" max="15876" width="8" style="44" bestFit="1" customWidth="1"/>
    <col min="15877" max="16125" width="11.44140625" style="44"/>
    <col min="16126" max="16126" width="41.5546875" style="44" bestFit="1" customWidth="1"/>
    <col min="16127" max="16127" width="38.44140625" style="44" customWidth="1"/>
    <col min="16128" max="16128" width="14" style="44" customWidth="1"/>
    <col min="16129" max="16129" width="15.33203125" style="44" customWidth="1"/>
    <col min="16130" max="16130" width="13.6640625" style="44" customWidth="1"/>
    <col min="16131" max="16131" width="10.6640625" style="44" customWidth="1"/>
    <col min="16132" max="16132" width="8" style="44" bestFit="1" customWidth="1"/>
    <col min="16133" max="16384" width="11.44140625" style="44"/>
  </cols>
  <sheetData>
    <row r="1" spans="1:8" ht="30" customHeight="1" x14ac:dyDescent="0.3">
      <c r="A1" s="465" t="s">
        <v>254</v>
      </c>
      <c r="B1" s="465"/>
      <c r="C1" s="465"/>
      <c r="D1" s="465"/>
      <c r="E1" s="465"/>
      <c r="F1" s="465"/>
      <c r="G1" s="465"/>
    </row>
    <row r="2" spans="1:8" s="13" customFormat="1" ht="30" customHeight="1" x14ac:dyDescent="0.3">
      <c r="A2" s="468" t="s">
        <v>270</v>
      </c>
      <c r="B2" s="468"/>
      <c r="C2" s="468"/>
      <c r="D2" s="468"/>
      <c r="E2" s="468"/>
      <c r="F2" s="468"/>
      <c r="G2" s="468"/>
    </row>
    <row r="3" spans="1:8" s="13" customFormat="1" ht="30" customHeight="1" thickBot="1" x14ac:dyDescent="0.35">
      <c r="A3" s="465" t="s">
        <v>249</v>
      </c>
      <c r="B3" s="465"/>
      <c r="C3" s="465"/>
      <c r="D3" s="465"/>
      <c r="E3" s="465"/>
      <c r="F3" s="465"/>
      <c r="G3" s="465"/>
    </row>
    <row r="4" spans="1:8" s="13" customFormat="1" ht="15" customHeight="1" x14ac:dyDescent="0.3">
      <c r="A4" s="311" t="s">
        <v>185</v>
      </c>
      <c r="B4" s="387"/>
      <c r="C4" s="396"/>
      <c r="D4" s="350"/>
      <c r="E4" s="350"/>
      <c r="F4" s="350"/>
      <c r="G4" s="350"/>
    </row>
    <row r="5" spans="1:8" s="13" customFormat="1" ht="15" customHeight="1" x14ac:dyDescent="0.3">
      <c r="A5" s="388" t="s">
        <v>186</v>
      </c>
      <c r="B5" s="392"/>
      <c r="C5" s="397"/>
      <c r="D5" s="350"/>
      <c r="E5" s="350"/>
      <c r="F5" s="350"/>
      <c r="G5" s="350"/>
    </row>
    <row r="6" spans="1:8" s="13" customFormat="1" ht="15" customHeight="1" x14ac:dyDescent="0.3">
      <c r="A6" s="389" t="s">
        <v>187</v>
      </c>
      <c r="B6" s="393"/>
      <c r="C6" s="397"/>
      <c r="D6" s="350"/>
      <c r="E6" s="350"/>
      <c r="F6" s="350"/>
      <c r="G6" s="350"/>
    </row>
    <row r="7" spans="1:8" s="13" customFormat="1" ht="15" customHeight="1" x14ac:dyDescent="0.3">
      <c r="A7" s="390" t="s">
        <v>188</v>
      </c>
      <c r="B7" s="394"/>
      <c r="C7" s="397"/>
      <c r="D7" s="350"/>
      <c r="E7" s="350"/>
      <c r="F7" s="350"/>
      <c r="G7" s="350"/>
    </row>
    <row r="8" spans="1:8" s="13" customFormat="1" ht="15.75" customHeight="1" thickBot="1" x14ac:dyDescent="0.35">
      <c r="A8" s="391" t="s">
        <v>189</v>
      </c>
      <c r="B8" s="395"/>
      <c r="C8" s="397"/>
      <c r="D8" s="350"/>
      <c r="E8" s="350"/>
      <c r="F8" s="350"/>
      <c r="G8" s="350"/>
    </row>
    <row r="9" spans="1:8" s="13" customFormat="1" ht="34.5" customHeight="1" thickBot="1" x14ac:dyDescent="0.35">
      <c r="A9" s="511"/>
      <c r="B9" s="511"/>
      <c r="C9" s="511"/>
      <c r="D9" s="511"/>
      <c r="E9" s="511"/>
      <c r="F9" s="511"/>
      <c r="G9" s="511"/>
    </row>
    <row r="10" spans="1:8" ht="78.75" customHeight="1" thickBot="1" x14ac:dyDescent="0.35">
      <c r="A10" s="18" t="s">
        <v>24</v>
      </c>
      <c r="B10" s="18" t="s">
        <v>0</v>
      </c>
      <c r="C10" s="21" t="s">
        <v>50</v>
      </c>
      <c r="D10" s="18" t="s">
        <v>26</v>
      </c>
      <c r="E10" s="90" t="s">
        <v>1</v>
      </c>
      <c r="F10" s="116" t="s">
        <v>141</v>
      </c>
      <c r="G10" s="117" t="s">
        <v>142</v>
      </c>
    </row>
    <row r="11" spans="1:8" x14ac:dyDescent="0.3">
      <c r="A11" s="49" t="s">
        <v>66</v>
      </c>
      <c r="B11" s="268" t="s">
        <v>113</v>
      </c>
      <c r="C11" s="54">
        <v>1</v>
      </c>
      <c r="D11" s="54">
        <v>115</v>
      </c>
      <c r="E11" s="86" t="s">
        <v>2</v>
      </c>
      <c r="F11" s="336"/>
      <c r="G11" s="336">
        <f>D11*F11</f>
        <v>0</v>
      </c>
      <c r="H11" s="61"/>
    </row>
    <row r="12" spans="1:8" x14ac:dyDescent="0.3">
      <c r="A12" s="1"/>
      <c r="B12" s="266" t="s">
        <v>25</v>
      </c>
      <c r="C12" s="48">
        <v>1</v>
      </c>
      <c r="D12" s="48">
        <v>505</v>
      </c>
      <c r="E12" s="84" t="s">
        <v>2</v>
      </c>
      <c r="F12" s="329"/>
      <c r="G12" s="329">
        <f>D12*F12</f>
        <v>0</v>
      </c>
    </row>
    <row r="13" spans="1:8" ht="15" thickBot="1" x14ac:dyDescent="0.35">
      <c r="A13" s="46"/>
      <c r="B13" s="267"/>
      <c r="C13" s="50"/>
      <c r="D13" s="50"/>
      <c r="E13" s="84"/>
      <c r="F13" s="329"/>
      <c r="G13" s="329"/>
      <c r="H13" s="61"/>
    </row>
    <row r="14" spans="1:8" ht="28.8" x14ac:dyDescent="0.3">
      <c r="A14" s="49" t="s">
        <v>67</v>
      </c>
      <c r="B14" s="268" t="s">
        <v>113</v>
      </c>
      <c r="C14" s="54">
        <v>1</v>
      </c>
      <c r="D14" s="54">
        <v>225</v>
      </c>
      <c r="E14" s="86" t="s">
        <v>2</v>
      </c>
      <c r="F14" s="336"/>
      <c r="G14" s="336">
        <f>D14*F14</f>
        <v>0</v>
      </c>
    </row>
    <row r="15" spans="1:8" x14ac:dyDescent="0.3">
      <c r="A15" s="1"/>
      <c r="B15" s="266" t="s">
        <v>25</v>
      </c>
      <c r="C15" s="48">
        <v>1</v>
      </c>
      <c r="D15" s="48">
        <v>410</v>
      </c>
      <c r="E15" s="84" t="s">
        <v>2</v>
      </c>
      <c r="F15" s="329"/>
      <c r="G15" s="329">
        <f>D15*F15</f>
        <v>0</v>
      </c>
    </row>
    <row r="16" spans="1:8" ht="15" thickBot="1" x14ac:dyDescent="0.35">
      <c r="A16" s="46"/>
      <c r="B16" s="266"/>
      <c r="E16" s="84"/>
      <c r="F16" s="329"/>
      <c r="G16" s="329"/>
      <c r="H16" s="61"/>
    </row>
    <row r="17" spans="1:8" ht="28.8" x14ac:dyDescent="0.3">
      <c r="A17" s="49" t="s">
        <v>68</v>
      </c>
      <c r="B17" s="268" t="s">
        <v>113</v>
      </c>
      <c r="C17" s="54">
        <v>1</v>
      </c>
      <c r="D17" s="54">
        <v>120</v>
      </c>
      <c r="E17" s="86" t="s">
        <v>2</v>
      </c>
      <c r="F17" s="336"/>
      <c r="G17" s="336">
        <f>D17*F17</f>
        <v>0</v>
      </c>
    </row>
    <row r="18" spans="1:8" x14ac:dyDescent="0.3">
      <c r="A18" s="1"/>
      <c r="B18" s="266" t="s">
        <v>25</v>
      </c>
      <c r="C18" s="48">
        <v>1</v>
      </c>
      <c r="D18" s="48">
        <v>15</v>
      </c>
      <c r="E18" s="84" t="s">
        <v>2</v>
      </c>
      <c r="F18" s="329"/>
      <c r="G18" s="329">
        <f>D18*F18</f>
        <v>0</v>
      </c>
    </row>
    <row r="19" spans="1:8" ht="15" thickBot="1" x14ac:dyDescent="0.35">
      <c r="A19" s="46"/>
      <c r="B19" s="267"/>
      <c r="C19" s="50"/>
      <c r="D19" s="50"/>
      <c r="E19" s="84"/>
      <c r="F19" s="329"/>
      <c r="G19" s="329"/>
      <c r="H19" s="61"/>
    </row>
    <row r="20" spans="1:8" x14ac:dyDescent="0.3">
      <c r="A20" s="49" t="s">
        <v>69</v>
      </c>
      <c r="B20" s="268" t="s">
        <v>113</v>
      </c>
      <c r="C20" s="54">
        <v>1</v>
      </c>
      <c r="D20" s="54">
        <v>440</v>
      </c>
      <c r="E20" s="86" t="s">
        <v>2</v>
      </c>
      <c r="F20" s="336"/>
      <c r="G20" s="336">
        <f>D20*F20</f>
        <v>0</v>
      </c>
    </row>
    <row r="21" spans="1:8" x14ac:dyDescent="0.3">
      <c r="A21" s="1"/>
      <c r="B21" s="266" t="s">
        <v>25</v>
      </c>
      <c r="C21" s="48">
        <v>1</v>
      </c>
      <c r="D21" s="48">
        <v>880</v>
      </c>
      <c r="E21" s="84" t="s">
        <v>2</v>
      </c>
      <c r="F21" s="329"/>
      <c r="G21" s="329">
        <f>D21*F21</f>
        <v>0</v>
      </c>
    </row>
    <row r="22" spans="1:8" ht="15.75" customHeight="1" thickBot="1" x14ac:dyDescent="0.35">
      <c r="A22" s="46"/>
      <c r="B22" s="267"/>
      <c r="C22" s="50"/>
      <c r="D22" s="50"/>
      <c r="E22" s="84"/>
      <c r="F22" s="329"/>
      <c r="G22" s="329"/>
      <c r="H22" s="61"/>
    </row>
    <row r="23" spans="1:8" ht="28.8" x14ac:dyDescent="0.3">
      <c r="A23" s="49" t="s">
        <v>70</v>
      </c>
      <c r="B23" s="268" t="s">
        <v>113</v>
      </c>
      <c r="C23" s="54">
        <v>1</v>
      </c>
      <c r="D23" s="54">
        <v>0</v>
      </c>
      <c r="E23" s="86" t="s">
        <v>2</v>
      </c>
      <c r="F23" s="336"/>
      <c r="G23" s="329">
        <f>D23*F23</f>
        <v>0</v>
      </c>
    </row>
    <row r="24" spans="1:8" x14ac:dyDescent="0.3">
      <c r="A24" s="1"/>
      <c r="B24" s="266" t="s">
        <v>25</v>
      </c>
      <c r="C24" s="48">
        <v>1</v>
      </c>
      <c r="D24" s="48">
        <v>460</v>
      </c>
      <c r="E24" s="84" t="s">
        <v>2</v>
      </c>
      <c r="F24" s="329"/>
      <c r="G24" s="329">
        <f>D24*F24</f>
        <v>0</v>
      </c>
    </row>
    <row r="25" spans="1:8" ht="15" thickBot="1" x14ac:dyDescent="0.35">
      <c r="A25" s="46"/>
      <c r="B25" s="267"/>
      <c r="C25" s="50"/>
      <c r="D25" s="50"/>
      <c r="E25" s="84"/>
      <c r="F25" s="329"/>
      <c r="G25" s="329"/>
      <c r="H25" s="61"/>
    </row>
    <row r="26" spans="1:8" ht="28.8" x14ac:dyDescent="0.3">
      <c r="A26" s="49" t="s">
        <v>238</v>
      </c>
      <c r="B26" s="272" t="s">
        <v>181</v>
      </c>
      <c r="C26" s="10">
        <v>1</v>
      </c>
      <c r="D26" s="10">
        <v>841</v>
      </c>
      <c r="E26" s="72" t="s">
        <v>2</v>
      </c>
      <c r="F26" s="325"/>
      <c r="G26" s="325">
        <f>D26*F26</f>
        <v>0</v>
      </c>
    </row>
    <row r="27" spans="1:8" x14ac:dyDescent="0.3">
      <c r="A27" s="1"/>
      <c r="B27" s="273" t="s">
        <v>25</v>
      </c>
      <c r="C27" s="23">
        <v>1</v>
      </c>
      <c r="D27" s="23">
        <v>212</v>
      </c>
      <c r="E27" s="73" t="s">
        <v>2</v>
      </c>
      <c r="F27" s="326"/>
      <c r="G27" s="326">
        <f>D27*F27</f>
        <v>0</v>
      </c>
    </row>
    <row r="28" spans="1:8" ht="15" thickBot="1" x14ac:dyDescent="0.35">
      <c r="A28" s="46"/>
      <c r="B28" s="270"/>
      <c r="C28" s="39"/>
      <c r="D28" s="39"/>
      <c r="E28" s="84"/>
      <c r="F28" s="329"/>
      <c r="G28" s="329"/>
      <c r="H28" s="61"/>
    </row>
    <row r="29" spans="1:8" ht="15" thickBot="1" x14ac:dyDescent="0.35">
      <c r="A29" s="10"/>
      <c r="B29" s="10"/>
      <c r="C29" s="54"/>
      <c r="D29" s="3"/>
      <c r="E29" s="3"/>
      <c r="F29" s="3"/>
      <c r="G29" s="3"/>
    </row>
    <row r="30" spans="1:8" ht="49.95" customHeight="1" thickBot="1" x14ac:dyDescent="0.35">
      <c r="A30" s="204"/>
      <c r="B30" s="204"/>
      <c r="D30" s="403"/>
      <c r="E30" s="485" t="s">
        <v>145</v>
      </c>
      <c r="F30" s="464"/>
      <c r="G30" s="459">
        <f>SUM(G11:G28)</f>
        <v>0</v>
      </c>
    </row>
    <row r="31" spans="1:8" ht="49.95" customHeight="1" thickBot="1" x14ac:dyDescent="0.35">
      <c r="A31" s="52"/>
      <c r="B31" s="204"/>
      <c r="C31" s="52"/>
      <c r="D31" s="45"/>
      <c r="E31" s="463" t="s">
        <v>273</v>
      </c>
      <c r="F31" s="502"/>
      <c r="G31" s="351">
        <f>G30*1.2</f>
        <v>0</v>
      </c>
    </row>
    <row r="32" spans="1:8" x14ac:dyDescent="0.3">
      <c r="A32" s="204"/>
      <c r="B32" s="204"/>
    </row>
    <row r="33" spans="1:1" x14ac:dyDescent="0.3">
      <c r="A33" s="558" t="s">
        <v>275</v>
      </c>
    </row>
  </sheetData>
  <mergeCells count="6">
    <mergeCell ref="E31:F31"/>
    <mergeCell ref="E30:F30"/>
    <mergeCell ref="A1:G1"/>
    <mergeCell ref="A3:G3"/>
    <mergeCell ref="A2:G2"/>
    <mergeCell ref="A9:G9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68" orientation="portrait" r:id="rId1"/>
  <headerFooter>
    <oddFooter>&amp;LGHT Normandie Centre&amp;C&amp;P/&amp;N&amp;RJuin 2025</oddFooter>
  </headerFooter>
  <rowBreaks count="1" manualBreakCount="1">
    <brk id="1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16"/>
  <sheetViews>
    <sheetView view="pageBreakPreview" zoomScaleNormal="100" zoomScaleSheetLayoutView="100" workbookViewId="0">
      <selection activeCell="G24" sqref="G24"/>
    </sheetView>
  </sheetViews>
  <sheetFormatPr baseColWidth="10" defaultColWidth="8" defaultRowHeight="13.2" x14ac:dyDescent="0.3"/>
  <cols>
    <col min="1" max="1" width="42.5546875" style="189" bestFit="1" customWidth="1"/>
    <col min="2" max="2" width="49.109375" style="189" customWidth="1"/>
    <col min="3" max="3" width="10.6640625" style="189" customWidth="1"/>
    <col min="4" max="4" width="20.6640625" style="199" bestFit="1" customWidth="1"/>
    <col min="5" max="5" width="8" style="189" customWidth="1"/>
    <col min="6" max="6" width="12.44140625" style="189" bestFit="1" customWidth="1"/>
    <col min="7" max="7" width="18.109375" style="189" bestFit="1" customWidth="1"/>
    <col min="8" max="9" width="8" style="189"/>
    <col min="10" max="10" width="8.5546875" style="189" customWidth="1"/>
    <col min="11" max="11" width="8" style="189"/>
    <col min="12" max="12" width="11.5546875" style="189" bestFit="1" customWidth="1"/>
    <col min="13" max="16384" width="8" style="189"/>
  </cols>
  <sheetData>
    <row r="1" spans="1:7" ht="34.5" customHeight="1" x14ac:dyDescent="0.3">
      <c r="A1" s="465" t="s">
        <v>254</v>
      </c>
      <c r="B1" s="465"/>
      <c r="C1" s="465"/>
      <c r="D1" s="465"/>
      <c r="E1" s="465"/>
      <c r="F1" s="465"/>
      <c r="G1" s="465"/>
    </row>
    <row r="2" spans="1:7" ht="34.5" customHeight="1" x14ac:dyDescent="0.3">
      <c r="A2" s="468" t="s">
        <v>271</v>
      </c>
      <c r="B2" s="468"/>
      <c r="C2" s="468"/>
      <c r="D2" s="468"/>
      <c r="E2" s="468"/>
      <c r="F2" s="468"/>
      <c r="G2" s="468"/>
    </row>
    <row r="3" spans="1:7" ht="34.5" customHeight="1" thickBot="1" x14ac:dyDescent="0.35">
      <c r="A3" s="465" t="s">
        <v>249</v>
      </c>
      <c r="B3" s="465"/>
      <c r="C3" s="465"/>
      <c r="D3" s="465"/>
      <c r="E3" s="465"/>
      <c r="F3" s="465"/>
      <c r="G3" s="465"/>
    </row>
    <row r="4" spans="1:7" ht="14.25" customHeight="1" x14ac:dyDescent="0.25">
      <c r="A4" s="469" t="s">
        <v>185</v>
      </c>
      <c r="B4" s="516"/>
      <c r="C4" s="470"/>
      <c r="D4" s="348"/>
      <c r="E4" s="348"/>
      <c r="F4" s="188"/>
    </row>
    <row r="5" spans="1:7" ht="14.25" customHeight="1" x14ac:dyDescent="0.25">
      <c r="A5" s="505" t="s">
        <v>186</v>
      </c>
      <c r="B5" s="517"/>
      <c r="C5" s="222"/>
      <c r="D5" s="348"/>
      <c r="E5" s="348"/>
      <c r="F5" s="188"/>
    </row>
    <row r="6" spans="1:7" ht="14.25" customHeight="1" x14ac:dyDescent="0.3">
      <c r="A6" s="507" t="s">
        <v>187</v>
      </c>
      <c r="B6" s="518"/>
      <c r="C6" s="222"/>
      <c r="D6" s="348"/>
      <c r="E6" s="348"/>
      <c r="F6" s="188"/>
    </row>
    <row r="7" spans="1:7" ht="14.25" customHeight="1" x14ac:dyDescent="0.25">
      <c r="A7" s="509" t="s">
        <v>188</v>
      </c>
      <c r="B7" s="519"/>
      <c r="C7" s="222"/>
      <c r="D7" s="348"/>
      <c r="E7" s="348"/>
      <c r="F7" s="188"/>
    </row>
    <row r="8" spans="1:7" ht="14.25" customHeight="1" thickBot="1" x14ac:dyDescent="0.3">
      <c r="A8" s="466" t="s">
        <v>189</v>
      </c>
      <c r="B8" s="520"/>
      <c r="C8" s="224"/>
      <c r="D8" s="348"/>
      <c r="E8" s="348"/>
      <c r="F8" s="188"/>
    </row>
    <row r="9" spans="1:7" ht="34.5" customHeight="1" thickBot="1" x14ac:dyDescent="0.35">
      <c r="A9" s="206"/>
      <c r="B9" s="206"/>
      <c r="C9" s="206"/>
      <c r="D9" s="206"/>
      <c r="E9" s="206"/>
      <c r="F9" s="206"/>
    </row>
    <row r="10" spans="1:7" s="190" customFormat="1" ht="65.400000000000006" thickBot="1" x14ac:dyDescent="0.35">
      <c r="A10" s="240" t="s">
        <v>24</v>
      </c>
      <c r="B10" s="241" t="s">
        <v>164</v>
      </c>
      <c r="C10" s="241" t="s">
        <v>210</v>
      </c>
      <c r="D10" s="241" t="s">
        <v>165</v>
      </c>
      <c r="E10" s="382" t="s">
        <v>1</v>
      </c>
      <c r="F10" s="116" t="s">
        <v>141</v>
      </c>
      <c r="G10" s="117" t="s">
        <v>142</v>
      </c>
    </row>
    <row r="11" spans="1:7" ht="15" customHeight="1" x14ac:dyDescent="0.3">
      <c r="A11" s="385" t="s">
        <v>240</v>
      </c>
      <c r="B11" s="376" t="s">
        <v>137</v>
      </c>
      <c r="C11" s="378">
        <v>208</v>
      </c>
      <c r="D11" s="380" t="s">
        <v>170</v>
      </c>
      <c r="E11" s="383" t="s">
        <v>7</v>
      </c>
      <c r="F11" s="220"/>
      <c r="G11" s="345">
        <f>F11*C11</f>
        <v>0</v>
      </c>
    </row>
    <row r="12" spans="1:7" ht="15" customHeight="1" thickBot="1" x14ac:dyDescent="0.3">
      <c r="A12" s="386"/>
      <c r="B12" s="377" t="s">
        <v>171</v>
      </c>
      <c r="C12" s="379">
        <v>208</v>
      </c>
      <c r="D12" s="381" t="s">
        <v>169</v>
      </c>
      <c r="E12" s="384" t="s">
        <v>7</v>
      </c>
      <c r="F12" s="221"/>
      <c r="G12" s="346">
        <f>F12*C12</f>
        <v>0</v>
      </c>
    </row>
    <row r="13" spans="1:7" ht="13.8" thickBot="1" x14ac:dyDescent="0.35">
      <c r="A13" s="194"/>
      <c r="B13" s="194"/>
      <c r="C13" s="195"/>
      <c r="D13" s="193"/>
      <c r="E13" s="196"/>
    </row>
    <row r="14" spans="1:7" ht="49.95" customHeight="1" thickBot="1" x14ac:dyDescent="0.3">
      <c r="A14" s="197"/>
      <c r="B14" s="198"/>
      <c r="C14" s="513" t="s">
        <v>145</v>
      </c>
      <c r="D14" s="514"/>
      <c r="E14" s="514"/>
      <c r="F14" s="515"/>
      <c r="G14" s="461">
        <f>SUM(G11:G12)</f>
        <v>0</v>
      </c>
    </row>
    <row r="15" spans="1:7" ht="49.95" customHeight="1" thickBot="1" x14ac:dyDescent="0.35">
      <c r="C15" s="485" t="s">
        <v>273</v>
      </c>
      <c r="D15" s="512"/>
      <c r="E15" s="512"/>
      <c r="F15" s="464"/>
      <c r="G15" s="351">
        <f>G14*1.2</f>
        <v>0</v>
      </c>
    </row>
    <row r="16" spans="1:7" ht="14.4" x14ac:dyDescent="0.3">
      <c r="A16" s="558" t="s">
        <v>275</v>
      </c>
    </row>
  </sheetData>
  <mergeCells count="10">
    <mergeCell ref="C15:F15"/>
    <mergeCell ref="A1:G1"/>
    <mergeCell ref="A2:G2"/>
    <mergeCell ref="A3:G3"/>
    <mergeCell ref="C14:F14"/>
    <mergeCell ref="A4:C4"/>
    <mergeCell ref="A5:B5"/>
    <mergeCell ref="A6:B6"/>
    <mergeCell ref="A7:B7"/>
    <mergeCell ref="A8:B8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58" orientation="portrait" r:id="rId1"/>
  <headerFooter>
    <oddFooter>&amp;LGHT Normandie Centre&amp;C&amp;P/&amp;N&amp;RJuin 2025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 tint="-0.34998626667073579"/>
  </sheetPr>
  <dimension ref="A1:L75"/>
  <sheetViews>
    <sheetView topLeftCell="A58" workbookViewId="0">
      <selection activeCell="B79" sqref="B79"/>
    </sheetView>
  </sheetViews>
  <sheetFormatPr baseColWidth="10" defaultColWidth="11.44140625" defaultRowHeight="14.4" x14ac:dyDescent="0.3"/>
  <cols>
    <col min="1" max="1" width="74.88671875" style="44" bestFit="1" customWidth="1"/>
    <col min="2" max="2" width="53.5546875" style="44" bestFit="1" customWidth="1"/>
    <col min="3" max="3" width="8" style="8" bestFit="1" customWidth="1"/>
    <col min="4" max="4" width="12.6640625" style="8" customWidth="1"/>
    <col min="5" max="5" width="18.109375" style="44" bestFit="1" customWidth="1"/>
    <col min="6" max="6" width="36.6640625" style="44" customWidth="1"/>
    <col min="7" max="249" width="11.44140625" style="44"/>
    <col min="250" max="250" width="41.5546875" style="44" bestFit="1" customWidth="1"/>
    <col min="251" max="251" width="38.44140625" style="44" customWidth="1"/>
    <col min="252" max="252" width="14" style="44" customWidth="1"/>
    <col min="253" max="253" width="15.33203125" style="44" customWidth="1"/>
    <col min="254" max="254" width="13.6640625" style="44" customWidth="1"/>
    <col min="255" max="255" width="10.6640625" style="44" customWidth="1"/>
    <col min="256" max="256" width="8" style="44" bestFit="1" customWidth="1"/>
    <col min="257" max="505" width="11.44140625" style="44"/>
    <col min="506" max="506" width="41.5546875" style="44" bestFit="1" customWidth="1"/>
    <col min="507" max="507" width="38.44140625" style="44" customWidth="1"/>
    <col min="508" max="508" width="14" style="44" customWidth="1"/>
    <col min="509" max="509" width="15.33203125" style="44" customWidth="1"/>
    <col min="510" max="510" width="13.6640625" style="44" customWidth="1"/>
    <col min="511" max="511" width="10.6640625" style="44" customWidth="1"/>
    <col min="512" max="512" width="8" style="44" bestFit="1" customWidth="1"/>
    <col min="513" max="761" width="11.44140625" style="44"/>
    <col min="762" max="762" width="41.5546875" style="44" bestFit="1" customWidth="1"/>
    <col min="763" max="763" width="38.44140625" style="44" customWidth="1"/>
    <col min="764" max="764" width="14" style="44" customWidth="1"/>
    <col min="765" max="765" width="15.33203125" style="44" customWidth="1"/>
    <col min="766" max="766" width="13.6640625" style="44" customWidth="1"/>
    <col min="767" max="767" width="10.6640625" style="44" customWidth="1"/>
    <col min="768" max="768" width="8" style="44" bestFit="1" customWidth="1"/>
    <col min="769" max="1017" width="11.44140625" style="44"/>
    <col min="1018" max="1018" width="41.5546875" style="44" bestFit="1" customWidth="1"/>
    <col min="1019" max="1019" width="38.44140625" style="44" customWidth="1"/>
    <col min="1020" max="1020" width="14" style="44" customWidth="1"/>
    <col min="1021" max="1021" width="15.33203125" style="44" customWidth="1"/>
    <col min="1022" max="1022" width="13.6640625" style="44" customWidth="1"/>
    <col min="1023" max="1023" width="10.6640625" style="44" customWidth="1"/>
    <col min="1024" max="1024" width="8" style="44" bestFit="1" customWidth="1"/>
    <col min="1025" max="1273" width="11.44140625" style="44"/>
    <col min="1274" max="1274" width="41.5546875" style="44" bestFit="1" customWidth="1"/>
    <col min="1275" max="1275" width="38.44140625" style="44" customWidth="1"/>
    <col min="1276" max="1276" width="14" style="44" customWidth="1"/>
    <col min="1277" max="1277" width="15.33203125" style="44" customWidth="1"/>
    <col min="1278" max="1278" width="13.6640625" style="44" customWidth="1"/>
    <col min="1279" max="1279" width="10.6640625" style="44" customWidth="1"/>
    <col min="1280" max="1280" width="8" style="44" bestFit="1" customWidth="1"/>
    <col min="1281" max="1529" width="11.44140625" style="44"/>
    <col min="1530" max="1530" width="41.5546875" style="44" bestFit="1" customWidth="1"/>
    <col min="1531" max="1531" width="38.44140625" style="44" customWidth="1"/>
    <col min="1532" max="1532" width="14" style="44" customWidth="1"/>
    <col min="1533" max="1533" width="15.33203125" style="44" customWidth="1"/>
    <col min="1534" max="1534" width="13.6640625" style="44" customWidth="1"/>
    <col min="1535" max="1535" width="10.6640625" style="44" customWidth="1"/>
    <col min="1536" max="1536" width="8" style="44" bestFit="1" customWidth="1"/>
    <col min="1537" max="1785" width="11.44140625" style="44"/>
    <col min="1786" max="1786" width="41.5546875" style="44" bestFit="1" customWidth="1"/>
    <col min="1787" max="1787" width="38.44140625" style="44" customWidth="1"/>
    <col min="1788" max="1788" width="14" style="44" customWidth="1"/>
    <col min="1789" max="1789" width="15.33203125" style="44" customWidth="1"/>
    <col min="1790" max="1790" width="13.6640625" style="44" customWidth="1"/>
    <col min="1791" max="1791" width="10.6640625" style="44" customWidth="1"/>
    <col min="1792" max="1792" width="8" style="44" bestFit="1" customWidth="1"/>
    <col min="1793" max="2041" width="11.44140625" style="44"/>
    <col min="2042" max="2042" width="41.5546875" style="44" bestFit="1" customWidth="1"/>
    <col min="2043" max="2043" width="38.44140625" style="44" customWidth="1"/>
    <col min="2044" max="2044" width="14" style="44" customWidth="1"/>
    <col min="2045" max="2045" width="15.33203125" style="44" customWidth="1"/>
    <col min="2046" max="2046" width="13.6640625" style="44" customWidth="1"/>
    <col min="2047" max="2047" width="10.6640625" style="44" customWidth="1"/>
    <col min="2048" max="2048" width="8" style="44" bestFit="1" customWidth="1"/>
    <col min="2049" max="2297" width="11.44140625" style="44"/>
    <col min="2298" max="2298" width="41.5546875" style="44" bestFit="1" customWidth="1"/>
    <col min="2299" max="2299" width="38.44140625" style="44" customWidth="1"/>
    <col min="2300" max="2300" width="14" style="44" customWidth="1"/>
    <col min="2301" max="2301" width="15.33203125" style="44" customWidth="1"/>
    <col min="2302" max="2302" width="13.6640625" style="44" customWidth="1"/>
    <col min="2303" max="2303" width="10.6640625" style="44" customWidth="1"/>
    <col min="2304" max="2304" width="8" style="44" bestFit="1" customWidth="1"/>
    <col min="2305" max="2553" width="11.44140625" style="44"/>
    <col min="2554" max="2554" width="41.5546875" style="44" bestFit="1" customWidth="1"/>
    <col min="2555" max="2555" width="38.44140625" style="44" customWidth="1"/>
    <col min="2556" max="2556" width="14" style="44" customWidth="1"/>
    <col min="2557" max="2557" width="15.33203125" style="44" customWidth="1"/>
    <col min="2558" max="2558" width="13.6640625" style="44" customWidth="1"/>
    <col min="2559" max="2559" width="10.6640625" style="44" customWidth="1"/>
    <col min="2560" max="2560" width="8" style="44" bestFit="1" customWidth="1"/>
    <col min="2561" max="2809" width="11.44140625" style="44"/>
    <col min="2810" max="2810" width="41.5546875" style="44" bestFit="1" customWidth="1"/>
    <col min="2811" max="2811" width="38.44140625" style="44" customWidth="1"/>
    <col min="2812" max="2812" width="14" style="44" customWidth="1"/>
    <col min="2813" max="2813" width="15.33203125" style="44" customWidth="1"/>
    <col min="2814" max="2814" width="13.6640625" style="44" customWidth="1"/>
    <col min="2815" max="2815" width="10.6640625" style="44" customWidth="1"/>
    <col min="2816" max="2816" width="8" style="44" bestFit="1" customWidth="1"/>
    <col min="2817" max="3065" width="11.44140625" style="44"/>
    <col min="3066" max="3066" width="41.5546875" style="44" bestFit="1" customWidth="1"/>
    <col min="3067" max="3067" width="38.44140625" style="44" customWidth="1"/>
    <col min="3068" max="3068" width="14" style="44" customWidth="1"/>
    <col min="3069" max="3069" width="15.33203125" style="44" customWidth="1"/>
    <col min="3070" max="3070" width="13.6640625" style="44" customWidth="1"/>
    <col min="3071" max="3071" width="10.6640625" style="44" customWidth="1"/>
    <col min="3072" max="3072" width="8" style="44" bestFit="1" customWidth="1"/>
    <col min="3073" max="3321" width="11.44140625" style="44"/>
    <col min="3322" max="3322" width="41.5546875" style="44" bestFit="1" customWidth="1"/>
    <col min="3323" max="3323" width="38.44140625" style="44" customWidth="1"/>
    <col min="3324" max="3324" width="14" style="44" customWidth="1"/>
    <col min="3325" max="3325" width="15.33203125" style="44" customWidth="1"/>
    <col min="3326" max="3326" width="13.6640625" style="44" customWidth="1"/>
    <col min="3327" max="3327" width="10.6640625" style="44" customWidth="1"/>
    <col min="3328" max="3328" width="8" style="44" bestFit="1" customWidth="1"/>
    <col min="3329" max="3577" width="11.44140625" style="44"/>
    <col min="3578" max="3578" width="41.5546875" style="44" bestFit="1" customWidth="1"/>
    <col min="3579" max="3579" width="38.44140625" style="44" customWidth="1"/>
    <col min="3580" max="3580" width="14" style="44" customWidth="1"/>
    <col min="3581" max="3581" width="15.33203125" style="44" customWidth="1"/>
    <col min="3582" max="3582" width="13.6640625" style="44" customWidth="1"/>
    <col min="3583" max="3583" width="10.6640625" style="44" customWidth="1"/>
    <col min="3584" max="3584" width="8" style="44" bestFit="1" customWidth="1"/>
    <col min="3585" max="3833" width="11.44140625" style="44"/>
    <col min="3834" max="3834" width="41.5546875" style="44" bestFit="1" customWidth="1"/>
    <col min="3835" max="3835" width="38.44140625" style="44" customWidth="1"/>
    <col min="3836" max="3836" width="14" style="44" customWidth="1"/>
    <col min="3837" max="3837" width="15.33203125" style="44" customWidth="1"/>
    <col min="3838" max="3838" width="13.6640625" style="44" customWidth="1"/>
    <col min="3839" max="3839" width="10.6640625" style="44" customWidth="1"/>
    <col min="3840" max="3840" width="8" style="44" bestFit="1" customWidth="1"/>
    <col min="3841" max="4089" width="11.44140625" style="44"/>
    <col min="4090" max="4090" width="41.5546875" style="44" bestFit="1" customWidth="1"/>
    <col min="4091" max="4091" width="38.44140625" style="44" customWidth="1"/>
    <col min="4092" max="4092" width="14" style="44" customWidth="1"/>
    <col min="4093" max="4093" width="15.33203125" style="44" customWidth="1"/>
    <col min="4094" max="4094" width="13.6640625" style="44" customWidth="1"/>
    <col min="4095" max="4095" width="10.6640625" style="44" customWidth="1"/>
    <col min="4096" max="4096" width="8" style="44" bestFit="1" customWidth="1"/>
    <col min="4097" max="4345" width="11.44140625" style="44"/>
    <col min="4346" max="4346" width="41.5546875" style="44" bestFit="1" customWidth="1"/>
    <col min="4347" max="4347" width="38.44140625" style="44" customWidth="1"/>
    <col min="4348" max="4348" width="14" style="44" customWidth="1"/>
    <col min="4349" max="4349" width="15.33203125" style="44" customWidth="1"/>
    <col min="4350" max="4350" width="13.6640625" style="44" customWidth="1"/>
    <col min="4351" max="4351" width="10.6640625" style="44" customWidth="1"/>
    <col min="4352" max="4352" width="8" style="44" bestFit="1" customWidth="1"/>
    <col min="4353" max="4601" width="11.44140625" style="44"/>
    <col min="4602" max="4602" width="41.5546875" style="44" bestFit="1" customWidth="1"/>
    <col min="4603" max="4603" width="38.44140625" style="44" customWidth="1"/>
    <col min="4604" max="4604" width="14" style="44" customWidth="1"/>
    <col min="4605" max="4605" width="15.33203125" style="44" customWidth="1"/>
    <col min="4606" max="4606" width="13.6640625" style="44" customWidth="1"/>
    <col min="4607" max="4607" width="10.6640625" style="44" customWidth="1"/>
    <col min="4608" max="4608" width="8" style="44" bestFit="1" customWidth="1"/>
    <col min="4609" max="4857" width="11.44140625" style="44"/>
    <col min="4858" max="4858" width="41.5546875" style="44" bestFit="1" customWidth="1"/>
    <col min="4859" max="4859" width="38.44140625" style="44" customWidth="1"/>
    <col min="4860" max="4860" width="14" style="44" customWidth="1"/>
    <col min="4861" max="4861" width="15.33203125" style="44" customWidth="1"/>
    <col min="4862" max="4862" width="13.6640625" style="44" customWidth="1"/>
    <col min="4863" max="4863" width="10.6640625" style="44" customWidth="1"/>
    <col min="4864" max="4864" width="8" style="44" bestFit="1" customWidth="1"/>
    <col min="4865" max="5113" width="11.44140625" style="44"/>
    <col min="5114" max="5114" width="41.5546875" style="44" bestFit="1" customWidth="1"/>
    <col min="5115" max="5115" width="38.44140625" style="44" customWidth="1"/>
    <col min="5116" max="5116" width="14" style="44" customWidth="1"/>
    <col min="5117" max="5117" width="15.33203125" style="44" customWidth="1"/>
    <col min="5118" max="5118" width="13.6640625" style="44" customWidth="1"/>
    <col min="5119" max="5119" width="10.6640625" style="44" customWidth="1"/>
    <col min="5120" max="5120" width="8" style="44" bestFit="1" customWidth="1"/>
    <col min="5121" max="5369" width="11.44140625" style="44"/>
    <col min="5370" max="5370" width="41.5546875" style="44" bestFit="1" customWidth="1"/>
    <col min="5371" max="5371" width="38.44140625" style="44" customWidth="1"/>
    <col min="5372" max="5372" width="14" style="44" customWidth="1"/>
    <col min="5373" max="5373" width="15.33203125" style="44" customWidth="1"/>
    <col min="5374" max="5374" width="13.6640625" style="44" customWidth="1"/>
    <col min="5375" max="5375" width="10.6640625" style="44" customWidth="1"/>
    <col min="5376" max="5376" width="8" style="44" bestFit="1" customWidth="1"/>
    <col min="5377" max="5625" width="11.44140625" style="44"/>
    <col min="5626" max="5626" width="41.5546875" style="44" bestFit="1" customWidth="1"/>
    <col min="5627" max="5627" width="38.44140625" style="44" customWidth="1"/>
    <col min="5628" max="5628" width="14" style="44" customWidth="1"/>
    <col min="5629" max="5629" width="15.33203125" style="44" customWidth="1"/>
    <col min="5630" max="5630" width="13.6640625" style="44" customWidth="1"/>
    <col min="5631" max="5631" width="10.6640625" style="44" customWidth="1"/>
    <col min="5632" max="5632" width="8" style="44" bestFit="1" customWidth="1"/>
    <col min="5633" max="5881" width="11.44140625" style="44"/>
    <col min="5882" max="5882" width="41.5546875" style="44" bestFit="1" customWidth="1"/>
    <col min="5883" max="5883" width="38.44140625" style="44" customWidth="1"/>
    <col min="5884" max="5884" width="14" style="44" customWidth="1"/>
    <col min="5885" max="5885" width="15.33203125" style="44" customWidth="1"/>
    <col min="5886" max="5886" width="13.6640625" style="44" customWidth="1"/>
    <col min="5887" max="5887" width="10.6640625" style="44" customWidth="1"/>
    <col min="5888" max="5888" width="8" style="44" bestFit="1" customWidth="1"/>
    <col min="5889" max="6137" width="11.44140625" style="44"/>
    <col min="6138" max="6138" width="41.5546875" style="44" bestFit="1" customWidth="1"/>
    <col min="6139" max="6139" width="38.44140625" style="44" customWidth="1"/>
    <col min="6140" max="6140" width="14" style="44" customWidth="1"/>
    <col min="6141" max="6141" width="15.33203125" style="44" customWidth="1"/>
    <col min="6142" max="6142" width="13.6640625" style="44" customWidth="1"/>
    <col min="6143" max="6143" width="10.6640625" style="44" customWidth="1"/>
    <col min="6144" max="6144" width="8" style="44" bestFit="1" customWidth="1"/>
    <col min="6145" max="6393" width="11.44140625" style="44"/>
    <col min="6394" max="6394" width="41.5546875" style="44" bestFit="1" customWidth="1"/>
    <col min="6395" max="6395" width="38.44140625" style="44" customWidth="1"/>
    <col min="6396" max="6396" width="14" style="44" customWidth="1"/>
    <col min="6397" max="6397" width="15.33203125" style="44" customWidth="1"/>
    <col min="6398" max="6398" width="13.6640625" style="44" customWidth="1"/>
    <col min="6399" max="6399" width="10.6640625" style="44" customWidth="1"/>
    <col min="6400" max="6400" width="8" style="44" bestFit="1" customWidth="1"/>
    <col min="6401" max="6649" width="11.44140625" style="44"/>
    <col min="6650" max="6650" width="41.5546875" style="44" bestFit="1" customWidth="1"/>
    <col min="6651" max="6651" width="38.44140625" style="44" customWidth="1"/>
    <col min="6652" max="6652" width="14" style="44" customWidth="1"/>
    <col min="6653" max="6653" width="15.33203125" style="44" customWidth="1"/>
    <col min="6654" max="6654" width="13.6640625" style="44" customWidth="1"/>
    <col min="6655" max="6655" width="10.6640625" style="44" customWidth="1"/>
    <col min="6656" max="6656" width="8" style="44" bestFit="1" customWidth="1"/>
    <col min="6657" max="6905" width="11.44140625" style="44"/>
    <col min="6906" max="6906" width="41.5546875" style="44" bestFit="1" customWidth="1"/>
    <col min="6907" max="6907" width="38.44140625" style="44" customWidth="1"/>
    <col min="6908" max="6908" width="14" style="44" customWidth="1"/>
    <col min="6909" max="6909" width="15.33203125" style="44" customWidth="1"/>
    <col min="6910" max="6910" width="13.6640625" style="44" customWidth="1"/>
    <col min="6911" max="6911" width="10.6640625" style="44" customWidth="1"/>
    <col min="6912" max="6912" width="8" style="44" bestFit="1" customWidth="1"/>
    <col min="6913" max="7161" width="11.44140625" style="44"/>
    <col min="7162" max="7162" width="41.5546875" style="44" bestFit="1" customWidth="1"/>
    <col min="7163" max="7163" width="38.44140625" style="44" customWidth="1"/>
    <col min="7164" max="7164" width="14" style="44" customWidth="1"/>
    <col min="7165" max="7165" width="15.33203125" style="44" customWidth="1"/>
    <col min="7166" max="7166" width="13.6640625" style="44" customWidth="1"/>
    <col min="7167" max="7167" width="10.6640625" style="44" customWidth="1"/>
    <col min="7168" max="7168" width="8" style="44" bestFit="1" customWidth="1"/>
    <col min="7169" max="7417" width="11.44140625" style="44"/>
    <col min="7418" max="7418" width="41.5546875" style="44" bestFit="1" customWidth="1"/>
    <col min="7419" max="7419" width="38.44140625" style="44" customWidth="1"/>
    <col min="7420" max="7420" width="14" style="44" customWidth="1"/>
    <col min="7421" max="7421" width="15.33203125" style="44" customWidth="1"/>
    <col min="7422" max="7422" width="13.6640625" style="44" customWidth="1"/>
    <col min="7423" max="7423" width="10.6640625" style="44" customWidth="1"/>
    <col min="7424" max="7424" width="8" style="44" bestFit="1" customWidth="1"/>
    <col min="7425" max="7673" width="11.44140625" style="44"/>
    <col min="7674" max="7674" width="41.5546875" style="44" bestFit="1" customWidth="1"/>
    <col min="7675" max="7675" width="38.44140625" style="44" customWidth="1"/>
    <col min="7676" max="7676" width="14" style="44" customWidth="1"/>
    <col min="7677" max="7677" width="15.33203125" style="44" customWidth="1"/>
    <col min="7678" max="7678" width="13.6640625" style="44" customWidth="1"/>
    <col min="7679" max="7679" width="10.6640625" style="44" customWidth="1"/>
    <col min="7680" max="7680" width="8" style="44" bestFit="1" customWidth="1"/>
    <col min="7681" max="7929" width="11.44140625" style="44"/>
    <col min="7930" max="7930" width="41.5546875" style="44" bestFit="1" customWidth="1"/>
    <col min="7931" max="7931" width="38.44140625" style="44" customWidth="1"/>
    <col min="7932" max="7932" width="14" style="44" customWidth="1"/>
    <col min="7933" max="7933" width="15.33203125" style="44" customWidth="1"/>
    <col min="7934" max="7934" width="13.6640625" style="44" customWidth="1"/>
    <col min="7935" max="7935" width="10.6640625" style="44" customWidth="1"/>
    <col min="7936" max="7936" width="8" style="44" bestFit="1" customWidth="1"/>
    <col min="7937" max="8185" width="11.44140625" style="44"/>
    <col min="8186" max="8186" width="41.5546875" style="44" bestFit="1" customWidth="1"/>
    <col min="8187" max="8187" width="38.44140625" style="44" customWidth="1"/>
    <col min="8188" max="8188" width="14" style="44" customWidth="1"/>
    <col min="8189" max="8189" width="15.33203125" style="44" customWidth="1"/>
    <col min="8190" max="8190" width="13.6640625" style="44" customWidth="1"/>
    <col min="8191" max="8191" width="10.6640625" style="44" customWidth="1"/>
    <col min="8192" max="8192" width="8" style="44" bestFit="1" customWidth="1"/>
    <col min="8193" max="8441" width="11.44140625" style="44"/>
    <col min="8442" max="8442" width="41.5546875" style="44" bestFit="1" customWidth="1"/>
    <col min="8443" max="8443" width="38.44140625" style="44" customWidth="1"/>
    <col min="8444" max="8444" width="14" style="44" customWidth="1"/>
    <col min="8445" max="8445" width="15.33203125" style="44" customWidth="1"/>
    <col min="8446" max="8446" width="13.6640625" style="44" customWidth="1"/>
    <col min="8447" max="8447" width="10.6640625" style="44" customWidth="1"/>
    <col min="8448" max="8448" width="8" style="44" bestFit="1" customWidth="1"/>
    <col min="8449" max="8697" width="11.44140625" style="44"/>
    <col min="8698" max="8698" width="41.5546875" style="44" bestFit="1" customWidth="1"/>
    <col min="8699" max="8699" width="38.44140625" style="44" customWidth="1"/>
    <col min="8700" max="8700" width="14" style="44" customWidth="1"/>
    <col min="8701" max="8701" width="15.33203125" style="44" customWidth="1"/>
    <col min="8702" max="8702" width="13.6640625" style="44" customWidth="1"/>
    <col min="8703" max="8703" width="10.6640625" style="44" customWidth="1"/>
    <col min="8704" max="8704" width="8" style="44" bestFit="1" customWidth="1"/>
    <col min="8705" max="8953" width="11.44140625" style="44"/>
    <col min="8954" max="8954" width="41.5546875" style="44" bestFit="1" customWidth="1"/>
    <col min="8955" max="8955" width="38.44140625" style="44" customWidth="1"/>
    <col min="8956" max="8956" width="14" style="44" customWidth="1"/>
    <col min="8957" max="8957" width="15.33203125" style="44" customWidth="1"/>
    <col min="8958" max="8958" width="13.6640625" style="44" customWidth="1"/>
    <col min="8959" max="8959" width="10.6640625" style="44" customWidth="1"/>
    <col min="8960" max="8960" width="8" style="44" bestFit="1" customWidth="1"/>
    <col min="8961" max="9209" width="11.44140625" style="44"/>
    <col min="9210" max="9210" width="41.5546875" style="44" bestFit="1" customWidth="1"/>
    <col min="9211" max="9211" width="38.44140625" style="44" customWidth="1"/>
    <col min="9212" max="9212" width="14" style="44" customWidth="1"/>
    <col min="9213" max="9213" width="15.33203125" style="44" customWidth="1"/>
    <col min="9214" max="9214" width="13.6640625" style="44" customWidth="1"/>
    <col min="9215" max="9215" width="10.6640625" style="44" customWidth="1"/>
    <col min="9216" max="9216" width="8" style="44" bestFit="1" customWidth="1"/>
    <col min="9217" max="9465" width="11.44140625" style="44"/>
    <col min="9466" max="9466" width="41.5546875" style="44" bestFit="1" customWidth="1"/>
    <col min="9467" max="9467" width="38.44140625" style="44" customWidth="1"/>
    <col min="9468" max="9468" width="14" style="44" customWidth="1"/>
    <col min="9469" max="9469" width="15.33203125" style="44" customWidth="1"/>
    <col min="9470" max="9470" width="13.6640625" style="44" customWidth="1"/>
    <col min="9471" max="9471" width="10.6640625" style="44" customWidth="1"/>
    <col min="9472" max="9472" width="8" style="44" bestFit="1" customWidth="1"/>
    <col min="9473" max="9721" width="11.44140625" style="44"/>
    <col min="9722" max="9722" width="41.5546875" style="44" bestFit="1" customWidth="1"/>
    <col min="9723" max="9723" width="38.44140625" style="44" customWidth="1"/>
    <col min="9724" max="9724" width="14" style="44" customWidth="1"/>
    <col min="9725" max="9725" width="15.33203125" style="44" customWidth="1"/>
    <col min="9726" max="9726" width="13.6640625" style="44" customWidth="1"/>
    <col min="9727" max="9727" width="10.6640625" style="44" customWidth="1"/>
    <col min="9728" max="9728" width="8" style="44" bestFit="1" customWidth="1"/>
    <col min="9729" max="9977" width="11.44140625" style="44"/>
    <col min="9978" max="9978" width="41.5546875" style="44" bestFit="1" customWidth="1"/>
    <col min="9979" max="9979" width="38.44140625" style="44" customWidth="1"/>
    <col min="9980" max="9980" width="14" style="44" customWidth="1"/>
    <col min="9981" max="9981" width="15.33203125" style="44" customWidth="1"/>
    <col min="9982" max="9982" width="13.6640625" style="44" customWidth="1"/>
    <col min="9983" max="9983" width="10.6640625" style="44" customWidth="1"/>
    <col min="9984" max="9984" width="8" style="44" bestFit="1" customWidth="1"/>
    <col min="9985" max="10233" width="11.44140625" style="44"/>
    <col min="10234" max="10234" width="41.5546875" style="44" bestFit="1" customWidth="1"/>
    <col min="10235" max="10235" width="38.44140625" style="44" customWidth="1"/>
    <col min="10236" max="10236" width="14" style="44" customWidth="1"/>
    <col min="10237" max="10237" width="15.33203125" style="44" customWidth="1"/>
    <col min="10238" max="10238" width="13.6640625" style="44" customWidth="1"/>
    <col min="10239" max="10239" width="10.6640625" style="44" customWidth="1"/>
    <col min="10240" max="10240" width="8" style="44" bestFit="1" customWidth="1"/>
    <col min="10241" max="10489" width="11.44140625" style="44"/>
    <col min="10490" max="10490" width="41.5546875" style="44" bestFit="1" customWidth="1"/>
    <col min="10491" max="10491" width="38.44140625" style="44" customWidth="1"/>
    <col min="10492" max="10492" width="14" style="44" customWidth="1"/>
    <col min="10493" max="10493" width="15.33203125" style="44" customWidth="1"/>
    <col min="10494" max="10494" width="13.6640625" style="44" customWidth="1"/>
    <col min="10495" max="10495" width="10.6640625" style="44" customWidth="1"/>
    <col min="10496" max="10496" width="8" style="44" bestFit="1" customWidth="1"/>
    <col min="10497" max="10745" width="11.44140625" style="44"/>
    <col min="10746" max="10746" width="41.5546875" style="44" bestFit="1" customWidth="1"/>
    <col min="10747" max="10747" width="38.44140625" style="44" customWidth="1"/>
    <col min="10748" max="10748" width="14" style="44" customWidth="1"/>
    <col min="10749" max="10749" width="15.33203125" style="44" customWidth="1"/>
    <col min="10750" max="10750" width="13.6640625" style="44" customWidth="1"/>
    <col min="10751" max="10751" width="10.6640625" style="44" customWidth="1"/>
    <col min="10752" max="10752" width="8" style="44" bestFit="1" customWidth="1"/>
    <col min="10753" max="11001" width="11.44140625" style="44"/>
    <col min="11002" max="11002" width="41.5546875" style="44" bestFit="1" customWidth="1"/>
    <col min="11003" max="11003" width="38.44140625" style="44" customWidth="1"/>
    <col min="11004" max="11004" width="14" style="44" customWidth="1"/>
    <col min="11005" max="11005" width="15.33203125" style="44" customWidth="1"/>
    <col min="11006" max="11006" width="13.6640625" style="44" customWidth="1"/>
    <col min="11007" max="11007" width="10.6640625" style="44" customWidth="1"/>
    <col min="11008" max="11008" width="8" style="44" bestFit="1" customWidth="1"/>
    <col min="11009" max="11257" width="11.44140625" style="44"/>
    <col min="11258" max="11258" width="41.5546875" style="44" bestFit="1" customWidth="1"/>
    <col min="11259" max="11259" width="38.44140625" style="44" customWidth="1"/>
    <col min="11260" max="11260" width="14" style="44" customWidth="1"/>
    <col min="11261" max="11261" width="15.33203125" style="44" customWidth="1"/>
    <col min="11262" max="11262" width="13.6640625" style="44" customWidth="1"/>
    <col min="11263" max="11263" width="10.6640625" style="44" customWidth="1"/>
    <col min="11264" max="11264" width="8" style="44" bestFit="1" customWidth="1"/>
    <col min="11265" max="11513" width="11.44140625" style="44"/>
    <col min="11514" max="11514" width="41.5546875" style="44" bestFit="1" customWidth="1"/>
    <col min="11515" max="11515" width="38.44140625" style="44" customWidth="1"/>
    <col min="11516" max="11516" width="14" style="44" customWidth="1"/>
    <col min="11517" max="11517" width="15.33203125" style="44" customWidth="1"/>
    <col min="11518" max="11518" width="13.6640625" style="44" customWidth="1"/>
    <col min="11519" max="11519" width="10.6640625" style="44" customWidth="1"/>
    <col min="11520" max="11520" width="8" style="44" bestFit="1" customWidth="1"/>
    <col min="11521" max="11769" width="11.44140625" style="44"/>
    <col min="11770" max="11770" width="41.5546875" style="44" bestFit="1" customWidth="1"/>
    <col min="11771" max="11771" width="38.44140625" style="44" customWidth="1"/>
    <col min="11772" max="11772" width="14" style="44" customWidth="1"/>
    <col min="11773" max="11773" width="15.33203125" style="44" customWidth="1"/>
    <col min="11774" max="11774" width="13.6640625" style="44" customWidth="1"/>
    <col min="11775" max="11775" width="10.6640625" style="44" customWidth="1"/>
    <col min="11776" max="11776" width="8" style="44" bestFit="1" customWidth="1"/>
    <col min="11777" max="12025" width="11.44140625" style="44"/>
    <col min="12026" max="12026" width="41.5546875" style="44" bestFit="1" customWidth="1"/>
    <col min="12027" max="12027" width="38.44140625" style="44" customWidth="1"/>
    <col min="12028" max="12028" width="14" style="44" customWidth="1"/>
    <col min="12029" max="12029" width="15.33203125" style="44" customWidth="1"/>
    <col min="12030" max="12030" width="13.6640625" style="44" customWidth="1"/>
    <col min="12031" max="12031" width="10.6640625" style="44" customWidth="1"/>
    <col min="12032" max="12032" width="8" style="44" bestFit="1" customWidth="1"/>
    <col min="12033" max="12281" width="11.44140625" style="44"/>
    <col min="12282" max="12282" width="41.5546875" style="44" bestFit="1" customWidth="1"/>
    <col min="12283" max="12283" width="38.44140625" style="44" customWidth="1"/>
    <col min="12284" max="12284" width="14" style="44" customWidth="1"/>
    <col min="12285" max="12285" width="15.33203125" style="44" customWidth="1"/>
    <col min="12286" max="12286" width="13.6640625" style="44" customWidth="1"/>
    <col min="12287" max="12287" width="10.6640625" style="44" customWidth="1"/>
    <col min="12288" max="12288" width="8" style="44" bestFit="1" customWidth="1"/>
    <col min="12289" max="12537" width="11.44140625" style="44"/>
    <col min="12538" max="12538" width="41.5546875" style="44" bestFit="1" customWidth="1"/>
    <col min="12539" max="12539" width="38.44140625" style="44" customWidth="1"/>
    <col min="12540" max="12540" width="14" style="44" customWidth="1"/>
    <col min="12541" max="12541" width="15.33203125" style="44" customWidth="1"/>
    <col min="12542" max="12542" width="13.6640625" style="44" customWidth="1"/>
    <col min="12543" max="12543" width="10.6640625" style="44" customWidth="1"/>
    <col min="12544" max="12544" width="8" style="44" bestFit="1" customWidth="1"/>
    <col min="12545" max="12793" width="11.44140625" style="44"/>
    <col min="12794" max="12794" width="41.5546875" style="44" bestFit="1" customWidth="1"/>
    <col min="12795" max="12795" width="38.44140625" style="44" customWidth="1"/>
    <col min="12796" max="12796" width="14" style="44" customWidth="1"/>
    <col min="12797" max="12797" width="15.33203125" style="44" customWidth="1"/>
    <col min="12798" max="12798" width="13.6640625" style="44" customWidth="1"/>
    <col min="12799" max="12799" width="10.6640625" style="44" customWidth="1"/>
    <col min="12800" max="12800" width="8" style="44" bestFit="1" customWidth="1"/>
    <col min="12801" max="13049" width="11.44140625" style="44"/>
    <col min="13050" max="13050" width="41.5546875" style="44" bestFit="1" customWidth="1"/>
    <col min="13051" max="13051" width="38.44140625" style="44" customWidth="1"/>
    <col min="13052" max="13052" width="14" style="44" customWidth="1"/>
    <col min="13053" max="13053" width="15.33203125" style="44" customWidth="1"/>
    <col min="13054" max="13054" width="13.6640625" style="44" customWidth="1"/>
    <col min="13055" max="13055" width="10.6640625" style="44" customWidth="1"/>
    <col min="13056" max="13056" width="8" style="44" bestFit="1" customWidth="1"/>
    <col min="13057" max="13305" width="11.44140625" style="44"/>
    <col min="13306" max="13306" width="41.5546875" style="44" bestFit="1" customWidth="1"/>
    <col min="13307" max="13307" width="38.44140625" style="44" customWidth="1"/>
    <col min="13308" max="13308" width="14" style="44" customWidth="1"/>
    <col min="13309" max="13309" width="15.33203125" style="44" customWidth="1"/>
    <col min="13310" max="13310" width="13.6640625" style="44" customWidth="1"/>
    <col min="13311" max="13311" width="10.6640625" style="44" customWidth="1"/>
    <col min="13312" max="13312" width="8" style="44" bestFit="1" customWidth="1"/>
    <col min="13313" max="13561" width="11.44140625" style="44"/>
    <col min="13562" max="13562" width="41.5546875" style="44" bestFit="1" customWidth="1"/>
    <col min="13563" max="13563" width="38.44140625" style="44" customWidth="1"/>
    <col min="13564" max="13564" width="14" style="44" customWidth="1"/>
    <col min="13565" max="13565" width="15.33203125" style="44" customWidth="1"/>
    <col min="13566" max="13566" width="13.6640625" style="44" customWidth="1"/>
    <col min="13567" max="13567" width="10.6640625" style="44" customWidth="1"/>
    <col min="13568" max="13568" width="8" style="44" bestFit="1" customWidth="1"/>
    <col min="13569" max="13817" width="11.44140625" style="44"/>
    <col min="13818" max="13818" width="41.5546875" style="44" bestFit="1" customWidth="1"/>
    <col min="13819" max="13819" width="38.44140625" style="44" customWidth="1"/>
    <col min="13820" max="13820" width="14" style="44" customWidth="1"/>
    <col min="13821" max="13821" width="15.33203125" style="44" customWidth="1"/>
    <col min="13822" max="13822" width="13.6640625" style="44" customWidth="1"/>
    <col min="13823" max="13823" width="10.6640625" style="44" customWidth="1"/>
    <col min="13824" max="13824" width="8" style="44" bestFit="1" customWidth="1"/>
    <col min="13825" max="14073" width="11.44140625" style="44"/>
    <col min="14074" max="14074" width="41.5546875" style="44" bestFit="1" customWidth="1"/>
    <col min="14075" max="14075" width="38.44140625" style="44" customWidth="1"/>
    <col min="14076" max="14076" width="14" style="44" customWidth="1"/>
    <col min="14077" max="14077" width="15.33203125" style="44" customWidth="1"/>
    <col min="14078" max="14078" width="13.6640625" style="44" customWidth="1"/>
    <col min="14079" max="14079" width="10.6640625" style="44" customWidth="1"/>
    <col min="14080" max="14080" width="8" style="44" bestFit="1" customWidth="1"/>
    <col min="14081" max="14329" width="11.44140625" style="44"/>
    <col min="14330" max="14330" width="41.5546875" style="44" bestFit="1" customWidth="1"/>
    <col min="14331" max="14331" width="38.44140625" style="44" customWidth="1"/>
    <col min="14332" max="14332" width="14" style="44" customWidth="1"/>
    <col min="14333" max="14333" width="15.33203125" style="44" customWidth="1"/>
    <col min="14334" max="14334" width="13.6640625" style="44" customWidth="1"/>
    <col min="14335" max="14335" width="10.6640625" style="44" customWidth="1"/>
    <col min="14336" max="14336" width="8" style="44" bestFit="1" customWidth="1"/>
    <col min="14337" max="14585" width="11.44140625" style="44"/>
    <col min="14586" max="14586" width="41.5546875" style="44" bestFit="1" customWidth="1"/>
    <col min="14587" max="14587" width="38.44140625" style="44" customWidth="1"/>
    <col min="14588" max="14588" width="14" style="44" customWidth="1"/>
    <col min="14589" max="14589" width="15.33203125" style="44" customWidth="1"/>
    <col min="14590" max="14590" width="13.6640625" style="44" customWidth="1"/>
    <col min="14591" max="14591" width="10.6640625" style="44" customWidth="1"/>
    <col min="14592" max="14592" width="8" style="44" bestFit="1" customWidth="1"/>
    <col min="14593" max="14841" width="11.44140625" style="44"/>
    <col min="14842" max="14842" width="41.5546875" style="44" bestFit="1" customWidth="1"/>
    <col min="14843" max="14843" width="38.44140625" style="44" customWidth="1"/>
    <col min="14844" max="14844" width="14" style="44" customWidth="1"/>
    <col min="14845" max="14845" width="15.33203125" style="44" customWidth="1"/>
    <col min="14846" max="14846" width="13.6640625" style="44" customWidth="1"/>
    <col min="14847" max="14847" width="10.6640625" style="44" customWidth="1"/>
    <col min="14848" max="14848" width="8" style="44" bestFit="1" customWidth="1"/>
    <col min="14849" max="15097" width="11.44140625" style="44"/>
    <col min="15098" max="15098" width="41.5546875" style="44" bestFit="1" customWidth="1"/>
    <col min="15099" max="15099" width="38.44140625" style="44" customWidth="1"/>
    <col min="15100" max="15100" width="14" style="44" customWidth="1"/>
    <col min="15101" max="15101" width="15.33203125" style="44" customWidth="1"/>
    <col min="15102" max="15102" width="13.6640625" style="44" customWidth="1"/>
    <col min="15103" max="15103" width="10.6640625" style="44" customWidth="1"/>
    <col min="15104" max="15104" width="8" style="44" bestFit="1" customWidth="1"/>
    <col min="15105" max="15353" width="11.44140625" style="44"/>
    <col min="15354" max="15354" width="41.5546875" style="44" bestFit="1" customWidth="1"/>
    <col min="15355" max="15355" width="38.44140625" style="44" customWidth="1"/>
    <col min="15356" max="15356" width="14" style="44" customWidth="1"/>
    <col min="15357" max="15357" width="15.33203125" style="44" customWidth="1"/>
    <col min="15358" max="15358" width="13.6640625" style="44" customWidth="1"/>
    <col min="15359" max="15359" width="10.6640625" style="44" customWidth="1"/>
    <col min="15360" max="15360" width="8" style="44" bestFit="1" customWidth="1"/>
    <col min="15361" max="15609" width="11.44140625" style="44"/>
    <col min="15610" max="15610" width="41.5546875" style="44" bestFit="1" customWidth="1"/>
    <col min="15611" max="15611" width="38.44140625" style="44" customWidth="1"/>
    <col min="15612" max="15612" width="14" style="44" customWidth="1"/>
    <col min="15613" max="15613" width="15.33203125" style="44" customWidth="1"/>
    <col min="15614" max="15614" width="13.6640625" style="44" customWidth="1"/>
    <col min="15615" max="15615" width="10.6640625" style="44" customWidth="1"/>
    <col min="15616" max="15616" width="8" style="44" bestFit="1" customWidth="1"/>
    <col min="15617" max="15865" width="11.44140625" style="44"/>
    <col min="15866" max="15866" width="41.5546875" style="44" bestFit="1" customWidth="1"/>
    <col min="15867" max="15867" width="38.44140625" style="44" customWidth="1"/>
    <col min="15868" max="15868" width="14" style="44" customWidth="1"/>
    <col min="15869" max="15869" width="15.33203125" style="44" customWidth="1"/>
    <col min="15870" max="15870" width="13.6640625" style="44" customWidth="1"/>
    <col min="15871" max="15871" width="10.6640625" style="44" customWidth="1"/>
    <col min="15872" max="15872" width="8" style="44" bestFit="1" customWidth="1"/>
    <col min="15873" max="16121" width="11.44140625" style="44"/>
    <col min="16122" max="16122" width="41.5546875" style="44" bestFit="1" customWidth="1"/>
    <col min="16123" max="16123" width="38.44140625" style="44" customWidth="1"/>
    <col min="16124" max="16124" width="14" style="44" customWidth="1"/>
    <col min="16125" max="16125" width="15.33203125" style="44" customWidth="1"/>
    <col min="16126" max="16126" width="13.6640625" style="44" customWidth="1"/>
    <col min="16127" max="16127" width="10.6640625" style="44" customWidth="1"/>
    <col min="16128" max="16128" width="8" style="44" bestFit="1" customWidth="1"/>
    <col min="16129" max="16384" width="11.44140625" style="44"/>
  </cols>
  <sheetData>
    <row r="1" spans="1:12" s="13" customFormat="1" ht="54.75" customHeight="1" thickBot="1" x14ac:dyDescent="0.35">
      <c r="A1" s="521" t="s">
        <v>184</v>
      </c>
      <c r="B1" s="521"/>
      <c r="C1" s="521"/>
      <c r="D1" s="521"/>
      <c r="E1" s="521"/>
    </row>
    <row r="2" spans="1:12" s="13" customFormat="1" ht="15" customHeight="1" x14ac:dyDescent="0.3">
      <c r="A2" s="525" t="s">
        <v>185</v>
      </c>
      <c r="B2" s="526"/>
      <c r="C2" s="526"/>
      <c r="D2" s="291"/>
      <c r="E2" s="302"/>
    </row>
    <row r="3" spans="1:12" s="13" customFormat="1" ht="15" customHeight="1" thickBot="1" x14ac:dyDescent="0.35">
      <c r="A3" s="294" t="s">
        <v>186</v>
      </c>
      <c r="B3" s="293"/>
      <c r="C3" s="293"/>
      <c r="D3" s="293"/>
      <c r="E3" s="303"/>
    </row>
    <row r="4" spans="1:12" s="13" customFormat="1" ht="15" customHeight="1" thickBot="1" x14ac:dyDescent="0.35">
      <c r="A4" s="295" t="s">
        <v>187</v>
      </c>
      <c r="B4" s="293"/>
      <c r="C4" s="293"/>
      <c r="D4" s="293"/>
      <c r="E4" s="303"/>
      <c r="F4" s="21" t="s">
        <v>50</v>
      </c>
      <c r="G4" s="15" t="s">
        <v>10</v>
      </c>
      <c r="H4" s="16" t="s">
        <v>26</v>
      </c>
      <c r="I4" s="17" t="s">
        <v>1</v>
      </c>
      <c r="J4" s="116" t="s">
        <v>141</v>
      </c>
      <c r="K4" s="17" t="s">
        <v>158</v>
      </c>
      <c r="L4" s="17" t="s">
        <v>183</v>
      </c>
    </row>
    <row r="5" spans="1:12" s="13" customFormat="1" ht="15" customHeight="1" x14ac:dyDescent="0.3">
      <c r="A5" s="296" t="s">
        <v>188</v>
      </c>
      <c r="B5" s="293"/>
      <c r="C5" s="293"/>
      <c r="D5" s="293"/>
      <c r="E5" s="303"/>
    </row>
    <row r="6" spans="1:12" s="13" customFormat="1" ht="15" customHeight="1" thickBot="1" x14ac:dyDescent="0.35">
      <c r="A6" s="292" t="s">
        <v>189</v>
      </c>
      <c r="B6" s="223"/>
      <c r="C6" s="223"/>
      <c r="D6" s="223"/>
      <c r="E6" s="304"/>
    </row>
    <row r="7" spans="1:12" s="13" customFormat="1" ht="37.5" customHeight="1" thickBot="1" x14ac:dyDescent="0.35">
      <c r="A7" s="511" t="s">
        <v>201</v>
      </c>
      <c r="B7" s="511"/>
      <c r="C7" s="511"/>
      <c r="D7" s="297"/>
    </row>
    <row r="8" spans="1:12" ht="78.75" customHeight="1" thickBot="1" x14ac:dyDescent="0.35">
      <c r="A8" s="90" t="s">
        <v>0</v>
      </c>
      <c r="B8" s="18" t="s">
        <v>26</v>
      </c>
      <c r="C8" s="90" t="s">
        <v>1</v>
      </c>
      <c r="D8" s="116" t="s">
        <v>141</v>
      </c>
      <c r="E8" s="17" t="s">
        <v>158</v>
      </c>
      <c r="F8" s="17" t="s">
        <v>183</v>
      </c>
    </row>
    <row r="9" spans="1:12" x14ac:dyDescent="0.3">
      <c r="A9" s="20" t="s">
        <v>90</v>
      </c>
      <c r="B9" s="215" t="s">
        <v>206</v>
      </c>
      <c r="C9" s="89" t="s">
        <v>4</v>
      </c>
      <c r="D9" s="48"/>
      <c r="E9" s="266">
        <f>D9*1.2</f>
        <v>0</v>
      </c>
    </row>
    <row r="10" spans="1:12" x14ac:dyDescent="0.3">
      <c r="A10" s="20" t="s">
        <v>90</v>
      </c>
      <c r="B10" s="215" t="s">
        <v>207</v>
      </c>
      <c r="C10" s="89" t="s">
        <v>4</v>
      </c>
      <c r="D10" s="48"/>
      <c r="E10" s="266">
        <f t="shared" ref="E10:E58" si="0">D10*1.2</f>
        <v>0</v>
      </c>
    </row>
    <row r="11" spans="1:12" x14ac:dyDescent="0.3">
      <c r="A11" s="20" t="s">
        <v>90</v>
      </c>
      <c r="B11" s="215" t="s">
        <v>208</v>
      </c>
      <c r="C11" s="89" t="s">
        <v>4</v>
      </c>
      <c r="D11" s="48"/>
      <c r="E11" s="266">
        <f t="shared" si="0"/>
        <v>0</v>
      </c>
    </row>
    <row r="12" spans="1:12" x14ac:dyDescent="0.3">
      <c r="A12" s="20" t="s">
        <v>90</v>
      </c>
      <c r="B12" s="215" t="s">
        <v>209</v>
      </c>
      <c r="C12" s="89" t="s">
        <v>4</v>
      </c>
      <c r="D12" s="48"/>
      <c r="E12" s="266">
        <f t="shared" si="0"/>
        <v>0</v>
      </c>
    </row>
    <row r="13" spans="1:12" x14ac:dyDescent="0.3">
      <c r="A13" s="20" t="s">
        <v>215</v>
      </c>
      <c r="B13" s="215" t="s">
        <v>211</v>
      </c>
      <c r="C13" s="89" t="s">
        <v>4</v>
      </c>
      <c r="D13" s="48"/>
      <c r="E13" s="266">
        <f t="shared" si="0"/>
        <v>0</v>
      </c>
    </row>
    <row r="14" spans="1:12" x14ac:dyDescent="0.3">
      <c r="A14" s="20" t="s">
        <v>215</v>
      </c>
      <c r="B14" s="215" t="s">
        <v>212</v>
      </c>
      <c r="C14" s="89" t="s">
        <v>4</v>
      </c>
      <c r="D14" s="48"/>
      <c r="E14" s="266">
        <f t="shared" si="0"/>
        <v>0</v>
      </c>
    </row>
    <row r="15" spans="1:12" ht="14.25" customHeight="1" x14ac:dyDescent="0.3">
      <c r="A15" s="20" t="s">
        <v>215</v>
      </c>
      <c r="B15" s="215" t="s">
        <v>213</v>
      </c>
      <c r="C15" s="89" t="s">
        <v>4</v>
      </c>
      <c r="D15" s="48"/>
      <c r="E15" s="266">
        <f t="shared" si="0"/>
        <v>0</v>
      </c>
    </row>
    <row r="16" spans="1:12" x14ac:dyDescent="0.3">
      <c r="A16" s="20" t="s">
        <v>214</v>
      </c>
      <c r="B16" s="215" t="s">
        <v>211</v>
      </c>
      <c r="C16" s="89" t="s">
        <v>4</v>
      </c>
      <c r="D16" s="48"/>
      <c r="E16" s="266">
        <f t="shared" si="0"/>
        <v>0</v>
      </c>
    </row>
    <row r="17" spans="1:5" x14ac:dyDescent="0.3">
      <c r="A17" s="20" t="s">
        <v>214</v>
      </c>
      <c r="B17" s="215" t="s">
        <v>212</v>
      </c>
      <c r="C17" s="89" t="s">
        <v>4</v>
      </c>
      <c r="D17" s="48"/>
      <c r="E17" s="266">
        <f t="shared" si="0"/>
        <v>0</v>
      </c>
    </row>
    <row r="18" spans="1:5" x14ac:dyDescent="0.3">
      <c r="A18" s="20" t="s">
        <v>214</v>
      </c>
      <c r="B18" s="215" t="s">
        <v>213</v>
      </c>
      <c r="C18" s="89" t="s">
        <v>4</v>
      </c>
      <c r="D18" s="48"/>
      <c r="E18" s="266">
        <f t="shared" si="0"/>
        <v>0</v>
      </c>
    </row>
    <row r="19" spans="1:5" x14ac:dyDescent="0.3">
      <c r="A19" s="20" t="s">
        <v>119</v>
      </c>
      <c r="B19" s="215" t="s">
        <v>211</v>
      </c>
      <c r="C19" s="89" t="s">
        <v>4</v>
      </c>
      <c r="D19" s="48"/>
      <c r="E19" s="266">
        <f t="shared" si="0"/>
        <v>0</v>
      </c>
    </row>
    <row r="20" spans="1:5" x14ac:dyDescent="0.3">
      <c r="A20" s="20" t="s">
        <v>119</v>
      </c>
      <c r="B20" s="215" t="s">
        <v>212</v>
      </c>
      <c r="C20" s="89" t="s">
        <v>4</v>
      </c>
      <c r="D20" s="48"/>
      <c r="E20" s="266">
        <f t="shared" si="0"/>
        <v>0</v>
      </c>
    </row>
    <row r="21" spans="1:5" x14ac:dyDescent="0.3">
      <c r="A21" s="20" t="s">
        <v>119</v>
      </c>
      <c r="B21" s="215" t="s">
        <v>213</v>
      </c>
      <c r="C21" s="89" t="s">
        <v>4</v>
      </c>
      <c r="D21" s="48"/>
      <c r="E21" s="266">
        <f t="shared" si="0"/>
        <v>0</v>
      </c>
    </row>
    <row r="22" spans="1:5" x14ac:dyDescent="0.3">
      <c r="A22" s="20" t="s">
        <v>216</v>
      </c>
      <c r="B22" s="215" t="s">
        <v>211</v>
      </c>
      <c r="C22" s="89" t="s">
        <v>4</v>
      </c>
      <c r="D22" s="48"/>
      <c r="E22" s="266">
        <f t="shared" si="0"/>
        <v>0</v>
      </c>
    </row>
    <row r="23" spans="1:5" x14ac:dyDescent="0.3">
      <c r="A23" s="20" t="s">
        <v>216</v>
      </c>
      <c r="B23" s="215" t="s">
        <v>212</v>
      </c>
      <c r="C23" s="89" t="s">
        <v>4</v>
      </c>
      <c r="D23" s="48"/>
      <c r="E23" s="266">
        <f t="shared" si="0"/>
        <v>0</v>
      </c>
    </row>
    <row r="24" spans="1:5" x14ac:dyDescent="0.3">
      <c r="A24" s="20" t="s">
        <v>216</v>
      </c>
      <c r="B24" s="215" t="s">
        <v>213</v>
      </c>
      <c r="C24" s="89" t="s">
        <v>4</v>
      </c>
      <c r="D24" s="48"/>
      <c r="E24" s="266">
        <f t="shared" si="0"/>
        <v>0</v>
      </c>
    </row>
    <row r="25" spans="1:5" x14ac:dyDescent="0.3">
      <c r="A25" s="20" t="s">
        <v>217</v>
      </c>
      <c r="B25" s="215" t="s">
        <v>211</v>
      </c>
      <c r="C25" s="89" t="s">
        <v>4</v>
      </c>
      <c r="D25" s="48"/>
      <c r="E25" s="266">
        <f t="shared" si="0"/>
        <v>0</v>
      </c>
    </row>
    <row r="26" spans="1:5" x14ac:dyDescent="0.3">
      <c r="A26" s="20" t="s">
        <v>217</v>
      </c>
      <c r="B26" s="215" t="s">
        <v>212</v>
      </c>
      <c r="C26" s="89" t="s">
        <v>4</v>
      </c>
      <c r="D26" s="48"/>
      <c r="E26" s="266">
        <f t="shared" si="0"/>
        <v>0</v>
      </c>
    </row>
    <row r="27" spans="1:5" x14ac:dyDescent="0.3">
      <c r="A27" s="20" t="s">
        <v>217</v>
      </c>
      <c r="B27" s="215" t="s">
        <v>213</v>
      </c>
      <c r="C27" s="89" t="s">
        <v>4</v>
      </c>
      <c r="D27" s="48"/>
      <c r="E27" s="266">
        <f t="shared" si="0"/>
        <v>0</v>
      </c>
    </row>
    <row r="28" spans="1:5" x14ac:dyDescent="0.3">
      <c r="A28" s="20" t="s">
        <v>218</v>
      </c>
      <c r="B28" s="215" t="s">
        <v>211</v>
      </c>
      <c r="C28" s="89" t="s">
        <v>4</v>
      </c>
      <c r="D28" s="48"/>
      <c r="E28" s="266">
        <f t="shared" si="0"/>
        <v>0</v>
      </c>
    </row>
    <row r="29" spans="1:5" x14ac:dyDescent="0.3">
      <c r="A29" s="20" t="s">
        <v>218</v>
      </c>
      <c r="B29" s="215" t="s">
        <v>212</v>
      </c>
      <c r="C29" s="89" t="s">
        <v>4</v>
      </c>
      <c r="D29" s="48"/>
      <c r="E29" s="266">
        <f t="shared" si="0"/>
        <v>0</v>
      </c>
    </row>
    <row r="30" spans="1:5" x14ac:dyDescent="0.3">
      <c r="A30" s="20" t="s">
        <v>218</v>
      </c>
      <c r="B30" s="215" t="s">
        <v>213</v>
      </c>
      <c r="C30" s="89" t="s">
        <v>4</v>
      </c>
      <c r="D30" s="48"/>
      <c r="E30" s="266">
        <f t="shared" si="0"/>
        <v>0</v>
      </c>
    </row>
    <row r="31" spans="1:5" x14ac:dyDescent="0.3">
      <c r="A31" s="20" t="s">
        <v>219</v>
      </c>
      <c r="B31" s="215" t="s">
        <v>211</v>
      </c>
      <c r="C31" s="89" t="s">
        <v>4</v>
      </c>
      <c r="D31" s="48"/>
      <c r="E31" s="266">
        <f t="shared" si="0"/>
        <v>0</v>
      </c>
    </row>
    <row r="32" spans="1:5" x14ac:dyDescent="0.3">
      <c r="A32" s="20" t="s">
        <v>219</v>
      </c>
      <c r="B32" s="215" t="s">
        <v>212</v>
      </c>
      <c r="C32" s="89" t="s">
        <v>4</v>
      </c>
      <c r="D32" s="48"/>
      <c r="E32" s="266">
        <f t="shared" si="0"/>
        <v>0</v>
      </c>
    </row>
    <row r="33" spans="1:5" x14ac:dyDescent="0.3">
      <c r="A33" s="20" t="s">
        <v>219</v>
      </c>
      <c r="B33" s="215" t="s">
        <v>213</v>
      </c>
      <c r="C33" s="89" t="s">
        <v>4</v>
      </c>
      <c r="D33" s="48"/>
      <c r="E33" s="266">
        <f t="shared" si="0"/>
        <v>0</v>
      </c>
    </row>
    <row r="34" spans="1:5" x14ac:dyDescent="0.3">
      <c r="A34" s="20" t="s">
        <v>220</v>
      </c>
      <c r="B34" s="109" t="s">
        <v>223</v>
      </c>
      <c r="C34" s="82" t="s">
        <v>1</v>
      </c>
      <c r="D34" s="23"/>
      <c r="E34" s="266">
        <f t="shared" si="0"/>
        <v>0</v>
      </c>
    </row>
    <row r="35" spans="1:5" x14ac:dyDescent="0.3">
      <c r="A35" s="20" t="s">
        <v>221</v>
      </c>
      <c r="B35" s="109" t="s">
        <v>224</v>
      </c>
      <c r="C35" s="82" t="s">
        <v>1</v>
      </c>
      <c r="D35" s="23"/>
      <c r="E35" s="266">
        <f t="shared" si="0"/>
        <v>0</v>
      </c>
    </row>
    <row r="36" spans="1:5" ht="15" thickBot="1" x14ac:dyDescent="0.35">
      <c r="A36" s="20" t="s">
        <v>222</v>
      </c>
      <c r="B36" s="109" t="s">
        <v>225</v>
      </c>
      <c r="C36" s="82" t="s">
        <v>1</v>
      </c>
      <c r="D36" s="23"/>
      <c r="E36" s="266">
        <f t="shared" si="0"/>
        <v>0</v>
      </c>
    </row>
    <row r="37" spans="1:5" ht="15" customHeight="1" x14ac:dyDescent="0.3">
      <c r="A37" s="527" t="s">
        <v>226</v>
      </c>
      <c r="B37" s="307" t="s">
        <v>227</v>
      </c>
      <c r="C37" s="300" t="s">
        <v>1</v>
      </c>
      <c r="D37" s="24"/>
      <c r="E37" s="268">
        <f t="shared" si="0"/>
        <v>0</v>
      </c>
    </row>
    <row r="38" spans="1:5" ht="28.8" x14ac:dyDescent="0.3">
      <c r="A38" s="528"/>
      <c r="B38" s="269" t="s">
        <v>228</v>
      </c>
      <c r="C38" s="82" t="s">
        <v>1</v>
      </c>
      <c r="D38" s="23"/>
      <c r="E38" s="266">
        <f t="shared" si="0"/>
        <v>0</v>
      </c>
    </row>
    <row r="39" spans="1:5" ht="28.8" x14ac:dyDescent="0.3">
      <c r="A39" s="528"/>
      <c r="B39" s="269" t="s">
        <v>229</v>
      </c>
      <c r="C39" s="82" t="s">
        <v>1</v>
      </c>
      <c r="D39" s="23"/>
      <c r="E39" s="266">
        <f t="shared" si="0"/>
        <v>0</v>
      </c>
    </row>
    <row r="40" spans="1:5" ht="43.8" thickBot="1" x14ac:dyDescent="0.35">
      <c r="A40" s="529"/>
      <c r="B40" s="276" t="s">
        <v>230</v>
      </c>
      <c r="C40" s="308" t="s">
        <v>1</v>
      </c>
      <c r="D40" s="39"/>
      <c r="E40" s="267">
        <f t="shared" si="0"/>
        <v>0</v>
      </c>
    </row>
    <row r="41" spans="1:5" ht="15" customHeight="1" x14ac:dyDescent="0.3">
      <c r="A41" s="530" t="s">
        <v>231</v>
      </c>
      <c r="B41" s="307" t="s">
        <v>227</v>
      </c>
      <c r="C41" s="109" t="s">
        <v>1</v>
      </c>
      <c r="D41" s="23"/>
      <c r="E41" s="266">
        <f t="shared" si="0"/>
        <v>0</v>
      </c>
    </row>
    <row r="42" spans="1:5" ht="28.8" x14ac:dyDescent="0.3">
      <c r="A42" s="531"/>
      <c r="B42" s="269" t="s">
        <v>228</v>
      </c>
      <c r="C42" s="109" t="s">
        <v>1</v>
      </c>
      <c r="D42" s="23"/>
      <c r="E42" s="266">
        <f t="shared" si="0"/>
        <v>0</v>
      </c>
    </row>
    <row r="43" spans="1:5" ht="28.8" x14ac:dyDescent="0.3">
      <c r="A43" s="531"/>
      <c r="B43" s="269" t="s">
        <v>229</v>
      </c>
      <c r="C43" s="109" t="s">
        <v>1</v>
      </c>
      <c r="D43" s="23"/>
      <c r="E43" s="266">
        <f t="shared" si="0"/>
        <v>0</v>
      </c>
    </row>
    <row r="44" spans="1:5" ht="43.8" thickBot="1" x14ac:dyDescent="0.35">
      <c r="A44" s="531"/>
      <c r="B44" s="269" t="s">
        <v>230</v>
      </c>
      <c r="C44" s="109" t="s">
        <v>1</v>
      </c>
      <c r="D44" s="23"/>
      <c r="E44" s="266">
        <f t="shared" si="0"/>
        <v>0</v>
      </c>
    </row>
    <row r="45" spans="1:5" x14ac:dyDescent="0.3">
      <c r="A45" s="275"/>
      <c r="B45" s="275" t="s">
        <v>232</v>
      </c>
      <c r="C45" s="298" t="s">
        <v>1</v>
      </c>
      <c r="D45" s="24"/>
      <c r="E45" s="268">
        <f t="shared" si="0"/>
        <v>0</v>
      </c>
    </row>
    <row r="46" spans="1:5" ht="28.8" x14ac:dyDescent="0.3">
      <c r="A46" s="531" t="s">
        <v>235</v>
      </c>
      <c r="B46" s="269" t="s">
        <v>228</v>
      </c>
      <c r="C46" s="109" t="s">
        <v>1</v>
      </c>
      <c r="D46" s="23"/>
      <c r="E46" s="266">
        <f t="shared" si="0"/>
        <v>0</v>
      </c>
    </row>
    <row r="47" spans="1:5" ht="28.8" x14ac:dyDescent="0.3">
      <c r="A47" s="531"/>
      <c r="B47" s="269" t="s">
        <v>229</v>
      </c>
      <c r="C47" s="109" t="s">
        <v>1</v>
      </c>
      <c r="D47" s="23"/>
      <c r="E47" s="266">
        <f t="shared" si="0"/>
        <v>0</v>
      </c>
    </row>
    <row r="48" spans="1:5" ht="15" thickBot="1" x14ac:dyDescent="0.35">
      <c r="A48" s="532"/>
      <c r="B48" s="276" t="s">
        <v>233</v>
      </c>
      <c r="C48" s="299" t="s">
        <v>1</v>
      </c>
      <c r="D48" s="39"/>
      <c r="E48" s="267"/>
    </row>
    <row r="49" spans="1:5" x14ac:dyDescent="0.3">
      <c r="A49" s="275"/>
      <c r="B49" s="269" t="s">
        <v>232</v>
      </c>
      <c r="C49" s="109" t="s">
        <v>1</v>
      </c>
      <c r="D49" s="23"/>
      <c r="E49" s="266">
        <f t="shared" si="0"/>
        <v>0</v>
      </c>
    </row>
    <row r="50" spans="1:5" ht="28.8" x14ac:dyDescent="0.3">
      <c r="A50" s="531" t="s">
        <v>234</v>
      </c>
      <c r="B50" s="269" t="s">
        <v>228</v>
      </c>
      <c r="C50" s="109" t="s">
        <v>1</v>
      </c>
      <c r="D50" s="23"/>
      <c r="E50" s="266">
        <f t="shared" si="0"/>
        <v>0</v>
      </c>
    </row>
    <row r="51" spans="1:5" ht="28.8" x14ac:dyDescent="0.3">
      <c r="A51" s="531"/>
      <c r="B51" s="269" t="s">
        <v>229</v>
      </c>
      <c r="C51" s="109" t="s">
        <v>1</v>
      </c>
      <c r="D51" s="23"/>
      <c r="E51" s="266">
        <f t="shared" si="0"/>
        <v>0</v>
      </c>
    </row>
    <row r="52" spans="1:5" ht="15" thickBot="1" x14ac:dyDescent="0.35">
      <c r="A52" s="532"/>
      <c r="B52" s="276" t="s">
        <v>233</v>
      </c>
      <c r="C52" s="109" t="s">
        <v>1</v>
      </c>
      <c r="D52" s="23"/>
      <c r="E52" s="266">
        <f t="shared" si="0"/>
        <v>0</v>
      </c>
    </row>
    <row r="53" spans="1:5" ht="15" thickBot="1" x14ac:dyDescent="0.35">
      <c r="A53" s="306" t="s">
        <v>93</v>
      </c>
      <c r="B53" s="298"/>
      <c r="C53" s="83" t="s">
        <v>4</v>
      </c>
      <c r="D53" s="24"/>
      <c r="E53" s="268">
        <f t="shared" si="0"/>
        <v>0</v>
      </c>
    </row>
    <row r="54" spans="1:5" ht="18.75" customHeight="1" x14ac:dyDescent="0.3">
      <c r="A54" s="56" t="s">
        <v>120</v>
      </c>
      <c r="B54" s="109"/>
      <c r="C54" s="89" t="s">
        <v>2</v>
      </c>
      <c r="D54" s="48"/>
      <c r="E54" s="266">
        <f t="shared" si="0"/>
        <v>0</v>
      </c>
    </row>
    <row r="55" spans="1:5" x14ac:dyDescent="0.3">
      <c r="A55" s="56" t="s">
        <v>121</v>
      </c>
      <c r="B55" s="109"/>
      <c r="C55" s="89" t="s">
        <v>2</v>
      </c>
      <c r="D55" s="48"/>
      <c r="E55" s="266">
        <f t="shared" si="0"/>
        <v>0</v>
      </c>
    </row>
    <row r="56" spans="1:5" x14ac:dyDescent="0.3">
      <c r="A56" s="56" t="s">
        <v>122</v>
      </c>
      <c r="B56" s="109"/>
      <c r="C56" s="89" t="s">
        <v>2</v>
      </c>
      <c r="D56" s="48"/>
      <c r="E56" s="266">
        <f t="shared" si="0"/>
        <v>0</v>
      </c>
    </row>
    <row r="57" spans="1:5" ht="18" customHeight="1" x14ac:dyDescent="0.3">
      <c r="A57" s="56" t="s">
        <v>123</v>
      </c>
      <c r="B57" s="109"/>
      <c r="C57" s="89" t="s">
        <v>2</v>
      </c>
      <c r="D57" s="48"/>
      <c r="E57" s="266">
        <f t="shared" si="0"/>
        <v>0</v>
      </c>
    </row>
    <row r="58" spans="1:5" ht="15" thickBot="1" x14ac:dyDescent="0.35">
      <c r="A58" s="40" t="s">
        <v>126</v>
      </c>
      <c r="B58" s="299"/>
      <c r="C58" s="83" t="s">
        <v>4</v>
      </c>
      <c r="D58" s="50"/>
      <c r="E58" s="267">
        <f t="shared" si="0"/>
        <v>0</v>
      </c>
    </row>
    <row r="59" spans="1:5" ht="15" thickBot="1" x14ac:dyDescent="0.35">
      <c r="A59" s="35"/>
      <c r="E59" s="305">
        <f>SUM(E9:E58)</f>
        <v>0</v>
      </c>
    </row>
    <row r="60" spans="1:5" x14ac:dyDescent="0.3">
      <c r="A60" s="35"/>
    </row>
    <row r="61" spans="1:5" ht="15" thickBot="1" x14ac:dyDescent="0.35"/>
    <row r="62" spans="1:5" x14ac:dyDescent="0.3">
      <c r="A62" s="522" t="s">
        <v>205</v>
      </c>
      <c r="B62" s="523"/>
      <c r="C62" s="523"/>
      <c r="D62" s="524"/>
    </row>
    <row r="63" spans="1:5" x14ac:dyDescent="0.3">
      <c r="A63" s="290" t="s">
        <v>202</v>
      </c>
      <c r="B63" s="289" t="s">
        <v>203</v>
      </c>
      <c r="C63" s="535" t="s">
        <v>204</v>
      </c>
      <c r="D63" s="536"/>
    </row>
    <row r="64" spans="1:5" x14ac:dyDescent="0.3">
      <c r="A64" s="285" t="s">
        <v>191</v>
      </c>
      <c r="B64" s="286"/>
      <c r="C64" s="533"/>
      <c r="D64" s="534"/>
    </row>
    <row r="65" spans="1:4" x14ac:dyDescent="0.3">
      <c r="A65" s="285" t="s">
        <v>190</v>
      </c>
      <c r="B65" s="286"/>
      <c r="C65" s="533"/>
      <c r="D65" s="534"/>
    </row>
    <row r="66" spans="1:4" x14ac:dyDescent="0.3">
      <c r="A66" s="285" t="s">
        <v>192</v>
      </c>
      <c r="B66" s="286"/>
      <c r="C66" s="533"/>
      <c r="D66" s="534"/>
    </row>
    <row r="67" spans="1:4" x14ac:dyDescent="0.3">
      <c r="A67" s="285" t="s">
        <v>193</v>
      </c>
      <c r="B67" s="286"/>
      <c r="C67" s="533"/>
      <c r="D67" s="534"/>
    </row>
    <row r="68" spans="1:4" x14ac:dyDescent="0.3">
      <c r="A68" s="285" t="s">
        <v>194</v>
      </c>
      <c r="B68" s="286"/>
      <c r="C68" s="533"/>
      <c r="D68" s="534"/>
    </row>
    <row r="69" spans="1:4" x14ac:dyDescent="0.3">
      <c r="A69" s="285" t="s">
        <v>195</v>
      </c>
      <c r="B69" s="286"/>
      <c r="C69" s="533"/>
      <c r="D69" s="534"/>
    </row>
    <row r="70" spans="1:4" x14ac:dyDescent="0.3">
      <c r="A70" s="285" t="s">
        <v>196</v>
      </c>
      <c r="B70" s="286"/>
      <c r="C70" s="533"/>
      <c r="D70" s="534"/>
    </row>
    <row r="71" spans="1:4" x14ac:dyDescent="0.3">
      <c r="A71" s="285" t="s">
        <v>197</v>
      </c>
      <c r="B71" s="286"/>
      <c r="C71" s="533"/>
      <c r="D71" s="534"/>
    </row>
    <row r="72" spans="1:4" x14ac:dyDescent="0.3">
      <c r="A72" s="285" t="s">
        <v>198</v>
      </c>
      <c r="B72" s="286"/>
      <c r="C72" s="533"/>
      <c r="D72" s="534"/>
    </row>
    <row r="73" spans="1:4" x14ac:dyDescent="0.3">
      <c r="A73" s="285" t="s">
        <v>199</v>
      </c>
      <c r="B73" s="286"/>
      <c r="C73" s="533"/>
      <c r="D73" s="534"/>
    </row>
    <row r="74" spans="1:4" ht="15" thickBot="1" x14ac:dyDescent="0.35">
      <c r="A74" s="287" t="s">
        <v>200</v>
      </c>
      <c r="B74" s="288"/>
      <c r="C74" s="537"/>
      <c r="D74" s="538"/>
    </row>
    <row r="75" spans="1:4" x14ac:dyDescent="0.3">
      <c r="C75" s="44"/>
      <c r="D75" s="44"/>
    </row>
  </sheetData>
  <mergeCells count="20">
    <mergeCell ref="C73:D73"/>
    <mergeCell ref="C74:D74"/>
    <mergeCell ref="C71:D71"/>
    <mergeCell ref="C72:D72"/>
    <mergeCell ref="C69:D69"/>
    <mergeCell ref="C70:D70"/>
    <mergeCell ref="C67:D67"/>
    <mergeCell ref="C68:D68"/>
    <mergeCell ref="C65:D65"/>
    <mergeCell ref="C66:D66"/>
    <mergeCell ref="C63:D63"/>
    <mergeCell ref="C64:D64"/>
    <mergeCell ref="A1:E1"/>
    <mergeCell ref="A62:D62"/>
    <mergeCell ref="A2:C2"/>
    <mergeCell ref="A7:C7"/>
    <mergeCell ref="A37:A40"/>
    <mergeCell ref="A41:A44"/>
    <mergeCell ref="A46:A48"/>
    <mergeCell ref="A50:A5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0" tint="-0.34998626667073579"/>
    <pageSetUpPr fitToPage="1"/>
  </sheetPr>
  <dimension ref="A1:G66"/>
  <sheetViews>
    <sheetView view="pageBreakPreview" topLeftCell="A44" zoomScaleNormal="100" zoomScaleSheetLayoutView="100" workbookViewId="0">
      <selection activeCell="G24" sqref="G24"/>
    </sheetView>
  </sheetViews>
  <sheetFormatPr baseColWidth="10" defaultColWidth="11.44140625" defaultRowHeight="14.4" x14ac:dyDescent="0.3"/>
  <cols>
    <col min="1" max="1" width="71.109375" style="44" bestFit="1" customWidth="1"/>
    <col min="2" max="2" width="53.5546875" style="44" bestFit="1" customWidth="1"/>
    <col min="3" max="3" width="8" style="8" bestFit="1" customWidth="1"/>
    <col min="4" max="4" width="15.77734375" style="612" customWidth="1"/>
    <col min="5" max="5" width="15.77734375" style="44" customWidth="1"/>
    <col min="6" max="13" width="11.44140625" style="44"/>
    <col min="14" max="14" width="18" style="44" customWidth="1"/>
    <col min="15" max="236" width="11.44140625" style="44"/>
    <col min="237" max="237" width="41.5546875" style="44" bestFit="1" customWidth="1"/>
    <col min="238" max="238" width="38.44140625" style="44" customWidth="1"/>
    <col min="239" max="239" width="14" style="44" customWidth="1"/>
    <col min="240" max="240" width="15.33203125" style="44" customWidth="1"/>
    <col min="241" max="241" width="13.6640625" style="44" customWidth="1"/>
    <col min="242" max="242" width="10.6640625" style="44" customWidth="1"/>
    <col min="243" max="243" width="8" style="44" bestFit="1" customWidth="1"/>
    <col min="244" max="492" width="11.44140625" style="44"/>
    <col min="493" max="493" width="41.5546875" style="44" bestFit="1" customWidth="1"/>
    <col min="494" max="494" width="38.44140625" style="44" customWidth="1"/>
    <col min="495" max="495" width="14" style="44" customWidth="1"/>
    <col min="496" max="496" width="15.33203125" style="44" customWidth="1"/>
    <col min="497" max="497" width="13.6640625" style="44" customWidth="1"/>
    <col min="498" max="498" width="10.6640625" style="44" customWidth="1"/>
    <col min="499" max="499" width="8" style="44" bestFit="1" customWidth="1"/>
    <col min="500" max="748" width="11.44140625" style="44"/>
    <col min="749" max="749" width="41.5546875" style="44" bestFit="1" customWidth="1"/>
    <col min="750" max="750" width="38.44140625" style="44" customWidth="1"/>
    <col min="751" max="751" width="14" style="44" customWidth="1"/>
    <col min="752" max="752" width="15.33203125" style="44" customWidth="1"/>
    <col min="753" max="753" width="13.6640625" style="44" customWidth="1"/>
    <col min="754" max="754" width="10.6640625" style="44" customWidth="1"/>
    <col min="755" max="755" width="8" style="44" bestFit="1" customWidth="1"/>
    <col min="756" max="1004" width="11.44140625" style="44"/>
    <col min="1005" max="1005" width="41.5546875" style="44" bestFit="1" customWidth="1"/>
    <col min="1006" max="1006" width="38.44140625" style="44" customWidth="1"/>
    <col min="1007" max="1007" width="14" style="44" customWidth="1"/>
    <col min="1008" max="1008" width="15.33203125" style="44" customWidth="1"/>
    <col min="1009" max="1009" width="13.6640625" style="44" customWidth="1"/>
    <col min="1010" max="1010" width="10.6640625" style="44" customWidth="1"/>
    <col min="1011" max="1011" width="8" style="44" bestFit="1" customWidth="1"/>
    <col min="1012" max="1260" width="11.44140625" style="44"/>
    <col min="1261" max="1261" width="41.5546875" style="44" bestFit="1" customWidth="1"/>
    <col min="1262" max="1262" width="38.44140625" style="44" customWidth="1"/>
    <col min="1263" max="1263" width="14" style="44" customWidth="1"/>
    <col min="1264" max="1264" width="15.33203125" style="44" customWidth="1"/>
    <col min="1265" max="1265" width="13.6640625" style="44" customWidth="1"/>
    <col min="1266" max="1266" width="10.6640625" style="44" customWidth="1"/>
    <col min="1267" max="1267" width="8" style="44" bestFit="1" customWidth="1"/>
    <col min="1268" max="1516" width="11.44140625" style="44"/>
    <col min="1517" max="1517" width="41.5546875" style="44" bestFit="1" customWidth="1"/>
    <col min="1518" max="1518" width="38.44140625" style="44" customWidth="1"/>
    <col min="1519" max="1519" width="14" style="44" customWidth="1"/>
    <col min="1520" max="1520" width="15.33203125" style="44" customWidth="1"/>
    <col min="1521" max="1521" width="13.6640625" style="44" customWidth="1"/>
    <col min="1522" max="1522" width="10.6640625" style="44" customWidth="1"/>
    <col min="1523" max="1523" width="8" style="44" bestFit="1" customWidth="1"/>
    <col min="1524" max="1772" width="11.44140625" style="44"/>
    <col min="1773" max="1773" width="41.5546875" style="44" bestFit="1" customWidth="1"/>
    <col min="1774" max="1774" width="38.44140625" style="44" customWidth="1"/>
    <col min="1775" max="1775" width="14" style="44" customWidth="1"/>
    <col min="1776" max="1776" width="15.33203125" style="44" customWidth="1"/>
    <col min="1777" max="1777" width="13.6640625" style="44" customWidth="1"/>
    <col min="1778" max="1778" width="10.6640625" style="44" customWidth="1"/>
    <col min="1779" max="1779" width="8" style="44" bestFit="1" customWidth="1"/>
    <col min="1780" max="2028" width="11.44140625" style="44"/>
    <col min="2029" max="2029" width="41.5546875" style="44" bestFit="1" customWidth="1"/>
    <col min="2030" max="2030" width="38.44140625" style="44" customWidth="1"/>
    <col min="2031" max="2031" width="14" style="44" customWidth="1"/>
    <col min="2032" max="2032" width="15.33203125" style="44" customWidth="1"/>
    <col min="2033" max="2033" width="13.6640625" style="44" customWidth="1"/>
    <col min="2034" max="2034" width="10.6640625" style="44" customWidth="1"/>
    <col min="2035" max="2035" width="8" style="44" bestFit="1" customWidth="1"/>
    <col min="2036" max="2284" width="11.44140625" style="44"/>
    <col min="2285" max="2285" width="41.5546875" style="44" bestFit="1" customWidth="1"/>
    <col min="2286" max="2286" width="38.44140625" style="44" customWidth="1"/>
    <col min="2287" max="2287" width="14" style="44" customWidth="1"/>
    <col min="2288" max="2288" width="15.33203125" style="44" customWidth="1"/>
    <col min="2289" max="2289" width="13.6640625" style="44" customWidth="1"/>
    <col min="2290" max="2290" width="10.6640625" style="44" customWidth="1"/>
    <col min="2291" max="2291" width="8" style="44" bestFit="1" customWidth="1"/>
    <col min="2292" max="2540" width="11.44140625" style="44"/>
    <col min="2541" max="2541" width="41.5546875" style="44" bestFit="1" customWidth="1"/>
    <col min="2542" max="2542" width="38.44140625" style="44" customWidth="1"/>
    <col min="2543" max="2543" width="14" style="44" customWidth="1"/>
    <col min="2544" max="2544" width="15.33203125" style="44" customWidth="1"/>
    <col min="2545" max="2545" width="13.6640625" style="44" customWidth="1"/>
    <col min="2546" max="2546" width="10.6640625" style="44" customWidth="1"/>
    <col min="2547" max="2547" width="8" style="44" bestFit="1" customWidth="1"/>
    <col min="2548" max="2796" width="11.44140625" style="44"/>
    <col min="2797" max="2797" width="41.5546875" style="44" bestFit="1" customWidth="1"/>
    <col min="2798" max="2798" width="38.44140625" style="44" customWidth="1"/>
    <col min="2799" max="2799" width="14" style="44" customWidth="1"/>
    <col min="2800" max="2800" width="15.33203125" style="44" customWidth="1"/>
    <col min="2801" max="2801" width="13.6640625" style="44" customWidth="1"/>
    <col min="2802" max="2802" width="10.6640625" style="44" customWidth="1"/>
    <col min="2803" max="2803" width="8" style="44" bestFit="1" customWidth="1"/>
    <col min="2804" max="3052" width="11.44140625" style="44"/>
    <col min="3053" max="3053" width="41.5546875" style="44" bestFit="1" customWidth="1"/>
    <col min="3054" max="3054" width="38.44140625" style="44" customWidth="1"/>
    <col min="3055" max="3055" width="14" style="44" customWidth="1"/>
    <col min="3056" max="3056" width="15.33203125" style="44" customWidth="1"/>
    <col min="3057" max="3057" width="13.6640625" style="44" customWidth="1"/>
    <col min="3058" max="3058" width="10.6640625" style="44" customWidth="1"/>
    <col min="3059" max="3059" width="8" style="44" bestFit="1" customWidth="1"/>
    <col min="3060" max="3308" width="11.44140625" style="44"/>
    <col min="3309" max="3309" width="41.5546875" style="44" bestFit="1" customWidth="1"/>
    <col min="3310" max="3310" width="38.44140625" style="44" customWidth="1"/>
    <col min="3311" max="3311" width="14" style="44" customWidth="1"/>
    <col min="3312" max="3312" width="15.33203125" style="44" customWidth="1"/>
    <col min="3313" max="3313" width="13.6640625" style="44" customWidth="1"/>
    <col min="3314" max="3314" width="10.6640625" style="44" customWidth="1"/>
    <col min="3315" max="3315" width="8" style="44" bestFit="1" customWidth="1"/>
    <col min="3316" max="3564" width="11.44140625" style="44"/>
    <col min="3565" max="3565" width="41.5546875" style="44" bestFit="1" customWidth="1"/>
    <col min="3566" max="3566" width="38.44140625" style="44" customWidth="1"/>
    <col min="3567" max="3567" width="14" style="44" customWidth="1"/>
    <col min="3568" max="3568" width="15.33203125" style="44" customWidth="1"/>
    <col min="3569" max="3569" width="13.6640625" style="44" customWidth="1"/>
    <col min="3570" max="3570" width="10.6640625" style="44" customWidth="1"/>
    <col min="3571" max="3571" width="8" style="44" bestFit="1" customWidth="1"/>
    <col min="3572" max="3820" width="11.44140625" style="44"/>
    <col min="3821" max="3821" width="41.5546875" style="44" bestFit="1" customWidth="1"/>
    <col min="3822" max="3822" width="38.44140625" style="44" customWidth="1"/>
    <col min="3823" max="3823" width="14" style="44" customWidth="1"/>
    <col min="3824" max="3824" width="15.33203125" style="44" customWidth="1"/>
    <col min="3825" max="3825" width="13.6640625" style="44" customWidth="1"/>
    <col min="3826" max="3826" width="10.6640625" style="44" customWidth="1"/>
    <col min="3827" max="3827" width="8" style="44" bestFit="1" customWidth="1"/>
    <col min="3828" max="4076" width="11.44140625" style="44"/>
    <col min="4077" max="4077" width="41.5546875" style="44" bestFit="1" customWidth="1"/>
    <col min="4078" max="4078" width="38.44140625" style="44" customWidth="1"/>
    <col min="4079" max="4079" width="14" style="44" customWidth="1"/>
    <col min="4080" max="4080" width="15.33203125" style="44" customWidth="1"/>
    <col min="4081" max="4081" width="13.6640625" style="44" customWidth="1"/>
    <col min="4082" max="4082" width="10.6640625" style="44" customWidth="1"/>
    <col min="4083" max="4083" width="8" style="44" bestFit="1" customWidth="1"/>
    <col min="4084" max="4332" width="11.44140625" style="44"/>
    <col min="4333" max="4333" width="41.5546875" style="44" bestFit="1" customWidth="1"/>
    <col min="4334" max="4334" width="38.44140625" style="44" customWidth="1"/>
    <col min="4335" max="4335" width="14" style="44" customWidth="1"/>
    <col min="4336" max="4336" width="15.33203125" style="44" customWidth="1"/>
    <col min="4337" max="4337" width="13.6640625" style="44" customWidth="1"/>
    <col min="4338" max="4338" width="10.6640625" style="44" customWidth="1"/>
    <col min="4339" max="4339" width="8" style="44" bestFit="1" customWidth="1"/>
    <col min="4340" max="4588" width="11.44140625" style="44"/>
    <col min="4589" max="4589" width="41.5546875" style="44" bestFit="1" customWidth="1"/>
    <col min="4590" max="4590" width="38.44140625" style="44" customWidth="1"/>
    <col min="4591" max="4591" width="14" style="44" customWidth="1"/>
    <col min="4592" max="4592" width="15.33203125" style="44" customWidth="1"/>
    <col min="4593" max="4593" width="13.6640625" style="44" customWidth="1"/>
    <col min="4594" max="4594" width="10.6640625" style="44" customWidth="1"/>
    <col min="4595" max="4595" width="8" style="44" bestFit="1" customWidth="1"/>
    <col min="4596" max="4844" width="11.44140625" style="44"/>
    <col min="4845" max="4845" width="41.5546875" style="44" bestFit="1" customWidth="1"/>
    <col min="4846" max="4846" width="38.44140625" style="44" customWidth="1"/>
    <col min="4847" max="4847" width="14" style="44" customWidth="1"/>
    <col min="4848" max="4848" width="15.33203125" style="44" customWidth="1"/>
    <col min="4849" max="4849" width="13.6640625" style="44" customWidth="1"/>
    <col min="4850" max="4850" width="10.6640625" style="44" customWidth="1"/>
    <col min="4851" max="4851" width="8" style="44" bestFit="1" customWidth="1"/>
    <col min="4852" max="5100" width="11.44140625" style="44"/>
    <col min="5101" max="5101" width="41.5546875" style="44" bestFit="1" customWidth="1"/>
    <col min="5102" max="5102" width="38.44140625" style="44" customWidth="1"/>
    <col min="5103" max="5103" width="14" style="44" customWidth="1"/>
    <col min="5104" max="5104" width="15.33203125" style="44" customWidth="1"/>
    <col min="5105" max="5105" width="13.6640625" style="44" customWidth="1"/>
    <col min="5106" max="5106" width="10.6640625" style="44" customWidth="1"/>
    <col min="5107" max="5107" width="8" style="44" bestFit="1" customWidth="1"/>
    <col min="5108" max="5356" width="11.44140625" style="44"/>
    <col min="5357" max="5357" width="41.5546875" style="44" bestFit="1" customWidth="1"/>
    <col min="5358" max="5358" width="38.44140625" style="44" customWidth="1"/>
    <col min="5359" max="5359" width="14" style="44" customWidth="1"/>
    <col min="5360" max="5360" width="15.33203125" style="44" customWidth="1"/>
    <col min="5361" max="5361" width="13.6640625" style="44" customWidth="1"/>
    <col min="5362" max="5362" width="10.6640625" style="44" customWidth="1"/>
    <col min="5363" max="5363" width="8" style="44" bestFit="1" customWidth="1"/>
    <col min="5364" max="5612" width="11.44140625" style="44"/>
    <col min="5613" max="5613" width="41.5546875" style="44" bestFit="1" customWidth="1"/>
    <col min="5614" max="5614" width="38.44140625" style="44" customWidth="1"/>
    <col min="5615" max="5615" width="14" style="44" customWidth="1"/>
    <col min="5616" max="5616" width="15.33203125" style="44" customWidth="1"/>
    <col min="5617" max="5617" width="13.6640625" style="44" customWidth="1"/>
    <col min="5618" max="5618" width="10.6640625" style="44" customWidth="1"/>
    <col min="5619" max="5619" width="8" style="44" bestFit="1" customWidth="1"/>
    <col min="5620" max="5868" width="11.44140625" style="44"/>
    <col min="5869" max="5869" width="41.5546875" style="44" bestFit="1" customWidth="1"/>
    <col min="5870" max="5870" width="38.44140625" style="44" customWidth="1"/>
    <col min="5871" max="5871" width="14" style="44" customWidth="1"/>
    <col min="5872" max="5872" width="15.33203125" style="44" customWidth="1"/>
    <col min="5873" max="5873" width="13.6640625" style="44" customWidth="1"/>
    <col min="5874" max="5874" width="10.6640625" style="44" customWidth="1"/>
    <col min="5875" max="5875" width="8" style="44" bestFit="1" customWidth="1"/>
    <col min="5876" max="6124" width="11.44140625" style="44"/>
    <col min="6125" max="6125" width="41.5546875" style="44" bestFit="1" customWidth="1"/>
    <col min="6126" max="6126" width="38.44140625" style="44" customWidth="1"/>
    <col min="6127" max="6127" width="14" style="44" customWidth="1"/>
    <col min="6128" max="6128" width="15.33203125" style="44" customWidth="1"/>
    <col min="6129" max="6129" width="13.6640625" style="44" customWidth="1"/>
    <col min="6130" max="6130" width="10.6640625" style="44" customWidth="1"/>
    <col min="6131" max="6131" width="8" style="44" bestFit="1" customWidth="1"/>
    <col min="6132" max="6380" width="11.44140625" style="44"/>
    <col min="6381" max="6381" width="41.5546875" style="44" bestFit="1" customWidth="1"/>
    <col min="6382" max="6382" width="38.44140625" style="44" customWidth="1"/>
    <col min="6383" max="6383" width="14" style="44" customWidth="1"/>
    <col min="6384" max="6384" width="15.33203125" style="44" customWidth="1"/>
    <col min="6385" max="6385" width="13.6640625" style="44" customWidth="1"/>
    <col min="6386" max="6386" width="10.6640625" style="44" customWidth="1"/>
    <col min="6387" max="6387" width="8" style="44" bestFit="1" customWidth="1"/>
    <col min="6388" max="6636" width="11.44140625" style="44"/>
    <col min="6637" max="6637" width="41.5546875" style="44" bestFit="1" customWidth="1"/>
    <col min="6638" max="6638" width="38.44140625" style="44" customWidth="1"/>
    <col min="6639" max="6639" width="14" style="44" customWidth="1"/>
    <col min="6640" max="6640" width="15.33203125" style="44" customWidth="1"/>
    <col min="6641" max="6641" width="13.6640625" style="44" customWidth="1"/>
    <col min="6642" max="6642" width="10.6640625" style="44" customWidth="1"/>
    <col min="6643" max="6643" width="8" style="44" bestFit="1" customWidth="1"/>
    <col min="6644" max="6892" width="11.44140625" style="44"/>
    <col min="6893" max="6893" width="41.5546875" style="44" bestFit="1" customWidth="1"/>
    <col min="6894" max="6894" width="38.44140625" style="44" customWidth="1"/>
    <col min="6895" max="6895" width="14" style="44" customWidth="1"/>
    <col min="6896" max="6896" width="15.33203125" style="44" customWidth="1"/>
    <col min="6897" max="6897" width="13.6640625" style="44" customWidth="1"/>
    <col min="6898" max="6898" width="10.6640625" style="44" customWidth="1"/>
    <col min="6899" max="6899" width="8" style="44" bestFit="1" customWidth="1"/>
    <col min="6900" max="7148" width="11.44140625" style="44"/>
    <col min="7149" max="7149" width="41.5546875" style="44" bestFit="1" customWidth="1"/>
    <col min="7150" max="7150" width="38.44140625" style="44" customWidth="1"/>
    <col min="7151" max="7151" width="14" style="44" customWidth="1"/>
    <col min="7152" max="7152" width="15.33203125" style="44" customWidth="1"/>
    <col min="7153" max="7153" width="13.6640625" style="44" customWidth="1"/>
    <col min="7154" max="7154" width="10.6640625" style="44" customWidth="1"/>
    <col min="7155" max="7155" width="8" style="44" bestFit="1" customWidth="1"/>
    <col min="7156" max="7404" width="11.44140625" style="44"/>
    <col min="7405" max="7405" width="41.5546875" style="44" bestFit="1" customWidth="1"/>
    <col min="7406" max="7406" width="38.44140625" style="44" customWidth="1"/>
    <col min="7407" max="7407" width="14" style="44" customWidth="1"/>
    <col min="7408" max="7408" width="15.33203125" style="44" customWidth="1"/>
    <col min="7409" max="7409" width="13.6640625" style="44" customWidth="1"/>
    <col min="7410" max="7410" width="10.6640625" style="44" customWidth="1"/>
    <col min="7411" max="7411" width="8" style="44" bestFit="1" customWidth="1"/>
    <col min="7412" max="7660" width="11.44140625" style="44"/>
    <col min="7661" max="7661" width="41.5546875" style="44" bestFit="1" customWidth="1"/>
    <col min="7662" max="7662" width="38.44140625" style="44" customWidth="1"/>
    <col min="7663" max="7663" width="14" style="44" customWidth="1"/>
    <col min="7664" max="7664" width="15.33203125" style="44" customWidth="1"/>
    <col min="7665" max="7665" width="13.6640625" style="44" customWidth="1"/>
    <col min="7666" max="7666" width="10.6640625" style="44" customWidth="1"/>
    <col min="7667" max="7667" width="8" style="44" bestFit="1" customWidth="1"/>
    <col min="7668" max="7916" width="11.44140625" style="44"/>
    <col min="7917" max="7917" width="41.5546875" style="44" bestFit="1" customWidth="1"/>
    <col min="7918" max="7918" width="38.44140625" style="44" customWidth="1"/>
    <col min="7919" max="7919" width="14" style="44" customWidth="1"/>
    <col min="7920" max="7920" width="15.33203125" style="44" customWidth="1"/>
    <col min="7921" max="7921" width="13.6640625" style="44" customWidth="1"/>
    <col min="7922" max="7922" width="10.6640625" style="44" customWidth="1"/>
    <col min="7923" max="7923" width="8" style="44" bestFit="1" customWidth="1"/>
    <col min="7924" max="8172" width="11.44140625" style="44"/>
    <col min="8173" max="8173" width="41.5546875" style="44" bestFit="1" customWidth="1"/>
    <col min="8174" max="8174" width="38.44140625" style="44" customWidth="1"/>
    <col min="8175" max="8175" width="14" style="44" customWidth="1"/>
    <col min="8176" max="8176" width="15.33203125" style="44" customWidth="1"/>
    <col min="8177" max="8177" width="13.6640625" style="44" customWidth="1"/>
    <col min="8178" max="8178" width="10.6640625" style="44" customWidth="1"/>
    <col min="8179" max="8179" width="8" style="44" bestFit="1" customWidth="1"/>
    <col min="8180" max="8428" width="11.44140625" style="44"/>
    <col min="8429" max="8429" width="41.5546875" style="44" bestFit="1" customWidth="1"/>
    <col min="8430" max="8430" width="38.44140625" style="44" customWidth="1"/>
    <col min="8431" max="8431" width="14" style="44" customWidth="1"/>
    <col min="8432" max="8432" width="15.33203125" style="44" customWidth="1"/>
    <col min="8433" max="8433" width="13.6640625" style="44" customWidth="1"/>
    <col min="8434" max="8434" width="10.6640625" style="44" customWidth="1"/>
    <col min="8435" max="8435" width="8" style="44" bestFit="1" customWidth="1"/>
    <col min="8436" max="8684" width="11.44140625" style="44"/>
    <col min="8685" max="8685" width="41.5546875" style="44" bestFit="1" customWidth="1"/>
    <col min="8686" max="8686" width="38.44140625" style="44" customWidth="1"/>
    <col min="8687" max="8687" width="14" style="44" customWidth="1"/>
    <col min="8688" max="8688" width="15.33203125" style="44" customWidth="1"/>
    <col min="8689" max="8689" width="13.6640625" style="44" customWidth="1"/>
    <col min="8690" max="8690" width="10.6640625" style="44" customWidth="1"/>
    <col min="8691" max="8691" width="8" style="44" bestFit="1" customWidth="1"/>
    <col min="8692" max="8940" width="11.44140625" style="44"/>
    <col min="8941" max="8941" width="41.5546875" style="44" bestFit="1" customWidth="1"/>
    <col min="8942" max="8942" width="38.44140625" style="44" customWidth="1"/>
    <col min="8943" max="8943" width="14" style="44" customWidth="1"/>
    <col min="8944" max="8944" width="15.33203125" style="44" customWidth="1"/>
    <col min="8945" max="8945" width="13.6640625" style="44" customWidth="1"/>
    <col min="8946" max="8946" width="10.6640625" style="44" customWidth="1"/>
    <col min="8947" max="8947" width="8" style="44" bestFit="1" customWidth="1"/>
    <col min="8948" max="9196" width="11.44140625" style="44"/>
    <col min="9197" max="9197" width="41.5546875" style="44" bestFit="1" customWidth="1"/>
    <col min="9198" max="9198" width="38.44140625" style="44" customWidth="1"/>
    <col min="9199" max="9199" width="14" style="44" customWidth="1"/>
    <col min="9200" max="9200" width="15.33203125" style="44" customWidth="1"/>
    <col min="9201" max="9201" width="13.6640625" style="44" customWidth="1"/>
    <col min="9202" max="9202" width="10.6640625" style="44" customWidth="1"/>
    <col min="9203" max="9203" width="8" style="44" bestFit="1" customWidth="1"/>
    <col min="9204" max="9452" width="11.44140625" style="44"/>
    <col min="9453" max="9453" width="41.5546875" style="44" bestFit="1" customWidth="1"/>
    <col min="9454" max="9454" width="38.44140625" style="44" customWidth="1"/>
    <col min="9455" max="9455" width="14" style="44" customWidth="1"/>
    <col min="9456" max="9456" width="15.33203125" style="44" customWidth="1"/>
    <col min="9457" max="9457" width="13.6640625" style="44" customWidth="1"/>
    <col min="9458" max="9458" width="10.6640625" style="44" customWidth="1"/>
    <col min="9459" max="9459" width="8" style="44" bestFit="1" customWidth="1"/>
    <col min="9460" max="9708" width="11.44140625" style="44"/>
    <col min="9709" max="9709" width="41.5546875" style="44" bestFit="1" customWidth="1"/>
    <col min="9710" max="9710" width="38.44140625" style="44" customWidth="1"/>
    <col min="9711" max="9711" width="14" style="44" customWidth="1"/>
    <col min="9712" max="9712" width="15.33203125" style="44" customWidth="1"/>
    <col min="9713" max="9713" width="13.6640625" style="44" customWidth="1"/>
    <col min="9714" max="9714" width="10.6640625" style="44" customWidth="1"/>
    <col min="9715" max="9715" width="8" style="44" bestFit="1" customWidth="1"/>
    <col min="9716" max="9964" width="11.44140625" style="44"/>
    <col min="9965" max="9965" width="41.5546875" style="44" bestFit="1" customWidth="1"/>
    <col min="9966" max="9966" width="38.44140625" style="44" customWidth="1"/>
    <col min="9967" max="9967" width="14" style="44" customWidth="1"/>
    <col min="9968" max="9968" width="15.33203125" style="44" customWidth="1"/>
    <col min="9969" max="9969" width="13.6640625" style="44" customWidth="1"/>
    <col min="9970" max="9970" width="10.6640625" style="44" customWidth="1"/>
    <col min="9971" max="9971" width="8" style="44" bestFit="1" customWidth="1"/>
    <col min="9972" max="10220" width="11.44140625" style="44"/>
    <col min="10221" max="10221" width="41.5546875" style="44" bestFit="1" customWidth="1"/>
    <col min="10222" max="10222" width="38.44140625" style="44" customWidth="1"/>
    <col min="10223" max="10223" width="14" style="44" customWidth="1"/>
    <col min="10224" max="10224" width="15.33203125" style="44" customWidth="1"/>
    <col min="10225" max="10225" width="13.6640625" style="44" customWidth="1"/>
    <col min="10226" max="10226" width="10.6640625" style="44" customWidth="1"/>
    <col min="10227" max="10227" width="8" style="44" bestFit="1" customWidth="1"/>
    <col min="10228" max="10476" width="11.44140625" style="44"/>
    <col min="10477" max="10477" width="41.5546875" style="44" bestFit="1" customWidth="1"/>
    <col min="10478" max="10478" width="38.44140625" style="44" customWidth="1"/>
    <col min="10479" max="10479" width="14" style="44" customWidth="1"/>
    <col min="10480" max="10480" width="15.33203125" style="44" customWidth="1"/>
    <col min="10481" max="10481" width="13.6640625" style="44" customWidth="1"/>
    <col min="10482" max="10482" width="10.6640625" style="44" customWidth="1"/>
    <col min="10483" max="10483" width="8" style="44" bestFit="1" customWidth="1"/>
    <col min="10484" max="10732" width="11.44140625" style="44"/>
    <col min="10733" max="10733" width="41.5546875" style="44" bestFit="1" customWidth="1"/>
    <col min="10734" max="10734" width="38.44140625" style="44" customWidth="1"/>
    <col min="10735" max="10735" width="14" style="44" customWidth="1"/>
    <col min="10736" max="10736" width="15.33203125" style="44" customWidth="1"/>
    <col min="10737" max="10737" width="13.6640625" style="44" customWidth="1"/>
    <col min="10738" max="10738" width="10.6640625" style="44" customWidth="1"/>
    <col min="10739" max="10739" width="8" style="44" bestFit="1" customWidth="1"/>
    <col min="10740" max="10988" width="11.44140625" style="44"/>
    <col min="10989" max="10989" width="41.5546875" style="44" bestFit="1" customWidth="1"/>
    <col min="10990" max="10990" width="38.44140625" style="44" customWidth="1"/>
    <col min="10991" max="10991" width="14" style="44" customWidth="1"/>
    <col min="10992" max="10992" width="15.33203125" style="44" customWidth="1"/>
    <col min="10993" max="10993" width="13.6640625" style="44" customWidth="1"/>
    <col min="10994" max="10994" width="10.6640625" style="44" customWidth="1"/>
    <col min="10995" max="10995" width="8" style="44" bestFit="1" customWidth="1"/>
    <col min="10996" max="11244" width="11.44140625" style="44"/>
    <col min="11245" max="11245" width="41.5546875" style="44" bestFit="1" customWidth="1"/>
    <col min="11246" max="11246" width="38.44140625" style="44" customWidth="1"/>
    <col min="11247" max="11247" width="14" style="44" customWidth="1"/>
    <col min="11248" max="11248" width="15.33203125" style="44" customWidth="1"/>
    <col min="11249" max="11249" width="13.6640625" style="44" customWidth="1"/>
    <col min="11250" max="11250" width="10.6640625" style="44" customWidth="1"/>
    <col min="11251" max="11251" width="8" style="44" bestFit="1" customWidth="1"/>
    <col min="11252" max="11500" width="11.44140625" style="44"/>
    <col min="11501" max="11501" width="41.5546875" style="44" bestFit="1" customWidth="1"/>
    <col min="11502" max="11502" width="38.44140625" style="44" customWidth="1"/>
    <col min="11503" max="11503" width="14" style="44" customWidth="1"/>
    <col min="11504" max="11504" width="15.33203125" style="44" customWidth="1"/>
    <col min="11505" max="11505" width="13.6640625" style="44" customWidth="1"/>
    <col min="11506" max="11506" width="10.6640625" style="44" customWidth="1"/>
    <col min="11507" max="11507" width="8" style="44" bestFit="1" customWidth="1"/>
    <col min="11508" max="11756" width="11.44140625" style="44"/>
    <col min="11757" max="11757" width="41.5546875" style="44" bestFit="1" customWidth="1"/>
    <col min="11758" max="11758" width="38.44140625" style="44" customWidth="1"/>
    <col min="11759" max="11759" width="14" style="44" customWidth="1"/>
    <col min="11760" max="11760" width="15.33203125" style="44" customWidth="1"/>
    <col min="11761" max="11761" width="13.6640625" style="44" customWidth="1"/>
    <col min="11762" max="11762" width="10.6640625" style="44" customWidth="1"/>
    <col min="11763" max="11763" width="8" style="44" bestFit="1" customWidth="1"/>
    <col min="11764" max="12012" width="11.44140625" style="44"/>
    <col min="12013" max="12013" width="41.5546875" style="44" bestFit="1" customWidth="1"/>
    <col min="12014" max="12014" width="38.44140625" style="44" customWidth="1"/>
    <col min="12015" max="12015" width="14" style="44" customWidth="1"/>
    <col min="12016" max="12016" width="15.33203125" style="44" customWidth="1"/>
    <col min="12017" max="12017" width="13.6640625" style="44" customWidth="1"/>
    <col min="12018" max="12018" width="10.6640625" style="44" customWidth="1"/>
    <col min="12019" max="12019" width="8" style="44" bestFit="1" customWidth="1"/>
    <col min="12020" max="12268" width="11.44140625" style="44"/>
    <col min="12269" max="12269" width="41.5546875" style="44" bestFit="1" customWidth="1"/>
    <col min="12270" max="12270" width="38.44140625" style="44" customWidth="1"/>
    <col min="12271" max="12271" width="14" style="44" customWidth="1"/>
    <col min="12272" max="12272" width="15.33203125" style="44" customWidth="1"/>
    <col min="12273" max="12273" width="13.6640625" style="44" customWidth="1"/>
    <col min="12274" max="12274" width="10.6640625" style="44" customWidth="1"/>
    <col min="12275" max="12275" width="8" style="44" bestFit="1" customWidth="1"/>
    <col min="12276" max="12524" width="11.44140625" style="44"/>
    <col min="12525" max="12525" width="41.5546875" style="44" bestFit="1" customWidth="1"/>
    <col min="12526" max="12526" width="38.44140625" style="44" customWidth="1"/>
    <col min="12527" max="12527" width="14" style="44" customWidth="1"/>
    <col min="12528" max="12528" width="15.33203125" style="44" customWidth="1"/>
    <col min="12529" max="12529" width="13.6640625" style="44" customWidth="1"/>
    <col min="12530" max="12530" width="10.6640625" style="44" customWidth="1"/>
    <col min="12531" max="12531" width="8" style="44" bestFit="1" customWidth="1"/>
    <col min="12532" max="12780" width="11.44140625" style="44"/>
    <col min="12781" max="12781" width="41.5546875" style="44" bestFit="1" customWidth="1"/>
    <col min="12782" max="12782" width="38.44140625" style="44" customWidth="1"/>
    <col min="12783" max="12783" width="14" style="44" customWidth="1"/>
    <col min="12784" max="12784" width="15.33203125" style="44" customWidth="1"/>
    <col min="12785" max="12785" width="13.6640625" style="44" customWidth="1"/>
    <col min="12786" max="12786" width="10.6640625" style="44" customWidth="1"/>
    <col min="12787" max="12787" width="8" style="44" bestFit="1" customWidth="1"/>
    <col min="12788" max="13036" width="11.44140625" style="44"/>
    <col min="13037" max="13037" width="41.5546875" style="44" bestFit="1" customWidth="1"/>
    <col min="13038" max="13038" width="38.44140625" style="44" customWidth="1"/>
    <col min="13039" max="13039" width="14" style="44" customWidth="1"/>
    <col min="13040" max="13040" width="15.33203125" style="44" customWidth="1"/>
    <col min="13041" max="13041" width="13.6640625" style="44" customWidth="1"/>
    <col min="13042" max="13042" width="10.6640625" style="44" customWidth="1"/>
    <col min="13043" max="13043" width="8" style="44" bestFit="1" customWidth="1"/>
    <col min="13044" max="13292" width="11.44140625" style="44"/>
    <col min="13293" max="13293" width="41.5546875" style="44" bestFit="1" customWidth="1"/>
    <col min="13294" max="13294" width="38.44140625" style="44" customWidth="1"/>
    <col min="13295" max="13295" width="14" style="44" customWidth="1"/>
    <col min="13296" max="13296" width="15.33203125" style="44" customWidth="1"/>
    <col min="13297" max="13297" width="13.6640625" style="44" customWidth="1"/>
    <col min="13298" max="13298" width="10.6640625" style="44" customWidth="1"/>
    <col min="13299" max="13299" width="8" style="44" bestFit="1" customWidth="1"/>
    <col min="13300" max="13548" width="11.44140625" style="44"/>
    <col min="13549" max="13549" width="41.5546875" style="44" bestFit="1" customWidth="1"/>
    <col min="13550" max="13550" width="38.44140625" style="44" customWidth="1"/>
    <col min="13551" max="13551" width="14" style="44" customWidth="1"/>
    <col min="13552" max="13552" width="15.33203125" style="44" customWidth="1"/>
    <col min="13553" max="13553" width="13.6640625" style="44" customWidth="1"/>
    <col min="13554" max="13554" width="10.6640625" style="44" customWidth="1"/>
    <col min="13555" max="13555" width="8" style="44" bestFit="1" customWidth="1"/>
    <col min="13556" max="13804" width="11.44140625" style="44"/>
    <col min="13805" max="13805" width="41.5546875" style="44" bestFit="1" customWidth="1"/>
    <col min="13806" max="13806" width="38.44140625" style="44" customWidth="1"/>
    <col min="13807" max="13807" width="14" style="44" customWidth="1"/>
    <col min="13808" max="13808" width="15.33203125" style="44" customWidth="1"/>
    <col min="13809" max="13809" width="13.6640625" style="44" customWidth="1"/>
    <col min="13810" max="13810" width="10.6640625" style="44" customWidth="1"/>
    <col min="13811" max="13811" width="8" style="44" bestFit="1" customWidth="1"/>
    <col min="13812" max="14060" width="11.44140625" style="44"/>
    <col min="14061" max="14061" width="41.5546875" style="44" bestFit="1" customWidth="1"/>
    <col min="14062" max="14062" width="38.44140625" style="44" customWidth="1"/>
    <col min="14063" max="14063" width="14" style="44" customWidth="1"/>
    <col min="14064" max="14064" width="15.33203125" style="44" customWidth="1"/>
    <col min="14065" max="14065" width="13.6640625" style="44" customWidth="1"/>
    <col min="14066" max="14066" width="10.6640625" style="44" customWidth="1"/>
    <col min="14067" max="14067" width="8" style="44" bestFit="1" customWidth="1"/>
    <col min="14068" max="14316" width="11.44140625" style="44"/>
    <col min="14317" max="14317" width="41.5546875" style="44" bestFit="1" customWidth="1"/>
    <col min="14318" max="14318" width="38.44140625" style="44" customWidth="1"/>
    <col min="14319" max="14319" width="14" style="44" customWidth="1"/>
    <col min="14320" max="14320" width="15.33203125" style="44" customWidth="1"/>
    <col min="14321" max="14321" width="13.6640625" style="44" customWidth="1"/>
    <col min="14322" max="14322" width="10.6640625" style="44" customWidth="1"/>
    <col min="14323" max="14323" width="8" style="44" bestFit="1" customWidth="1"/>
    <col min="14324" max="14572" width="11.44140625" style="44"/>
    <col min="14573" max="14573" width="41.5546875" style="44" bestFit="1" customWidth="1"/>
    <col min="14574" max="14574" width="38.44140625" style="44" customWidth="1"/>
    <col min="14575" max="14575" width="14" style="44" customWidth="1"/>
    <col min="14576" max="14576" width="15.33203125" style="44" customWidth="1"/>
    <col min="14577" max="14577" width="13.6640625" style="44" customWidth="1"/>
    <col min="14578" max="14578" width="10.6640625" style="44" customWidth="1"/>
    <col min="14579" max="14579" width="8" style="44" bestFit="1" customWidth="1"/>
    <col min="14580" max="14828" width="11.44140625" style="44"/>
    <col min="14829" max="14829" width="41.5546875" style="44" bestFit="1" customWidth="1"/>
    <col min="14830" max="14830" width="38.44140625" style="44" customWidth="1"/>
    <col min="14831" max="14831" width="14" style="44" customWidth="1"/>
    <col min="14832" max="14832" width="15.33203125" style="44" customWidth="1"/>
    <col min="14833" max="14833" width="13.6640625" style="44" customWidth="1"/>
    <col min="14834" max="14834" width="10.6640625" style="44" customWidth="1"/>
    <col min="14835" max="14835" width="8" style="44" bestFit="1" customWidth="1"/>
    <col min="14836" max="15084" width="11.44140625" style="44"/>
    <col min="15085" max="15085" width="41.5546875" style="44" bestFit="1" customWidth="1"/>
    <col min="15086" max="15086" width="38.44140625" style="44" customWidth="1"/>
    <col min="15087" max="15087" width="14" style="44" customWidth="1"/>
    <col min="15088" max="15088" width="15.33203125" style="44" customWidth="1"/>
    <col min="15089" max="15089" width="13.6640625" style="44" customWidth="1"/>
    <col min="15090" max="15090" width="10.6640625" style="44" customWidth="1"/>
    <col min="15091" max="15091" width="8" style="44" bestFit="1" customWidth="1"/>
    <col min="15092" max="15340" width="11.44140625" style="44"/>
    <col min="15341" max="15341" width="41.5546875" style="44" bestFit="1" customWidth="1"/>
    <col min="15342" max="15342" width="38.44140625" style="44" customWidth="1"/>
    <col min="15343" max="15343" width="14" style="44" customWidth="1"/>
    <col min="15344" max="15344" width="15.33203125" style="44" customWidth="1"/>
    <col min="15345" max="15345" width="13.6640625" style="44" customWidth="1"/>
    <col min="15346" max="15346" width="10.6640625" style="44" customWidth="1"/>
    <col min="15347" max="15347" width="8" style="44" bestFit="1" customWidth="1"/>
    <col min="15348" max="15596" width="11.44140625" style="44"/>
    <col min="15597" max="15597" width="41.5546875" style="44" bestFit="1" customWidth="1"/>
    <col min="15598" max="15598" width="38.44140625" style="44" customWidth="1"/>
    <col min="15599" max="15599" width="14" style="44" customWidth="1"/>
    <col min="15600" max="15600" width="15.33203125" style="44" customWidth="1"/>
    <col min="15601" max="15601" width="13.6640625" style="44" customWidth="1"/>
    <col min="15602" max="15602" width="10.6640625" style="44" customWidth="1"/>
    <col min="15603" max="15603" width="8" style="44" bestFit="1" customWidth="1"/>
    <col min="15604" max="15852" width="11.44140625" style="44"/>
    <col min="15853" max="15853" width="41.5546875" style="44" bestFit="1" customWidth="1"/>
    <col min="15854" max="15854" width="38.44140625" style="44" customWidth="1"/>
    <col min="15855" max="15855" width="14" style="44" customWidth="1"/>
    <col min="15856" max="15856" width="15.33203125" style="44" customWidth="1"/>
    <col min="15857" max="15857" width="13.6640625" style="44" customWidth="1"/>
    <col min="15858" max="15858" width="10.6640625" style="44" customWidth="1"/>
    <col min="15859" max="15859" width="8" style="44" bestFit="1" customWidth="1"/>
    <col min="15860" max="16108" width="11.44140625" style="44"/>
    <col min="16109" max="16109" width="41.5546875" style="44" bestFit="1" customWidth="1"/>
    <col min="16110" max="16110" width="38.44140625" style="44" customWidth="1"/>
    <col min="16111" max="16111" width="14" style="44" customWidth="1"/>
    <col min="16112" max="16112" width="15.33203125" style="44" customWidth="1"/>
    <col min="16113" max="16113" width="13.6640625" style="44" customWidth="1"/>
    <col min="16114" max="16114" width="10.6640625" style="44" customWidth="1"/>
    <col min="16115" max="16115" width="8" style="44" bestFit="1" customWidth="1"/>
    <col min="16116" max="16384" width="11.44140625" style="44"/>
  </cols>
  <sheetData>
    <row r="1" spans="1:7" ht="34.5" customHeight="1" x14ac:dyDescent="0.3">
      <c r="A1" s="465" t="s">
        <v>254</v>
      </c>
      <c r="B1" s="465"/>
      <c r="C1" s="465"/>
      <c r="D1" s="465"/>
      <c r="E1" s="465"/>
      <c r="F1" s="374"/>
      <c r="G1" s="374"/>
    </row>
    <row r="2" spans="1:7" ht="34.5" customHeight="1" x14ac:dyDescent="0.3">
      <c r="A2" s="468" t="s">
        <v>272</v>
      </c>
      <c r="B2" s="468"/>
      <c r="C2" s="468"/>
      <c r="D2" s="468"/>
      <c r="E2" s="468"/>
      <c r="F2" s="375"/>
      <c r="G2" s="375"/>
    </row>
    <row r="3" spans="1:7" s="13" customFormat="1" ht="34.5" customHeight="1" thickBot="1" x14ac:dyDescent="0.35">
      <c r="A3" s="521" t="s">
        <v>263</v>
      </c>
      <c r="B3" s="521"/>
      <c r="C3" s="521"/>
      <c r="D3" s="521"/>
      <c r="E3" s="521"/>
      <c r="F3" s="374"/>
      <c r="G3" s="374"/>
    </row>
    <row r="4" spans="1:7" s="13" customFormat="1" ht="15" customHeight="1" x14ac:dyDescent="0.3">
      <c r="A4" s="311" t="s">
        <v>185</v>
      </c>
      <c r="B4" s="312"/>
      <c r="C4" s="312"/>
      <c r="D4" s="594"/>
      <c r="E4" s="302"/>
    </row>
    <row r="5" spans="1:7" s="13" customFormat="1" ht="15" customHeight="1" x14ac:dyDescent="0.3">
      <c r="A5" s="320" t="s">
        <v>186</v>
      </c>
      <c r="B5" s="319"/>
      <c r="C5" s="319"/>
      <c r="D5" s="595"/>
      <c r="E5" s="303"/>
    </row>
    <row r="6" spans="1:7" s="13" customFormat="1" ht="15" customHeight="1" x14ac:dyDescent="0.3">
      <c r="A6" s="321" t="s">
        <v>187</v>
      </c>
      <c r="B6" s="319"/>
      <c r="C6" s="319"/>
      <c r="D6" s="595"/>
      <c r="E6" s="303"/>
    </row>
    <row r="7" spans="1:7" s="13" customFormat="1" ht="15" customHeight="1" x14ac:dyDescent="0.3">
      <c r="A7" s="322" t="s">
        <v>188</v>
      </c>
      <c r="B7" s="319"/>
      <c r="C7" s="319"/>
      <c r="D7" s="595"/>
      <c r="E7" s="303"/>
    </row>
    <row r="8" spans="1:7" s="13" customFormat="1" ht="15" customHeight="1" thickBot="1" x14ac:dyDescent="0.35">
      <c r="A8" s="317" t="s">
        <v>189</v>
      </c>
      <c r="B8" s="323"/>
      <c r="C8" s="323"/>
      <c r="D8" s="596"/>
      <c r="E8" s="304"/>
    </row>
    <row r="9" spans="1:7" s="13" customFormat="1" ht="16.5" customHeight="1" thickBot="1" x14ac:dyDescent="0.35">
      <c r="A9" s="511"/>
      <c r="B9" s="511"/>
      <c r="C9" s="511"/>
      <c r="D9" s="597"/>
    </row>
    <row r="10" spans="1:7" ht="58.2" customHeight="1" thickBot="1" x14ac:dyDescent="0.35">
      <c r="A10" s="90" t="s">
        <v>0</v>
      </c>
      <c r="B10" s="18" t="s">
        <v>236</v>
      </c>
      <c r="C10" s="90" t="s">
        <v>1</v>
      </c>
      <c r="D10" s="352" t="s">
        <v>250</v>
      </c>
      <c r="E10" s="353" t="s">
        <v>251</v>
      </c>
    </row>
    <row r="11" spans="1:7" ht="22.05" customHeight="1" x14ac:dyDescent="0.3">
      <c r="A11" s="542" t="s">
        <v>241</v>
      </c>
      <c r="B11" s="214" t="s">
        <v>206</v>
      </c>
      <c r="C11" s="214" t="s">
        <v>4</v>
      </c>
      <c r="D11" s="341"/>
      <c r="E11" s="590">
        <f>D11*1.2</f>
        <v>0</v>
      </c>
    </row>
    <row r="12" spans="1:7" ht="22.05" customHeight="1" x14ac:dyDescent="0.3">
      <c r="A12" s="543"/>
      <c r="B12" s="215" t="s">
        <v>207</v>
      </c>
      <c r="C12" s="215" t="s">
        <v>4</v>
      </c>
      <c r="D12" s="342"/>
      <c r="E12" s="591">
        <f t="shared" ref="E12:E64" si="0">D12*1.2</f>
        <v>0</v>
      </c>
    </row>
    <row r="13" spans="1:7" ht="22.05" customHeight="1" x14ac:dyDescent="0.3">
      <c r="A13" s="543"/>
      <c r="B13" s="215" t="s">
        <v>208</v>
      </c>
      <c r="C13" s="215" t="s">
        <v>4</v>
      </c>
      <c r="D13" s="342"/>
      <c r="E13" s="591">
        <f t="shared" si="0"/>
        <v>0</v>
      </c>
    </row>
    <row r="14" spans="1:7" ht="22.05" customHeight="1" thickBot="1" x14ac:dyDescent="0.35">
      <c r="A14" s="544"/>
      <c r="B14" s="215" t="s">
        <v>209</v>
      </c>
      <c r="C14" s="216" t="s">
        <v>4</v>
      </c>
      <c r="D14" s="598"/>
      <c r="E14" s="592">
        <f t="shared" si="0"/>
        <v>0</v>
      </c>
    </row>
    <row r="15" spans="1:7" ht="30" customHeight="1" x14ac:dyDescent="0.3">
      <c r="A15" s="545" t="s">
        <v>242</v>
      </c>
      <c r="B15" s="214" t="s">
        <v>206</v>
      </c>
      <c r="C15" s="214" t="s">
        <v>4</v>
      </c>
      <c r="D15" s="341"/>
      <c r="E15" s="590">
        <f t="shared" si="0"/>
        <v>0</v>
      </c>
    </row>
    <row r="16" spans="1:7" ht="30" customHeight="1" x14ac:dyDescent="0.3">
      <c r="A16" s="546"/>
      <c r="B16" s="215" t="s">
        <v>207</v>
      </c>
      <c r="C16" s="215" t="s">
        <v>4</v>
      </c>
      <c r="D16" s="342"/>
      <c r="E16" s="591">
        <f t="shared" si="0"/>
        <v>0</v>
      </c>
    </row>
    <row r="17" spans="1:5" ht="30" customHeight="1" x14ac:dyDescent="0.3">
      <c r="A17" s="546"/>
      <c r="B17" s="215" t="s">
        <v>208</v>
      </c>
      <c r="C17" s="215" t="s">
        <v>4</v>
      </c>
      <c r="D17" s="342"/>
      <c r="E17" s="591">
        <f t="shared" si="0"/>
        <v>0</v>
      </c>
    </row>
    <row r="18" spans="1:5" ht="30" customHeight="1" thickBot="1" x14ac:dyDescent="0.35">
      <c r="A18" s="547"/>
      <c r="B18" s="216" t="s">
        <v>209</v>
      </c>
      <c r="C18" s="216" t="s">
        <v>4</v>
      </c>
      <c r="D18" s="598"/>
      <c r="E18" s="592">
        <f t="shared" si="0"/>
        <v>0</v>
      </c>
    </row>
    <row r="19" spans="1:5" ht="15" customHeight="1" x14ac:dyDescent="0.3">
      <c r="A19" s="548" t="s">
        <v>215</v>
      </c>
      <c r="B19" s="214" t="s">
        <v>211</v>
      </c>
      <c r="C19" s="214" t="s">
        <v>4</v>
      </c>
      <c r="D19" s="341"/>
      <c r="E19" s="590">
        <f t="shared" si="0"/>
        <v>0</v>
      </c>
    </row>
    <row r="20" spans="1:5" ht="15" customHeight="1" x14ac:dyDescent="0.3">
      <c r="A20" s="549"/>
      <c r="B20" s="215" t="s">
        <v>212</v>
      </c>
      <c r="C20" s="215" t="s">
        <v>4</v>
      </c>
      <c r="D20" s="342"/>
      <c r="E20" s="591">
        <f t="shared" si="0"/>
        <v>0</v>
      </c>
    </row>
    <row r="21" spans="1:5" ht="15" customHeight="1" thickBot="1" x14ac:dyDescent="0.35">
      <c r="A21" s="550"/>
      <c r="B21" s="216" t="s">
        <v>213</v>
      </c>
      <c r="C21" s="216" t="s">
        <v>4</v>
      </c>
      <c r="D21" s="598"/>
      <c r="E21" s="592">
        <f t="shared" si="0"/>
        <v>0</v>
      </c>
    </row>
    <row r="22" spans="1:5" ht="19.95" customHeight="1" x14ac:dyDescent="0.3">
      <c r="A22" s="542" t="s">
        <v>243</v>
      </c>
      <c r="B22" s="214" t="s">
        <v>211</v>
      </c>
      <c r="C22" s="214" t="s">
        <v>4</v>
      </c>
      <c r="D22" s="599"/>
      <c r="E22" s="590">
        <f t="shared" si="0"/>
        <v>0</v>
      </c>
    </row>
    <row r="23" spans="1:5" ht="19.95" customHeight="1" x14ac:dyDescent="0.3">
      <c r="A23" s="543"/>
      <c r="B23" s="215" t="s">
        <v>212</v>
      </c>
      <c r="C23" s="215" t="s">
        <v>4</v>
      </c>
      <c r="D23" s="600"/>
      <c r="E23" s="591">
        <f t="shared" si="0"/>
        <v>0</v>
      </c>
    </row>
    <row r="24" spans="1:5" ht="19.95" customHeight="1" thickBot="1" x14ac:dyDescent="0.35">
      <c r="A24" s="544"/>
      <c r="B24" s="216" t="s">
        <v>213</v>
      </c>
      <c r="C24" s="216" t="s">
        <v>4</v>
      </c>
      <c r="D24" s="601"/>
      <c r="E24" s="592">
        <f t="shared" si="0"/>
        <v>0</v>
      </c>
    </row>
    <row r="25" spans="1:5" ht="15" customHeight="1" x14ac:dyDescent="0.3">
      <c r="A25" s="539" t="s">
        <v>262</v>
      </c>
      <c r="B25" s="214" t="s">
        <v>211</v>
      </c>
      <c r="C25" s="88" t="s">
        <v>4</v>
      </c>
      <c r="D25" s="341"/>
      <c r="E25" s="590">
        <f t="shared" si="0"/>
        <v>0</v>
      </c>
    </row>
    <row r="26" spans="1:5" ht="15" customHeight="1" x14ac:dyDescent="0.3">
      <c r="A26" s="551"/>
      <c r="B26" s="215" t="s">
        <v>212</v>
      </c>
      <c r="C26" s="89" t="s">
        <v>4</v>
      </c>
      <c r="D26" s="342"/>
      <c r="E26" s="591">
        <f t="shared" si="0"/>
        <v>0</v>
      </c>
    </row>
    <row r="27" spans="1:5" ht="15" customHeight="1" thickBot="1" x14ac:dyDescent="0.35">
      <c r="A27" s="552"/>
      <c r="B27" s="216" t="s">
        <v>213</v>
      </c>
      <c r="C27" s="83" t="s">
        <v>4</v>
      </c>
      <c r="D27" s="598"/>
      <c r="E27" s="592">
        <f t="shared" si="0"/>
        <v>0</v>
      </c>
    </row>
    <row r="28" spans="1:5" ht="15" customHeight="1" x14ac:dyDescent="0.3">
      <c r="A28" s="358" t="s">
        <v>217</v>
      </c>
      <c r="B28" s="214" t="s">
        <v>211</v>
      </c>
      <c r="C28" s="88" t="s">
        <v>4</v>
      </c>
      <c r="D28" s="341"/>
      <c r="E28" s="590">
        <f t="shared" si="0"/>
        <v>0</v>
      </c>
    </row>
    <row r="29" spans="1:5" ht="15" customHeight="1" x14ac:dyDescent="0.3">
      <c r="A29" s="20"/>
      <c r="B29" s="215" t="s">
        <v>212</v>
      </c>
      <c r="C29" s="89" t="s">
        <v>4</v>
      </c>
      <c r="D29" s="342"/>
      <c r="E29" s="591">
        <f t="shared" si="0"/>
        <v>0</v>
      </c>
    </row>
    <row r="30" spans="1:5" ht="15" customHeight="1" thickBot="1" x14ac:dyDescent="0.35">
      <c r="A30" s="25"/>
      <c r="B30" s="216" t="s">
        <v>213</v>
      </c>
      <c r="C30" s="83" t="s">
        <v>4</v>
      </c>
      <c r="D30" s="598"/>
      <c r="E30" s="592">
        <f t="shared" si="0"/>
        <v>0</v>
      </c>
    </row>
    <row r="31" spans="1:5" ht="15" customHeight="1" x14ac:dyDescent="0.3">
      <c r="A31" s="358" t="s">
        <v>218</v>
      </c>
      <c r="B31" s="214" t="s">
        <v>211</v>
      </c>
      <c r="C31" s="88" t="s">
        <v>4</v>
      </c>
      <c r="D31" s="341"/>
      <c r="E31" s="590">
        <f t="shared" si="0"/>
        <v>0</v>
      </c>
    </row>
    <row r="32" spans="1:5" ht="15" customHeight="1" x14ac:dyDescent="0.3">
      <c r="A32" s="20"/>
      <c r="B32" s="215" t="s">
        <v>212</v>
      </c>
      <c r="C32" s="89" t="s">
        <v>4</v>
      </c>
      <c r="D32" s="342"/>
      <c r="E32" s="591">
        <f t="shared" si="0"/>
        <v>0</v>
      </c>
    </row>
    <row r="33" spans="1:5" ht="15" customHeight="1" thickBot="1" x14ac:dyDescent="0.35">
      <c r="A33" s="25"/>
      <c r="B33" s="216" t="s">
        <v>213</v>
      </c>
      <c r="C33" s="83" t="s">
        <v>4</v>
      </c>
      <c r="D33" s="598"/>
      <c r="E33" s="592">
        <f t="shared" si="0"/>
        <v>0</v>
      </c>
    </row>
    <row r="34" spans="1:5" ht="15" customHeight="1" x14ac:dyDescent="0.3">
      <c r="A34" s="539" t="s">
        <v>261</v>
      </c>
      <c r="B34" s="214" t="s">
        <v>211</v>
      </c>
      <c r="C34" s="88" t="s">
        <v>4</v>
      </c>
      <c r="D34" s="341"/>
      <c r="E34" s="590">
        <f t="shared" si="0"/>
        <v>0</v>
      </c>
    </row>
    <row r="35" spans="1:5" ht="15" customHeight="1" x14ac:dyDescent="0.3">
      <c r="A35" s="551"/>
      <c r="B35" s="215" t="s">
        <v>212</v>
      </c>
      <c r="C35" s="89" t="s">
        <v>4</v>
      </c>
      <c r="D35" s="342"/>
      <c r="E35" s="591">
        <f t="shared" si="0"/>
        <v>0</v>
      </c>
    </row>
    <row r="36" spans="1:5" ht="15" customHeight="1" thickBot="1" x14ac:dyDescent="0.35">
      <c r="A36" s="552"/>
      <c r="B36" s="216" t="s">
        <v>213</v>
      </c>
      <c r="C36" s="83" t="s">
        <v>4</v>
      </c>
      <c r="D36" s="598"/>
      <c r="E36" s="592">
        <f t="shared" si="0"/>
        <v>0</v>
      </c>
    </row>
    <row r="37" spans="1:5" ht="15" customHeight="1" x14ac:dyDescent="0.3">
      <c r="A37" s="20" t="s">
        <v>258</v>
      </c>
      <c r="B37" s="109" t="s">
        <v>223</v>
      </c>
      <c r="C37" s="82" t="s">
        <v>287</v>
      </c>
      <c r="D37" s="602"/>
      <c r="E37" s="591">
        <f t="shared" si="0"/>
        <v>0</v>
      </c>
    </row>
    <row r="38" spans="1:5" ht="15" customHeight="1" x14ac:dyDescent="0.3">
      <c r="A38" s="20" t="s">
        <v>259</v>
      </c>
      <c r="B38" s="109" t="s">
        <v>224</v>
      </c>
      <c r="C38" s="82" t="s">
        <v>287</v>
      </c>
      <c r="D38" s="602"/>
      <c r="E38" s="591">
        <f t="shared" si="0"/>
        <v>0</v>
      </c>
    </row>
    <row r="39" spans="1:5" ht="15" customHeight="1" thickBot="1" x14ac:dyDescent="0.35">
      <c r="A39" s="25" t="s">
        <v>260</v>
      </c>
      <c r="B39" s="299" t="s">
        <v>225</v>
      </c>
      <c r="C39" s="82" t="s">
        <v>287</v>
      </c>
      <c r="D39" s="603"/>
      <c r="E39" s="592">
        <f t="shared" si="0"/>
        <v>0</v>
      </c>
    </row>
    <row r="40" spans="1:5" ht="15" customHeight="1" x14ac:dyDescent="0.3">
      <c r="A40" s="527" t="s">
        <v>290</v>
      </c>
      <c r="B40" s="307" t="s">
        <v>279</v>
      </c>
      <c r="C40" s="298" t="s">
        <v>287</v>
      </c>
      <c r="D40" s="604"/>
      <c r="E40" s="590">
        <f t="shared" si="0"/>
        <v>0</v>
      </c>
    </row>
    <row r="41" spans="1:5" ht="28.8" x14ac:dyDescent="0.3">
      <c r="A41" s="528"/>
      <c r="B41" s="269" t="s">
        <v>280</v>
      </c>
      <c r="C41" s="109" t="s">
        <v>287</v>
      </c>
      <c r="D41" s="602"/>
      <c r="E41" s="591">
        <f t="shared" si="0"/>
        <v>0</v>
      </c>
    </row>
    <row r="42" spans="1:5" ht="28.8" x14ac:dyDescent="0.3">
      <c r="A42" s="528"/>
      <c r="B42" s="269" t="s">
        <v>281</v>
      </c>
      <c r="C42" s="109" t="s">
        <v>287</v>
      </c>
      <c r="D42" s="602"/>
      <c r="E42" s="591">
        <f t="shared" si="0"/>
        <v>0</v>
      </c>
    </row>
    <row r="43" spans="1:5" ht="43.8" thickBot="1" x14ac:dyDescent="0.35">
      <c r="A43" s="529"/>
      <c r="B43" s="276" t="s">
        <v>282</v>
      </c>
      <c r="C43" s="109" t="s">
        <v>287</v>
      </c>
      <c r="D43" s="603"/>
      <c r="E43" s="592">
        <f t="shared" si="0"/>
        <v>0</v>
      </c>
    </row>
    <row r="44" spans="1:5" ht="15" customHeight="1" x14ac:dyDescent="0.3">
      <c r="A44" s="530" t="s">
        <v>257</v>
      </c>
      <c r="B44" s="307" t="s">
        <v>283</v>
      </c>
      <c r="C44" s="298" t="s">
        <v>287</v>
      </c>
      <c r="D44" s="602"/>
      <c r="E44" s="590">
        <f t="shared" si="0"/>
        <v>0</v>
      </c>
    </row>
    <row r="45" spans="1:5" ht="28.8" x14ac:dyDescent="0.3">
      <c r="A45" s="531"/>
      <c r="B45" s="269" t="s">
        <v>280</v>
      </c>
      <c r="C45" s="109" t="s">
        <v>287</v>
      </c>
      <c r="D45" s="602"/>
      <c r="E45" s="591">
        <f t="shared" si="0"/>
        <v>0</v>
      </c>
    </row>
    <row r="46" spans="1:5" ht="28.8" x14ac:dyDescent="0.3">
      <c r="A46" s="531"/>
      <c r="B46" s="269" t="s">
        <v>281</v>
      </c>
      <c r="C46" s="109" t="s">
        <v>287</v>
      </c>
      <c r="D46" s="602"/>
      <c r="E46" s="591">
        <f t="shared" si="0"/>
        <v>0</v>
      </c>
    </row>
    <row r="47" spans="1:5" ht="43.8" thickBot="1" x14ac:dyDescent="0.35">
      <c r="A47" s="531"/>
      <c r="B47" s="269" t="s">
        <v>282</v>
      </c>
      <c r="C47" s="109" t="s">
        <v>287</v>
      </c>
      <c r="D47" s="602"/>
      <c r="E47" s="592">
        <f t="shared" si="0"/>
        <v>0</v>
      </c>
    </row>
    <row r="48" spans="1:5" x14ac:dyDescent="0.3">
      <c r="A48" s="275"/>
      <c r="B48" s="275" t="s">
        <v>284</v>
      </c>
      <c r="C48" s="298" t="s">
        <v>287</v>
      </c>
      <c r="D48" s="605"/>
      <c r="E48" s="590">
        <f t="shared" si="0"/>
        <v>0</v>
      </c>
    </row>
    <row r="49" spans="1:5" ht="28.8" x14ac:dyDescent="0.3">
      <c r="A49" s="531" t="s">
        <v>291</v>
      </c>
      <c r="B49" s="269" t="s">
        <v>280</v>
      </c>
      <c r="C49" s="109" t="s">
        <v>287</v>
      </c>
      <c r="D49" s="606"/>
      <c r="E49" s="591">
        <f t="shared" si="0"/>
        <v>0</v>
      </c>
    </row>
    <row r="50" spans="1:5" ht="28.8" x14ac:dyDescent="0.3">
      <c r="A50" s="531"/>
      <c r="B50" s="269" t="s">
        <v>285</v>
      </c>
      <c r="C50" s="109" t="s">
        <v>287</v>
      </c>
      <c r="D50" s="606"/>
      <c r="E50" s="591">
        <f t="shared" si="0"/>
        <v>0</v>
      </c>
    </row>
    <row r="51" spans="1:5" ht="15" thickBot="1" x14ac:dyDescent="0.35">
      <c r="A51" s="532"/>
      <c r="B51" s="276" t="s">
        <v>286</v>
      </c>
      <c r="C51" s="299" t="s">
        <v>287</v>
      </c>
      <c r="D51" s="607"/>
      <c r="E51" s="592">
        <f t="shared" si="0"/>
        <v>0</v>
      </c>
    </row>
    <row r="52" spans="1:5" x14ac:dyDescent="0.3">
      <c r="A52" s="275"/>
      <c r="B52" s="269" t="s">
        <v>284</v>
      </c>
      <c r="C52" s="109" t="s">
        <v>287</v>
      </c>
      <c r="D52" s="602"/>
      <c r="E52" s="590">
        <f t="shared" si="0"/>
        <v>0</v>
      </c>
    </row>
    <row r="53" spans="1:5" ht="28.8" x14ac:dyDescent="0.3">
      <c r="A53" s="531" t="s">
        <v>292</v>
      </c>
      <c r="B53" s="269" t="s">
        <v>280</v>
      </c>
      <c r="C53" s="109" t="s">
        <v>287</v>
      </c>
      <c r="D53" s="602"/>
      <c r="E53" s="591">
        <f t="shared" si="0"/>
        <v>0</v>
      </c>
    </row>
    <row r="54" spans="1:5" ht="28.8" x14ac:dyDescent="0.3">
      <c r="A54" s="531"/>
      <c r="B54" s="269" t="s">
        <v>285</v>
      </c>
      <c r="C54" s="109" t="s">
        <v>287</v>
      </c>
      <c r="D54" s="602"/>
      <c r="E54" s="591">
        <f t="shared" si="0"/>
        <v>0</v>
      </c>
    </row>
    <row r="55" spans="1:5" ht="15" thickBot="1" x14ac:dyDescent="0.35">
      <c r="A55" s="532"/>
      <c r="B55" s="276" t="s">
        <v>286</v>
      </c>
      <c r="C55" s="109" t="s">
        <v>287</v>
      </c>
      <c r="D55" s="602"/>
      <c r="E55" s="592">
        <f t="shared" si="0"/>
        <v>0</v>
      </c>
    </row>
    <row r="56" spans="1:5" ht="15" customHeight="1" thickBot="1" x14ac:dyDescent="0.35">
      <c r="A56" s="360" t="s">
        <v>93</v>
      </c>
      <c r="B56" s="361"/>
      <c r="C56" s="362" t="s">
        <v>4</v>
      </c>
      <c r="D56" s="608"/>
      <c r="E56" s="593">
        <f t="shared" si="0"/>
        <v>0</v>
      </c>
    </row>
    <row r="57" spans="1:5" ht="15" customHeight="1" x14ac:dyDescent="0.3">
      <c r="A57" s="539" t="s">
        <v>244</v>
      </c>
      <c r="B57" s="354" t="s">
        <v>245</v>
      </c>
      <c r="C57" s="215" t="s">
        <v>2</v>
      </c>
      <c r="D57" s="342"/>
      <c r="E57" s="591">
        <f t="shared" si="0"/>
        <v>0</v>
      </c>
    </row>
    <row r="58" spans="1:5" ht="15" customHeight="1" x14ac:dyDescent="0.3">
      <c r="A58" s="540"/>
      <c r="B58" s="309" t="s">
        <v>246</v>
      </c>
      <c r="C58" s="215" t="s">
        <v>2</v>
      </c>
      <c r="D58" s="342"/>
      <c r="E58" s="591">
        <f t="shared" si="0"/>
        <v>0</v>
      </c>
    </row>
    <row r="59" spans="1:5" ht="15" customHeight="1" x14ac:dyDescent="0.3">
      <c r="A59" s="540"/>
      <c r="B59" s="309" t="s">
        <v>247</v>
      </c>
      <c r="C59" s="215" t="s">
        <v>2</v>
      </c>
      <c r="D59" s="342"/>
      <c r="E59" s="591">
        <f t="shared" si="0"/>
        <v>0</v>
      </c>
    </row>
    <row r="60" spans="1:5" ht="15" customHeight="1" thickBot="1" x14ac:dyDescent="0.35">
      <c r="A60" s="541"/>
      <c r="B60" s="309" t="s">
        <v>248</v>
      </c>
      <c r="C60" s="215" t="s">
        <v>2</v>
      </c>
      <c r="D60" s="342"/>
      <c r="E60" s="591">
        <f t="shared" si="0"/>
        <v>0</v>
      </c>
    </row>
    <row r="61" spans="1:5" ht="15" customHeight="1" thickBot="1" x14ac:dyDescent="0.35">
      <c r="A61" s="360" t="s">
        <v>293</v>
      </c>
      <c r="B61" s="361"/>
      <c r="C61" s="362" t="s">
        <v>4</v>
      </c>
      <c r="D61" s="609"/>
      <c r="E61" s="593">
        <f t="shared" si="0"/>
        <v>0</v>
      </c>
    </row>
    <row r="62" spans="1:5" ht="15" customHeight="1" x14ac:dyDescent="0.3">
      <c r="A62" s="357" t="s">
        <v>255</v>
      </c>
      <c r="B62" s="268" t="s">
        <v>288</v>
      </c>
      <c r="C62" s="88" t="s">
        <v>4</v>
      </c>
      <c r="D62" s="610"/>
      <c r="E62" s="590">
        <f t="shared" si="0"/>
        <v>0</v>
      </c>
    </row>
    <row r="63" spans="1:5" ht="15" customHeight="1" thickBot="1" x14ac:dyDescent="0.35">
      <c r="A63" s="40" t="s">
        <v>256</v>
      </c>
      <c r="B63" s="267" t="s">
        <v>289</v>
      </c>
      <c r="C63" s="83" t="s">
        <v>4</v>
      </c>
      <c r="D63" s="339"/>
      <c r="E63" s="592">
        <f t="shared" si="0"/>
        <v>0</v>
      </c>
    </row>
    <row r="64" spans="1:5" ht="15" customHeight="1" thickBot="1" x14ac:dyDescent="0.35">
      <c r="A64" s="356" t="s">
        <v>237</v>
      </c>
      <c r="B64" s="301"/>
      <c r="C64" s="83" t="s">
        <v>4</v>
      </c>
      <c r="D64" s="611"/>
      <c r="E64" s="593">
        <f t="shared" si="0"/>
        <v>0</v>
      </c>
    </row>
    <row r="65" spans="1:4" x14ac:dyDescent="0.3">
      <c r="A65" s="56"/>
    </row>
    <row r="66" spans="1:4" x14ac:dyDescent="0.3">
      <c r="C66" s="44"/>
      <c r="D66" s="146"/>
    </row>
  </sheetData>
  <mergeCells count="15">
    <mergeCell ref="A1:E1"/>
    <mergeCell ref="A2:E2"/>
    <mergeCell ref="A57:A60"/>
    <mergeCell ref="A53:A55"/>
    <mergeCell ref="A49:A51"/>
    <mergeCell ref="A9:C9"/>
    <mergeCell ref="A40:A43"/>
    <mergeCell ref="A44:A47"/>
    <mergeCell ref="A11:A14"/>
    <mergeCell ref="A15:A18"/>
    <mergeCell ref="A22:A24"/>
    <mergeCell ref="A19:A21"/>
    <mergeCell ref="A25:A27"/>
    <mergeCell ref="A34:A36"/>
    <mergeCell ref="A3:E3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54" orientation="portrait" r:id="rId1"/>
  <headerFooter>
    <oddFooter>&amp;LGHT Normandie Centre&amp;C&amp;P/&amp;N&amp;RJuin 2025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59999389629810485"/>
    <pageSetUpPr fitToPage="1"/>
  </sheetPr>
  <dimension ref="A1:I16"/>
  <sheetViews>
    <sheetView view="pageBreakPreview" topLeftCell="B1" zoomScaleNormal="100" zoomScaleSheetLayoutView="100" workbookViewId="0">
      <selection activeCell="I10" sqref="I10"/>
    </sheetView>
  </sheetViews>
  <sheetFormatPr baseColWidth="10" defaultColWidth="11.44140625" defaultRowHeight="14.4" x14ac:dyDescent="0.3"/>
  <cols>
    <col min="1" max="1" width="38.33203125" style="44" customWidth="1"/>
    <col min="2" max="2" width="46.5546875" style="44" customWidth="1"/>
    <col min="3" max="3" width="15.33203125" style="8" customWidth="1"/>
    <col min="4" max="4" width="9.6640625" style="44" customWidth="1"/>
    <col min="5" max="6" width="10.6640625" style="44" customWidth="1"/>
    <col min="7" max="7" width="25.6640625" style="44" customWidth="1"/>
    <col min="8" max="8" width="36.6640625" style="8" customWidth="1"/>
    <col min="9" max="9" width="34.109375" style="44" customWidth="1"/>
    <col min="10" max="254" width="11.44140625" style="44"/>
    <col min="255" max="255" width="41.5546875" style="44" bestFit="1" customWidth="1"/>
    <col min="256" max="256" width="38.44140625" style="44" customWidth="1"/>
    <col min="257" max="257" width="14" style="44" customWidth="1"/>
    <col min="258" max="258" width="15.33203125" style="44" customWidth="1"/>
    <col min="259" max="259" width="13.6640625" style="44" customWidth="1"/>
    <col min="260" max="260" width="10.6640625" style="44" customWidth="1"/>
    <col min="261" max="261" width="8" style="44" bestFit="1" customWidth="1"/>
    <col min="262" max="510" width="11.44140625" style="44"/>
    <col min="511" max="511" width="41.5546875" style="44" bestFit="1" customWidth="1"/>
    <col min="512" max="512" width="38.44140625" style="44" customWidth="1"/>
    <col min="513" max="513" width="14" style="44" customWidth="1"/>
    <col min="514" max="514" width="15.33203125" style="44" customWidth="1"/>
    <col min="515" max="515" width="13.6640625" style="44" customWidth="1"/>
    <col min="516" max="516" width="10.6640625" style="44" customWidth="1"/>
    <col min="517" max="517" width="8" style="44" bestFit="1" customWidth="1"/>
    <col min="518" max="766" width="11.44140625" style="44"/>
    <col min="767" max="767" width="41.5546875" style="44" bestFit="1" customWidth="1"/>
    <col min="768" max="768" width="38.44140625" style="44" customWidth="1"/>
    <col min="769" max="769" width="14" style="44" customWidth="1"/>
    <col min="770" max="770" width="15.33203125" style="44" customWidth="1"/>
    <col min="771" max="771" width="13.6640625" style="44" customWidth="1"/>
    <col min="772" max="772" width="10.6640625" style="44" customWidth="1"/>
    <col min="773" max="773" width="8" style="44" bestFit="1" customWidth="1"/>
    <col min="774" max="1022" width="11.44140625" style="44"/>
    <col min="1023" max="1023" width="41.5546875" style="44" bestFit="1" customWidth="1"/>
    <col min="1024" max="1024" width="38.44140625" style="44" customWidth="1"/>
    <col min="1025" max="1025" width="14" style="44" customWidth="1"/>
    <col min="1026" max="1026" width="15.33203125" style="44" customWidth="1"/>
    <col min="1027" max="1027" width="13.6640625" style="44" customWidth="1"/>
    <col min="1028" max="1028" width="10.6640625" style="44" customWidth="1"/>
    <col min="1029" max="1029" width="8" style="44" bestFit="1" customWidth="1"/>
    <col min="1030" max="1278" width="11.44140625" style="44"/>
    <col min="1279" max="1279" width="41.5546875" style="44" bestFit="1" customWidth="1"/>
    <col min="1280" max="1280" width="38.44140625" style="44" customWidth="1"/>
    <col min="1281" max="1281" width="14" style="44" customWidth="1"/>
    <col min="1282" max="1282" width="15.33203125" style="44" customWidth="1"/>
    <col min="1283" max="1283" width="13.6640625" style="44" customWidth="1"/>
    <col min="1284" max="1284" width="10.6640625" style="44" customWidth="1"/>
    <col min="1285" max="1285" width="8" style="44" bestFit="1" customWidth="1"/>
    <col min="1286" max="1534" width="11.44140625" style="44"/>
    <col min="1535" max="1535" width="41.5546875" style="44" bestFit="1" customWidth="1"/>
    <col min="1536" max="1536" width="38.44140625" style="44" customWidth="1"/>
    <col min="1537" max="1537" width="14" style="44" customWidth="1"/>
    <col min="1538" max="1538" width="15.33203125" style="44" customWidth="1"/>
    <col min="1539" max="1539" width="13.6640625" style="44" customWidth="1"/>
    <col min="1540" max="1540" width="10.6640625" style="44" customWidth="1"/>
    <col min="1541" max="1541" width="8" style="44" bestFit="1" customWidth="1"/>
    <col min="1542" max="1790" width="11.44140625" style="44"/>
    <col min="1791" max="1791" width="41.5546875" style="44" bestFit="1" customWidth="1"/>
    <col min="1792" max="1792" width="38.44140625" style="44" customWidth="1"/>
    <col min="1793" max="1793" width="14" style="44" customWidth="1"/>
    <col min="1794" max="1794" width="15.33203125" style="44" customWidth="1"/>
    <col min="1795" max="1795" width="13.6640625" style="44" customWidth="1"/>
    <col min="1796" max="1796" width="10.6640625" style="44" customWidth="1"/>
    <col min="1797" max="1797" width="8" style="44" bestFit="1" customWidth="1"/>
    <col min="1798" max="2046" width="11.44140625" style="44"/>
    <col min="2047" max="2047" width="41.5546875" style="44" bestFit="1" customWidth="1"/>
    <col min="2048" max="2048" width="38.44140625" style="44" customWidth="1"/>
    <col min="2049" max="2049" width="14" style="44" customWidth="1"/>
    <col min="2050" max="2050" width="15.33203125" style="44" customWidth="1"/>
    <col min="2051" max="2051" width="13.6640625" style="44" customWidth="1"/>
    <col min="2052" max="2052" width="10.6640625" style="44" customWidth="1"/>
    <col min="2053" max="2053" width="8" style="44" bestFit="1" customWidth="1"/>
    <col min="2054" max="2302" width="11.44140625" style="44"/>
    <col min="2303" max="2303" width="41.5546875" style="44" bestFit="1" customWidth="1"/>
    <col min="2304" max="2304" width="38.44140625" style="44" customWidth="1"/>
    <col min="2305" max="2305" width="14" style="44" customWidth="1"/>
    <col min="2306" max="2306" width="15.33203125" style="44" customWidth="1"/>
    <col min="2307" max="2307" width="13.6640625" style="44" customWidth="1"/>
    <col min="2308" max="2308" width="10.6640625" style="44" customWidth="1"/>
    <col min="2309" max="2309" width="8" style="44" bestFit="1" customWidth="1"/>
    <col min="2310" max="2558" width="11.44140625" style="44"/>
    <col min="2559" max="2559" width="41.5546875" style="44" bestFit="1" customWidth="1"/>
    <col min="2560" max="2560" width="38.44140625" style="44" customWidth="1"/>
    <col min="2561" max="2561" width="14" style="44" customWidth="1"/>
    <col min="2562" max="2562" width="15.33203125" style="44" customWidth="1"/>
    <col min="2563" max="2563" width="13.6640625" style="44" customWidth="1"/>
    <col min="2564" max="2564" width="10.6640625" style="44" customWidth="1"/>
    <col min="2565" max="2565" width="8" style="44" bestFit="1" customWidth="1"/>
    <col min="2566" max="2814" width="11.44140625" style="44"/>
    <col min="2815" max="2815" width="41.5546875" style="44" bestFit="1" customWidth="1"/>
    <col min="2816" max="2816" width="38.44140625" style="44" customWidth="1"/>
    <col min="2817" max="2817" width="14" style="44" customWidth="1"/>
    <col min="2818" max="2818" width="15.33203125" style="44" customWidth="1"/>
    <col min="2819" max="2819" width="13.6640625" style="44" customWidth="1"/>
    <col min="2820" max="2820" width="10.6640625" style="44" customWidth="1"/>
    <col min="2821" max="2821" width="8" style="44" bestFit="1" customWidth="1"/>
    <col min="2822" max="3070" width="11.44140625" style="44"/>
    <col min="3071" max="3071" width="41.5546875" style="44" bestFit="1" customWidth="1"/>
    <col min="3072" max="3072" width="38.44140625" style="44" customWidth="1"/>
    <col min="3073" max="3073" width="14" style="44" customWidth="1"/>
    <col min="3074" max="3074" width="15.33203125" style="44" customWidth="1"/>
    <col min="3075" max="3075" width="13.6640625" style="44" customWidth="1"/>
    <col min="3076" max="3076" width="10.6640625" style="44" customWidth="1"/>
    <col min="3077" max="3077" width="8" style="44" bestFit="1" customWidth="1"/>
    <col min="3078" max="3326" width="11.44140625" style="44"/>
    <col min="3327" max="3327" width="41.5546875" style="44" bestFit="1" customWidth="1"/>
    <col min="3328" max="3328" width="38.44140625" style="44" customWidth="1"/>
    <col min="3329" max="3329" width="14" style="44" customWidth="1"/>
    <col min="3330" max="3330" width="15.33203125" style="44" customWidth="1"/>
    <col min="3331" max="3331" width="13.6640625" style="44" customWidth="1"/>
    <col min="3332" max="3332" width="10.6640625" style="44" customWidth="1"/>
    <col min="3333" max="3333" width="8" style="44" bestFit="1" customWidth="1"/>
    <col min="3334" max="3582" width="11.44140625" style="44"/>
    <col min="3583" max="3583" width="41.5546875" style="44" bestFit="1" customWidth="1"/>
    <col min="3584" max="3584" width="38.44140625" style="44" customWidth="1"/>
    <col min="3585" max="3585" width="14" style="44" customWidth="1"/>
    <col min="3586" max="3586" width="15.33203125" style="44" customWidth="1"/>
    <col min="3587" max="3587" width="13.6640625" style="44" customWidth="1"/>
    <col min="3588" max="3588" width="10.6640625" style="44" customWidth="1"/>
    <col min="3589" max="3589" width="8" style="44" bestFit="1" customWidth="1"/>
    <col min="3590" max="3838" width="11.44140625" style="44"/>
    <col min="3839" max="3839" width="41.5546875" style="44" bestFit="1" customWidth="1"/>
    <col min="3840" max="3840" width="38.44140625" style="44" customWidth="1"/>
    <col min="3841" max="3841" width="14" style="44" customWidth="1"/>
    <col min="3842" max="3842" width="15.33203125" style="44" customWidth="1"/>
    <col min="3843" max="3843" width="13.6640625" style="44" customWidth="1"/>
    <col min="3844" max="3844" width="10.6640625" style="44" customWidth="1"/>
    <col min="3845" max="3845" width="8" style="44" bestFit="1" customWidth="1"/>
    <col min="3846" max="4094" width="11.44140625" style="44"/>
    <col min="4095" max="4095" width="41.5546875" style="44" bestFit="1" customWidth="1"/>
    <col min="4096" max="4096" width="38.44140625" style="44" customWidth="1"/>
    <col min="4097" max="4097" width="14" style="44" customWidth="1"/>
    <col min="4098" max="4098" width="15.33203125" style="44" customWidth="1"/>
    <col min="4099" max="4099" width="13.6640625" style="44" customWidth="1"/>
    <col min="4100" max="4100" width="10.6640625" style="44" customWidth="1"/>
    <col min="4101" max="4101" width="8" style="44" bestFit="1" customWidth="1"/>
    <col min="4102" max="4350" width="11.44140625" style="44"/>
    <col min="4351" max="4351" width="41.5546875" style="44" bestFit="1" customWidth="1"/>
    <col min="4352" max="4352" width="38.44140625" style="44" customWidth="1"/>
    <col min="4353" max="4353" width="14" style="44" customWidth="1"/>
    <col min="4354" max="4354" width="15.33203125" style="44" customWidth="1"/>
    <col min="4355" max="4355" width="13.6640625" style="44" customWidth="1"/>
    <col min="4356" max="4356" width="10.6640625" style="44" customWidth="1"/>
    <col min="4357" max="4357" width="8" style="44" bestFit="1" customWidth="1"/>
    <col min="4358" max="4606" width="11.44140625" style="44"/>
    <col min="4607" max="4607" width="41.5546875" style="44" bestFit="1" customWidth="1"/>
    <col min="4608" max="4608" width="38.44140625" style="44" customWidth="1"/>
    <col min="4609" max="4609" width="14" style="44" customWidth="1"/>
    <col min="4610" max="4610" width="15.33203125" style="44" customWidth="1"/>
    <col min="4611" max="4611" width="13.6640625" style="44" customWidth="1"/>
    <col min="4612" max="4612" width="10.6640625" style="44" customWidth="1"/>
    <col min="4613" max="4613" width="8" style="44" bestFit="1" customWidth="1"/>
    <col min="4614" max="4862" width="11.44140625" style="44"/>
    <col min="4863" max="4863" width="41.5546875" style="44" bestFit="1" customWidth="1"/>
    <col min="4864" max="4864" width="38.44140625" style="44" customWidth="1"/>
    <col min="4865" max="4865" width="14" style="44" customWidth="1"/>
    <col min="4866" max="4866" width="15.33203125" style="44" customWidth="1"/>
    <col min="4867" max="4867" width="13.6640625" style="44" customWidth="1"/>
    <col min="4868" max="4868" width="10.6640625" style="44" customWidth="1"/>
    <col min="4869" max="4869" width="8" style="44" bestFit="1" customWidth="1"/>
    <col min="4870" max="5118" width="11.44140625" style="44"/>
    <col min="5119" max="5119" width="41.5546875" style="44" bestFit="1" customWidth="1"/>
    <col min="5120" max="5120" width="38.44140625" style="44" customWidth="1"/>
    <col min="5121" max="5121" width="14" style="44" customWidth="1"/>
    <col min="5122" max="5122" width="15.33203125" style="44" customWidth="1"/>
    <col min="5123" max="5123" width="13.6640625" style="44" customWidth="1"/>
    <col min="5124" max="5124" width="10.6640625" style="44" customWidth="1"/>
    <col min="5125" max="5125" width="8" style="44" bestFit="1" customWidth="1"/>
    <col min="5126" max="5374" width="11.44140625" style="44"/>
    <col min="5375" max="5375" width="41.5546875" style="44" bestFit="1" customWidth="1"/>
    <col min="5376" max="5376" width="38.44140625" style="44" customWidth="1"/>
    <col min="5377" max="5377" width="14" style="44" customWidth="1"/>
    <col min="5378" max="5378" width="15.33203125" style="44" customWidth="1"/>
    <col min="5379" max="5379" width="13.6640625" style="44" customWidth="1"/>
    <col min="5380" max="5380" width="10.6640625" style="44" customWidth="1"/>
    <col min="5381" max="5381" width="8" style="44" bestFit="1" customWidth="1"/>
    <col min="5382" max="5630" width="11.44140625" style="44"/>
    <col min="5631" max="5631" width="41.5546875" style="44" bestFit="1" customWidth="1"/>
    <col min="5632" max="5632" width="38.44140625" style="44" customWidth="1"/>
    <col min="5633" max="5633" width="14" style="44" customWidth="1"/>
    <col min="5634" max="5634" width="15.33203125" style="44" customWidth="1"/>
    <col min="5635" max="5635" width="13.6640625" style="44" customWidth="1"/>
    <col min="5636" max="5636" width="10.6640625" style="44" customWidth="1"/>
    <col min="5637" max="5637" width="8" style="44" bestFit="1" customWidth="1"/>
    <col min="5638" max="5886" width="11.44140625" style="44"/>
    <col min="5887" max="5887" width="41.5546875" style="44" bestFit="1" customWidth="1"/>
    <col min="5888" max="5888" width="38.44140625" style="44" customWidth="1"/>
    <col min="5889" max="5889" width="14" style="44" customWidth="1"/>
    <col min="5890" max="5890" width="15.33203125" style="44" customWidth="1"/>
    <col min="5891" max="5891" width="13.6640625" style="44" customWidth="1"/>
    <col min="5892" max="5892" width="10.6640625" style="44" customWidth="1"/>
    <col min="5893" max="5893" width="8" style="44" bestFit="1" customWidth="1"/>
    <col min="5894" max="6142" width="11.44140625" style="44"/>
    <col min="6143" max="6143" width="41.5546875" style="44" bestFit="1" customWidth="1"/>
    <col min="6144" max="6144" width="38.44140625" style="44" customWidth="1"/>
    <col min="6145" max="6145" width="14" style="44" customWidth="1"/>
    <col min="6146" max="6146" width="15.33203125" style="44" customWidth="1"/>
    <col min="6147" max="6147" width="13.6640625" style="44" customWidth="1"/>
    <col min="6148" max="6148" width="10.6640625" style="44" customWidth="1"/>
    <col min="6149" max="6149" width="8" style="44" bestFit="1" customWidth="1"/>
    <col min="6150" max="6398" width="11.44140625" style="44"/>
    <col min="6399" max="6399" width="41.5546875" style="44" bestFit="1" customWidth="1"/>
    <col min="6400" max="6400" width="38.44140625" style="44" customWidth="1"/>
    <col min="6401" max="6401" width="14" style="44" customWidth="1"/>
    <col min="6402" max="6402" width="15.33203125" style="44" customWidth="1"/>
    <col min="6403" max="6403" width="13.6640625" style="44" customWidth="1"/>
    <col min="6404" max="6404" width="10.6640625" style="44" customWidth="1"/>
    <col min="6405" max="6405" width="8" style="44" bestFit="1" customWidth="1"/>
    <col min="6406" max="6654" width="11.44140625" style="44"/>
    <col min="6655" max="6655" width="41.5546875" style="44" bestFit="1" customWidth="1"/>
    <col min="6656" max="6656" width="38.44140625" style="44" customWidth="1"/>
    <col min="6657" max="6657" width="14" style="44" customWidth="1"/>
    <col min="6658" max="6658" width="15.33203125" style="44" customWidth="1"/>
    <col min="6659" max="6659" width="13.6640625" style="44" customWidth="1"/>
    <col min="6660" max="6660" width="10.6640625" style="44" customWidth="1"/>
    <col min="6661" max="6661" width="8" style="44" bestFit="1" customWidth="1"/>
    <col min="6662" max="6910" width="11.44140625" style="44"/>
    <col min="6911" max="6911" width="41.5546875" style="44" bestFit="1" customWidth="1"/>
    <col min="6912" max="6912" width="38.44140625" style="44" customWidth="1"/>
    <col min="6913" max="6913" width="14" style="44" customWidth="1"/>
    <col min="6914" max="6914" width="15.33203125" style="44" customWidth="1"/>
    <col min="6915" max="6915" width="13.6640625" style="44" customWidth="1"/>
    <col min="6916" max="6916" width="10.6640625" style="44" customWidth="1"/>
    <col min="6917" max="6917" width="8" style="44" bestFit="1" customWidth="1"/>
    <col min="6918" max="7166" width="11.44140625" style="44"/>
    <col min="7167" max="7167" width="41.5546875" style="44" bestFit="1" customWidth="1"/>
    <col min="7168" max="7168" width="38.44140625" style="44" customWidth="1"/>
    <col min="7169" max="7169" width="14" style="44" customWidth="1"/>
    <col min="7170" max="7170" width="15.33203125" style="44" customWidth="1"/>
    <col min="7171" max="7171" width="13.6640625" style="44" customWidth="1"/>
    <col min="7172" max="7172" width="10.6640625" style="44" customWidth="1"/>
    <col min="7173" max="7173" width="8" style="44" bestFit="1" customWidth="1"/>
    <col min="7174" max="7422" width="11.44140625" style="44"/>
    <col min="7423" max="7423" width="41.5546875" style="44" bestFit="1" customWidth="1"/>
    <col min="7424" max="7424" width="38.44140625" style="44" customWidth="1"/>
    <col min="7425" max="7425" width="14" style="44" customWidth="1"/>
    <col min="7426" max="7426" width="15.33203125" style="44" customWidth="1"/>
    <col min="7427" max="7427" width="13.6640625" style="44" customWidth="1"/>
    <col min="7428" max="7428" width="10.6640625" style="44" customWidth="1"/>
    <col min="7429" max="7429" width="8" style="44" bestFit="1" customWidth="1"/>
    <col min="7430" max="7678" width="11.44140625" style="44"/>
    <col min="7679" max="7679" width="41.5546875" style="44" bestFit="1" customWidth="1"/>
    <col min="7680" max="7680" width="38.44140625" style="44" customWidth="1"/>
    <col min="7681" max="7681" width="14" style="44" customWidth="1"/>
    <col min="7682" max="7682" width="15.33203125" style="44" customWidth="1"/>
    <col min="7683" max="7683" width="13.6640625" style="44" customWidth="1"/>
    <col min="7684" max="7684" width="10.6640625" style="44" customWidth="1"/>
    <col min="7685" max="7685" width="8" style="44" bestFit="1" customWidth="1"/>
    <col min="7686" max="7934" width="11.44140625" style="44"/>
    <col min="7935" max="7935" width="41.5546875" style="44" bestFit="1" customWidth="1"/>
    <col min="7936" max="7936" width="38.44140625" style="44" customWidth="1"/>
    <col min="7937" max="7937" width="14" style="44" customWidth="1"/>
    <col min="7938" max="7938" width="15.33203125" style="44" customWidth="1"/>
    <col min="7939" max="7939" width="13.6640625" style="44" customWidth="1"/>
    <col min="7940" max="7940" width="10.6640625" style="44" customWidth="1"/>
    <col min="7941" max="7941" width="8" style="44" bestFit="1" customWidth="1"/>
    <col min="7942" max="8190" width="11.44140625" style="44"/>
    <col min="8191" max="8191" width="41.5546875" style="44" bestFit="1" customWidth="1"/>
    <col min="8192" max="8192" width="38.44140625" style="44" customWidth="1"/>
    <col min="8193" max="8193" width="14" style="44" customWidth="1"/>
    <col min="8194" max="8194" width="15.33203125" style="44" customWidth="1"/>
    <col min="8195" max="8195" width="13.6640625" style="44" customWidth="1"/>
    <col min="8196" max="8196" width="10.6640625" style="44" customWidth="1"/>
    <col min="8197" max="8197" width="8" style="44" bestFit="1" customWidth="1"/>
    <col min="8198" max="8446" width="11.44140625" style="44"/>
    <col min="8447" max="8447" width="41.5546875" style="44" bestFit="1" customWidth="1"/>
    <col min="8448" max="8448" width="38.44140625" style="44" customWidth="1"/>
    <col min="8449" max="8449" width="14" style="44" customWidth="1"/>
    <col min="8450" max="8450" width="15.33203125" style="44" customWidth="1"/>
    <col min="8451" max="8451" width="13.6640625" style="44" customWidth="1"/>
    <col min="8452" max="8452" width="10.6640625" style="44" customWidth="1"/>
    <col min="8453" max="8453" width="8" style="44" bestFit="1" customWidth="1"/>
    <col min="8454" max="8702" width="11.44140625" style="44"/>
    <col min="8703" max="8703" width="41.5546875" style="44" bestFit="1" customWidth="1"/>
    <col min="8704" max="8704" width="38.44140625" style="44" customWidth="1"/>
    <col min="8705" max="8705" width="14" style="44" customWidth="1"/>
    <col min="8706" max="8706" width="15.33203125" style="44" customWidth="1"/>
    <col min="8707" max="8707" width="13.6640625" style="44" customWidth="1"/>
    <col min="8708" max="8708" width="10.6640625" style="44" customWidth="1"/>
    <col min="8709" max="8709" width="8" style="44" bestFit="1" customWidth="1"/>
    <col min="8710" max="8958" width="11.44140625" style="44"/>
    <col min="8959" max="8959" width="41.5546875" style="44" bestFit="1" customWidth="1"/>
    <col min="8960" max="8960" width="38.44140625" style="44" customWidth="1"/>
    <col min="8961" max="8961" width="14" style="44" customWidth="1"/>
    <col min="8962" max="8962" width="15.33203125" style="44" customWidth="1"/>
    <col min="8963" max="8963" width="13.6640625" style="44" customWidth="1"/>
    <col min="8964" max="8964" width="10.6640625" style="44" customWidth="1"/>
    <col min="8965" max="8965" width="8" style="44" bestFit="1" customWidth="1"/>
    <col min="8966" max="9214" width="11.44140625" style="44"/>
    <col min="9215" max="9215" width="41.5546875" style="44" bestFit="1" customWidth="1"/>
    <col min="9216" max="9216" width="38.44140625" style="44" customWidth="1"/>
    <col min="9217" max="9217" width="14" style="44" customWidth="1"/>
    <col min="9218" max="9218" width="15.33203125" style="44" customWidth="1"/>
    <col min="9219" max="9219" width="13.6640625" style="44" customWidth="1"/>
    <col min="9220" max="9220" width="10.6640625" style="44" customWidth="1"/>
    <col min="9221" max="9221" width="8" style="44" bestFit="1" customWidth="1"/>
    <col min="9222" max="9470" width="11.44140625" style="44"/>
    <col min="9471" max="9471" width="41.5546875" style="44" bestFit="1" customWidth="1"/>
    <col min="9472" max="9472" width="38.44140625" style="44" customWidth="1"/>
    <col min="9473" max="9473" width="14" style="44" customWidth="1"/>
    <col min="9474" max="9474" width="15.33203125" style="44" customWidth="1"/>
    <col min="9475" max="9475" width="13.6640625" style="44" customWidth="1"/>
    <col min="9476" max="9476" width="10.6640625" style="44" customWidth="1"/>
    <col min="9477" max="9477" width="8" style="44" bestFit="1" customWidth="1"/>
    <col min="9478" max="9726" width="11.44140625" style="44"/>
    <col min="9727" max="9727" width="41.5546875" style="44" bestFit="1" customWidth="1"/>
    <col min="9728" max="9728" width="38.44140625" style="44" customWidth="1"/>
    <col min="9729" max="9729" width="14" style="44" customWidth="1"/>
    <col min="9730" max="9730" width="15.33203125" style="44" customWidth="1"/>
    <col min="9731" max="9731" width="13.6640625" style="44" customWidth="1"/>
    <col min="9732" max="9732" width="10.6640625" style="44" customWidth="1"/>
    <col min="9733" max="9733" width="8" style="44" bestFit="1" customWidth="1"/>
    <col min="9734" max="9982" width="11.44140625" style="44"/>
    <col min="9983" max="9983" width="41.5546875" style="44" bestFit="1" customWidth="1"/>
    <col min="9984" max="9984" width="38.44140625" style="44" customWidth="1"/>
    <col min="9985" max="9985" width="14" style="44" customWidth="1"/>
    <col min="9986" max="9986" width="15.33203125" style="44" customWidth="1"/>
    <col min="9987" max="9987" width="13.6640625" style="44" customWidth="1"/>
    <col min="9988" max="9988" width="10.6640625" style="44" customWidth="1"/>
    <col min="9989" max="9989" width="8" style="44" bestFit="1" customWidth="1"/>
    <col min="9990" max="10238" width="11.44140625" style="44"/>
    <col min="10239" max="10239" width="41.5546875" style="44" bestFit="1" customWidth="1"/>
    <col min="10240" max="10240" width="38.44140625" style="44" customWidth="1"/>
    <col min="10241" max="10241" width="14" style="44" customWidth="1"/>
    <col min="10242" max="10242" width="15.33203125" style="44" customWidth="1"/>
    <col min="10243" max="10243" width="13.6640625" style="44" customWidth="1"/>
    <col min="10244" max="10244" width="10.6640625" style="44" customWidth="1"/>
    <col min="10245" max="10245" width="8" style="44" bestFit="1" customWidth="1"/>
    <col min="10246" max="10494" width="11.44140625" style="44"/>
    <col min="10495" max="10495" width="41.5546875" style="44" bestFit="1" customWidth="1"/>
    <col min="10496" max="10496" width="38.44140625" style="44" customWidth="1"/>
    <col min="10497" max="10497" width="14" style="44" customWidth="1"/>
    <col min="10498" max="10498" width="15.33203125" style="44" customWidth="1"/>
    <col min="10499" max="10499" width="13.6640625" style="44" customWidth="1"/>
    <col min="10500" max="10500" width="10.6640625" style="44" customWidth="1"/>
    <col min="10501" max="10501" width="8" style="44" bestFit="1" customWidth="1"/>
    <col min="10502" max="10750" width="11.44140625" style="44"/>
    <col min="10751" max="10751" width="41.5546875" style="44" bestFit="1" customWidth="1"/>
    <col min="10752" max="10752" width="38.44140625" style="44" customWidth="1"/>
    <col min="10753" max="10753" width="14" style="44" customWidth="1"/>
    <col min="10754" max="10754" width="15.33203125" style="44" customWidth="1"/>
    <col min="10755" max="10755" width="13.6640625" style="44" customWidth="1"/>
    <col min="10756" max="10756" width="10.6640625" style="44" customWidth="1"/>
    <col min="10757" max="10757" width="8" style="44" bestFit="1" customWidth="1"/>
    <col min="10758" max="11006" width="11.44140625" style="44"/>
    <col min="11007" max="11007" width="41.5546875" style="44" bestFit="1" customWidth="1"/>
    <col min="11008" max="11008" width="38.44140625" style="44" customWidth="1"/>
    <col min="11009" max="11009" width="14" style="44" customWidth="1"/>
    <col min="11010" max="11010" width="15.33203125" style="44" customWidth="1"/>
    <col min="11011" max="11011" width="13.6640625" style="44" customWidth="1"/>
    <col min="11012" max="11012" width="10.6640625" style="44" customWidth="1"/>
    <col min="11013" max="11013" width="8" style="44" bestFit="1" customWidth="1"/>
    <col min="11014" max="11262" width="11.44140625" style="44"/>
    <col min="11263" max="11263" width="41.5546875" style="44" bestFit="1" customWidth="1"/>
    <col min="11264" max="11264" width="38.44140625" style="44" customWidth="1"/>
    <col min="11265" max="11265" width="14" style="44" customWidth="1"/>
    <col min="11266" max="11266" width="15.33203125" style="44" customWidth="1"/>
    <col min="11267" max="11267" width="13.6640625" style="44" customWidth="1"/>
    <col min="11268" max="11268" width="10.6640625" style="44" customWidth="1"/>
    <col min="11269" max="11269" width="8" style="44" bestFit="1" customWidth="1"/>
    <col min="11270" max="11518" width="11.44140625" style="44"/>
    <col min="11519" max="11519" width="41.5546875" style="44" bestFit="1" customWidth="1"/>
    <col min="11520" max="11520" width="38.44140625" style="44" customWidth="1"/>
    <col min="11521" max="11521" width="14" style="44" customWidth="1"/>
    <col min="11522" max="11522" width="15.33203125" style="44" customWidth="1"/>
    <col min="11523" max="11523" width="13.6640625" style="44" customWidth="1"/>
    <col min="11524" max="11524" width="10.6640625" style="44" customWidth="1"/>
    <col min="11525" max="11525" width="8" style="44" bestFit="1" customWidth="1"/>
    <col min="11526" max="11774" width="11.44140625" style="44"/>
    <col min="11775" max="11775" width="41.5546875" style="44" bestFit="1" customWidth="1"/>
    <col min="11776" max="11776" width="38.44140625" style="44" customWidth="1"/>
    <col min="11777" max="11777" width="14" style="44" customWidth="1"/>
    <col min="11778" max="11778" width="15.33203125" style="44" customWidth="1"/>
    <col min="11779" max="11779" width="13.6640625" style="44" customWidth="1"/>
    <col min="11780" max="11780" width="10.6640625" style="44" customWidth="1"/>
    <col min="11781" max="11781" width="8" style="44" bestFit="1" customWidth="1"/>
    <col min="11782" max="12030" width="11.44140625" style="44"/>
    <col min="12031" max="12031" width="41.5546875" style="44" bestFit="1" customWidth="1"/>
    <col min="12032" max="12032" width="38.44140625" style="44" customWidth="1"/>
    <col min="12033" max="12033" width="14" style="44" customWidth="1"/>
    <col min="12034" max="12034" width="15.33203125" style="44" customWidth="1"/>
    <col min="12035" max="12035" width="13.6640625" style="44" customWidth="1"/>
    <col min="12036" max="12036" width="10.6640625" style="44" customWidth="1"/>
    <col min="12037" max="12037" width="8" style="44" bestFit="1" customWidth="1"/>
    <col min="12038" max="12286" width="11.44140625" style="44"/>
    <col min="12287" max="12287" width="41.5546875" style="44" bestFit="1" customWidth="1"/>
    <col min="12288" max="12288" width="38.44140625" style="44" customWidth="1"/>
    <col min="12289" max="12289" width="14" style="44" customWidth="1"/>
    <col min="12290" max="12290" width="15.33203125" style="44" customWidth="1"/>
    <col min="12291" max="12291" width="13.6640625" style="44" customWidth="1"/>
    <col min="12292" max="12292" width="10.6640625" style="44" customWidth="1"/>
    <col min="12293" max="12293" width="8" style="44" bestFit="1" customWidth="1"/>
    <col min="12294" max="12542" width="11.44140625" style="44"/>
    <col min="12543" max="12543" width="41.5546875" style="44" bestFit="1" customWidth="1"/>
    <col min="12544" max="12544" width="38.44140625" style="44" customWidth="1"/>
    <col min="12545" max="12545" width="14" style="44" customWidth="1"/>
    <col min="12546" max="12546" width="15.33203125" style="44" customWidth="1"/>
    <col min="12547" max="12547" width="13.6640625" style="44" customWidth="1"/>
    <col min="12548" max="12548" width="10.6640625" style="44" customWidth="1"/>
    <col min="12549" max="12549" width="8" style="44" bestFit="1" customWidth="1"/>
    <col min="12550" max="12798" width="11.44140625" style="44"/>
    <col min="12799" max="12799" width="41.5546875" style="44" bestFit="1" customWidth="1"/>
    <col min="12800" max="12800" width="38.44140625" style="44" customWidth="1"/>
    <col min="12801" max="12801" width="14" style="44" customWidth="1"/>
    <col min="12802" max="12802" width="15.33203125" style="44" customWidth="1"/>
    <col min="12803" max="12803" width="13.6640625" style="44" customWidth="1"/>
    <col min="12804" max="12804" width="10.6640625" style="44" customWidth="1"/>
    <col min="12805" max="12805" width="8" style="44" bestFit="1" customWidth="1"/>
    <col min="12806" max="13054" width="11.44140625" style="44"/>
    <col min="13055" max="13055" width="41.5546875" style="44" bestFit="1" customWidth="1"/>
    <col min="13056" max="13056" width="38.44140625" style="44" customWidth="1"/>
    <col min="13057" max="13057" width="14" style="44" customWidth="1"/>
    <col min="13058" max="13058" width="15.33203125" style="44" customWidth="1"/>
    <col min="13059" max="13059" width="13.6640625" style="44" customWidth="1"/>
    <col min="13060" max="13060" width="10.6640625" style="44" customWidth="1"/>
    <col min="13061" max="13061" width="8" style="44" bestFit="1" customWidth="1"/>
    <col min="13062" max="13310" width="11.44140625" style="44"/>
    <col min="13311" max="13311" width="41.5546875" style="44" bestFit="1" customWidth="1"/>
    <col min="13312" max="13312" width="38.44140625" style="44" customWidth="1"/>
    <col min="13313" max="13313" width="14" style="44" customWidth="1"/>
    <col min="13314" max="13314" width="15.33203125" style="44" customWidth="1"/>
    <col min="13315" max="13315" width="13.6640625" style="44" customWidth="1"/>
    <col min="13316" max="13316" width="10.6640625" style="44" customWidth="1"/>
    <col min="13317" max="13317" width="8" style="44" bestFit="1" customWidth="1"/>
    <col min="13318" max="13566" width="11.44140625" style="44"/>
    <col min="13567" max="13567" width="41.5546875" style="44" bestFit="1" customWidth="1"/>
    <col min="13568" max="13568" width="38.44140625" style="44" customWidth="1"/>
    <col min="13569" max="13569" width="14" style="44" customWidth="1"/>
    <col min="13570" max="13570" width="15.33203125" style="44" customWidth="1"/>
    <col min="13571" max="13571" width="13.6640625" style="44" customWidth="1"/>
    <col min="13572" max="13572" width="10.6640625" style="44" customWidth="1"/>
    <col min="13573" max="13573" width="8" style="44" bestFit="1" customWidth="1"/>
    <col min="13574" max="13822" width="11.44140625" style="44"/>
    <col min="13823" max="13823" width="41.5546875" style="44" bestFit="1" customWidth="1"/>
    <col min="13824" max="13824" width="38.44140625" style="44" customWidth="1"/>
    <col min="13825" max="13825" width="14" style="44" customWidth="1"/>
    <col min="13826" max="13826" width="15.33203125" style="44" customWidth="1"/>
    <col min="13827" max="13827" width="13.6640625" style="44" customWidth="1"/>
    <col min="13828" max="13828" width="10.6640625" style="44" customWidth="1"/>
    <col min="13829" max="13829" width="8" style="44" bestFit="1" customWidth="1"/>
    <col min="13830" max="14078" width="11.44140625" style="44"/>
    <col min="14079" max="14079" width="41.5546875" style="44" bestFit="1" customWidth="1"/>
    <col min="14080" max="14080" width="38.44140625" style="44" customWidth="1"/>
    <col min="14081" max="14081" width="14" style="44" customWidth="1"/>
    <col min="14082" max="14082" width="15.33203125" style="44" customWidth="1"/>
    <col min="14083" max="14083" width="13.6640625" style="44" customWidth="1"/>
    <col min="14084" max="14084" width="10.6640625" style="44" customWidth="1"/>
    <col min="14085" max="14085" width="8" style="44" bestFit="1" customWidth="1"/>
    <col min="14086" max="14334" width="11.44140625" style="44"/>
    <col min="14335" max="14335" width="41.5546875" style="44" bestFit="1" customWidth="1"/>
    <col min="14336" max="14336" width="38.44140625" style="44" customWidth="1"/>
    <col min="14337" max="14337" width="14" style="44" customWidth="1"/>
    <col min="14338" max="14338" width="15.33203125" style="44" customWidth="1"/>
    <col min="14339" max="14339" width="13.6640625" style="44" customWidth="1"/>
    <col min="14340" max="14340" width="10.6640625" style="44" customWidth="1"/>
    <col min="14341" max="14341" width="8" style="44" bestFit="1" customWidth="1"/>
    <col min="14342" max="14590" width="11.44140625" style="44"/>
    <col min="14591" max="14591" width="41.5546875" style="44" bestFit="1" customWidth="1"/>
    <col min="14592" max="14592" width="38.44140625" style="44" customWidth="1"/>
    <col min="14593" max="14593" width="14" style="44" customWidth="1"/>
    <col min="14594" max="14594" width="15.33203125" style="44" customWidth="1"/>
    <col min="14595" max="14595" width="13.6640625" style="44" customWidth="1"/>
    <col min="14596" max="14596" width="10.6640625" style="44" customWidth="1"/>
    <col min="14597" max="14597" width="8" style="44" bestFit="1" customWidth="1"/>
    <col min="14598" max="14846" width="11.44140625" style="44"/>
    <col min="14847" max="14847" width="41.5546875" style="44" bestFit="1" customWidth="1"/>
    <col min="14848" max="14848" width="38.44140625" style="44" customWidth="1"/>
    <col min="14849" max="14849" width="14" style="44" customWidth="1"/>
    <col min="14850" max="14850" width="15.33203125" style="44" customWidth="1"/>
    <col min="14851" max="14851" width="13.6640625" style="44" customWidth="1"/>
    <col min="14852" max="14852" width="10.6640625" style="44" customWidth="1"/>
    <col min="14853" max="14853" width="8" style="44" bestFit="1" customWidth="1"/>
    <col min="14854" max="15102" width="11.44140625" style="44"/>
    <col min="15103" max="15103" width="41.5546875" style="44" bestFit="1" customWidth="1"/>
    <col min="15104" max="15104" width="38.44140625" style="44" customWidth="1"/>
    <col min="15105" max="15105" width="14" style="44" customWidth="1"/>
    <col min="15106" max="15106" width="15.33203125" style="44" customWidth="1"/>
    <col min="15107" max="15107" width="13.6640625" style="44" customWidth="1"/>
    <col min="15108" max="15108" width="10.6640625" style="44" customWidth="1"/>
    <col min="15109" max="15109" width="8" style="44" bestFit="1" customWidth="1"/>
    <col min="15110" max="15358" width="11.44140625" style="44"/>
    <col min="15359" max="15359" width="41.5546875" style="44" bestFit="1" customWidth="1"/>
    <col min="15360" max="15360" width="38.44140625" style="44" customWidth="1"/>
    <col min="15361" max="15361" width="14" style="44" customWidth="1"/>
    <col min="15362" max="15362" width="15.33203125" style="44" customWidth="1"/>
    <col min="15363" max="15363" width="13.6640625" style="44" customWidth="1"/>
    <col min="15364" max="15364" width="10.6640625" style="44" customWidth="1"/>
    <col min="15365" max="15365" width="8" style="44" bestFit="1" customWidth="1"/>
    <col min="15366" max="15614" width="11.44140625" style="44"/>
    <col min="15615" max="15615" width="41.5546875" style="44" bestFit="1" customWidth="1"/>
    <col min="15616" max="15616" width="38.44140625" style="44" customWidth="1"/>
    <col min="15617" max="15617" width="14" style="44" customWidth="1"/>
    <col min="15618" max="15618" width="15.33203125" style="44" customWidth="1"/>
    <col min="15619" max="15619" width="13.6640625" style="44" customWidth="1"/>
    <col min="15620" max="15620" width="10.6640625" style="44" customWidth="1"/>
    <col min="15621" max="15621" width="8" style="44" bestFit="1" customWidth="1"/>
    <col min="15622" max="15870" width="11.44140625" style="44"/>
    <col min="15871" max="15871" width="41.5546875" style="44" bestFit="1" customWidth="1"/>
    <col min="15872" max="15872" width="38.44140625" style="44" customWidth="1"/>
    <col min="15873" max="15873" width="14" style="44" customWidth="1"/>
    <col min="15874" max="15874" width="15.33203125" style="44" customWidth="1"/>
    <col min="15875" max="15875" width="13.6640625" style="44" customWidth="1"/>
    <col min="15876" max="15876" width="10.6640625" style="44" customWidth="1"/>
    <col min="15877" max="15877" width="8" style="44" bestFit="1" customWidth="1"/>
    <col min="15878" max="16126" width="11.44140625" style="44"/>
    <col min="16127" max="16127" width="41.5546875" style="44" bestFit="1" customWidth="1"/>
    <col min="16128" max="16128" width="38.44140625" style="44" customWidth="1"/>
    <col min="16129" max="16129" width="14" style="44" customWidth="1"/>
    <col min="16130" max="16130" width="15.33203125" style="44" customWidth="1"/>
    <col min="16131" max="16131" width="13.6640625" style="44" customWidth="1"/>
    <col min="16132" max="16132" width="10.6640625" style="44" customWidth="1"/>
    <col min="16133" max="16133" width="8" style="44" bestFit="1" customWidth="1"/>
    <col min="16134" max="16384" width="11.44140625" style="44"/>
  </cols>
  <sheetData>
    <row r="1" spans="1:9" s="13" customFormat="1" ht="54.75" customHeight="1" x14ac:dyDescent="0.3">
      <c r="A1" s="465" t="s">
        <v>111</v>
      </c>
      <c r="B1" s="553"/>
      <c r="C1" s="553"/>
      <c r="D1" s="553"/>
      <c r="E1" s="553"/>
      <c r="F1" s="553"/>
      <c r="G1" s="553"/>
      <c r="H1" s="553"/>
    </row>
    <row r="2" spans="1:9" s="13" customFormat="1" ht="37.5" customHeight="1" thickBot="1" x14ac:dyDescent="0.35">
      <c r="A2" s="511" t="s">
        <v>128</v>
      </c>
      <c r="B2" s="497"/>
      <c r="C2" s="497"/>
      <c r="D2" s="497"/>
      <c r="E2" s="497"/>
      <c r="F2" s="497"/>
      <c r="G2" s="497"/>
      <c r="H2" s="497"/>
    </row>
    <row r="3" spans="1:9" ht="78.75" customHeight="1" thickBot="1" x14ac:dyDescent="0.35">
      <c r="A3" s="18" t="s">
        <v>24</v>
      </c>
      <c r="B3" s="18" t="s">
        <v>0</v>
      </c>
      <c r="C3" s="21" t="s">
        <v>50</v>
      </c>
      <c r="D3" s="18" t="s">
        <v>10</v>
      </c>
      <c r="E3" s="18" t="s">
        <v>26</v>
      </c>
      <c r="F3" s="90" t="s">
        <v>1</v>
      </c>
      <c r="G3" s="17" t="s">
        <v>158</v>
      </c>
      <c r="H3" s="17" t="s">
        <v>159</v>
      </c>
    </row>
    <row r="4" spans="1:9" x14ac:dyDescent="0.3">
      <c r="A4" s="49"/>
      <c r="B4" s="51" t="s">
        <v>90</v>
      </c>
      <c r="C4" s="54"/>
      <c r="D4" s="54"/>
      <c r="E4" s="54">
        <v>10000</v>
      </c>
      <c r="F4" s="72" t="s">
        <v>4</v>
      </c>
      <c r="G4" s="54"/>
      <c r="H4" s="554" t="s">
        <v>163</v>
      </c>
      <c r="I4" s="61"/>
    </row>
    <row r="5" spans="1:9" x14ac:dyDescent="0.3">
      <c r="A5" s="1"/>
      <c r="B5" s="5" t="s">
        <v>92</v>
      </c>
      <c r="C5" s="48"/>
      <c r="D5" s="48"/>
      <c r="E5" s="48"/>
      <c r="F5" s="73" t="s">
        <v>7</v>
      </c>
      <c r="G5" s="48"/>
      <c r="H5" s="555"/>
    </row>
    <row r="6" spans="1:9" x14ac:dyDescent="0.3">
      <c r="A6" s="1"/>
      <c r="B6" s="5" t="s">
        <v>6</v>
      </c>
      <c r="C6" s="48"/>
      <c r="D6" s="48"/>
      <c r="E6" s="48"/>
      <c r="F6" s="73" t="s">
        <v>7</v>
      </c>
      <c r="G6" s="48"/>
      <c r="H6" s="555"/>
    </row>
    <row r="7" spans="1:9" ht="15" thickBot="1" x14ac:dyDescent="0.35">
      <c r="A7" s="46"/>
      <c r="B7" s="56" t="s">
        <v>125</v>
      </c>
      <c r="C7" s="52">
        <v>1</v>
      </c>
      <c r="D7" s="45"/>
      <c r="E7" s="45">
        <v>3000</v>
      </c>
      <c r="F7" s="73" t="s">
        <v>4</v>
      </c>
      <c r="G7" s="45"/>
      <c r="H7" s="555"/>
      <c r="I7" s="61"/>
    </row>
    <row r="8" spans="1:9" ht="15" thickBot="1" x14ac:dyDescent="0.35">
      <c r="A8" s="49"/>
      <c r="B8" s="56" t="s">
        <v>124</v>
      </c>
      <c r="C8" s="48">
        <v>1</v>
      </c>
      <c r="D8" s="61"/>
      <c r="E8" s="45">
        <v>5</v>
      </c>
      <c r="F8" s="89" t="s">
        <v>105</v>
      </c>
      <c r="G8" s="52"/>
      <c r="H8" s="556"/>
    </row>
    <row r="9" spans="1:9" x14ac:dyDescent="0.3">
      <c r="A9" s="49"/>
      <c r="B9" s="3"/>
      <c r="C9" s="54"/>
      <c r="D9" s="54"/>
      <c r="E9" s="54"/>
      <c r="F9" s="54"/>
      <c r="G9" s="54"/>
      <c r="H9" s="86"/>
    </row>
    <row r="10" spans="1:9" x14ac:dyDescent="0.3">
      <c r="A10" s="1"/>
      <c r="B10" s="45"/>
      <c r="C10" s="48"/>
      <c r="D10" s="48"/>
      <c r="E10" s="48"/>
      <c r="F10" s="48"/>
      <c r="G10" s="48"/>
      <c r="H10" s="84"/>
    </row>
    <row r="11" spans="1:9" x14ac:dyDescent="0.3">
      <c r="A11" s="1"/>
      <c r="B11" s="45"/>
      <c r="C11" s="48"/>
      <c r="D11" s="48"/>
      <c r="E11" s="48"/>
      <c r="F11" s="48"/>
      <c r="G11" s="48"/>
      <c r="H11" s="84"/>
    </row>
    <row r="12" spans="1:9" ht="15" thickBot="1" x14ac:dyDescent="0.35">
      <c r="A12" s="46"/>
      <c r="B12" s="47"/>
      <c r="C12" s="50"/>
      <c r="D12" s="50"/>
      <c r="E12" s="50"/>
      <c r="F12" s="50"/>
      <c r="G12" s="50"/>
      <c r="H12" s="85"/>
      <c r="I12" s="61"/>
    </row>
    <row r="13" spans="1:9" x14ac:dyDescent="0.3">
      <c r="A13" s="10" t="s">
        <v>15</v>
      </c>
      <c r="B13" s="10" t="s">
        <v>17</v>
      </c>
      <c r="C13" s="54"/>
      <c r="D13" s="3"/>
      <c r="E13" s="3"/>
      <c r="F13" s="3"/>
      <c r="G13" s="3"/>
      <c r="H13" s="54"/>
    </row>
    <row r="14" spans="1:9" x14ac:dyDescent="0.3">
      <c r="A14" s="183" t="s">
        <v>16</v>
      </c>
      <c r="B14" s="183" t="s">
        <v>18</v>
      </c>
      <c r="C14" s="52"/>
      <c r="D14" s="45"/>
      <c r="E14" s="45"/>
      <c r="F14" s="45"/>
      <c r="G14" s="45"/>
      <c r="H14" s="52"/>
    </row>
    <row r="15" spans="1:9" x14ac:dyDescent="0.3">
      <c r="A15" s="52" t="s">
        <v>14</v>
      </c>
      <c r="B15" s="183" t="s">
        <v>11</v>
      </c>
      <c r="C15" s="52"/>
      <c r="D15" s="45"/>
      <c r="E15" s="45"/>
      <c r="F15" s="45"/>
      <c r="G15" s="45"/>
      <c r="H15" s="52"/>
    </row>
    <row r="16" spans="1:9" x14ac:dyDescent="0.3">
      <c r="A16" s="183"/>
      <c r="B16" s="183"/>
    </row>
  </sheetData>
  <mergeCells count="3">
    <mergeCell ref="A1:H1"/>
    <mergeCell ref="A2:H2"/>
    <mergeCell ref="H4:H8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48" orientation="portrait" r:id="rId1"/>
  <headerFooter>
    <oddHeader>&amp;C&amp;"-,Gras"&amp;12Appel d'offres ouvert 2021076 - ENTRETIEN DES ESPACES VERTS</oddHeader>
    <oddFooter>&amp;LGHT Normandie Centre&amp;C&amp;P/&amp;N&amp;RJuin 2021</oddFooter>
  </headerFooter>
  <rowBreaks count="1" manualBreakCount="1">
    <brk id="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  <pageSetUpPr fitToPage="1"/>
  </sheetPr>
  <dimension ref="A1:I25"/>
  <sheetViews>
    <sheetView view="pageBreakPreview" zoomScaleNormal="100" zoomScaleSheetLayoutView="100" workbookViewId="0">
      <selection activeCell="J14" sqref="J14"/>
    </sheetView>
  </sheetViews>
  <sheetFormatPr baseColWidth="10" defaultColWidth="11.44140625" defaultRowHeight="14.4" x14ac:dyDescent="0.3"/>
  <cols>
    <col min="1" max="1" width="37.33203125" style="13" customWidth="1"/>
    <col min="2" max="2" width="38.44140625" style="13" customWidth="1"/>
    <col min="3" max="3" width="11.6640625" style="13" customWidth="1"/>
    <col min="4" max="4" width="8.6640625" style="13" customWidth="1"/>
    <col min="5" max="6" width="10.6640625" style="13" customWidth="1"/>
    <col min="7" max="7" width="25.6640625" style="13" customWidth="1"/>
    <col min="8" max="8" width="36.6640625" style="13" customWidth="1"/>
    <col min="9" max="9" width="42.109375" style="13" customWidth="1"/>
    <col min="10" max="16384" width="11.44140625" style="13"/>
  </cols>
  <sheetData>
    <row r="1" spans="1:9" ht="43.5" customHeight="1" x14ac:dyDescent="0.3">
      <c r="A1" s="465" t="s">
        <v>109</v>
      </c>
      <c r="B1" s="465"/>
      <c r="C1" s="465"/>
      <c r="D1" s="465"/>
      <c r="E1" s="465"/>
      <c r="F1" s="465"/>
      <c r="G1" s="465"/>
      <c r="H1" s="465"/>
    </row>
    <row r="2" spans="1:9" ht="35.25" customHeight="1" thickBot="1" x14ac:dyDescent="0.35">
      <c r="A2" s="471" t="s">
        <v>114</v>
      </c>
      <c r="B2" s="471"/>
      <c r="C2" s="471"/>
      <c r="D2" s="471"/>
      <c r="E2" s="471"/>
      <c r="F2" s="471"/>
      <c r="G2" s="471"/>
      <c r="H2" s="471"/>
    </row>
    <row r="3" spans="1:9" ht="56.25" customHeight="1" thickBot="1" x14ac:dyDescent="0.35">
      <c r="A3" s="18" t="s">
        <v>24</v>
      </c>
      <c r="B3" s="16" t="s">
        <v>0</v>
      </c>
      <c r="C3" s="21" t="s">
        <v>50</v>
      </c>
      <c r="D3" s="16" t="s">
        <v>10</v>
      </c>
      <c r="E3" s="16" t="s">
        <v>26</v>
      </c>
      <c r="F3" s="19" t="s">
        <v>1</v>
      </c>
      <c r="G3" s="17" t="s">
        <v>158</v>
      </c>
      <c r="H3" s="17" t="s">
        <v>159</v>
      </c>
    </row>
    <row r="4" spans="1:9" x14ac:dyDescent="0.3">
      <c r="A4" s="49" t="s">
        <v>40</v>
      </c>
      <c r="B4" s="51" t="s">
        <v>90</v>
      </c>
      <c r="C4" s="69">
        <v>16</v>
      </c>
      <c r="D4" s="69" t="s">
        <v>12</v>
      </c>
      <c r="E4" s="69">
        <v>49776</v>
      </c>
      <c r="F4" s="79" t="s">
        <v>4</v>
      </c>
      <c r="G4" s="79"/>
      <c r="H4" s="79"/>
    </row>
    <row r="5" spans="1:9" x14ac:dyDescent="0.3">
      <c r="A5" s="36"/>
      <c r="B5" s="35" t="s">
        <v>93</v>
      </c>
      <c r="C5" s="37">
        <v>1</v>
      </c>
      <c r="D5" s="37" t="s">
        <v>13</v>
      </c>
      <c r="E5" s="37">
        <v>2469</v>
      </c>
      <c r="F5" s="80" t="s">
        <v>4</v>
      </c>
      <c r="G5" s="80"/>
      <c r="H5" s="80"/>
    </row>
    <row r="6" spans="1:9" x14ac:dyDescent="0.3">
      <c r="A6" s="36"/>
      <c r="B6" s="35" t="s">
        <v>104</v>
      </c>
      <c r="C6" s="37">
        <v>2</v>
      </c>
      <c r="D6" s="37" t="s">
        <v>21</v>
      </c>
      <c r="E6" s="37">
        <v>6460</v>
      </c>
      <c r="F6" s="80" t="s">
        <v>2</v>
      </c>
      <c r="G6" s="80"/>
      <c r="H6" s="80"/>
    </row>
    <row r="7" spans="1:9" x14ac:dyDescent="0.3">
      <c r="A7" s="36"/>
      <c r="B7" s="35" t="s">
        <v>29</v>
      </c>
      <c r="C7" s="63">
        <v>2</v>
      </c>
      <c r="D7" s="37" t="s">
        <v>21</v>
      </c>
      <c r="E7" s="37">
        <v>291</v>
      </c>
      <c r="F7" s="81" t="s">
        <v>2</v>
      </c>
      <c r="G7" s="81"/>
      <c r="H7" s="81"/>
    </row>
    <row r="8" spans="1:9" x14ac:dyDescent="0.3">
      <c r="A8" s="36"/>
      <c r="B8" s="35" t="s">
        <v>30</v>
      </c>
      <c r="C8" s="37">
        <v>2</v>
      </c>
      <c r="D8" s="37" t="s">
        <v>21</v>
      </c>
      <c r="E8" s="37">
        <v>640</v>
      </c>
      <c r="F8" s="80" t="s">
        <v>2</v>
      </c>
      <c r="G8" s="80"/>
      <c r="H8" s="80"/>
      <c r="I8" s="472"/>
    </row>
    <row r="9" spans="1:9" ht="28.8" x14ac:dyDescent="0.3">
      <c r="A9" s="36"/>
      <c r="B9" s="35" t="s">
        <v>106</v>
      </c>
      <c r="C9" s="37">
        <v>2</v>
      </c>
      <c r="D9" s="37" t="s">
        <v>21</v>
      </c>
      <c r="E9" s="37">
        <v>11</v>
      </c>
      <c r="F9" s="80" t="s">
        <v>5</v>
      </c>
      <c r="G9" s="80"/>
      <c r="H9" s="80"/>
      <c r="I9" s="472"/>
    </row>
    <row r="10" spans="1:9" x14ac:dyDescent="0.3">
      <c r="A10" s="36"/>
      <c r="B10" s="35" t="s">
        <v>31</v>
      </c>
      <c r="C10" s="37">
        <v>16</v>
      </c>
      <c r="D10" s="37" t="s">
        <v>22</v>
      </c>
      <c r="E10" s="37">
        <v>445</v>
      </c>
      <c r="F10" s="80" t="s">
        <v>32</v>
      </c>
      <c r="G10" s="80"/>
      <c r="H10" s="80"/>
    </row>
    <row r="11" spans="1:9" x14ac:dyDescent="0.3">
      <c r="A11" s="36"/>
      <c r="B11" s="35" t="s">
        <v>33</v>
      </c>
      <c r="C11" s="37">
        <v>3</v>
      </c>
      <c r="D11" s="37" t="s">
        <v>22</v>
      </c>
      <c r="E11" s="37">
        <v>627</v>
      </c>
      <c r="F11" s="80" t="s">
        <v>4</v>
      </c>
      <c r="G11" s="80"/>
      <c r="H11" s="80"/>
      <c r="I11" s="59"/>
    </row>
    <row r="12" spans="1:9" x14ac:dyDescent="0.3">
      <c r="A12" s="36"/>
      <c r="B12" s="35" t="s">
        <v>6</v>
      </c>
      <c r="C12" s="37">
        <v>3</v>
      </c>
      <c r="D12" s="37" t="s">
        <v>13</v>
      </c>
      <c r="E12" s="38"/>
      <c r="F12" s="80" t="s">
        <v>7</v>
      </c>
      <c r="G12" s="80"/>
      <c r="H12" s="80"/>
    </row>
    <row r="13" spans="1:9" ht="28.8" x14ac:dyDescent="0.3">
      <c r="A13" s="36"/>
      <c r="B13" s="35" t="s">
        <v>95</v>
      </c>
      <c r="C13" s="37">
        <v>6</v>
      </c>
      <c r="D13" s="23" t="s">
        <v>12</v>
      </c>
      <c r="E13" s="38"/>
      <c r="F13" s="80" t="s">
        <v>7</v>
      </c>
      <c r="G13" s="80"/>
      <c r="H13" s="80"/>
    </row>
    <row r="14" spans="1:9" x14ac:dyDescent="0.3">
      <c r="A14" s="36"/>
      <c r="B14" s="35" t="s">
        <v>118</v>
      </c>
      <c r="C14" s="37">
        <v>208</v>
      </c>
      <c r="D14" s="37" t="s">
        <v>85</v>
      </c>
      <c r="E14" s="37">
        <v>56</v>
      </c>
      <c r="F14" s="80" t="s">
        <v>7</v>
      </c>
      <c r="G14" s="80"/>
      <c r="H14" s="80"/>
    </row>
    <row r="15" spans="1:9" x14ac:dyDescent="0.3">
      <c r="A15" s="36"/>
      <c r="B15" s="35" t="s">
        <v>82</v>
      </c>
      <c r="C15" s="37">
        <v>208</v>
      </c>
      <c r="D15" s="37" t="s">
        <v>85</v>
      </c>
      <c r="E15" s="38"/>
      <c r="F15" s="80" t="s">
        <v>7</v>
      </c>
      <c r="G15" s="80"/>
      <c r="H15" s="80"/>
    </row>
    <row r="16" spans="1:9" x14ac:dyDescent="0.3">
      <c r="A16" s="36"/>
      <c r="B16" s="35" t="s">
        <v>89</v>
      </c>
      <c r="C16" s="37">
        <v>2</v>
      </c>
      <c r="D16" s="37" t="s">
        <v>85</v>
      </c>
      <c r="E16" s="38"/>
      <c r="F16" s="80" t="s">
        <v>7</v>
      </c>
      <c r="G16" s="80"/>
      <c r="H16" s="80"/>
    </row>
    <row r="17" spans="1:8" x14ac:dyDescent="0.3">
      <c r="A17" s="36"/>
      <c r="B17" s="35" t="s">
        <v>74</v>
      </c>
      <c r="C17" s="37">
        <v>2</v>
      </c>
      <c r="D17" s="37" t="s">
        <v>85</v>
      </c>
      <c r="E17" s="38"/>
      <c r="F17" s="80" t="s">
        <v>7</v>
      </c>
      <c r="G17" s="80"/>
      <c r="H17" s="80"/>
    </row>
    <row r="18" spans="1:8" x14ac:dyDescent="0.3">
      <c r="A18" s="36"/>
      <c r="B18" s="35" t="s">
        <v>73</v>
      </c>
      <c r="C18" s="37">
        <v>2</v>
      </c>
      <c r="D18" s="37" t="s">
        <v>85</v>
      </c>
      <c r="E18" s="38"/>
      <c r="F18" s="80" t="s">
        <v>7</v>
      </c>
      <c r="G18" s="80"/>
      <c r="H18" s="80"/>
    </row>
    <row r="19" spans="1:8" x14ac:dyDescent="0.3">
      <c r="A19" s="36"/>
      <c r="B19" s="35" t="s">
        <v>107</v>
      </c>
      <c r="C19" s="37">
        <v>1</v>
      </c>
      <c r="D19" s="37" t="s">
        <v>86</v>
      </c>
      <c r="E19" s="38"/>
      <c r="F19" s="80" t="s">
        <v>7</v>
      </c>
      <c r="G19" s="80"/>
      <c r="H19" s="80"/>
    </row>
    <row r="20" spans="1:8" ht="15" thickBot="1" x14ac:dyDescent="0.35">
      <c r="A20" s="64"/>
      <c r="B20" s="65"/>
      <c r="C20" s="66"/>
      <c r="D20" s="66"/>
      <c r="E20" s="67"/>
      <c r="F20" s="67"/>
      <c r="G20" s="67"/>
      <c r="H20" s="75"/>
    </row>
    <row r="21" spans="1:8" x14ac:dyDescent="0.3">
      <c r="A21" s="78" t="s">
        <v>15</v>
      </c>
      <c r="B21" s="10" t="s">
        <v>28</v>
      </c>
      <c r="C21" s="42"/>
      <c r="D21" s="42"/>
      <c r="E21" s="43"/>
      <c r="F21" s="43"/>
      <c r="G21" s="43"/>
      <c r="H21" s="43"/>
    </row>
    <row r="22" spans="1:8" x14ac:dyDescent="0.3">
      <c r="A22" s="77" t="s">
        <v>16</v>
      </c>
      <c r="B22" s="9" t="s">
        <v>18</v>
      </c>
      <c r="C22" s="4"/>
      <c r="D22" s="4"/>
      <c r="E22" s="4"/>
      <c r="F22" s="4"/>
      <c r="G22" s="4"/>
      <c r="H22" s="4"/>
    </row>
    <row r="23" spans="1:8" x14ac:dyDescent="0.3">
      <c r="A23" s="76" t="s">
        <v>14</v>
      </c>
      <c r="B23" s="9" t="s">
        <v>11</v>
      </c>
      <c r="C23" s="4"/>
      <c r="D23" s="4"/>
      <c r="E23" s="4"/>
      <c r="F23" s="4"/>
      <c r="G23" s="4"/>
      <c r="H23" s="4"/>
    </row>
    <row r="24" spans="1:8" x14ac:dyDescent="0.3">
      <c r="A24" s="76" t="s">
        <v>83</v>
      </c>
      <c r="B24" s="9" t="s">
        <v>84</v>
      </c>
      <c r="C24" s="4"/>
      <c r="D24" s="4"/>
      <c r="E24" s="4"/>
      <c r="F24" s="4"/>
      <c r="G24" s="4"/>
      <c r="H24" s="4"/>
    </row>
    <row r="25" spans="1:8" x14ac:dyDescent="0.3">
      <c r="A25" s="95" t="s">
        <v>117</v>
      </c>
    </row>
  </sheetData>
  <mergeCells count="3">
    <mergeCell ref="A1:H1"/>
    <mergeCell ref="A2:H2"/>
    <mergeCell ref="I8:I9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52" orientation="portrait" r:id="rId1"/>
  <headerFooter>
    <oddHeader>&amp;C&amp;"-,Gras"&amp;12Appel d'offres ouvert 2021076 - ENTRETIEN DES ESPACES VERTS</oddHeader>
    <oddFooter>&amp;LGHT Normandie Centre&amp;C&amp;P/&amp;N&amp;RJuin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 tint="-0.249977111117893"/>
    <pageSetUpPr fitToPage="1"/>
  </sheetPr>
  <dimension ref="A1:O37"/>
  <sheetViews>
    <sheetView view="pageBreakPreview" topLeftCell="A4" zoomScaleNormal="100" zoomScaleSheetLayoutView="100" workbookViewId="0">
      <selection activeCell="F5" sqref="F1:F1048576"/>
    </sheetView>
  </sheetViews>
  <sheetFormatPr baseColWidth="10" defaultColWidth="11.44140625" defaultRowHeight="14.4" x14ac:dyDescent="0.3"/>
  <cols>
    <col min="1" max="1" width="12.33203125" style="13" bestFit="1" customWidth="1"/>
    <col min="2" max="2" width="48.88671875" style="13" customWidth="1"/>
    <col min="3" max="4" width="11.6640625" style="13" customWidth="1"/>
    <col min="5" max="5" width="10.6640625" style="13" customWidth="1"/>
    <col min="6" max="6" width="12.6640625" style="13" customWidth="1"/>
    <col min="7" max="7" width="8.6640625" style="13" customWidth="1"/>
    <col min="8" max="9" width="15.6640625" style="146" customWidth="1"/>
    <col min="10" max="10" width="22.6640625" style="13" customWidth="1"/>
    <col min="11" max="16384" width="11.44140625" style="13"/>
  </cols>
  <sheetData>
    <row r="1" spans="1:10" ht="43.5" customHeight="1" x14ac:dyDescent="0.3">
      <c r="A1" s="477" t="s">
        <v>129</v>
      </c>
      <c r="B1" s="477"/>
      <c r="C1" s="477"/>
      <c r="D1" s="477"/>
      <c r="E1" s="477"/>
      <c r="F1" s="477"/>
      <c r="G1" s="477"/>
      <c r="H1" s="477"/>
      <c r="I1" s="477"/>
    </row>
    <row r="2" spans="1:10" ht="43.5" customHeight="1" x14ac:dyDescent="0.3">
      <c r="A2" s="468" t="s">
        <v>139</v>
      </c>
      <c r="B2" s="468"/>
      <c r="C2" s="468"/>
      <c r="D2" s="468"/>
      <c r="E2" s="468"/>
      <c r="F2" s="468"/>
      <c r="G2" s="468"/>
      <c r="H2" s="468"/>
      <c r="I2" s="468"/>
    </row>
    <row r="3" spans="1:10" ht="43.5" customHeight="1" x14ac:dyDescent="0.3">
      <c r="A3" s="478" t="s">
        <v>131</v>
      </c>
      <c r="B3" s="478"/>
      <c r="C3" s="478"/>
      <c r="D3" s="478"/>
      <c r="E3" s="478"/>
      <c r="F3" s="478"/>
      <c r="G3" s="478"/>
      <c r="H3" s="478"/>
      <c r="I3" s="478"/>
      <c r="J3" s="100"/>
    </row>
    <row r="4" spans="1:10" ht="92.25" customHeight="1" thickBot="1" x14ac:dyDescent="0.35">
      <c r="A4" s="479" t="s">
        <v>132</v>
      </c>
      <c r="B4" s="479"/>
      <c r="C4" s="479"/>
      <c r="D4" s="479"/>
      <c r="E4" s="479"/>
      <c r="F4" s="479"/>
      <c r="G4" s="479"/>
      <c r="H4" s="479"/>
      <c r="I4" s="479"/>
    </row>
    <row r="5" spans="1:10" ht="56.25" customHeight="1" thickBot="1" x14ac:dyDescent="0.35">
      <c r="A5" s="18" t="s">
        <v>24</v>
      </c>
      <c r="B5" s="16" t="s">
        <v>0</v>
      </c>
      <c r="C5" s="21" t="s">
        <v>50</v>
      </c>
      <c r="D5" s="21" t="s">
        <v>140</v>
      </c>
      <c r="E5" s="114" t="s">
        <v>134</v>
      </c>
      <c r="F5" s="115" t="s">
        <v>135</v>
      </c>
      <c r="G5" s="19" t="s">
        <v>1</v>
      </c>
      <c r="H5" s="116" t="s">
        <v>141</v>
      </c>
      <c r="I5" s="117" t="s">
        <v>142</v>
      </c>
    </row>
    <row r="6" spans="1:10" ht="15" thickBot="1" x14ac:dyDescent="0.35">
      <c r="A6" s="49" t="s">
        <v>143</v>
      </c>
      <c r="B6" s="51" t="s">
        <v>90</v>
      </c>
      <c r="C6" s="69">
        <v>16</v>
      </c>
      <c r="D6" s="69">
        <v>49776</v>
      </c>
      <c r="E6" s="118">
        <f>49776-5336.64-2402.58-59.42-324.69-8906.87-1165.75-553.73-616.92-554.09</f>
        <v>29855.309999999998</v>
      </c>
      <c r="F6" s="119">
        <f t="shared" ref="F6:F13" si="0">D6-E6</f>
        <v>19920.690000000002</v>
      </c>
      <c r="G6" s="79" t="s">
        <v>4</v>
      </c>
      <c r="H6" s="120">
        <v>0</v>
      </c>
      <c r="I6" s="121">
        <f t="shared" ref="I6:I13" si="1">H6*E6*C6</f>
        <v>0</v>
      </c>
      <c r="J6" s="13">
        <f>D6-E6</f>
        <v>19920.690000000002</v>
      </c>
    </row>
    <row r="7" spans="1:10" ht="15" thickBot="1" x14ac:dyDescent="0.35">
      <c r="A7" s="36"/>
      <c r="B7" s="35" t="s">
        <v>93</v>
      </c>
      <c r="C7" s="37">
        <v>1</v>
      </c>
      <c r="D7" s="37">
        <v>2469</v>
      </c>
      <c r="E7" s="122">
        <v>2469</v>
      </c>
      <c r="F7" s="119">
        <f t="shared" si="0"/>
        <v>0</v>
      </c>
      <c r="G7" s="80" t="s">
        <v>4</v>
      </c>
      <c r="H7" s="123">
        <v>0</v>
      </c>
      <c r="I7" s="124">
        <f t="shared" si="1"/>
        <v>0</v>
      </c>
    </row>
    <row r="8" spans="1:10" ht="15" thickBot="1" x14ac:dyDescent="0.35">
      <c r="A8" s="36"/>
      <c r="B8" s="35" t="s">
        <v>104</v>
      </c>
      <c r="C8" s="37">
        <v>2</v>
      </c>
      <c r="D8" s="37">
        <v>6460</v>
      </c>
      <c r="E8" s="122">
        <f>6460-164</f>
        <v>6296</v>
      </c>
      <c r="F8" s="119">
        <f t="shared" si="0"/>
        <v>164</v>
      </c>
      <c r="G8" s="80" t="s">
        <v>2</v>
      </c>
      <c r="H8" s="123">
        <v>0</v>
      </c>
      <c r="I8" s="124">
        <f t="shared" si="1"/>
        <v>0</v>
      </c>
    </row>
    <row r="9" spans="1:10" ht="15" thickBot="1" x14ac:dyDescent="0.35">
      <c r="A9" s="36"/>
      <c r="B9" s="35" t="s">
        <v>29</v>
      </c>
      <c r="C9" s="63">
        <v>2</v>
      </c>
      <c r="D9" s="63">
        <v>291</v>
      </c>
      <c r="E9" s="122">
        <v>291</v>
      </c>
      <c r="F9" s="119">
        <f t="shared" si="0"/>
        <v>0</v>
      </c>
      <c r="G9" s="81" t="s">
        <v>2</v>
      </c>
      <c r="H9" s="123">
        <v>0</v>
      </c>
      <c r="I9" s="124">
        <f t="shared" si="1"/>
        <v>0</v>
      </c>
    </row>
    <row r="10" spans="1:10" ht="15" thickBot="1" x14ac:dyDescent="0.35">
      <c r="A10" s="36"/>
      <c r="B10" s="35" t="s">
        <v>30</v>
      </c>
      <c r="C10" s="37">
        <v>2</v>
      </c>
      <c r="D10" s="37">
        <v>640</v>
      </c>
      <c r="E10" s="122">
        <v>640</v>
      </c>
      <c r="F10" s="119">
        <f t="shared" si="0"/>
        <v>0</v>
      </c>
      <c r="G10" s="80" t="s">
        <v>2</v>
      </c>
      <c r="H10" s="123">
        <v>0</v>
      </c>
      <c r="I10" s="124">
        <f t="shared" si="1"/>
        <v>0</v>
      </c>
      <c r="J10" s="472"/>
    </row>
    <row r="11" spans="1:10" ht="15" thickBot="1" x14ac:dyDescent="0.35">
      <c r="A11" s="36"/>
      <c r="B11" s="35" t="s">
        <v>106</v>
      </c>
      <c r="C11" s="37">
        <v>2</v>
      </c>
      <c r="D11" s="37">
        <v>11</v>
      </c>
      <c r="E11" s="122">
        <v>11</v>
      </c>
      <c r="F11" s="119">
        <f t="shared" si="0"/>
        <v>0</v>
      </c>
      <c r="G11" s="80" t="s">
        <v>5</v>
      </c>
      <c r="H11" s="123">
        <v>0</v>
      </c>
      <c r="I11" s="124">
        <f t="shared" si="1"/>
        <v>0</v>
      </c>
      <c r="J11" s="472"/>
    </row>
    <row r="12" spans="1:10" ht="15" thickBot="1" x14ac:dyDescent="0.35">
      <c r="A12" s="36"/>
      <c r="B12" s="35" t="s">
        <v>31</v>
      </c>
      <c r="C12" s="37">
        <v>16</v>
      </c>
      <c r="D12" s="37">
        <v>445</v>
      </c>
      <c r="E12" s="122">
        <f>445-170</f>
        <v>275</v>
      </c>
      <c r="F12" s="119">
        <f t="shared" si="0"/>
        <v>170</v>
      </c>
      <c r="G12" s="80" t="s">
        <v>32</v>
      </c>
      <c r="H12" s="123">
        <v>0</v>
      </c>
      <c r="I12" s="124">
        <f t="shared" si="1"/>
        <v>0</v>
      </c>
    </row>
    <row r="13" spans="1:10" x14ac:dyDescent="0.3">
      <c r="A13" s="36"/>
      <c r="B13" s="35" t="s">
        <v>33</v>
      </c>
      <c r="C13" s="37">
        <v>3</v>
      </c>
      <c r="D13" s="37">
        <v>627</v>
      </c>
      <c r="E13" s="122">
        <v>627</v>
      </c>
      <c r="F13" s="119">
        <f t="shared" si="0"/>
        <v>0</v>
      </c>
      <c r="G13" s="80" t="s">
        <v>4</v>
      </c>
      <c r="H13" s="123">
        <v>0</v>
      </c>
      <c r="I13" s="124">
        <f t="shared" si="1"/>
        <v>0</v>
      </c>
      <c r="J13" s="59"/>
    </row>
    <row r="14" spans="1:10" x14ac:dyDescent="0.3">
      <c r="A14" s="36"/>
      <c r="B14" s="35" t="s">
        <v>6</v>
      </c>
      <c r="C14" s="37">
        <v>3</v>
      </c>
      <c r="D14" s="37"/>
      <c r="E14" s="110"/>
      <c r="F14" s="125"/>
      <c r="G14" s="80" t="s">
        <v>7</v>
      </c>
      <c r="H14" s="123">
        <v>0</v>
      </c>
      <c r="I14" s="124">
        <f t="shared" ref="I14:I20" si="2">H14*C14</f>
        <v>0</v>
      </c>
    </row>
    <row r="15" spans="1:10" x14ac:dyDescent="0.3">
      <c r="A15" s="36"/>
      <c r="B15" s="35" t="s">
        <v>95</v>
      </c>
      <c r="C15" s="37">
        <v>6</v>
      </c>
      <c r="D15" s="37"/>
      <c r="E15" s="110"/>
      <c r="F15" s="125"/>
      <c r="G15" s="80" t="s">
        <v>7</v>
      </c>
      <c r="H15" s="123">
        <v>0</v>
      </c>
      <c r="I15" s="124">
        <f t="shared" si="2"/>
        <v>0</v>
      </c>
    </row>
    <row r="16" spans="1:10" x14ac:dyDescent="0.3">
      <c r="A16" s="36"/>
      <c r="B16" s="35" t="s">
        <v>144</v>
      </c>
      <c r="C16" s="37">
        <v>12</v>
      </c>
      <c r="D16" s="37">
        <v>56</v>
      </c>
      <c r="E16" s="126">
        <v>1</v>
      </c>
      <c r="F16" s="127"/>
      <c r="G16" s="80" t="s">
        <v>138</v>
      </c>
      <c r="H16" s="123">
        <v>0</v>
      </c>
      <c r="I16" s="124">
        <f t="shared" si="2"/>
        <v>0</v>
      </c>
    </row>
    <row r="17" spans="1:15" x14ac:dyDescent="0.3">
      <c r="A17" s="36"/>
      <c r="B17" s="35" t="s">
        <v>82</v>
      </c>
      <c r="C17" s="37">
        <v>12</v>
      </c>
      <c r="D17" s="37"/>
      <c r="E17" s="110"/>
      <c r="F17" s="125"/>
      <c r="G17" s="80" t="s">
        <v>138</v>
      </c>
      <c r="H17" s="123">
        <v>0</v>
      </c>
      <c r="I17" s="124">
        <f t="shared" si="2"/>
        <v>0</v>
      </c>
    </row>
    <row r="18" spans="1:15" x14ac:dyDescent="0.3">
      <c r="A18" s="36"/>
      <c r="B18" s="35" t="s">
        <v>89</v>
      </c>
      <c r="C18" s="37">
        <v>2</v>
      </c>
      <c r="D18" s="37"/>
      <c r="E18" s="110"/>
      <c r="F18" s="125"/>
      <c r="G18" s="80" t="s">
        <v>7</v>
      </c>
      <c r="H18" s="123">
        <v>0</v>
      </c>
      <c r="I18" s="124">
        <f t="shared" si="2"/>
        <v>0</v>
      </c>
    </row>
    <row r="19" spans="1:15" x14ac:dyDescent="0.3">
      <c r="A19" s="36"/>
      <c r="B19" s="35" t="s">
        <v>74</v>
      </c>
      <c r="C19" s="37">
        <v>2</v>
      </c>
      <c r="D19" s="37"/>
      <c r="E19" s="110"/>
      <c r="F19" s="125"/>
      <c r="G19" s="80" t="s">
        <v>7</v>
      </c>
      <c r="H19" s="123">
        <v>0</v>
      </c>
      <c r="I19" s="124">
        <f t="shared" si="2"/>
        <v>0</v>
      </c>
    </row>
    <row r="20" spans="1:15" x14ac:dyDescent="0.3">
      <c r="A20" s="36"/>
      <c r="B20" s="35" t="s">
        <v>73</v>
      </c>
      <c r="C20" s="37">
        <v>2</v>
      </c>
      <c r="D20" s="37"/>
      <c r="E20" s="110"/>
      <c r="F20" s="125"/>
      <c r="G20" s="80" t="s">
        <v>7</v>
      </c>
      <c r="H20" s="123">
        <v>0</v>
      </c>
      <c r="I20" s="124">
        <f t="shared" si="2"/>
        <v>0</v>
      </c>
      <c r="O20" s="13">
        <f>5336.64+2402.58+59.42+324.69+1373.05+8906.87</f>
        <v>18403.25</v>
      </c>
    </row>
    <row r="21" spans="1:15" ht="15" thickBot="1" x14ac:dyDescent="0.35">
      <c r="A21" s="36"/>
      <c r="B21" s="35"/>
      <c r="C21" s="37"/>
      <c r="D21" s="37"/>
      <c r="E21" s="110"/>
      <c r="F21" s="125"/>
      <c r="G21" s="80"/>
      <c r="H21" s="123"/>
      <c r="I21" s="124"/>
    </row>
    <row r="22" spans="1:15" ht="43.5" customHeight="1" thickBot="1" x14ac:dyDescent="0.35">
      <c r="A22" s="128"/>
      <c r="B22" s="473" t="s">
        <v>145</v>
      </c>
      <c r="C22" s="473"/>
      <c r="D22" s="473"/>
      <c r="E22" s="473"/>
      <c r="F22" s="473"/>
      <c r="G22" s="473"/>
      <c r="H22" s="474"/>
      <c r="I22" s="129">
        <f>SUM(I6:I21)</f>
        <v>0</v>
      </c>
    </row>
    <row r="23" spans="1:15" s="4" customFormat="1" ht="15" customHeight="1" thickBot="1" x14ac:dyDescent="0.35">
      <c r="A23" s="130"/>
      <c r="B23" s="131"/>
      <c r="C23" s="131"/>
      <c r="D23" s="131"/>
      <c r="E23" s="131"/>
      <c r="F23" s="131"/>
      <c r="G23" s="131"/>
      <c r="H23" s="131"/>
      <c r="I23" s="132"/>
    </row>
    <row r="24" spans="1:15" ht="43.8" thickBot="1" x14ac:dyDescent="0.35">
      <c r="A24" s="133" t="s">
        <v>24</v>
      </c>
      <c r="B24" s="134" t="s">
        <v>0</v>
      </c>
      <c r="C24" s="135" t="s">
        <v>50</v>
      </c>
      <c r="D24" s="135"/>
      <c r="E24" s="134" t="s">
        <v>26</v>
      </c>
      <c r="F24" s="136"/>
      <c r="G24" s="137" t="s">
        <v>1</v>
      </c>
      <c r="H24" s="138" t="s">
        <v>141</v>
      </c>
      <c r="I24" s="138" t="s">
        <v>146</v>
      </c>
    </row>
    <row r="25" spans="1:15" ht="24.9" customHeight="1" x14ac:dyDescent="0.3">
      <c r="A25" s="36"/>
      <c r="B25" s="35" t="s">
        <v>107</v>
      </c>
      <c r="C25" s="63">
        <v>1</v>
      </c>
      <c r="D25" s="63"/>
      <c r="E25" s="139"/>
      <c r="F25" s="139"/>
      <c r="G25" s="81" t="s">
        <v>7</v>
      </c>
      <c r="H25" s="123">
        <v>0</v>
      </c>
      <c r="I25" s="124">
        <f>H25*1.2</f>
        <v>0</v>
      </c>
    </row>
    <row r="26" spans="1:15" ht="15" thickBot="1" x14ac:dyDescent="0.35">
      <c r="A26" s="64"/>
      <c r="B26" s="65"/>
      <c r="C26" s="66"/>
      <c r="D26" s="66"/>
      <c r="E26" s="67"/>
      <c r="F26" s="67"/>
      <c r="G26" s="75"/>
      <c r="H26" s="140"/>
      <c r="I26" s="141"/>
    </row>
    <row r="27" spans="1:15" x14ac:dyDescent="0.3">
      <c r="A27" s="78"/>
      <c r="B27" s="10"/>
      <c r="C27" s="42"/>
      <c r="D27" s="42"/>
      <c r="E27" s="43"/>
      <c r="F27" s="43"/>
      <c r="G27" s="43"/>
      <c r="H27" s="142"/>
      <c r="I27" s="142"/>
    </row>
    <row r="28" spans="1:15" x14ac:dyDescent="0.3">
      <c r="A28" s="475" t="s">
        <v>147</v>
      </c>
      <c r="B28" s="475"/>
      <c r="C28" s="475"/>
      <c r="D28" s="475"/>
      <c r="E28" s="475"/>
      <c r="F28" s="475"/>
      <c r="G28" s="475"/>
      <c r="H28" s="475"/>
      <c r="I28" s="475"/>
    </row>
    <row r="29" spans="1:15" x14ac:dyDescent="0.3">
      <c r="A29" s="76"/>
      <c r="B29" s="9"/>
      <c r="C29" s="4"/>
      <c r="D29" s="4"/>
      <c r="E29" s="4"/>
      <c r="F29" s="4"/>
      <c r="G29" s="4"/>
      <c r="H29" s="143"/>
      <c r="I29" s="143"/>
    </row>
    <row r="30" spans="1:15" x14ac:dyDescent="0.3">
      <c r="A30" s="476" t="s">
        <v>148</v>
      </c>
      <c r="B30" s="476"/>
      <c r="C30" s="476"/>
      <c r="D30" s="476"/>
      <c r="E30" s="476"/>
      <c r="F30" s="476"/>
      <c r="G30" s="476"/>
      <c r="H30" s="476"/>
      <c r="I30" s="476"/>
    </row>
    <row r="31" spans="1:15" x14ac:dyDescent="0.3">
      <c r="H31" s="143"/>
      <c r="I31" s="143"/>
    </row>
    <row r="32" spans="1:15" x14ac:dyDescent="0.3">
      <c r="H32" s="143"/>
      <c r="I32" s="143"/>
    </row>
    <row r="33" spans="8:9" x14ac:dyDescent="0.3">
      <c r="H33" s="143"/>
      <c r="I33" s="143"/>
    </row>
    <row r="34" spans="8:9" x14ac:dyDescent="0.3">
      <c r="H34" s="144"/>
      <c r="I34" s="143"/>
    </row>
    <row r="36" spans="8:9" x14ac:dyDescent="0.3">
      <c r="H36" s="13"/>
      <c r="I36" s="13"/>
    </row>
    <row r="37" spans="8:9" x14ac:dyDescent="0.3">
      <c r="H37" s="145"/>
    </row>
  </sheetData>
  <mergeCells count="8">
    <mergeCell ref="J10:J11"/>
    <mergeCell ref="B22:H22"/>
    <mergeCell ref="A28:I28"/>
    <mergeCell ref="A30:I30"/>
    <mergeCell ref="A1:I1"/>
    <mergeCell ref="A2:I2"/>
    <mergeCell ref="A3:I3"/>
    <mergeCell ref="A4:I4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63" orientation="portrait" r:id="rId1"/>
  <headerFooter>
    <oddFooter>&amp;LGHT Normandie Centre - Annexe financière v.1
&amp;C&amp;P/&amp;N&amp;RJuin 2021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workbookViewId="0">
      <selection activeCell="F5" sqref="F1:F1048576"/>
    </sheetView>
  </sheetViews>
  <sheetFormatPr baseColWidth="10" defaultColWidth="11.44140625" defaultRowHeight="14.4" x14ac:dyDescent="0.3"/>
  <cols>
    <col min="1" max="1" width="12.33203125" style="13" bestFit="1" customWidth="1"/>
    <col min="2" max="2" width="48.88671875" style="13" customWidth="1"/>
    <col min="3" max="3" width="11.6640625" style="13" customWidth="1"/>
    <col min="4" max="4" width="10.6640625" style="13" customWidth="1"/>
    <col min="5" max="5" width="8.6640625" style="13" customWidth="1"/>
    <col min="6" max="6" width="17.44140625" style="13" customWidth="1"/>
    <col min="7" max="7" width="14.88671875" style="13" customWidth="1"/>
    <col min="8" max="16384" width="11.44140625" style="13"/>
  </cols>
  <sheetData>
    <row r="1" spans="1:8" ht="15.6" x14ac:dyDescent="0.3">
      <c r="A1" s="477" t="s">
        <v>129</v>
      </c>
      <c r="B1" s="477"/>
      <c r="C1" s="477"/>
      <c r="D1" s="477"/>
      <c r="E1" s="477"/>
    </row>
    <row r="2" spans="1:8" ht="15.6" x14ac:dyDescent="0.3">
      <c r="A2" s="468" t="s">
        <v>139</v>
      </c>
      <c r="B2" s="468"/>
      <c r="C2" s="468"/>
      <c r="D2" s="468"/>
      <c r="E2" s="468"/>
    </row>
    <row r="3" spans="1:8" ht="18" x14ac:dyDescent="0.3">
      <c r="A3" s="478" t="s">
        <v>131</v>
      </c>
      <c r="B3" s="478"/>
      <c r="C3" s="478"/>
      <c r="D3" s="478"/>
      <c r="E3" s="478"/>
    </row>
    <row r="4" spans="1:8" ht="16.2" thickBot="1" x14ac:dyDescent="0.35">
      <c r="A4" s="480" t="s">
        <v>150</v>
      </c>
      <c r="B4" s="480"/>
      <c r="C4" s="480"/>
      <c r="D4" s="480"/>
      <c r="E4" s="480"/>
      <c r="F4" s="154"/>
      <c r="G4" s="154"/>
      <c r="H4" s="154"/>
    </row>
    <row r="5" spans="1:8" ht="43.8" thickBot="1" x14ac:dyDescent="0.35">
      <c r="A5" s="155" t="s">
        <v>24</v>
      </c>
      <c r="B5" s="156" t="s">
        <v>0</v>
      </c>
      <c r="C5" s="156" t="s">
        <v>50</v>
      </c>
      <c r="D5" s="150" t="s">
        <v>149</v>
      </c>
      <c r="E5" s="150" t="s">
        <v>1</v>
      </c>
      <c r="F5" s="157" t="s">
        <v>151</v>
      </c>
      <c r="G5" s="158" t="s">
        <v>152</v>
      </c>
      <c r="H5" s="154"/>
    </row>
    <row r="6" spans="1:8" x14ac:dyDescent="0.3">
      <c r="A6" s="159" t="s">
        <v>143</v>
      </c>
      <c r="B6" s="160" t="s">
        <v>90</v>
      </c>
      <c r="C6" s="161">
        <v>16</v>
      </c>
      <c r="D6" s="151">
        <v>41400</v>
      </c>
      <c r="E6" s="161" t="s">
        <v>4</v>
      </c>
      <c r="F6" s="162">
        <v>3.6050000000000006E-2</v>
      </c>
      <c r="G6" s="163">
        <v>23879.520000000004</v>
      </c>
      <c r="H6" s="154"/>
    </row>
    <row r="7" spans="1:8" x14ac:dyDescent="0.3">
      <c r="A7" s="164"/>
      <c r="B7" s="165" t="s">
        <v>93</v>
      </c>
      <c r="C7" s="153">
        <v>1</v>
      </c>
      <c r="D7" s="152">
        <v>2000</v>
      </c>
      <c r="E7" s="153" t="s">
        <v>4</v>
      </c>
      <c r="F7" s="162">
        <v>1.03</v>
      </c>
      <c r="G7" s="163">
        <v>2060</v>
      </c>
      <c r="H7" s="154"/>
    </row>
    <row r="8" spans="1:8" x14ac:dyDescent="0.3">
      <c r="A8" s="164"/>
      <c r="B8" s="165" t="s">
        <v>104</v>
      </c>
      <c r="C8" s="153">
        <v>2</v>
      </c>
      <c r="D8" s="153">
        <v>1044.4000000000001</v>
      </c>
      <c r="E8" s="153" t="s">
        <v>2</v>
      </c>
      <c r="F8" s="162">
        <v>0.31930000000000003</v>
      </c>
      <c r="G8" s="163">
        <v>666.95384000000013</v>
      </c>
      <c r="H8" s="154"/>
    </row>
    <row r="9" spans="1:8" x14ac:dyDescent="0.3">
      <c r="A9" s="164"/>
      <c r="B9" s="165" t="s">
        <v>29</v>
      </c>
      <c r="C9" s="161">
        <v>2</v>
      </c>
      <c r="D9" s="153">
        <v>672.79</v>
      </c>
      <c r="E9" s="161" t="s">
        <v>2</v>
      </c>
      <c r="F9" s="162">
        <v>2.5956000000000001</v>
      </c>
      <c r="G9" s="163">
        <v>3492.5874479999998</v>
      </c>
      <c r="H9" s="154"/>
    </row>
    <row r="10" spans="1:8" x14ac:dyDescent="0.3">
      <c r="A10" s="164"/>
      <c r="B10" s="165" t="s">
        <v>30</v>
      </c>
      <c r="C10" s="153">
        <v>2</v>
      </c>
      <c r="D10" s="153">
        <v>649</v>
      </c>
      <c r="E10" s="153" t="s">
        <v>2</v>
      </c>
      <c r="F10" s="162">
        <v>3.3063000000000002</v>
      </c>
      <c r="G10" s="163">
        <v>4291.5774000000001</v>
      </c>
      <c r="H10" s="154"/>
    </row>
    <row r="11" spans="1:8" x14ac:dyDescent="0.3">
      <c r="A11" s="164"/>
      <c r="B11" s="165" t="s">
        <v>106</v>
      </c>
      <c r="C11" s="153">
        <v>2</v>
      </c>
      <c r="D11" s="153">
        <v>11</v>
      </c>
      <c r="E11" s="153" t="s">
        <v>5</v>
      </c>
      <c r="F11" s="162">
        <v>30.848500000000001</v>
      </c>
      <c r="G11" s="163">
        <v>678.66700000000003</v>
      </c>
      <c r="H11" s="154"/>
    </row>
    <row r="12" spans="1:8" x14ac:dyDescent="0.3">
      <c r="A12" s="164"/>
      <c r="B12" s="165" t="s">
        <v>31</v>
      </c>
      <c r="C12" s="153">
        <v>16</v>
      </c>
      <c r="D12" s="153">
        <v>268</v>
      </c>
      <c r="E12" s="153" t="s">
        <v>32</v>
      </c>
      <c r="F12" s="162">
        <v>0.28840000000000005</v>
      </c>
      <c r="G12" s="163">
        <v>1236.6592000000003</v>
      </c>
      <c r="H12" s="154"/>
    </row>
    <row r="13" spans="1:8" s="166" customFormat="1" x14ac:dyDescent="0.3">
      <c r="A13" s="164"/>
      <c r="B13" s="165" t="s">
        <v>33</v>
      </c>
      <c r="C13" s="153">
        <v>3</v>
      </c>
      <c r="D13" s="153">
        <v>1443</v>
      </c>
      <c r="E13" s="153" t="s">
        <v>4</v>
      </c>
      <c r="F13" s="162">
        <v>1.0815000000000001</v>
      </c>
      <c r="G13" s="163">
        <v>4681.8135000000002</v>
      </c>
      <c r="H13" s="154"/>
    </row>
    <row r="14" spans="1:8" s="166" customFormat="1" x14ac:dyDescent="0.3">
      <c r="A14" s="164"/>
      <c r="B14" s="165" t="s">
        <v>6</v>
      </c>
      <c r="C14" s="153">
        <v>3</v>
      </c>
      <c r="D14" s="153"/>
      <c r="E14" s="153" t="s">
        <v>7</v>
      </c>
      <c r="F14" s="162">
        <v>1468.8200000000002</v>
      </c>
      <c r="G14" s="167">
        <v>4406.4600000000009</v>
      </c>
      <c r="H14" s="154"/>
    </row>
    <row r="15" spans="1:8" s="166" customFormat="1" x14ac:dyDescent="0.3">
      <c r="A15" s="164"/>
      <c r="B15" s="165" t="s">
        <v>95</v>
      </c>
      <c r="C15" s="153">
        <v>6</v>
      </c>
      <c r="D15" s="153"/>
      <c r="E15" s="153" t="s">
        <v>7</v>
      </c>
      <c r="F15" s="162">
        <v>1469.4495000000002</v>
      </c>
      <c r="G15" s="167">
        <v>8816.6970000000001</v>
      </c>
      <c r="H15" s="154"/>
    </row>
    <row r="16" spans="1:8" s="166" customFormat="1" x14ac:dyDescent="0.3">
      <c r="A16" s="164"/>
      <c r="B16" s="165" t="s">
        <v>144</v>
      </c>
      <c r="C16" s="153">
        <v>12</v>
      </c>
      <c r="D16" s="153"/>
      <c r="E16" s="153" t="s">
        <v>138</v>
      </c>
      <c r="F16" s="162">
        <v>2432.73</v>
      </c>
      <c r="G16" s="167">
        <v>29192.760000000002</v>
      </c>
      <c r="H16" s="154"/>
    </row>
    <row r="17" spans="1:8" s="166" customFormat="1" x14ac:dyDescent="0.3">
      <c r="A17" s="164"/>
      <c r="B17" s="165" t="s">
        <v>82</v>
      </c>
      <c r="C17" s="153">
        <v>12</v>
      </c>
      <c r="D17" s="153"/>
      <c r="E17" s="153" t="s">
        <v>138</v>
      </c>
      <c r="F17" s="162">
        <v>2090.37</v>
      </c>
      <c r="G17" s="167">
        <v>25084.44</v>
      </c>
      <c r="H17" s="154"/>
    </row>
    <row r="18" spans="1:8" s="166" customFormat="1" x14ac:dyDescent="0.3">
      <c r="A18" s="164"/>
      <c r="B18" s="165" t="s">
        <v>153</v>
      </c>
      <c r="C18" s="153">
        <v>12</v>
      </c>
      <c r="D18" s="153"/>
      <c r="E18" s="153" t="s">
        <v>138</v>
      </c>
      <c r="F18" s="162"/>
      <c r="G18" s="168"/>
      <c r="H18" s="154"/>
    </row>
    <row r="19" spans="1:8" s="166" customFormat="1" x14ac:dyDescent="0.3">
      <c r="A19" s="164"/>
      <c r="B19" s="165" t="s">
        <v>89</v>
      </c>
      <c r="C19" s="153">
        <v>2</v>
      </c>
      <c r="D19" s="153"/>
      <c r="E19" s="153" t="s">
        <v>7</v>
      </c>
      <c r="F19" s="162">
        <v>1108.1099999999999</v>
      </c>
      <c r="G19" s="167">
        <v>2216.2199999999998</v>
      </c>
      <c r="H19" s="154"/>
    </row>
    <row r="20" spans="1:8" s="166" customFormat="1" x14ac:dyDescent="0.3">
      <c r="A20" s="164"/>
      <c r="B20" s="165" t="s">
        <v>74</v>
      </c>
      <c r="C20" s="153">
        <v>2</v>
      </c>
      <c r="D20" s="153"/>
      <c r="E20" s="153" t="s">
        <v>7</v>
      </c>
      <c r="F20" s="162">
        <v>2351.2015999999999</v>
      </c>
      <c r="G20" s="167">
        <v>4702.4031999999997</v>
      </c>
      <c r="H20" s="154"/>
    </row>
    <row r="21" spans="1:8" x14ac:dyDescent="0.3">
      <c r="A21" s="164"/>
      <c r="B21" s="165" t="s">
        <v>73</v>
      </c>
      <c r="C21" s="153">
        <v>2</v>
      </c>
      <c r="D21" s="153"/>
      <c r="E21" s="153" t="s">
        <v>7</v>
      </c>
      <c r="F21" s="162">
        <v>2468.2096000000001</v>
      </c>
      <c r="G21" s="167">
        <v>4936.4192000000003</v>
      </c>
      <c r="H21" s="154"/>
    </row>
    <row r="22" spans="1:8" x14ac:dyDescent="0.3">
      <c r="A22" s="164"/>
      <c r="B22" s="165" t="s">
        <v>154</v>
      </c>
      <c r="C22" s="153">
        <v>1</v>
      </c>
      <c r="D22" s="153"/>
      <c r="E22" s="153" t="s">
        <v>7</v>
      </c>
      <c r="F22" s="162">
        <v>1854.63</v>
      </c>
      <c r="G22" s="167">
        <v>1854.63</v>
      </c>
      <c r="H22" s="154"/>
    </row>
    <row r="23" spans="1:8" x14ac:dyDescent="0.3">
      <c r="A23" s="164"/>
      <c r="B23" s="165" t="s">
        <v>155</v>
      </c>
      <c r="C23" s="153">
        <v>2</v>
      </c>
      <c r="D23" s="153"/>
      <c r="E23" s="153" t="s">
        <v>7</v>
      </c>
      <c r="F23" s="162">
        <f>G23/2</f>
        <v>1908.56</v>
      </c>
      <c r="G23" s="167">
        <v>3817.12</v>
      </c>
      <c r="H23" s="154"/>
    </row>
    <row r="24" spans="1:8" x14ac:dyDescent="0.3">
      <c r="A24" s="164"/>
      <c r="B24" s="165" t="s">
        <v>156</v>
      </c>
      <c r="C24" s="153">
        <v>2</v>
      </c>
      <c r="D24" s="153"/>
      <c r="E24" s="153" t="s">
        <v>7</v>
      </c>
      <c r="F24" s="162">
        <f>G24/2</f>
        <v>700.11</v>
      </c>
      <c r="G24" s="167">
        <v>1400.22</v>
      </c>
      <c r="H24" s="154"/>
    </row>
    <row r="25" spans="1:8" ht="15" thickBot="1" x14ac:dyDescent="0.35">
      <c r="A25" s="169"/>
      <c r="B25" s="170" t="s">
        <v>157</v>
      </c>
      <c r="C25" s="171">
        <v>2</v>
      </c>
      <c r="D25" s="171"/>
      <c r="E25" s="171" t="s">
        <v>7</v>
      </c>
      <c r="F25" s="172">
        <f>G25/2</f>
        <v>384.55</v>
      </c>
      <c r="G25" s="173">
        <v>769.1</v>
      </c>
      <c r="H25" s="154"/>
    </row>
    <row r="26" spans="1:8" x14ac:dyDescent="0.3">
      <c r="A26" s="174"/>
      <c r="B26" s="175"/>
      <c r="C26" s="176"/>
      <c r="D26" s="176"/>
      <c r="E26" s="176"/>
      <c r="F26" s="177"/>
      <c r="G26" s="178"/>
      <c r="H26" s="154"/>
    </row>
    <row r="27" spans="1:8" x14ac:dyDescent="0.3">
      <c r="A27" s="481" t="s">
        <v>148</v>
      </c>
      <c r="B27" s="481"/>
      <c r="C27" s="481"/>
      <c r="D27" s="481"/>
      <c r="E27" s="481"/>
      <c r="F27" s="177"/>
      <c r="G27" s="154"/>
      <c r="H27" s="154"/>
    </row>
  </sheetData>
  <mergeCells count="5">
    <mergeCell ref="A1:E1"/>
    <mergeCell ref="A2:E2"/>
    <mergeCell ref="A3:E3"/>
    <mergeCell ref="A4:E4"/>
    <mergeCell ref="A27:E27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I37"/>
  <sheetViews>
    <sheetView view="pageBreakPreview" zoomScaleNormal="100" zoomScaleSheetLayoutView="100" workbookViewId="0">
      <selection activeCell="J14" sqref="J14"/>
    </sheetView>
  </sheetViews>
  <sheetFormatPr baseColWidth="10" defaultColWidth="11.44140625" defaultRowHeight="14.4" x14ac:dyDescent="0.3"/>
  <cols>
    <col min="1" max="1" width="38.88671875" style="29" customWidth="1"/>
    <col min="2" max="2" width="40.88671875" style="29" bestFit="1" customWidth="1"/>
    <col min="3" max="4" width="11.44140625" style="29"/>
    <col min="5" max="6" width="11.5546875" style="29" customWidth="1"/>
    <col min="7" max="7" width="25.6640625" style="29" customWidth="1"/>
    <col min="8" max="8" width="36.6640625" style="29" customWidth="1"/>
    <col min="9" max="9" width="20.88671875" style="29" customWidth="1"/>
    <col min="10" max="16384" width="11.44140625" style="29"/>
  </cols>
  <sheetData>
    <row r="1" spans="1:9" ht="42" customHeight="1" x14ac:dyDescent="0.3">
      <c r="A1" s="465" t="s">
        <v>110</v>
      </c>
      <c r="B1" s="482"/>
      <c r="C1" s="482"/>
      <c r="D1" s="482"/>
      <c r="E1" s="482"/>
      <c r="F1" s="482"/>
      <c r="G1" s="482"/>
      <c r="H1" s="482"/>
    </row>
    <row r="2" spans="1:9" ht="33" customHeight="1" thickBot="1" x14ac:dyDescent="0.35">
      <c r="A2" s="483" t="s">
        <v>115</v>
      </c>
      <c r="B2" s="483"/>
      <c r="C2" s="483"/>
      <c r="D2" s="483"/>
      <c r="E2" s="483"/>
      <c r="F2" s="483"/>
      <c r="G2" s="483"/>
      <c r="H2" s="483"/>
    </row>
    <row r="3" spans="1:9" ht="51" customHeight="1" thickBot="1" x14ac:dyDescent="0.35">
      <c r="A3" s="14" t="s">
        <v>24</v>
      </c>
      <c r="B3" s="15" t="s">
        <v>0</v>
      </c>
      <c r="C3" s="21" t="s">
        <v>50</v>
      </c>
      <c r="D3" s="15" t="s">
        <v>10</v>
      </c>
      <c r="E3" s="16" t="s">
        <v>26</v>
      </c>
      <c r="F3" s="17" t="s">
        <v>1</v>
      </c>
      <c r="G3" s="17" t="s">
        <v>158</v>
      </c>
      <c r="H3" s="17" t="s">
        <v>159</v>
      </c>
    </row>
    <row r="4" spans="1:9" ht="28.5" customHeight="1" x14ac:dyDescent="0.3">
      <c r="A4" s="28" t="s">
        <v>34</v>
      </c>
      <c r="B4" s="71" t="s">
        <v>90</v>
      </c>
      <c r="C4" s="68">
        <v>14</v>
      </c>
      <c r="D4" s="10" t="s">
        <v>12</v>
      </c>
      <c r="E4" s="68">
        <v>6763</v>
      </c>
      <c r="F4" s="72" t="s">
        <v>4</v>
      </c>
      <c r="G4" s="72"/>
      <c r="H4" s="72"/>
    </row>
    <row r="5" spans="1:9" x14ac:dyDescent="0.3">
      <c r="A5" s="31"/>
      <c r="B5" s="5" t="s">
        <v>94</v>
      </c>
      <c r="C5" s="23">
        <v>6</v>
      </c>
      <c r="D5" s="23" t="s">
        <v>12</v>
      </c>
      <c r="E5" s="23">
        <v>110</v>
      </c>
      <c r="F5" s="82" t="s">
        <v>2</v>
      </c>
      <c r="G5" s="82"/>
      <c r="H5" s="82"/>
    </row>
    <row r="6" spans="1:9" x14ac:dyDescent="0.3">
      <c r="A6" s="31"/>
      <c r="B6" s="5" t="s">
        <v>93</v>
      </c>
      <c r="C6" s="23">
        <v>3</v>
      </c>
      <c r="D6" s="23" t="s">
        <v>12</v>
      </c>
      <c r="E6" s="23">
        <v>2969</v>
      </c>
      <c r="F6" s="82" t="s">
        <v>4</v>
      </c>
      <c r="G6" s="82"/>
      <c r="H6" s="82"/>
      <c r="I6" s="60"/>
    </row>
    <row r="7" spans="1:9" x14ac:dyDescent="0.3">
      <c r="A7" s="31"/>
      <c r="B7" s="5" t="s">
        <v>30</v>
      </c>
      <c r="C7" s="23">
        <v>1</v>
      </c>
      <c r="D7" s="23" t="s">
        <v>13</v>
      </c>
      <c r="E7" s="23">
        <v>175</v>
      </c>
      <c r="F7" s="82" t="s">
        <v>2</v>
      </c>
      <c r="G7" s="82"/>
      <c r="H7" s="82"/>
      <c r="I7" s="60"/>
    </row>
    <row r="8" spans="1:9" x14ac:dyDescent="0.3">
      <c r="A8" s="31"/>
      <c r="B8" s="5" t="s">
        <v>31</v>
      </c>
      <c r="C8" s="23">
        <v>14</v>
      </c>
      <c r="D8" s="23" t="s">
        <v>12</v>
      </c>
      <c r="E8" s="23">
        <v>75</v>
      </c>
      <c r="F8" s="82" t="s">
        <v>32</v>
      </c>
      <c r="G8" s="82"/>
      <c r="H8" s="82"/>
      <c r="I8" s="60"/>
    </row>
    <row r="9" spans="1:9" x14ac:dyDescent="0.3">
      <c r="A9" s="31"/>
      <c r="B9" s="5" t="s">
        <v>6</v>
      </c>
      <c r="C9" s="23">
        <v>3</v>
      </c>
      <c r="D9" s="23" t="s">
        <v>13</v>
      </c>
      <c r="E9" s="23"/>
      <c r="F9" s="82" t="s">
        <v>7</v>
      </c>
      <c r="G9" s="82"/>
      <c r="H9" s="82"/>
      <c r="I9" s="60"/>
    </row>
    <row r="10" spans="1:9" x14ac:dyDescent="0.3">
      <c r="A10" s="31"/>
      <c r="B10" s="35" t="s">
        <v>118</v>
      </c>
      <c r="C10" s="37">
        <v>156</v>
      </c>
      <c r="D10" s="37" t="s">
        <v>85</v>
      </c>
      <c r="E10" s="37">
        <v>16</v>
      </c>
      <c r="F10" s="80" t="s">
        <v>7</v>
      </c>
      <c r="G10" s="80"/>
      <c r="H10" s="80"/>
    </row>
    <row r="11" spans="1:9" x14ac:dyDescent="0.3">
      <c r="A11" s="31"/>
      <c r="B11" s="35" t="s">
        <v>82</v>
      </c>
      <c r="C11" s="37">
        <v>156</v>
      </c>
      <c r="D11" s="37" t="s">
        <v>85</v>
      </c>
      <c r="E11" s="38"/>
      <c r="F11" s="80" t="s">
        <v>7</v>
      </c>
      <c r="G11" s="80"/>
      <c r="H11" s="80"/>
    </row>
    <row r="12" spans="1:9" x14ac:dyDescent="0.3">
      <c r="A12" s="31"/>
      <c r="B12" s="35" t="s">
        <v>31</v>
      </c>
      <c r="C12" s="37">
        <v>16</v>
      </c>
      <c r="D12" s="37" t="s">
        <v>85</v>
      </c>
      <c r="E12" s="70">
        <v>88</v>
      </c>
      <c r="F12" s="80" t="s">
        <v>105</v>
      </c>
      <c r="G12" s="80"/>
      <c r="H12" s="80"/>
    </row>
    <row r="13" spans="1:9" ht="28.8" x14ac:dyDescent="0.3">
      <c r="A13" s="31"/>
      <c r="B13" s="35" t="s">
        <v>95</v>
      </c>
      <c r="C13" s="23">
        <v>6</v>
      </c>
      <c r="D13" s="23" t="s">
        <v>12</v>
      </c>
      <c r="E13" s="23"/>
      <c r="F13" s="82" t="s">
        <v>7</v>
      </c>
      <c r="G13" s="82"/>
      <c r="H13" s="82"/>
    </row>
    <row r="14" spans="1:9" x14ac:dyDescent="0.3">
      <c r="A14" s="31"/>
      <c r="B14" s="35" t="s">
        <v>107</v>
      </c>
      <c r="C14" s="37">
        <v>1</v>
      </c>
      <c r="D14" s="37" t="s">
        <v>86</v>
      </c>
      <c r="E14" s="23"/>
      <c r="F14" s="80" t="s">
        <v>7</v>
      </c>
      <c r="G14" s="80"/>
      <c r="H14" s="80"/>
    </row>
    <row r="15" spans="1:9" ht="15" thickBot="1" x14ac:dyDescent="0.35">
      <c r="A15" s="31"/>
      <c r="B15" s="26"/>
      <c r="C15" s="23"/>
      <c r="D15" s="23"/>
      <c r="E15" s="23"/>
      <c r="F15" s="23"/>
      <c r="G15" s="23"/>
      <c r="H15" s="82"/>
    </row>
    <row r="16" spans="1:9" ht="50.25" customHeight="1" x14ac:dyDescent="0.3">
      <c r="A16" s="27" t="s">
        <v>108</v>
      </c>
      <c r="B16" s="71" t="s">
        <v>90</v>
      </c>
      <c r="C16" s="10">
        <v>12</v>
      </c>
      <c r="D16" s="10" t="s">
        <v>12</v>
      </c>
      <c r="E16" s="10">
        <v>3176</v>
      </c>
      <c r="F16" s="72" t="s">
        <v>4</v>
      </c>
      <c r="G16" s="72"/>
      <c r="H16" s="72"/>
    </row>
    <row r="17" spans="1:9" x14ac:dyDescent="0.3">
      <c r="A17" s="31"/>
      <c r="B17" s="97" t="s">
        <v>94</v>
      </c>
      <c r="C17" s="98">
        <v>2</v>
      </c>
      <c r="D17" s="98" t="s">
        <v>127</v>
      </c>
      <c r="E17" s="98">
        <v>136</v>
      </c>
      <c r="F17" s="99" t="s">
        <v>2</v>
      </c>
      <c r="G17" s="99"/>
      <c r="H17" s="99"/>
      <c r="I17" s="60"/>
    </row>
    <row r="18" spans="1:9" x14ac:dyDescent="0.3">
      <c r="A18" s="31"/>
      <c r="B18" s="97" t="s">
        <v>30</v>
      </c>
      <c r="C18" s="98">
        <v>2</v>
      </c>
      <c r="D18" s="98" t="s">
        <v>127</v>
      </c>
      <c r="E18" s="98">
        <v>47</v>
      </c>
      <c r="F18" s="99" t="s">
        <v>2</v>
      </c>
      <c r="G18" s="99"/>
      <c r="H18" s="99"/>
      <c r="I18" s="60"/>
    </row>
    <row r="19" spans="1:9" x14ac:dyDescent="0.3">
      <c r="A19" s="31"/>
      <c r="B19" s="5" t="s">
        <v>93</v>
      </c>
      <c r="C19" s="23">
        <v>3</v>
      </c>
      <c r="D19" s="23" t="s">
        <v>13</v>
      </c>
      <c r="E19" s="23">
        <v>28</v>
      </c>
      <c r="F19" s="82" t="s">
        <v>5</v>
      </c>
      <c r="G19" s="82"/>
      <c r="H19" s="82"/>
      <c r="I19" s="60"/>
    </row>
    <row r="20" spans="1:9" x14ac:dyDescent="0.3">
      <c r="A20" s="31"/>
      <c r="B20" s="26" t="s">
        <v>6</v>
      </c>
      <c r="C20" s="23">
        <v>3</v>
      </c>
      <c r="D20" s="23" t="s">
        <v>13</v>
      </c>
      <c r="E20" s="23"/>
      <c r="F20" s="82" t="s">
        <v>7</v>
      </c>
      <c r="G20" s="82"/>
      <c r="H20" s="82"/>
    </row>
    <row r="21" spans="1:9" x14ac:dyDescent="0.3">
      <c r="A21" s="31"/>
      <c r="B21" s="26" t="s">
        <v>9</v>
      </c>
      <c r="C21" s="23">
        <v>3</v>
      </c>
      <c r="D21" s="23" t="s">
        <v>12</v>
      </c>
      <c r="E21" s="23"/>
      <c r="F21" s="82" t="s">
        <v>7</v>
      </c>
      <c r="G21" s="82"/>
      <c r="H21" s="82"/>
      <c r="I21" s="60"/>
    </row>
    <row r="22" spans="1:9" ht="28.8" x14ac:dyDescent="0.3">
      <c r="A22" s="31"/>
      <c r="B22" s="35" t="s">
        <v>95</v>
      </c>
      <c r="C22" s="23">
        <v>6</v>
      </c>
      <c r="D22" s="23" t="s">
        <v>12</v>
      </c>
      <c r="E22" s="23"/>
      <c r="F22" s="82" t="s">
        <v>7</v>
      </c>
      <c r="G22" s="82"/>
      <c r="H22" s="82"/>
    </row>
    <row r="23" spans="1:9" x14ac:dyDescent="0.3">
      <c r="A23" s="31"/>
      <c r="B23" s="26" t="s">
        <v>107</v>
      </c>
      <c r="C23" s="37">
        <v>1</v>
      </c>
      <c r="D23" s="37" t="s">
        <v>86</v>
      </c>
      <c r="E23" s="38"/>
      <c r="F23" s="80" t="s">
        <v>7</v>
      </c>
      <c r="G23" s="80"/>
      <c r="H23" s="80"/>
    </row>
    <row r="24" spans="1:9" ht="15" thickBot="1" x14ac:dyDescent="0.35">
      <c r="A24" s="32"/>
      <c r="B24" s="26"/>
      <c r="C24" s="39"/>
      <c r="D24" s="39"/>
      <c r="E24" s="39"/>
      <c r="F24" s="23"/>
      <c r="G24" s="23"/>
      <c r="H24" s="82"/>
    </row>
    <row r="25" spans="1:9" ht="28.8" x14ac:dyDescent="0.3">
      <c r="A25" s="34" t="s">
        <v>41</v>
      </c>
      <c r="B25" s="51" t="s">
        <v>90</v>
      </c>
      <c r="C25" s="9">
        <v>10</v>
      </c>
      <c r="D25" s="23" t="s">
        <v>22</v>
      </c>
      <c r="E25" s="96">
        <v>12571</v>
      </c>
      <c r="F25" s="72" t="s">
        <v>4</v>
      </c>
      <c r="G25" s="72"/>
      <c r="H25" s="72"/>
    </row>
    <row r="26" spans="1:9" x14ac:dyDescent="0.3">
      <c r="A26" s="57"/>
      <c r="B26" s="97" t="s">
        <v>94</v>
      </c>
      <c r="C26" s="98">
        <v>2</v>
      </c>
      <c r="D26" s="98" t="s">
        <v>127</v>
      </c>
      <c r="E26" s="98">
        <v>138</v>
      </c>
      <c r="F26" s="99" t="s">
        <v>2</v>
      </c>
      <c r="G26" s="99"/>
      <c r="H26" s="99"/>
      <c r="I26" s="60"/>
    </row>
    <row r="27" spans="1:9" x14ac:dyDescent="0.3">
      <c r="A27" s="57"/>
      <c r="B27" s="97" t="s">
        <v>30</v>
      </c>
      <c r="C27" s="98">
        <v>2</v>
      </c>
      <c r="D27" s="98" t="s">
        <v>127</v>
      </c>
      <c r="E27" s="98">
        <v>46</v>
      </c>
      <c r="F27" s="99" t="s">
        <v>2</v>
      </c>
      <c r="G27" s="99"/>
      <c r="H27" s="99"/>
      <c r="I27" s="60"/>
    </row>
    <row r="28" spans="1:9" x14ac:dyDescent="0.3">
      <c r="A28" s="31"/>
      <c r="B28" s="26" t="s">
        <v>96</v>
      </c>
      <c r="C28" s="23">
        <v>2</v>
      </c>
      <c r="D28" s="23" t="s">
        <v>97</v>
      </c>
      <c r="E28" s="23">
        <v>580</v>
      </c>
      <c r="F28" s="82" t="s">
        <v>5</v>
      </c>
      <c r="G28" s="82"/>
      <c r="H28" s="82"/>
    </row>
    <row r="29" spans="1:9" x14ac:dyDescent="0.3">
      <c r="A29" s="31"/>
      <c r="B29" s="26" t="s">
        <v>92</v>
      </c>
      <c r="C29" s="23">
        <v>8</v>
      </c>
      <c r="D29" s="23" t="s">
        <v>22</v>
      </c>
      <c r="E29" s="23">
        <v>25</v>
      </c>
      <c r="F29" s="82" t="s">
        <v>4</v>
      </c>
      <c r="G29" s="82"/>
      <c r="H29" s="82"/>
      <c r="I29" s="60"/>
    </row>
    <row r="30" spans="1:9" ht="28.8" x14ac:dyDescent="0.3">
      <c r="A30" s="31"/>
      <c r="B30" s="35" t="s">
        <v>95</v>
      </c>
      <c r="C30" s="23">
        <v>6</v>
      </c>
      <c r="D30" s="23" t="s">
        <v>12</v>
      </c>
      <c r="E30" s="23" t="s">
        <v>8</v>
      </c>
      <c r="F30" s="82" t="s">
        <v>7</v>
      </c>
      <c r="G30" s="82"/>
      <c r="H30" s="82"/>
      <c r="I30" s="60"/>
    </row>
    <row r="31" spans="1:9" x14ac:dyDescent="0.3">
      <c r="A31" s="94"/>
      <c r="B31" s="26" t="s">
        <v>31</v>
      </c>
      <c r="C31" s="23">
        <v>16</v>
      </c>
      <c r="D31" s="23" t="s">
        <v>12</v>
      </c>
      <c r="E31" s="23">
        <v>88</v>
      </c>
      <c r="F31" s="82" t="s">
        <v>105</v>
      </c>
      <c r="G31" s="82"/>
      <c r="H31" s="82"/>
      <c r="I31" s="60"/>
    </row>
    <row r="32" spans="1:9" x14ac:dyDescent="0.3">
      <c r="A32" s="31"/>
      <c r="B32" s="26" t="s">
        <v>6</v>
      </c>
      <c r="C32" s="23">
        <v>3</v>
      </c>
      <c r="D32" s="23" t="s">
        <v>13</v>
      </c>
      <c r="E32" s="23" t="s">
        <v>8</v>
      </c>
      <c r="F32" s="82" t="s">
        <v>7</v>
      </c>
      <c r="G32" s="82"/>
      <c r="H32" s="82"/>
      <c r="I32" s="60"/>
    </row>
    <row r="33" spans="1:8" ht="15" thickBot="1" x14ac:dyDescent="0.35">
      <c r="A33" s="32"/>
      <c r="B33" s="33"/>
      <c r="C33" s="7"/>
      <c r="D33" s="7"/>
      <c r="E33" s="7"/>
      <c r="F33" s="50"/>
      <c r="G33" s="50"/>
      <c r="H33" s="83"/>
    </row>
    <row r="34" spans="1:8" x14ac:dyDescent="0.3">
      <c r="A34" s="29" t="s">
        <v>15</v>
      </c>
      <c r="B34" s="23" t="s">
        <v>28</v>
      </c>
    </row>
    <row r="35" spans="1:8" x14ac:dyDescent="0.3">
      <c r="A35" s="23" t="s">
        <v>16</v>
      </c>
      <c r="B35" s="23" t="s">
        <v>18</v>
      </c>
    </row>
    <row r="36" spans="1:8" x14ac:dyDescent="0.3">
      <c r="A36" s="29" t="s">
        <v>14</v>
      </c>
      <c r="B36" s="23" t="s">
        <v>11</v>
      </c>
      <c r="D36" s="484" t="s">
        <v>117</v>
      </c>
      <c r="E36" s="484"/>
      <c r="F36" s="149"/>
      <c r="G36" s="179"/>
    </row>
    <row r="37" spans="1:8" x14ac:dyDescent="0.3">
      <c r="A37" s="29" t="s">
        <v>83</v>
      </c>
      <c r="B37" s="23" t="s">
        <v>84</v>
      </c>
    </row>
  </sheetData>
  <mergeCells count="3">
    <mergeCell ref="A1:H1"/>
    <mergeCell ref="A2:H2"/>
    <mergeCell ref="D36:E36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50" orientation="portrait" r:id="rId1"/>
  <headerFooter>
    <oddHeader>&amp;C&amp;"-,Gras"&amp;12Appel d'offres ouvert 2021076 - ENTRETIEN DES ESPACES VERTS</oddHeader>
    <oddFooter>&amp;LGHT Normandie Centre&amp;C&amp;P/&amp;N&amp;RJuin 2021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  <pageSetUpPr fitToPage="1"/>
  </sheetPr>
  <dimension ref="A1:H16"/>
  <sheetViews>
    <sheetView view="pageBreakPreview" topLeftCell="A4" zoomScaleNormal="100" zoomScaleSheetLayoutView="100" workbookViewId="0">
      <selection activeCell="H17" sqref="H17"/>
    </sheetView>
  </sheetViews>
  <sheetFormatPr baseColWidth="10" defaultColWidth="11.44140625" defaultRowHeight="14.4" x14ac:dyDescent="0.3"/>
  <cols>
    <col min="1" max="1" width="42.33203125" style="29" customWidth="1"/>
    <col min="2" max="2" width="48.5546875" style="29" customWidth="1"/>
    <col min="3" max="4" width="11.44140625" style="29" customWidth="1"/>
    <col min="5" max="5" width="11.5546875" style="29" customWidth="1"/>
    <col min="6" max="6" width="16.44140625" style="29" customWidth="1"/>
    <col min="7" max="7" width="11.33203125" style="29" customWidth="1"/>
    <col min="8" max="8" width="20.88671875" style="29" customWidth="1"/>
    <col min="9" max="16384" width="11.44140625" style="29"/>
  </cols>
  <sheetData>
    <row r="1" spans="1:8" ht="42" customHeight="1" x14ac:dyDescent="0.3">
      <c r="A1" s="477" t="s">
        <v>129</v>
      </c>
      <c r="B1" s="477"/>
      <c r="C1" s="477"/>
      <c r="D1" s="477"/>
      <c r="E1" s="477"/>
      <c r="F1" s="477"/>
      <c r="G1" s="477"/>
    </row>
    <row r="2" spans="1:8" ht="33" customHeight="1" x14ac:dyDescent="0.3">
      <c r="A2" s="468" t="s">
        <v>130</v>
      </c>
      <c r="B2" s="468"/>
      <c r="C2" s="468"/>
      <c r="D2" s="468"/>
      <c r="E2" s="468"/>
      <c r="F2" s="468"/>
      <c r="G2" s="468"/>
    </row>
    <row r="3" spans="1:8" ht="33" customHeight="1" x14ac:dyDescent="0.3">
      <c r="A3" s="478" t="s">
        <v>131</v>
      </c>
      <c r="B3" s="478"/>
      <c r="C3" s="478"/>
      <c r="D3" s="478"/>
      <c r="E3" s="478"/>
      <c r="F3" s="478"/>
      <c r="G3" s="478"/>
      <c r="H3" s="100"/>
    </row>
    <row r="4" spans="1:8" ht="83.25" customHeight="1" thickBot="1" x14ac:dyDescent="0.35">
      <c r="A4" s="479" t="s">
        <v>132</v>
      </c>
      <c r="B4" s="479"/>
      <c r="C4" s="479"/>
      <c r="D4" s="479"/>
      <c r="E4" s="479"/>
      <c r="F4" s="479"/>
      <c r="G4" s="479"/>
    </row>
    <row r="5" spans="1:8" ht="51" customHeight="1" thickBot="1" x14ac:dyDescent="0.35">
      <c r="A5" s="14" t="s">
        <v>24</v>
      </c>
      <c r="B5" s="15" t="s">
        <v>0</v>
      </c>
      <c r="C5" s="21" t="s">
        <v>50</v>
      </c>
      <c r="D5" s="101" t="s">
        <v>133</v>
      </c>
      <c r="E5" s="102" t="s">
        <v>134</v>
      </c>
      <c r="F5" s="103" t="s">
        <v>135</v>
      </c>
      <c r="G5" s="104" t="s">
        <v>1</v>
      </c>
    </row>
    <row r="6" spans="1:8" x14ac:dyDescent="0.3">
      <c r="A6" s="28" t="s">
        <v>136</v>
      </c>
      <c r="B6" s="71" t="s">
        <v>90</v>
      </c>
      <c r="C6" s="68">
        <v>14</v>
      </c>
      <c r="D6" s="68">
        <v>6763</v>
      </c>
      <c r="E6" s="105">
        <f>6763-425.15-1218.35-485.8</f>
        <v>4633.7</v>
      </c>
      <c r="F6" s="106">
        <f>D6-E6</f>
        <v>2129.3000000000002</v>
      </c>
      <c r="G6" s="107" t="s">
        <v>4</v>
      </c>
      <c r="H6" s="29">
        <f>D6-E6</f>
        <v>2129.3000000000002</v>
      </c>
    </row>
    <row r="7" spans="1:8" x14ac:dyDescent="0.3">
      <c r="A7" s="31"/>
      <c r="B7" s="5" t="s">
        <v>94</v>
      </c>
      <c r="C7" s="23">
        <v>6</v>
      </c>
      <c r="D7" s="23">
        <v>110</v>
      </c>
      <c r="E7" s="108">
        <f>30</f>
        <v>30</v>
      </c>
      <c r="F7" s="106">
        <f t="shared" ref="F7:F12" si="0">D7-E7</f>
        <v>80</v>
      </c>
      <c r="G7" s="109" t="s">
        <v>2</v>
      </c>
      <c r="H7" s="29">
        <f>D7-E7</f>
        <v>80</v>
      </c>
    </row>
    <row r="8" spans="1:8" x14ac:dyDescent="0.3">
      <c r="A8" s="31"/>
      <c r="B8" s="5" t="s">
        <v>93</v>
      </c>
      <c r="C8" s="23">
        <v>3</v>
      </c>
      <c r="D8" s="23">
        <v>2969</v>
      </c>
      <c r="E8" s="108">
        <v>2969</v>
      </c>
      <c r="F8" s="106">
        <f t="shared" si="0"/>
        <v>0</v>
      </c>
      <c r="G8" s="109" t="s">
        <v>4</v>
      </c>
    </row>
    <row r="9" spans="1:8" x14ac:dyDescent="0.3">
      <c r="A9" s="31"/>
      <c r="B9" s="5" t="s">
        <v>30</v>
      </c>
      <c r="C9" s="23">
        <v>1</v>
      </c>
      <c r="D9" s="23">
        <v>175</v>
      </c>
      <c r="E9" s="108">
        <v>175</v>
      </c>
      <c r="F9" s="106">
        <f t="shared" si="0"/>
        <v>0</v>
      </c>
      <c r="G9" s="109" t="s">
        <v>2</v>
      </c>
    </row>
    <row r="10" spans="1:8" x14ac:dyDescent="0.3">
      <c r="A10" s="31"/>
      <c r="B10" s="5" t="s">
        <v>31</v>
      </c>
      <c r="C10" s="23">
        <v>14</v>
      </c>
      <c r="D10" s="23">
        <v>75</v>
      </c>
      <c r="E10" s="108">
        <f>75-44</f>
        <v>31</v>
      </c>
      <c r="F10" s="106">
        <f t="shared" si="0"/>
        <v>44</v>
      </c>
      <c r="G10" s="109" t="s">
        <v>32</v>
      </c>
      <c r="H10" s="29">
        <f t="shared" ref="H10:H14" si="1">D10-E10</f>
        <v>44</v>
      </c>
    </row>
    <row r="11" spans="1:8" x14ac:dyDescent="0.3">
      <c r="A11" s="31"/>
      <c r="B11" s="5" t="s">
        <v>6</v>
      </c>
      <c r="C11" s="23">
        <v>3</v>
      </c>
      <c r="D11" s="23"/>
      <c r="E11" s="108"/>
      <c r="F11" s="106"/>
      <c r="G11" s="109" t="s">
        <v>7</v>
      </c>
    </row>
    <row r="12" spans="1:8" x14ac:dyDescent="0.3">
      <c r="A12" s="31"/>
      <c r="B12" s="35" t="s">
        <v>137</v>
      </c>
      <c r="C12" s="37">
        <v>12</v>
      </c>
      <c r="D12" s="37">
        <v>16</v>
      </c>
      <c r="E12" s="110">
        <v>1</v>
      </c>
      <c r="F12" s="106">
        <f t="shared" si="0"/>
        <v>15</v>
      </c>
      <c r="G12" s="111" t="s">
        <v>138</v>
      </c>
      <c r="H12" s="29">
        <f t="shared" si="1"/>
        <v>15</v>
      </c>
    </row>
    <row r="13" spans="1:8" x14ac:dyDescent="0.3">
      <c r="A13" s="31"/>
      <c r="B13" s="35" t="s">
        <v>82</v>
      </c>
      <c r="C13" s="37">
        <v>12</v>
      </c>
      <c r="D13" s="37"/>
      <c r="E13" s="110"/>
      <c r="F13" s="106"/>
      <c r="G13" s="111" t="s">
        <v>138</v>
      </c>
      <c r="H13" s="29">
        <f t="shared" si="1"/>
        <v>0</v>
      </c>
    </row>
    <row r="14" spans="1:8" x14ac:dyDescent="0.3">
      <c r="A14" s="31"/>
      <c r="B14" s="35" t="s">
        <v>31</v>
      </c>
      <c r="C14" s="37">
        <v>16</v>
      </c>
      <c r="D14" s="37">
        <v>88</v>
      </c>
      <c r="E14" s="112">
        <v>88</v>
      </c>
      <c r="F14" s="106"/>
      <c r="G14" s="111" t="s">
        <v>105</v>
      </c>
      <c r="H14" s="29">
        <f t="shared" si="1"/>
        <v>0</v>
      </c>
    </row>
    <row r="15" spans="1:8" x14ac:dyDescent="0.3">
      <c r="A15" s="31"/>
      <c r="B15" s="35" t="s">
        <v>95</v>
      </c>
      <c r="C15" s="23">
        <v>6</v>
      </c>
      <c r="D15" s="23"/>
      <c r="E15" s="108" t="s">
        <v>8</v>
      </c>
      <c r="F15" s="113"/>
      <c r="G15" s="109" t="s">
        <v>7</v>
      </c>
    </row>
    <row r="16" spans="1:8" x14ac:dyDescent="0.3">
      <c r="A16" s="31"/>
      <c r="B16" s="26"/>
      <c r="C16" s="23"/>
      <c r="D16" s="23"/>
      <c r="E16" s="108"/>
      <c r="F16" s="113"/>
      <c r="G16" s="109"/>
    </row>
  </sheetData>
  <mergeCells count="4">
    <mergeCell ref="A1:G1"/>
    <mergeCell ref="A2:G2"/>
    <mergeCell ref="A3:G3"/>
    <mergeCell ref="A4:G4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61" orientation="portrait" r:id="rId1"/>
  <headerFooter>
    <oddFooter>&amp;LGHT Normandie Centre - Annexe financière v.1
&amp;C&amp;P/&amp;N&amp;RJuin 2021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29"/>
  <sheetViews>
    <sheetView view="pageBreakPreview" zoomScaleNormal="100" zoomScaleSheetLayoutView="100" workbookViewId="0">
      <selection activeCell="G24" sqref="G24"/>
    </sheetView>
  </sheetViews>
  <sheetFormatPr baseColWidth="10" defaultColWidth="8" defaultRowHeight="13.2" x14ac:dyDescent="0.3"/>
  <cols>
    <col min="1" max="1" width="42.5546875" style="189" bestFit="1" customWidth="1"/>
    <col min="2" max="2" width="49.109375" style="189" customWidth="1"/>
    <col min="3" max="3" width="10.6640625" style="189" hidden="1" customWidth="1"/>
    <col min="4" max="4" width="9.88671875" style="199" hidden="1" customWidth="1"/>
    <col min="5" max="5" width="11.6640625" style="189" customWidth="1"/>
    <col min="6" max="6" width="12.44140625" style="189" bestFit="1" customWidth="1"/>
    <col min="7" max="7" width="18.109375" style="189" bestFit="1" customWidth="1"/>
    <col min="8" max="9" width="8" style="189"/>
    <col min="10" max="10" width="8.5546875" style="189" customWidth="1"/>
    <col min="11" max="11" width="8" style="189"/>
    <col min="12" max="12" width="11.5546875" style="189" bestFit="1" customWidth="1"/>
    <col min="13" max="16384" width="8" style="189"/>
  </cols>
  <sheetData>
    <row r="1" spans="1:7" ht="30" customHeight="1" x14ac:dyDescent="0.3">
      <c r="A1" s="465" t="s">
        <v>254</v>
      </c>
      <c r="B1" s="465"/>
      <c r="C1" s="465"/>
      <c r="D1" s="465"/>
      <c r="E1" s="465"/>
      <c r="F1" s="465"/>
      <c r="G1" s="465"/>
    </row>
    <row r="2" spans="1:7" ht="30" customHeight="1" x14ac:dyDescent="0.3">
      <c r="A2" s="468" t="s">
        <v>264</v>
      </c>
      <c r="B2" s="468"/>
      <c r="C2" s="468"/>
      <c r="D2" s="468"/>
      <c r="E2" s="468"/>
      <c r="F2" s="468"/>
      <c r="G2" s="468"/>
    </row>
    <row r="3" spans="1:7" ht="30" customHeight="1" x14ac:dyDescent="0.3">
      <c r="A3" s="465" t="s">
        <v>249</v>
      </c>
      <c r="B3" s="465"/>
      <c r="C3" s="465"/>
      <c r="D3" s="465"/>
      <c r="E3" s="465"/>
      <c r="F3" s="465"/>
      <c r="G3" s="465"/>
    </row>
    <row r="4" spans="1:7" ht="14.25" customHeight="1" thickBot="1" x14ac:dyDescent="0.35">
      <c r="A4" s="348"/>
      <c r="B4" s="348"/>
      <c r="C4" s="348"/>
      <c r="D4" s="348"/>
      <c r="E4" s="348"/>
      <c r="F4" s="188"/>
    </row>
    <row r="5" spans="1:7" ht="14.25" customHeight="1" x14ac:dyDescent="0.25">
      <c r="A5" s="469" t="s">
        <v>185</v>
      </c>
      <c r="B5" s="470"/>
      <c r="C5" s="396"/>
      <c r="D5" s="348"/>
      <c r="E5" s="348"/>
      <c r="F5" s="188"/>
    </row>
    <row r="6" spans="1:7" ht="14.25" customHeight="1" x14ac:dyDescent="0.25">
      <c r="A6" s="368" t="s">
        <v>186</v>
      </c>
      <c r="B6" s="405"/>
      <c r="C6" s="397"/>
      <c r="D6" s="348"/>
      <c r="E6" s="348"/>
      <c r="F6" s="188"/>
    </row>
    <row r="7" spans="1:7" ht="14.25" customHeight="1" x14ac:dyDescent="0.3">
      <c r="A7" s="369" t="s">
        <v>187</v>
      </c>
      <c r="B7" s="406"/>
      <c r="C7" s="397"/>
      <c r="D7" s="348"/>
      <c r="E7" s="348"/>
      <c r="F7" s="188"/>
    </row>
    <row r="8" spans="1:7" ht="14.25" customHeight="1" x14ac:dyDescent="0.25">
      <c r="A8" s="370" t="s">
        <v>188</v>
      </c>
      <c r="B8" s="407"/>
      <c r="C8" s="397"/>
      <c r="D8" s="348"/>
      <c r="E8" s="348"/>
      <c r="F8" s="188"/>
    </row>
    <row r="9" spans="1:7" ht="14.25" customHeight="1" thickBot="1" x14ac:dyDescent="0.3">
      <c r="A9" s="466" t="s">
        <v>189</v>
      </c>
      <c r="B9" s="467"/>
      <c r="C9" s="397"/>
      <c r="D9" s="348"/>
      <c r="E9" s="348"/>
      <c r="F9" s="188"/>
    </row>
    <row r="10" spans="1:7" ht="34.5" customHeight="1" thickBot="1" x14ac:dyDescent="0.35">
      <c r="D10" s="189"/>
    </row>
    <row r="11" spans="1:7" s="190" customFormat="1" ht="44.1" customHeight="1" thickBot="1" x14ac:dyDescent="0.35">
      <c r="A11" s="240" t="s">
        <v>24</v>
      </c>
      <c r="B11" s="241" t="s">
        <v>164</v>
      </c>
      <c r="C11" s="241" t="s">
        <v>50</v>
      </c>
      <c r="D11" s="217" t="s">
        <v>165</v>
      </c>
      <c r="E11" s="458" t="s">
        <v>1</v>
      </c>
      <c r="F11" s="457" t="s">
        <v>141</v>
      </c>
      <c r="G11" s="117" t="s">
        <v>142</v>
      </c>
    </row>
    <row r="12" spans="1:7" ht="12.75" customHeight="1" x14ac:dyDescent="0.3">
      <c r="A12" s="218" t="s">
        <v>253</v>
      </c>
      <c r="B12" s="226" t="s">
        <v>90</v>
      </c>
      <c r="C12" s="228">
        <v>16</v>
      </c>
      <c r="D12" s="191">
        <f>41760+20998</f>
        <v>62758</v>
      </c>
      <c r="E12" s="234" t="s">
        <v>4</v>
      </c>
      <c r="F12" s="236"/>
      <c r="G12" s="238">
        <f>(F12*D12)*C12</f>
        <v>0</v>
      </c>
    </row>
    <row r="13" spans="1:7" ht="12.75" customHeight="1" x14ac:dyDescent="0.3">
      <c r="A13" s="486"/>
      <c r="B13" s="227" t="s">
        <v>93</v>
      </c>
      <c r="C13" s="229">
        <v>2</v>
      </c>
      <c r="D13" s="229">
        <f>2000+1155</f>
        <v>3155</v>
      </c>
      <c r="E13" s="231" t="s">
        <v>4</v>
      </c>
      <c r="F13" s="237"/>
      <c r="G13" s="239">
        <f>(F13*D13)*C13</f>
        <v>0</v>
      </c>
    </row>
    <row r="14" spans="1:7" ht="12.75" customHeight="1" x14ac:dyDescent="0.3">
      <c r="A14" s="486"/>
      <c r="B14" s="227" t="s">
        <v>166</v>
      </c>
      <c r="C14" s="229">
        <v>2</v>
      </c>
      <c r="D14" s="229">
        <v>600</v>
      </c>
      <c r="E14" s="231" t="s">
        <v>2</v>
      </c>
      <c r="F14" s="237"/>
      <c r="G14" s="239">
        <f>(F14*D14)*C14</f>
        <v>0</v>
      </c>
    </row>
    <row r="15" spans="1:7" ht="12.75" customHeight="1" x14ac:dyDescent="0.3">
      <c r="A15" s="486"/>
      <c r="B15" s="227" t="s">
        <v>167</v>
      </c>
      <c r="C15" s="229">
        <v>2</v>
      </c>
      <c r="D15" s="229">
        <v>1139</v>
      </c>
      <c r="E15" s="231" t="s">
        <v>2</v>
      </c>
      <c r="F15" s="237"/>
      <c r="G15" s="239">
        <f>(F15*D15)*C15</f>
        <v>0</v>
      </c>
    </row>
    <row r="16" spans="1:7" ht="12.75" customHeight="1" x14ac:dyDescent="0.3">
      <c r="A16" s="486"/>
      <c r="B16" s="227" t="s">
        <v>106</v>
      </c>
      <c r="C16" s="229">
        <v>2</v>
      </c>
      <c r="D16" s="229">
        <v>11</v>
      </c>
      <c r="E16" s="231" t="s">
        <v>5</v>
      </c>
      <c r="F16" s="237"/>
      <c r="G16" s="239">
        <f>(C16*D16)*F16</f>
        <v>0</v>
      </c>
    </row>
    <row r="17" spans="1:7" ht="12.75" customHeight="1" x14ac:dyDescent="0.3">
      <c r="A17" s="486"/>
      <c r="B17" s="227" t="s">
        <v>239</v>
      </c>
      <c r="C17" s="229">
        <v>2</v>
      </c>
      <c r="D17" s="229">
        <v>10</v>
      </c>
      <c r="E17" s="231" t="s">
        <v>5</v>
      </c>
      <c r="F17" s="237"/>
      <c r="G17" s="239">
        <f>(C17*D17)*F17</f>
        <v>0</v>
      </c>
    </row>
    <row r="18" spans="1:7" x14ac:dyDescent="0.3">
      <c r="A18" s="486"/>
      <c r="B18" s="227" t="s">
        <v>31</v>
      </c>
      <c r="C18" s="229">
        <v>16</v>
      </c>
      <c r="D18" s="229">
        <f>340+985</f>
        <v>1325</v>
      </c>
      <c r="E18" s="231" t="s">
        <v>32</v>
      </c>
      <c r="F18" s="237"/>
      <c r="G18" s="239">
        <f>(C18*D18)*F18</f>
        <v>0</v>
      </c>
    </row>
    <row r="19" spans="1:7" ht="12.75" customHeight="1" x14ac:dyDescent="0.3">
      <c r="A19" s="486"/>
      <c r="B19" s="227" t="s">
        <v>168</v>
      </c>
      <c r="C19" s="229">
        <v>3</v>
      </c>
      <c r="D19" s="229">
        <v>1592.9</v>
      </c>
      <c r="E19" s="231" t="s">
        <v>4</v>
      </c>
      <c r="F19" s="237"/>
      <c r="G19" s="239">
        <f>(C19*D19)*F19</f>
        <v>0</v>
      </c>
    </row>
    <row r="20" spans="1:7" x14ac:dyDescent="0.25">
      <c r="A20" s="486"/>
      <c r="B20" s="227" t="s">
        <v>6</v>
      </c>
      <c r="C20" s="229">
        <v>3</v>
      </c>
      <c r="D20" s="232" t="s">
        <v>169</v>
      </c>
      <c r="E20" s="231" t="s">
        <v>7</v>
      </c>
      <c r="F20" s="237"/>
      <c r="G20" s="239">
        <f>F20*C20</f>
        <v>0</v>
      </c>
    </row>
    <row r="21" spans="1:7" ht="12.75" customHeight="1" x14ac:dyDescent="0.3">
      <c r="A21" s="486"/>
      <c r="B21" s="227" t="s">
        <v>95</v>
      </c>
      <c r="C21" s="229">
        <f>6+5</f>
        <v>11</v>
      </c>
      <c r="D21" s="233" t="s">
        <v>169</v>
      </c>
      <c r="E21" s="231" t="s">
        <v>7</v>
      </c>
      <c r="F21" s="237"/>
      <c r="G21" s="239">
        <f>F21*C21</f>
        <v>0</v>
      </c>
    </row>
    <row r="22" spans="1:7" ht="12.75" customHeight="1" x14ac:dyDescent="0.25">
      <c r="A22" s="486"/>
      <c r="B22" s="227" t="s">
        <v>74</v>
      </c>
      <c r="C22" s="229">
        <v>2</v>
      </c>
      <c r="D22" s="232" t="s">
        <v>169</v>
      </c>
      <c r="E22" s="231" t="s">
        <v>7</v>
      </c>
      <c r="F22" s="237"/>
      <c r="G22" s="239">
        <f>F22*C22</f>
        <v>0</v>
      </c>
    </row>
    <row r="23" spans="1:7" ht="12.75" customHeight="1" x14ac:dyDescent="0.25">
      <c r="A23" s="486"/>
      <c r="B23" s="227" t="s">
        <v>172</v>
      </c>
      <c r="C23" s="229">
        <v>2</v>
      </c>
      <c r="D23" s="232" t="s">
        <v>169</v>
      </c>
      <c r="E23" s="231" t="s">
        <v>7</v>
      </c>
      <c r="F23" s="237"/>
      <c r="G23" s="239">
        <f>F23*C23</f>
        <v>0</v>
      </c>
    </row>
    <row r="24" spans="1:7" ht="12.75" customHeight="1" x14ac:dyDescent="0.25">
      <c r="A24" s="486"/>
      <c r="B24" s="227" t="s">
        <v>173</v>
      </c>
      <c r="C24" s="229">
        <v>2</v>
      </c>
      <c r="D24" s="232">
        <v>4927</v>
      </c>
      <c r="E24" s="231" t="s">
        <v>4</v>
      </c>
      <c r="F24" s="237"/>
      <c r="G24" s="239">
        <f>C24*F24</f>
        <v>0</v>
      </c>
    </row>
    <row r="25" spans="1:7" ht="12.75" customHeight="1" thickBot="1" x14ac:dyDescent="0.35">
      <c r="A25" s="487"/>
      <c r="B25" s="242" t="s">
        <v>174</v>
      </c>
      <c r="C25" s="243">
        <v>2</v>
      </c>
      <c r="D25" s="243">
        <v>4120.2</v>
      </c>
      <c r="E25" s="244" t="s">
        <v>4</v>
      </c>
      <c r="F25" s="245"/>
      <c r="G25" s="246">
        <f>C25*F25</f>
        <v>0</v>
      </c>
    </row>
    <row r="26" spans="1:7" ht="13.8" thickBot="1" x14ac:dyDescent="0.35">
      <c r="A26" s="194"/>
      <c r="B26" s="194"/>
      <c r="C26" s="195"/>
      <c r="D26" s="193"/>
      <c r="E26" s="196"/>
    </row>
    <row r="27" spans="1:7" ht="40.5" customHeight="1" thickBot="1" x14ac:dyDescent="0.3">
      <c r="A27" s="197"/>
      <c r="B27" s="198"/>
      <c r="D27" s="401"/>
      <c r="E27" s="485" t="s">
        <v>145</v>
      </c>
      <c r="F27" s="464"/>
      <c r="G27" s="248">
        <f>SUM(G12:G25)</f>
        <v>0</v>
      </c>
    </row>
    <row r="28" spans="1:7" ht="33.75" customHeight="1" thickBot="1" x14ac:dyDescent="0.35">
      <c r="E28" s="463" t="s">
        <v>273</v>
      </c>
      <c r="F28" s="464"/>
      <c r="G28" s="351">
        <f>G27*1.2</f>
        <v>0</v>
      </c>
    </row>
    <row r="29" spans="1:7" ht="14.4" x14ac:dyDescent="0.3">
      <c r="A29" s="558" t="s">
        <v>275</v>
      </c>
    </row>
  </sheetData>
  <mergeCells count="8">
    <mergeCell ref="E27:F27"/>
    <mergeCell ref="A5:B5"/>
    <mergeCell ref="E28:F28"/>
    <mergeCell ref="A1:G1"/>
    <mergeCell ref="A2:G2"/>
    <mergeCell ref="A3:G3"/>
    <mergeCell ref="A13:A25"/>
    <mergeCell ref="A9:B9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70" orientation="portrait" r:id="rId1"/>
  <headerFooter>
    <oddFooter>&amp;LGHT Normandie Centre&amp;C&amp;P/&amp;N&amp;RJuin 2025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4"/>
  <sheetViews>
    <sheetView tabSelected="1" view="pageBreakPreview" topLeftCell="A8" zoomScaleNormal="100" zoomScaleSheetLayoutView="100" workbookViewId="0">
      <selection activeCell="G24" sqref="G24"/>
    </sheetView>
  </sheetViews>
  <sheetFormatPr baseColWidth="10" defaultColWidth="8" defaultRowHeight="13.2" x14ac:dyDescent="0.3"/>
  <cols>
    <col min="1" max="1" width="32.6640625" style="189" customWidth="1"/>
    <col min="2" max="2" width="53.109375" style="189" customWidth="1"/>
    <col min="3" max="3" width="12.6640625" style="189" hidden="1" customWidth="1"/>
    <col min="4" max="4" width="11.88671875" style="189" hidden="1" customWidth="1"/>
    <col min="5" max="5" width="10.109375" style="189" customWidth="1"/>
    <col min="6" max="6" width="12.44140625" style="189" bestFit="1" customWidth="1"/>
    <col min="7" max="7" width="18.109375" style="189" bestFit="1" customWidth="1"/>
    <col min="8" max="8" width="28" style="189" bestFit="1" customWidth="1"/>
    <col min="9" max="16384" width="8" style="189"/>
  </cols>
  <sheetData>
    <row r="1" spans="1:7" ht="30" customHeight="1" x14ac:dyDescent="0.3">
      <c r="A1" s="465" t="s">
        <v>254</v>
      </c>
      <c r="B1" s="465"/>
      <c r="C1" s="465"/>
      <c r="D1" s="465"/>
      <c r="E1" s="465"/>
      <c r="F1" s="465"/>
      <c r="G1" s="465"/>
    </row>
    <row r="2" spans="1:7" ht="30" customHeight="1" x14ac:dyDescent="0.3">
      <c r="A2" s="468" t="s">
        <v>274</v>
      </c>
      <c r="B2" s="468"/>
      <c r="C2" s="468"/>
      <c r="D2" s="468"/>
      <c r="E2" s="468"/>
      <c r="F2" s="468"/>
      <c r="G2" s="468"/>
    </row>
    <row r="3" spans="1:7" ht="30" customHeight="1" x14ac:dyDescent="0.3">
      <c r="A3" s="465" t="s">
        <v>249</v>
      </c>
      <c r="B3" s="465"/>
      <c r="C3" s="465"/>
      <c r="D3" s="465"/>
      <c r="E3" s="465"/>
      <c r="F3" s="465"/>
      <c r="G3" s="465"/>
    </row>
    <row r="4" spans="1:7" ht="15" customHeight="1" thickBot="1" x14ac:dyDescent="0.35">
      <c r="A4" s="349"/>
      <c r="B4" s="349"/>
      <c r="C4" s="349"/>
      <c r="D4" s="349"/>
      <c r="E4" s="349"/>
      <c r="F4" s="349"/>
    </row>
    <row r="5" spans="1:7" ht="15" customHeight="1" x14ac:dyDescent="0.25">
      <c r="A5" s="469" t="s">
        <v>185</v>
      </c>
      <c r="B5" s="470"/>
      <c r="C5" s="396"/>
      <c r="D5" s="349"/>
      <c r="E5" s="349"/>
      <c r="F5" s="349"/>
    </row>
    <row r="6" spans="1:7" ht="15" customHeight="1" x14ac:dyDescent="0.25">
      <c r="A6" s="368" t="s">
        <v>186</v>
      </c>
      <c r="B6" s="405"/>
      <c r="C6" s="397"/>
      <c r="D6" s="349"/>
      <c r="E6" s="349"/>
      <c r="F6" s="349"/>
    </row>
    <row r="7" spans="1:7" ht="15" customHeight="1" x14ac:dyDescent="0.3">
      <c r="A7" s="369" t="s">
        <v>187</v>
      </c>
      <c r="B7" s="406"/>
      <c r="C7" s="397"/>
      <c r="D7" s="349"/>
      <c r="E7" s="349"/>
      <c r="F7" s="349"/>
    </row>
    <row r="8" spans="1:7" ht="15" customHeight="1" x14ac:dyDescent="0.25">
      <c r="A8" s="370" t="s">
        <v>188</v>
      </c>
      <c r="B8" s="407"/>
      <c r="C8" s="397"/>
      <c r="D8" s="349"/>
      <c r="E8" s="349"/>
      <c r="F8" s="349"/>
    </row>
    <row r="9" spans="1:7" ht="15" customHeight="1" thickBot="1" x14ac:dyDescent="0.3">
      <c r="A9" s="466" t="s">
        <v>189</v>
      </c>
      <c r="B9" s="467"/>
      <c r="C9" s="397"/>
      <c r="D9" s="349"/>
      <c r="E9" s="349"/>
      <c r="F9" s="349"/>
    </row>
    <row r="10" spans="1:7" ht="34.5" customHeight="1" thickBot="1" x14ac:dyDescent="0.35">
      <c r="A10" s="200"/>
      <c r="B10" s="200"/>
      <c r="C10" s="200"/>
      <c r="D10" s="200"/>
      <c r="E10" s="200"/>
      <c r="F10" s="200"/>
    </row>
    <row r="11" spans="1:7" ht="36.9" customHeight="1" thickBot="1" x14ac:dyDescent="0.35">
      <c r="A11" s="446" t="s">
        <v>24</v>
      </c>
      <c r="B11" s="254" t="s">
        <v>164</v>
      </c>
      <c r="C11" s="255" t="s">
        <v>50</v>
      </c>
      <c r="D11" s="256" t="s">
        <v>26</v>
      </c>
      <c r="E11" s="447" t="s">
        <v>1</v>
      </c>
      <c r="F11" s="235" t="s">
        <v>141</v>
      </c>
      <c r="G11" s="448" t="s">
        <v>142</v>
      </c>
    </row>
    <row r="12" spans="1:7" ht="15" customHeight="1" x14ac:dyDescent="0.3">
      <c r="A12" s="559" t="s">
        <v>276</v>
      </c>
      <c r="B12" s="432" t="s">
        <v>90</v>
      </c>
      <c r="C12" s="449">
        <v>10</v>
      </c>
      <c r="D12" s="450">
        <v>1948.06</v>
      </c>
      <c r="E12" s="451" t="s">
        <v>4</v>
      </c>
      <c r="F12" s="441"/>
      <c r="G12" s="336">
        <f>F12*D12*C12</f>
        <v>0</v>
      </c>
    </row>
    <row r="13" spans="1:7" ht="15" customHeight="1" x14ac:dyDescent="0.3">
      <c r="A13" s="560"/>
      <c r="B13" s="433" t="s">
        <v>93</v>
      </c>
      <c r="C13" s="429">
        <v>2</v>
      </c>
      <c r="D13" s="229">
        <v>39.64</v>
      </c>
      <c r="E13" s="253" t="s">
        <v>4</v>
      </c>
      <c r="F13" s="442"/>
      <c r="G13" s="329">
        <f>F13*D13*C13</f>
        <v>0</v>
      </c>
    </row>
    <row r="14" spans="1:7" ht="15" customHeight="1" x14ac:dyDescent="0.3">
      <c r="A14" s="258"/>
      <c r="B14" s="433" t="s">
        <v>166</v>
      </c>
      <c r="C14" s="429">
        <v>2</v>
      </c>
      <c r="D14" s="229">
        <v>81.3</v>
      </c>
      <c r="E14" s="211" t="s">
        <v>2</v>
      </c>
      <c r="F14" s="442"/>
      <c r="G14" s="329">
        <f>F14*D14*C14</f>
        <v>0</v>
      </c>
    </row>
    <row r="15" spans="1:7" ht="15" customHeight="1" x14ac:dyDescent="0.3">
      <c r="A15" s="258"/>
      <c r="B15" s="433" t="s">
        <v>167</v>
      </c>
      <c r="C15" s="429">
        <v>2</v>
      </c>
      <c r="D15" s="229">
        <v>35</v>
      </c>
      <c r="E15" s="211" t="s">
        <v>2</v>
      </c>
      <c r="F15" s="442"/>
      <c r="G15" s="329">
        <f>F15*D15*C15</f>
        <v>0</v>
      </c>
    </row>
    <row r="16" spans="1:7" ht="15" customHeight="1" x14ac:dyDescent="0.3">
      <c r="A16" s="258"/>
      <c r="B16" s="433" t="s">
        <v>31</v>
      </c>
      <c r="C16" s="429">
        <v>10</v>
      </c>
      <c r="D16" s="229">
        <v>9</v>
      </c>
      <c r="E16" s="211" t="s">
        <v>32</v>
      </c>
      <c r="F16" s="442"/>
      <c r="G16" s="329">
        <f>F16*D16*C16</f>
        <v>0</v>
      </c>
    </row>
    <row r="17" spans="1:7" ht="15" customHeight="1" x14ac:dyDescent="0.3">
      <c r="A17" s="258"/>
      <c r="B17" s="433" t="s">
        <v>6</v>
      </c>
      <c r="C17" s="429">
        <v>2</v>
      </c>
      <c r="D17" s="250"/>
      <c r="E17" s="211" t="s">
        <v>7</v>
      </c>
      <c r="F17" s="442"/>
      <c r="G17" s="329">
        <f>F17*C17</f>
        <v>0</v>
      </c>
    </row>
    <row r="18" spans="1:7" ht="15" customHeight="1" x14ac:dyDescent="0.3">
      <c r="A18" s="258"/>
      <c r="B18" s="433" t="s">
        <v>95</v>
      </c>
      <c r="C18" s="429">
        <v>2</v>
      </c>
      <c r="D18" s="250"/>
      <c r="E18" s="211" t="s">
        <v>7</v>
      </c>
      <c r="F18" s="442"/>
      <c r="G18" s="329">
        <f>F18*C18</f>
        <v>0</v>
      </c>
    </row>
    <row r="19" spans="1:7" ht="15" customHeight="1" x14ac:dyDescent="0.3">
      <c r="A19" s="258"/>
      <c r="B19" s="434" t="s">
        <v>171</v>
      </c>
      <c r="C19" s="430">
        <v>10</v>
      </c>
      <c r="D19" s="251"/>
      <c r="E19" s="211" t="s">
        <v>7</v>
      </c>
      <c r="F19" s="443"/>
      <c r="G19" s="452">
        <f>F19*C19</f>
        <v>0</v>
      </c>
    </row>
    <row r="20" spans="1:7" ht="15" customHeight="1" x14ac:dyDescent="0.3">
      <c r="A20" s="561" t="s">
        <v>175</v>
      </c>
      <c r="B20" s="435" t="s">
        <v>90</v>
      </c>
      <c r="C20" s="428">
        <v>10</v>
      </c>
      <c r="D20" s="249">
        <v>3197.5</v>
      </c>
      <c r="E20" s="252" t="s">
        <v>4</v>
      </c>
      <c r="F20" s="444"/>
      <c r="G20" s="453">
        <f>F20*D20*C20</f>
        <v>0</v>
      </c>
    </row>
    <row r="21" spans="1:7" ht="15" customHeight="1" x14ac:dyDescent="0.3">
      <c r="A21" s="560"/>
      <c r="B21" s="433" t="s">
        <v>31</v>
      </c>
      <c r="C21" s="429">
        <v>10</v>
      </c>
      <c r="D21" s="229">
        <v>35</v>
      </c>
      <c r="E21" s="211" t="s">
        <v>32</v>
      </c>
      <c r="F21" s="442"/>
      <c r="G21" s="453">
        <f>F21*C21</f>
        <v>0</v>
      </c>
    </row>
    <row r="22" spans="1:7" ht="15" customHeight="1" x14ac:dyDescent="0.3">
      <c r="A22" s="365"/>
      <c r="B22" s="433" t="s">
        <v>6</v>
      </c>
      <c r="C22" s="429">
        <v>1</v>
      </c>
      <c r="D22" s="229"/>
      <c r="E22" s="211" t="s">
        <v>7</v>
      </c>
      <c r="F22" s="442"/>
      <c r="G22" s="453">
        <f>F22*C22</f>
        <v>0</v>
      </c>
    </row>
    <row r="23" spans="1:7" ht="15" customHeight="1" x14ac:dyDescent="0.3">
      <c r="A23" s="365"/>
      <c r="B23" s="433" t="s">
        <v>95</v>
      </c>
      <c r="C23" s="429">
        <v>2</v>
      </c>
      <c r="D23" s="229"/>
      <c r="E23" s="211" t="s">
        <v>7</v>
      </c>
      <c r="F23" s="442"/>
      <c r="G23" s="453">
        <f>F23*C23</f>
        <v>0</v>
      </c>
    </row>
    <row r="24" spans="1:7" ht="15" customHeight="1" x14ac:dyDescent="0.3">
      <c r="A24" s="258"/>
      <c r="B24" s="433" t="s">
        <v>171</v>
      </c>
      <c r="C24" s="430">
        <v>10</v>
      </c>
      <c r="D24" s="230"/>
      <c r="E24" s="211" t="s">
        <v>7</v>
      </c>
      <c r="F24" s="443"/>
      <c r="G24" s="453">
        <f>F24*C24</f>
        <v>0</v>
      </c>
    </row>
    <row r="25" spans="1:7" ht="15" customHeight="1" x14ac:dyDescent="0.3">
      <c r="A25" s="563" t="s">
        <v>176</v>
      </c>
      <c r="B25" s="436" t="s">
        <v>90</v>
      </c>
      <c r="C25" s="201">
        <v>10</v>
      </c>
      <c r="D25" s="201">
        <v>12571</v>
      </c>
      <c r="E25" s="437" t="s">
        <v>4</v>
      </c>
      <c r="F25" s="444"/>
      <c r="G25" s="454">
        <f>F25*D25*C25</f>
        <v>0</v>
      </c>
    </row>
    <row r="26" spans="1:7" ht="15" customHeight="1" x14ac:dyDescent="0.3">
      <c r="A26" s="564"/>
      <c r="B26" s="433" t="s">
        <v>93</v>
      </c>
      <c r="C26" s="191">
        <v>2</v>
      </c>
      <c r="D26" s="191">
        <v>25</v>
      </c>
      <c r="E26" s="438" t="s">
        <v>4</v>
      </c>
      <c r="F26" s="442"/>
      <c r="G26" s="453">
        <f>F26*D26*C26</f>
        <v>0</v>
      </c>
    </row>
    <row r="27" spans="1:7" ht="15" customHeight="1" x14ac:dyDescent="0.3">
      <c r="A27" s="562"/>
      <c r="B27" s="433" t="s">
        <v>166</v>
      </c>
      <c r="C27" s="191">
        <v>2</v>
      </c>
      <c r="D27" s="191">
        <v>138</v>
      </c>
      <c r="E27" s="439" t="s">
        <v>2</v>
      </c>
      <c r="F27" s="442"/>
      <c r="G27" s="453">
        <f>F27*D27*C27</f>
        <v>0</v>
      </c>
    </row>
    <row r="28" spans="1:7" ht="15" customHeight="1" x14ac:dyDescent="0.3">
      <c r="A28" s="562"/>
      <c r="B28" s="433" t="s">
        <v>167</v>
      </c>
      <c r="C28" s="191">
        <v>2</v>
      </c>
      <c r="D28" s="191">
        <v>46</v>
      </c>
      <c r="E28" s="439" t="s">
        <v>2</v>
      </c>
      <c r="F28" s="442"/>
      <c r="G28" s="453">
        <f>F28*D28*C28</f>
        <v>0</v>
      </c>
    </row>
    <row r="29" spans="1:7" ht="15" customHeight="1" x14ac:dyDescent="0.3">
      <c r="A29" s="562"/>
      <c r="B29" s="433" t="s">
        <v>31</v>
      </c>
      <c r="C29" s="191">
        <v>10</v>
      </c>
      <c r="D29" s="191">
        <v>88</v>
      </c>
      <c r="E29" s="439" t="s">
        <v>32</v>
      </c>
      <c r="F29" s="442"/>
      <c r="G29" s="453">
        <f>F29*C29</f>
        <v>0</v>
      </c>
    </row>
    <row r="30" spans="1:7" ht="15" customHeight="1" x14ac:dyDescent="0.3">
      <c r="A30" s="562"/>
      <c r="B30" s="433" t="s">
        <v>6</v>
      </c>
      <c r="C30" s="191">
        <v>2</v>
      </c>
      <c r="D30" s="191"/>
      <c r="E30" s="439" t="s">
        <v>7</v>
      </c>
      <c r="F30" s="442"/>
      <c r="G30" s="453">
        <f>F30*C30</f>
        <v>0</v>
      </c>
    </row>
    <row r="31" spans="1:7" ht="15" customHeight="1" x14ac:dyDescent="0.3">
      <c r="A31" s="562"/>
      <c r="B31" s="433" t="s">
        <v>95</v>
      </c>
      <c r="C31" s="201">
        <v>2</v>
      </c>
      <c r="D31" s="191"/>
      <c r="E31" s="439" t="s">
        <v>7</v>
      </c>
      <c r="F31" s="442"/>
      <c r="G31" s="453">
        <f>F31*C31</f>
        <v>0</v>
      </c>
    </row>
    <row r="32" spans="1:7" ht="15" customHeight="1" x14ac:dyDescent="0.3">
      <c r="A32" s="258"/>
      <c r="B32" s="434" t="s">
        <v>171</v>
      </c>
      <c r="C32" s="191">
        <v>10</v>
      </c>
      <c r="D32" s="191"/>
      <c r="E32" s="440" t="s">
        <v>7</v>
      </c>
      <c r="F32" s="443"/>
      <c r="G32" s="456">
        <f>F32*C32</f>
        <v>0</v>
      </c>
    </row>
    <row r="33" spans="1:7" ht="15" customHeight="1" x14ac:dyDescent="0.3">
      <c r="A33" s="257" t="s">
        <v>177</v>
      </c>
      <c r="B33" s="436" t="s">
        <v>90</v>
      </c>
      <c r="C33" s="428">
        <v>10</v>
      </c>
      <c r="D33" s="249">
        <v>658.3</v>
      </c>
      <c r="E33" s="253" t="s">
        <v>4</v>
      </c>
      <c r="F33" s="444"/>
      <c r="G33" s="453">
        <f>F33*D33*C33</f>
        <v>0</v>
      </c>
    </row>
    <row r="34" spans="1:7" ht="15" customHeight="1" x14ac:dyDescent="0.3">
      <c r="A34" s="562"/>
      <c r="B34" s="433" t="s">
        <v>93</v>
      </c>
      <c r="C34" s="429">
        <v>2</v>
      </c>
      <c r="D34" s="229">
        <v>426.85</v>
      </c>
      <c r="E34" s="211" t="s">
        <v>2</v>
      </c>
      <c r="F34" s="442"/>
      <c r="G34" s="453">
        <f>F34*D34*C34</f>
        <v>0</v>
      </c>
    </row>
    <row r="35" spans="1:7" ht="15" customHeight="1" x14ac:dyDescent="0.3">
      <c r="A35" s="562"/>
      <c r="B35" s="433" t="s">
        <v>166</v>
      </c>
      <c r="C35" s="429">
        <v>2</v>
      </c>
      <c r="D35" s="229">
        <v>95.6</v>
      </c>
      <c r="E35" s="211" t="s">
        <v>2</v>
      </c>
      <c r="F35" s="442"/>
      <c r="G35" s="453">
        <f>F35*D35*C35</f>
        <v>0</v>
      </c>
    </row>
    <row r="36" spans="1:7" ht="15" customHeight="1" x14ac:dyDescent="0.3">
      <c r="A36" s="562"/>
      <c r="B36" s="433" t="s">
        <v>167</v>
      </c>
      <c r="C36" s="429">
        <v>2</v>
      </c>
      <c r="D36" s="229">
        <v>135.05000000000001</v>
      </c>
      <c r="E36" s="211" t="s">
        <v>2</v>
      </c>
      <c r="F36" s="442"/>
      <c r="G36" s="453">
        <f>F36*D36*C36</f>
        <v>0</v>
      </c>
    </row>
    <row r="37" spans="1:7" ht="15" customHeight="1" x14ac:dyDescent="0.3">
      <c r="A37" s="562"/>
      <c r="B37" s="433" t="s">
        <v>178</v>
      </c>
      <c r="C37" s="429">
        <v>2</v>
      </c>
      <c r="D37" s="229"/>
      <c r="E37" s="211" t="s">
        <v>7</v>
      </c>
      <c r="F37" s="442"/>
      <c r="G37" s="453">
        <f>F37*C37</f>
        <v>0</v>
      </c>
    </row>
    <row r="38" spans="1:7" ht="15" customHeight="1" x14ac:dyDescent="0.25">
      <c r="A38" s="562"/>
      <c r="B38" s="433" t="s">
        <v>6</v>
      </c>
      <c r="C38" s="429">
        <v>2</v>
      </c>
      <c r="D38" s="250"/>
      <c r="E38" s="211" t="s">
        <v>7</v>
      </c>
      <c r="F38" s="442"/>
      <c r="G38" s="453">
        <f>F38*C38</f>
        <v>0</v>
      </c>
    </row>
    <row r="39" spans="1:7" ht="15" customHeight="1" x14ac:dyDescent="0.3">
      <c r="A39" s="562"/>
      <c r="B39" s="433" t="s">
        <v>95</v>
      </c>
      <c r="C39" s="429">
        <v>2</v>
      </c>
      <c r="D39" s="229"/>
      <c r="E39" s="211" t="s">
        <v>7</v>
      </c>
      <c r="F39" s="442"/>
      <c r="G39" s="453">
        <f>F39*C39</f>
        <v>0</v>
      </c>
    </row>
    <row r="40" spans="1:7" ht="15" customHeight="1" thickBot="1" x14ac:dyDescent="0.35">
      <c r="A40" s="259"/>
      <c r="B40" s="377" t="s">
        <v>171</v>
      </c>
      <c r="C40" s="431">
        <v>10</v>
      </c>
      <c r="D40" s="243"/>
      <c r="E40" s="219" t="s">
        <v>7</v>
      </c>
      <c r="F40" s="445"/>
      <c r="G40" s="455">
        <f>F40*C40</f>
        <v>0</v>
      </c>
    </row>
    <row r="41" spans="1:7" ht="12" customHeight="1" thickBot="1" x14ac:dyDescent="0.35">
      <c r="A41" s="202"/>
      <c r="B41" s="194"/>
      <c r="C41" s="191"/>
      <c r="D41" s="203"/>
      <c r="E41" s="192"/>
      <c r="F41" s="188"/>
    </row>
    <row r="42" spans="1:7" ht="49.95" customHeight="1" thickBot="1" x14ac:dyDescent="0.3">
      <c r="A42" s="197"/>
      <c r="B42" s="198"/>
      <c r="D42" s="403"/>
      <c r="E42" s="485" t="s">
        <v>145</v>
      </c>
      <c r="F42" s="464"/>
      <c r="G42" s="248">
        <f>SUM(G12:G40)</f>
        <v>0</v>
      </c>
    </row>
    <row r="43" spans="1:7" ht="49.95" customHeight="1" thickBot="1" x14ac:dyDescent="0.35">
      <c r="E43" s="463" t="s">
        <v>273</v>
      </c>
      <c r="F43" s="464"/>
      <c r="G43" s="351">
        <f>G42*1.2</f>
        <v>0</v>
      </c>
    </row>
    <row r="44" spans="1:7" ht="14.4" x14ac:dyDescent="0.3">
      <c r="A44" s="558" t="s">
        <v>275</v>
      </c>
    </row>
  </sheetData>
  <mergeCells count="10">
    <mergeCell ref="E42:F42"/>
    <mergeCell ref="E43:F43"/>
    <mergeCell ref="A1:G1"/>
    <mergeCell ref="A2:G2"/>
    <mergeCell ref="A3:G3"/>
    <mergeCell ref="A9:B9"/>
    <mergeCell ref="A5:B5"/>
    <mergeCell ref="A12:A13"/>
    <mergeCell ref="A20:A21"/>
    <mergeCell ref="A25:A26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74" orientation="portrait" r:id="rId1"/>
  <headerFooter>
    <oddFooter>&amp;LGHT Normandie Centre&amp;C&amp;P/&amp;N&amp;RJuin 2025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39997558519241921"/>
    <pageSetUpPr fitToPage="1"/>
  </sheetPr>
  <dimension ref="A1:J65"/>
  <sheetViews>
    <sheetView view="pageBreakPreview" topLeftCell="A22" zoomScaleNormal="100" zoomScaleSheetLayoutView="100" workbookViewId="0">
      <selection activeCell="G24" sqref="G24"/>
    </sheetView>
  </sheetViews>
  <sheetFormatPr baseColWidth="10" defaultColWidth="11.44140625" defaultRowHeight="14.4" x14ac:dyDescent="0.3"/>
  <cols>
    <col min="1" max="1" width="56.5546875" style="44" customWidth="1"/>
    <col min="2" max="2" width="34.44140625" style="44" customWidth="1"/>
    <col min="3" max="3" width="13.88671875" style="8" hidden="1" customWidth="1"/>
    <col min="4" max="4" width="12.109375" style="44" hidden="1" customWidth="1"/>
    <col min="5" max="5" width="8.6640625" style="44" customWidth="1"/>
    <col min="6" max="6" width="25.77734375" style="44" customWidth="1"/>
    <col min="7" max="7" width="25.77734375" style="8" customWidth="1"/>
    <col min="8" max="16384" width="11.44140625" style="44"/>
  </cols>
  <sheetData>
    <row r="1" spans="1:7" s="13" customFormat="1" ht="30" customHeight="1" x14ac:dyDescent="0.3">
      <c r="A1" s="465" t="s">
        <v>254</v>
      </c>
      <c r="B1" s="465"/>
      <c r="C1" s="465"/>
      <c r="D1" s="465"/>
      <c r="E1" s="465"/>
      <c r="F1" s="465"/>
      <c r="G1" s="465"/>
    </row>
    <row r="2" spans="1:7" s="13" customFormat="1" ht="30" customHeight="1" x14ac:dyDescent="0.3">
      <c r="A2" s="468" t="s">
        <v>265</v>
      </c>
      <c r="B2" s="468"/>
      <c r="C2" s="468"/>
      <c r="D2" s="468"/>
      <c r="E2" s="468"/>
      <c r="F2" s="468"/>
      <c r="G2" s="468"/>
    </row>
    <row r="3" spans="1:7" s="13" customFormat="1" ht="30" customHeight="1" thickBot="1" x14ac:dyDescent="0.35">
      <c r="A3" s="465" t="s">
        <v>249</v>
      </c>
      <c r="B3" s="465"/>
      <c r="C3" s="465"/>
      <c r="D3" s="465"/>
      <c r="E3" s="465"/>
      <c r="F3" s="465"/>
      <c r="G3" s="465"/>
    </row>
    <row r="4" spans="1:7" s="13" customFormat="1" ht="15" customHeight="1" x14ac:dyDescent="0.3">
      <c r="A4" s="469" t="s">
        <v>185</v>
      </c>
      <c r="B4" s="470"/>
      <c r="C4" s="396"/>
      <c r="D4" s="347"/>
      <c r="E4" s="347"/>
      <c r="F4" s="347"/>
      <c r="G4" s="347"/>
    </row>
    <row r="5" spans="1:7" s="13" customFormat="1" ht="15" customHeight="1" x14ac:dyDescent="0.3">
      <c r="A5" s="368" t="s">
        <v>186</v>
      </c>
      <c r="B5" s="405"/>
      <c r="C5" s="397"/>
      <c r="D5" s="347"/>
      <c r="E5" s="347"/>
      <c r="F5" s="347"/>
      <c r="G5" s="347"/>
    </row>
    <row r="6" spans="1:7" s="13" customFormat="1" ht="15" customHeight="1" x14ac:dyDescent="0.3">
      <c r="A6" s="369" t="s">
        <v>187</v>
      </c>
      <c r="B6" s="406"/>
      <c r="C6" s="397"/>
      <c r="D6" s="347"/>
      <c r="E6" s="347"/>
      <c r="F6" s="347"/>
      <c r="G6" s="347"/>
    </row>
    <row r="7" spans="1:7" s="13" customFormat="1" ht="15" customHeight="1" x14ac:dyDescent="0.3">
      <c r="A7" s="370" t="s">
        <v>188</v>
      </c>
      <c r="B7" s="407"/>
      <c r="C7" s="397"/>
      <c r="D7" s="347"/>
      <c r="E7" s="347"/>
      <c r="F7" s="347"/>
      <c r="G7" s="347"/>
    </row>
    <row r="8" spans="1:7" s="13" customFormat="1" ht="15" customHeight="1" thickBot="1" x14ac:dyDescent="0.35">
      <c r="A8" s="466" t="s">
        <v>189</v>
      </c>
      <c r="B8" s="467"/>
      <c r="C8" s="397"/>
      <c r="D8" s="347"/>
      <c r="E8" s="347"/>
      <c r="F8" s="347"/>
      <c r="G8" s="347"/>
    </row>
    <row r="9" spans="1:7" s="13" customFormat="1" ht="34.5" customHeight="1" thickBot="1" x14ac:dyDescent="0.35">
      <c r="A9" s="483"/>
      <c r="B9" s="483"/>
      <c r="C9" s="483"/>
      <c r="D9" s="483"/>
      <c r="E9" s="483"/>
      <c r="F9" s="483"/>
      <c r="G9" s="483"/>
    </row>
    <row r="10" spans="1:7" ht="55.5" customHeight="1" thickBot="1" x14ac:dyDescent="0.35">
      <c r="A10" s="14" t="s">
        <v>24</v>
      </c>
      <c r="B10" s="15" t="s">
        <v>0</v>
      </c>
      <c r="C10" s="21" t="s">
        <v>50</v>
      </c>
      <c r="D10" s="16" t="s">
        <v>26</v>
      </c>
      <c r="E10" s="17" t="s">
        <v>1</v>
      </c>
      <c r="F10" s="116" t="s">
        <v>141</v>
      </c>
      <c r="G10" s="117" t="s">
        <v>142</v>
      </c>
    </row>
    <row r="11" spans="1:7" ht="31.5" customHeight="1" thickBot="1" x14ac:dyDescent="0.35">
      <c r="A11" s="488" t="s">
        <v>51</v>
      </c>
      <c r="B11" s="489"/>
      <c r="C11" s="489"/>
      <c r="D11" s="489"/>
      <c r="E11" s="489"/>
      <c r="F11" s="489"/>
      <c r="G11" s="490"/>
    </row>
    <row r="12" spans="1:7" ht="15" customHeight="1" x14ac:dyDescent="0.3">
      <c r="A12" s="264" t="s">
        <v>42</v>
      </c>
      <c r="B12" s="268" t="s">
        <v>116</v>
      </c>
      <c r="C12" s="212">
        <v>1</v>
      </c>
      <c r="D12" s="212">
        <v>85</v>
      </c>
      <c r="E12" s="212" t="s">
        <v>2</v>
      </c>
      <c r="F12" s="260"/>
      <c r="G12" s="329">
        <f>F12*1.2</f>
        <v>0</v>
      </c>
    </row>
    <row r="13" spans="1:7" ht="15" customHeight="1" x14ac:dyDescent="0.3">
      <c r="A13" s="265"/>
      <c r="B13" s="266" t="s">
        <v>6</v>
      </c>
      <c r="C13" s="213">
        <v>3</v>
      </c>
      <c r="D13" s="213" t="s">
        <v>8</v>
      </c>
      <c r="E13" s="213" t="s">
        <v>7</v>
      </c>
      <c r="F13" s="261"/>
      <c r="G13" s="329">
        <f t="shared" ref="G13:G59" si="0">F13*1.2</f>
        <v>0</v>
      </c>
    </row>
    <row r="14" spans="1:7" ht="15" customHeight="1" x14ac:dyDescent="0.3">
      <c r="A14" s="266"/>
      <c r="B14" s="269" t="s">
        <v>95</v>
      </c>
      <c r="C14" s="109">
        <v>6</v>
      </c>
      <c r="D14" s="186" t="s">
        <v>8</v>
      </c>
      <c r="E14" s="186" t="s">
        <v>7</v>
      </c>
      <c r="F14" s="261"/>
      <c r="G14" s="329">
        <f t="shared" si="0"/>
        <v>0</v>
      </c>
    </row>
    <row r="15" spans="1:7" ht="15" customHeight="1" thickBot="1" x14ac:dyDescent="0.35">
      <c r="A15" s="267"/>
      <c r="B15" s="270"/>
      <c r="C15" s="225"/>
      <c r="D15" s="225"/>
      <c r="E15" s="181"/>
      <c r="F15" s="84"/>
      <c r="G15" s="330"/>
    </row>
    <row r="16" spans="1:7" ht="15" customHeight="1" x14ac:dyDescent="0.3">
      <c r="A16" s="264" t="s">
        <v>43</v>
      </c>
      <c r="B16" s="51" t="s">
        <v>90</v>
      </c>
      <c r="C16" s="107">
        <v>15</v>
      </c>
      <c r="D16" s="107">
        <v>220</v>
      </c>
      <c r="E16" s="107" t="s">
        <v>4</v>
      </c>
      <c r="F16" s="260"/>
      <c r="G16" s="331">
        <f t="shared" si="0"/>
        <v>0</v>
      </c>
    </row>
    <row r="17" spans="1:7" ht="15" customHeight="1" x14ac:dyDescent="0.3">
      <c r="A17" s="265"/>
      <c r="B17" s="5" t="s">
        <v>116</v>
      </c>
      <c r="C17" s="186">
        <v>1</v>
      </c>
      <c r="D17" s="186">
        <v>17</v>
      </c>
      <c r="E17" s="186" t="s">
        <v>2</v>
      </c>
      <c r="F17" s="261"/>
      <c r="G17" s="332">
        <f t="shared" si="0"/>
        <v>0</v>
      </c>
    </row>
    <row r="18" spans="1:7" ht="15" customHeight="1" x14ac:dyDescent="0.3">
      <c r="A18" s="266"/>
      <c r="B18" s="5" t="s">
        <v>93</v>
      </c>
      <c r="C18" s="186">
        <v>1</v>
      </c>
      <c r="D18" s="186">
        <v>9</v>
      </c>
      <c r="E18" s="186" t="s">
        <v>5</v>
      </c>
      <c r="F18" s="261"/>
      <c r="G18" s="332">
        <f t="shared" si="0"/>
        <v>0</v>
      </c>
    </row>
    <row r="19" spans="1:7" ht="15" customHeight="1" x14ac:dyDescent="0.3">
      <c r="A19" s="266"/>
      <c r="B19" s="5" t="s">
        <v>6</v>
      </c>
      <c r="C19" s="186">
        <v>3</v>
      </c>
      <c r="D19" s="186" t="s">
        <v>8</v>
      </c>
      <c r="E19" s="186" t="s">
        <v>7</v>
      </c>
      <c r="F19" s="261"/>
      <c r="G19" s="332">
        <f t="shared" si="0"/>
        <v>0</v>
      </c>
    </row>
    <row r="20" spans="1:7" ht="15" customHeight="1" x14ac:dyDescent="0.3">
      <c r="A20" s="266"/>
      <c r="B20" s="35" t="s">
        <v>95</v>
      </c>
      <c r="C20" s="109">
        <v>6</v>
      </c>
      <c r="D20" s="186" t="s">
        <v>8</v>
      </c>
      <c r="E20" s="186" t="s">
        <v>7</v>
      </c>
      <c r="F20" s="261"/>
      <c r="G20" s="332">
        <f t="shared" si="0"/>
        <v>0</v>
      </c>
    </row>
    <row r="21" spans="1:7" ht="15" customHeight="1" thickBot="1" x14ac:dyDescent="0.35">
      <c r="A21" s="267"/>
      <c r="B21" s="5"/>
      <c r="C21" s="225"/>
      <c r="D21" s="225"/>
      <c r="E21" s="367"/>
      <c r="F21" s="84"/>
      <c r="G21" s="333"/>
    </row>
    <row r="22" spans="1:7" ht="15" customHeight="1" x14ac:dyDescent="0.3">
      <c r="A22" s="271" t="s">
        <v>44</v>
      </c>
      <c r="B22" s="51" t="s">
        <v>90</v>
      </c>
      <c r="C22" s="274">
        <v>15</v>
      </c>
      <c r="D22" s="107">
        <v>900</v>
      </c>
      <c r="E22" s="107" t="s">
        <v>4</v>
      </c>
      <c r="F22" s="260"/>
      <c r="G22" s="329">
        <f t="shared" si="0"/>
        <v>0</v>
      </c>
    </row>
    <row r="23" spans="1:7" ht="15" customHeight="1" x14ac:dyDescent="0.3">
      <c r="A23" s="266"/>
      <c r="B23" s="5" t="s">
        <v>116</v>
      </c>
      <c r="C23" s="186">
        <v>1</v>
      </c>
      <c r="D23" s="186">
        <v>208</v>
      </c>
      <c r="E23" s="186" t="s">
        <v>2</v>
      </c>
      <c r="F23" s="261"/>
      <c r="G23" s="329">
        <f t="shared" si="0"/>
        <v>0</v>
      </c>
    </row>
    <row r="24" spans="1:7" ht="15" customHeight="1" x14ac:dyDescent="0.3">
      <c r="A24" s="266"/>
      <c r="B24" s="5" t="s">
        <v>6</v>
      </c>
      <c r="C24" s="186">
        <v>3</v>
      </c>
      <c r="D24" s="186" t="s">
        <v>8</v>
      </c>
      <c r="E24" s="186" t="s">
        <v>7</v>
      </c>
      <c r="F24" s="261"/>
      <c r="G24" s="329">
        <f t="shared" si="0"/>
        <v>0</v>
      </c>
    </row>
    <row r="25" spans="1:7" ht="15" customHeight="1" x14ac:dyDescent="0.3">
      <c r="A25" s="266"/>
      <c r="B25" s="35" t="s">
        <v>95</v>
      </c>
      <c r="C25" s="109">
        <v>6</v>
      </c>
      <c r="D25" s="186" t="s">
        <v>8</v>
      </c>
      <c r="E25" s="186" t="s">
        <v>7</v>
      </c>
      <c r="F25" s="261"/>
      <c r="G25" s="329">
        <f t="shared" si="0"/>
        <v>0</v>
      </c>
    </row>
    <row r="26" spans="1:7" ht="15" customHeight="1" x14ac:dyDescent="0.3">
      <c r="A26" s="266"/>
      <c r="B26" s="5" t="s">
        <v>9</v>
      </c>
      <c r="C26" s="186">
        <v>14</v>
      </c>
      <c r="D26" s="186"/>
      <c r="E26" s="186" t="s">
        <v>4</v>
      </c>
      <c r="F26" s="261"/>
      <c r="G26" s="329">
        <f t="shared" si="0"/>
        <v>0</v>
      </c>
    </row>
    <row r="27" spans="1:7" ht="15" customHeight="1" thickBot="1" x14ac:dyDescent="0.35">
      <c r="A27" s="267"/>
      <c r="B27" s="6"/>
      <c r="C27" s="225"/>
      <c r="D27" s="225"/>
      <c r="E27" s="181"/>
      <c r="F27" s="84"/>
      <c r="G27" s="330"/>
    </row>
    <row r="28" spans="1:7" ht="15" customHeight="1" x14ac:dyDescent="0.3">
      <c r="A28" s="271" t="s">
        <v>45</v>
      </c>
      <c r="B28" s="272" t="s">
        <v>90</v>
      </c>
      <c r="C28" s="10">
        <v>15</v>
      </c>
      <c r="D28" s="107">
        <v>900</v>
      </c>
      <c r="E28" s="107" t="s">
        <v>4</v>
      </c>
      <c r="F28" s="262"/>
      <c r="G28" s="329">
        <f t="shared" si="0"/>
        <v>0</v>
      </c>
    </row>
    <row r="29" spans="1:7" ht="15" customHeight="1" x14ac:dyDescent="0.3">
      <c r="A29" s="266"/>
      <c r="B29" s="273" t="s">
        <v>6</v>
      </c>
      <c r="C29" s="204">
        <v>3</v>
      </c>
      <c r="D29" s="186" t="s">
        <v>8</v>
      </c>
      <c r="E29" s="186" t="s">
        <v>7</v>
      </c>
      <c r="F29" s="263"/>
      <c r="G29" s="329">
        <f t="shared" si="0"/>
        <v>0</v>
      </c>
    </row>
    <row r="30" spans="1:7" ht="15" customHeight="1" x14ac:dyDescent="0.3">
      <c r="A30" s="266"/>
      <c r="B30" s="269" t="s">
        <v>95</v>
      </c>
      <c r="C30" s="23">
        <v>6</v>
      </c>
      <c r="D30" s="186" t="s">
        <v>8</v>
      </c>
      <c r="E30" s="186" t="s">
        <v>7</v>
      </c>
      <c r="F30" s="263"/>
      <c r="G30" s="329">
        <f t="shared" si="0"/>
        <v>0</v>
      </c>
    </row>
    <row r="31" spans="1:7" ht="15" customHeight="1" x14ac:dyDescent="0.3">
      <c r="A31" s="266"/>
      <c r="B31" s="273" t="s">
        <v>9</v>
      </c>
      <c r="C31" s="204">
        <v>14</v>
      </c>
      <c r="D31" s="186"/>
      <c r="E31" s="186" t="s">
        <v>4</v>
      </c>
      <c r="F31" s="263"/>
      <c r="G31" s="329">
        <f t="shared" si="0"/>
        <v>0</v>
      </c>
    </row>
    <row r="32" spans="1:7" ht="15" customHeight="1" thickBot="1" x14ac:dyDescent="0.35">
      <c r="A32" s="267"/>
      <c r="B32" s="270"/>
      <c r="C32" s="11"/>
      <c r="D32" s="225"/>
      <c r="E32" s="181"/>
      <c r="F32" s="181"/>
      <c r="G32" s="330"/>
    </row>
    <row r="33" spans="1:7" ht="15" customHeight="1" x14ac:dyDescent="0.3">
      <c r="A33" s="271" t="s">
        <v>46</v>
      </c>
      <c r="B33" s="275" t="s">
        <v>95</v>
      </c>
      <c r="C33" s="310">
        <v>6</v>
      </c>
      <c r="D33" s="298" t="s">
        <v>8</v>
      </c>
      <c r="E33" s="107" t="s">
        <v>7</v>
      </c>
      <c r="F33" s="262"/>
      <c r="G33" s="329">
        <f t="shared" si="0"/>
        <v>0</v>
      </c>
    </row>
    <row r="34" spans="1:7" ht="15" customHeight="1" x14ac:dyDescent="0.3">
      <c r="A34" s="273"/>
      <c r="B34" s="269" t="s">
        <v>90</v>
      </c>
      <c r="C34" s="419">
        <v>15</v>
      </c>
      <c r="D34" s="109">
        <v>250</v>
      </c>
      <c r="E34" s="213" t="s">
        <v>4</v>
      </c>
      <c r="F34" s="263"/>
      <c r="G34" s="329">
        <f t="shared" si="0"/>
        <v>0</v>
      </c>
    </row>
    <row r="35" spans="1:7" ht="15" customHeight="1" thickBot="1" x14ac:dyDescent="0.35">
      <c r="A35" s="267"/>
      <c r="B35" s="270"/>
      <c r="C35" s="420"/>
      <c r="D35" s="225"/>
      <c r="E35" s="181"/>
      <c r="F35" s="85"/>
      <c r="G35" s="330"/>
    </row>
    <row r="36" spans="1:7" ht="15" customHeight="1" x14ac:dyDescent="0.3">
      <c r="A36" s="271" t="s">
        <v>75</v>
      </c>
      <c r="B36" s="423" t="s">
        <v>90</v>
      </c>
      <c r="C36" s="184">
        <v>15</v>
      </c>
      <c r="D36" s="309">
        <v>3509</v>
      </c>
      <c r="E36" s="107" t="s">
        <v>4</v>
      </c>
      <c r="F36" s="262"/>
      <c r="G36" s="329">
        <f t="shared" si="0"/>
        <v>0</v>
      </c>
    </row>
    <row r="37" spans="1:7" ht="15" customHeight="1" x14ac:dyDescent="0.3">
      <c r="A37" s="266"/>
      <c r="B37" s="424" t="s">
        <v>160</v>
      </c>
      <c r="C37" s="204">
        <v>1</v>
      </c>
      <c r="D37" s="309">
        <v>2460</v>
      </c>
      <c r="E37" s="186" t="s">
        <v>4</v>
      </c>
      <c r="F37" s="263"/>
      <c r="G37" s="329">
        <f t="shared" si="0"/>
        <v>0</v>
      </c>
    </row>
    <row r="38" spans="1:7" ht="15" customHeight="1" x14ac:dyDescent="0.3">
      <c r="A38" s="266"/>
      <c r="B38" s="425" t="s">
        <v>6</v>
      </c>
      <c r="C38" s="204">
        <v>3</v>
      </c>
      <c r="D38" s="309" t="s">
        <v>8</v>
      </c>
      <c r="E38" s="186" t="s">
        <v>7</v>
      </c>
      <c r="F38" s="263"/>
      <c r="G38" s="329">
        <f t="shared" si="0"/>
        <v>0</v>
      </c>
    </row>
    <row r="39" spans="1:7" ht="15" customHeight="1" x14ac:dyDescent="0.3">
      <c r="A39" s="266"/>
      <c r="B39" s="426" t="s">
        <v>95</v>
      </c>
      <c r="C39" s="23">
        <v>6</v>
      </c>
      <c r="D39" s="309" t="s">
        <v>8</v>
      </c>
      <c r="E39" s="186" t="s">
        <v>7</v>
      </c>
      <c r="F39" s="263"/>
      <c r="G39" s="329">
        <f t="shared" si="0"/>
        <v>0</v>
      </c>
    </row>
    <row r="40" spans="1:7" ht="15" customHeight="1" thickBot="1" x14ac:dyDescent="0.35">
      <c r="A40" s="267"/>
      <c r="B40" s="65"/>
      <c r="C40" s="23"/>
      <c r="D40" s="39"/>
      <c r="E40" s="225"/>
      <c r="F40" s="284"/>
      <c r="G40" s="329"/>
    </row>
    <row r="41" spans="1:7" ht="49.95" customHeight="1" thickBot="1" x14ac:dyDescent="0.35">
      <c r="A41" s="462"/>
      <c r="B41" s="462"/>
      <c r="D41" s="402"/>
      <c r="E41" s="571" t="s">
        <v>145</v>
      </c>
      <c r="F41" s="572"/>
      <c r="G41" s="573">
        <f>SUM(G12:G40)</f>
        <v>0</v>
      </c>
    </row>
    <row r="42" spans="1:7" ht="49.95" customHeight="1" thickBot="1" x14ac:dyDescent="0.35">
      <c r="A42" s="52"/>
      <c r="B42" s="462"/>
      <c r="C42" s="52"/>
      <c r="D42" s="45"/>
      <c r="E42" s="574" t="s">
        <v>273</v>
      </c>
      <c r="F42" s="572"/>
      <c r="G42" s="575">
        <f>G41*1.2</f>
        <v>0</v>
      </c>
    </row>
    <row r="43" spans="1:7" ht="15" customHeight="1" thickBot="1" x14ac:dyDescent="0.35">
      <c r="A43" s="47"/>
      <c r="B43" s="65"/>
      <c r="C43" s="23"/>
      <c r="D43" s="39"/>
      <c r="E43" s="11"/>
      <c r="F43" s="570"/>
      <c r="G43" s="329"/>
    </row>
    <row r="44" spans="1:7" ht="26.25" customHeight="1" thickBot="1" x14ac:dyDescent="0.35">
      <c r="A44" s="491" t="s">
        <v>48</v>
      </c>
      <c r="B44" s="492"/>
      <c r="C44" s="492"/>
      <c r="D44" s="492"/>
      <c r="E44" s="492"/>
      <c r="F44" s="492"/>
      <c r="G44" s="493"/>
    </row>
    <row r="45" spans="1:7" ht="15" customHeight="1" x14ac:dyDescent="0.3">
      <c r="A45" s="271" t="s">
        <v>39</v>
      </c>
      <c r="B45" s="268" t="s">
        <v>90</v>
      </c>
      <c r="C45" s="54">
        <v>12</v>
      </c>
      <c r="D45" s="421">
        <v>9600</v>
      </c>
      <c r="E45" s="72" t="s">
        <v>4</v>
      </c>
      <c r="F45" s="212"/>
      <c r="G45" s="329">
        <f t="shared" si="0"/>
        <v>0</v>
      </c>
    </row>
    <row r="46" spans="1:7" ht="15" customHeight="1" x14ac:dyDescent="0.3">
      <c r="A46" s="266"/>
      <c r="B46" s="273" t="s">
        <v>6</v>
      </c>
      <c r="C46" s="52">
        <v>3</v>
      </c>
      <c r="D46" s="422"/>
      <c r="E46" s="84" t="s">
        <v>7</v>
      </c>
      <c r="F46" s="263"/>
      <c r="G46" s="329">
        <f t="shared" si="0"/>
        <v>0</v>
      </c>
    </row>
    <row r="47" spans="1:7" ht="15" customHeight="1" x14ac:dyDescent="0.3">
      <c r="A47" s="266"/>
      <c r="B47" s="266" t="s">
        <v>116</v>
      </c>
      <c r="C47" s="52">
        <v>1</v>
      </c>
      <c r="D47" s="422">
        <v>0</v>
      </c>
      <c r="E47" s="84" t="s">
        <v>2</v>
      </c>
      <c r="F47" s="263"/>
      <c r="G47" s="329">
        <f t="shared" si="0"/>
        <v>0</v>
      </c>
    </row>
    <row r="48" spans="1:7" ht="15" customHeight="1" thickBot="1" x14ac:dyDescent="0.35">
      <c r="A48" s="267"/>
      <c r="B48" s="267"/>
      <c r="C48" s="53"/>
      <c r="D48" s="216"/>
      <c r="E48" s="84"/>
      <c r="F48" s="213"/>
      <c r="G48" s="334"/>
    </row>
    <row r="49" spans="1:10" ht="15" customHeight="1" x14ac:dyDescent="0.3">
      <c r="A49" s="565" t="s">
        <v>47</v>
      </c>
      <c r="B49" s="268" t="s">
        <v>90</v>
      </c>
      <c r="C49" s="355">
        <v>12</v>
      </c>
      <c r="D49" s="274">
        <v>2211.4299999999998</v>
      </c>
      <c r="E49" s="86" t="s">
        <v>4</v>
      </c>
      <c r="F49" s="212"/>
      <c r="G49" s="329">
        <f t="shared" si="0"/>
        <v>0</v>
      </c>
    </row>
    <row r="50" spans="1:10" ht="15" customHeight="1" x14ac:dyDescent="0.3">
      <c r="A50" s="566"/>
      <c r="B50" s="266" t="s">
        <v>6</v>
      </c>
      <c r="C50" s="281">
        <v>3</v>
      </c>
      <c r="D50" s="109"/>
      <c r="E50" s="84" t="s">
        <v>7</v>
      </c>
      <c r="F50" s="263"/>
      <c r="G50" s="329">
        <f t="shared" si="0"/>
        <v>0</v>
      </c>
    </row>
    <row r="51" spans="1:10" ht="15" customHeight="1" x14ac:dyDescent="0.3">
      <c r="A51" s="266"/>
      <c r="B51" s="266" t="s">
        <v>116</v>
      </c>
      <c r="C51" s="281">
        <v>1</v>
      </c>
      <c r="D51" s="215" t="s">
        <v>179</v>
      </c>
      <c r="E51" s="84" t="s">
        <v>7</v>
      </c>
      <c r="F51" s="263"/>
      <c r="G51" s="329">
        <f t="shared" si="0"/>
        <v>0</v>
      </c>
    </row>
    <row r="52" spans="1:10" ht="15" customHeight="1" thickBot="1" x14ac:dyDescent="0.35">
      <c r="A52" s="267"/>
      <c r="B52" s="267"/>
      <c r="C52" s="282"/>
      <c r="D52" s="216"/>
      <c r="E52" s="83"/>
      <c r="F52" s="216"/>
      <c r="G52" s="329"/>
    </row>
    <row r="53" spans="1:10" ht="15" customHeight="1" x14ac:dyDescent="0.3">
      <c r="A53" s="277" t="s">
        <v>88</v>
      </c>
      <c r="B53" s="268" t="s">
        <v>90</v>
      </c>
      <c r="C53" s="280">
        <v>12</v>
      </c>
      <c r="D53" s="366">
        <v>20122.849999999999</v>
      </c>
      <c r="E53" s="86" t="s">
        <v>4</v>
      </c>
      <c r="F53" s="212"/>
      <c r="G53" s="331">
        <f t="shared" si="0"/>
        <v>0</v>
      </c>
    </row>
    <row r="54" spans="1:10" ht="15" customHeight="1" x14ac:dyDescent="0.3">
      <c r="A54" s="278"/>
      <c r="B54" s="266" t="s">
        <v>116</v>
      </c>
      <c r="C54" s="281">
        <v>1</v>
      </c>
      <c r="D54" s="367">
        <v>300</v>
      </c>
      <c r="E54" s="84" t="s">
        <v>2</v>
      </c>
      <c r="F54" s="263"/>
      <c r="G54" s="332">
        <f t="shared" si="0"/>
        <v>0</v>
      </c>
    </row>
    <row r="55" spans="1:10" ht="15" customHeight="1" x14ac:dyDescent="0.3">
      <c r="A55" s="278"/>
      <c r="B55" s="266" t="s">
        <v>180</v>
      </c>
      <c r="C55" s="281">
        <v>3</v>
      </c>
      <c r="D55" s="367"/>
      <c r="E55" s="84" t="s">
        <v>7</v>
      </c>
      <c r="F55" s="263"/>
      <c r="G55" s="332">
        <f t="shared" si="0"/>
        <v>0</v>
      </c>
    </row>
    <row r="56" spans="1:10" ht="15" customHeight="1" thickBot="1" x14ac:dyDescent="0.35">
      <c r="A56" s="279"/>
      <c r="B56" s="267"/>
      <c r="C56" s="282"/>
      <c r="D56" s="181"/>
      <c r="E56" s="85"/>
      <c r="F56" s="186"/>
      <c r="G56" s="332"/>
    </row>
    <row r="57" spans="1:10" ht="15" customHeight="1" x14ac:dyDescent="0.3">
      <c r="A57" s="277" t="s">
        <v>277</v>
      </c>
      <c r="B57" s="268" t="s">
        <v>116</v>
      </c>
      <c r="C57" s="280">
        <v>1</v>
      </c>
      <c r="D57" s="366">
        <v>250</v>
      </c>
      <c r="E57" s="86" t="s">
        <v>2</v>
      </c>
      <c r="F57" s="262"/>
      <c r="G57" s="331">
        <f t="shared" si="0"/>
        <v>0</v>
      </c>
      <c r="H57" s="22"/>
      <c r="I57" s="363"/>
      <c r="J57" s="45"/>
    </row>
    <row r="58" spans="1:10" ht="15" customHeight="1" thickBot="1" x14ac:dyDescent="0.35">
      <c r="A58" s="279"/>
      <c r="B58" s="267"/>
      <c r="C58" s="281"/>
      <c r="D58" s="367"/>
      <c r="E58" s="84"/>
      <c r="F58" s="225"/>
      <c r="G58" s="335"/>
    </row>
    <row r="59" spans="1:10" ht="15" customHeight="1" x14ac:dyDescent="0.3">
      <c r="A59" s="49" t="s">
        <v>278</v>
      </c>
      <c r="B59" s="283" t="s">
        <v>99</v>
      </c>
      <c r="C59" s="280">
        <v>2</v>
      </c>
      <c r="D59" s="366">
        <v>600</v>
      </c>
      <c r="E59" s="366" t="s">
        <v>161</v>
      </c>
      <c r="F59" s="263"/>
      <c r="G59" s="332">
        <f t="shared" si="0"/>
        <v>0</v>
      </c>
    </row>
    <row r="60" spans="1:10" ht="15" customHeight="1" thickBot="1" x14ac:dyDescent="0.35">
      <c r="A60" s="279"/>
      <c r="B60" s="46"/>
      <c r="C60" s="46"/>
      <c r="D60" s="267"/>
      <c r="E60" s="267"/>
      <c r="F60" s="284"/>
      <c r="G60" s="333"/>
    </row>
    <row r="61" spans="1:10" ht="15" thickBot="1" x14ac:dyDescent="0.35">
      <c r="A61" s="54"/>
      <c r="B61" s="10"/>
      <c r="C61" s="52"/>
      <c r="D61" s="45"/>
      <c r="E61" s="45"/>
      <c r="F61" s="3"/>
      <c r="G61" s="54"/>
    </row>
    <row r="62" spans="1:10" ht="49.95" customHeight="1" thickBot="1" x14ac:dyDescent="0.35">
      <c r="A62" s="183"/>
      <c r="B62" s="183"/>
      <c r="D62" s="402"/>
      <c r="E62" s="576" t="s">
        <v>145</v>
      </c>
      <c r="F62" s="577"/>
      <c r="G62" s="578">
        <f>SUM(G45:G61)</f>
        <v>0</v>
      </c>
    </row>
    <row r="63" spans="1:10" ht="49.95" customHeight="1" thickBot="1" x14ac:dyDescent="0.35">
      <c r="A63" s="52"/>
      <c r="B63" s="183"/>
      <c r="C63" s="52"/>
      <c r="D63" s="45"/>
      <c r="E63" s="579" t="s">
        <v>273</v>
      </c>
      <c r="F63" s="577"/>
      <c r="G63" s="580">
        <f>G62*1.2</f>
        <v>0</v>
      </c>
    </row>
    <row r="65" spans="1:1" x14ac:dyDescent="0.3">
      <c r="A65" s="558" t="s">
        <v>275</v>
      </c>
    </row>
  </sheetData>
  <mergeCells count="13">
    <mergeCell ref="E63:F63"/>
    <mergeCell ref="A1:G1"/>
    <mergeCell ref="A9:G9"/>
    <mergeCell ref="A11:G11"/>
    <mergeCell ref="A44:G44"/>
    <mergeCell ref="A8:B8"/>
    <mergeCell ref="A2:G2"/>
    <mergeCell ref="A3:G3"/>
    <mergeCell ref="A4:B4"/>
    <mergeCell ref="E62:F62"/>
    <mergeCell ref="A49:A50"/>
    <mergeCell ref="E41:F41"/>
    <mergeCell ref="E42:F42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58" orientation="portrait" r:id="rId1"/>
  <headerFooter>
    <oddFooter>&amp;LGHT Normandie Centre&amp;C&amp;P/&amp;N&amp;RJuin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18</vt:i4>
      </vt:variant>
    </vt:vector>
  </HeadingPairs>
  <TitlesOfParts>
    <vt:vector size="36" baseType="lpstr">
      <vt:lpstr>Lot 1 - Zone Caen - EPSM</vt:lpstr>
      <vt:lpstr>Lot 2 - Site du CHU - CDN</vt:lpstr>
      <vt:lpstr>Lot 2 - Site du CHU - CDN 06.23</vt:lpstr>
      <vt:lpstr>Lot 2 - Site du CHU - CDN 2024</vt:lpstr>
      <vt:lpstr>Lot 3 - Sites CHR, RPA, UCP</vt:lpstr>
      <vt:lpstr>Lot 3 - Sites CHR au 06.23</vt:lpstr>
      <vt:lpstr>Lot 2 Côte de Nacre Esp. verts</vt:lpstr>
      <vt:lpstr>Lot 3 CHU autres sites</vt:lpstr>
      <vt:lpstr>Lot 4 - Zone Côte Fleurie</vt:lpstr>
      <vt:lpstr>Lot 5- AUNAY + sites EPSM VIRE </vt:lpstr>
      <vt:lpstr>Lot 6 - Zone BAYEUX</vt:lpstr>
      <vt:lpstr>Lot 7 - Zone Lisieux</vt:lpstr>
      <vt:lpstr>Lot 8 - CH Vimoutiers</vt:lpstr>
      <vt:lpstr>Lot 9 - CH Falaise </vt:lpstr>
      <vt:lpstr>Lot 10 Côte de Nacre voirie</vt:lpstr>
      <vt:lpstr>Lot 12- Prestations ponctuelles</vt:lpstr>
      <vt:lpstr>Lot 11- Prestations ponctuelles</vt:lpstr>
      <vt:lpstr>Lot 8 - Zone CH Argentan </vt:lpstr>
      <vt:lpstr>'Lot 5- AUNAY + sites EPSM VIRE '!Impression_des_titres</vt:lpstr>
      <vt:lpstr>'Lot 6 - Zone BAYEUX'!Impression_des_titres</vt:lpstr>
      <vt:lpstr>'Lot 1 - Zone Caen - EPSM'!Zone_d_impression</vt:lpstr>
      <vt:lpstr>'Lot 10 Côte de Nacre voirie'!Zone_d_impression</vt:lpstr>
      <vt:lpstr>'Lot 11- Prestations ponctuelles'!Zone_d_impression</vt:lpstr>
      <vt:lpstr>'Lot 2 - Site du CHU - CDN'!Zone_d_impression</vt:lpstr>
      <vt:lpstr>'Lot 2 - Site du CHU - CDN 06.23'!Zone_d_impression</vt:lpstr>
      <vt:lpstr>'Lot 2 Côte de Nacre Esp. verts'!Zone_d_impression</vt:lpstr>
      <vt:lpstr>'Lot 3 - Sites CHR au 06.23'!Zone_d_impression</vt:lpstr>
      <vt:lpstr>'Lot 3 - Sites CHR, RPA, UCP'!Zone_d_impression</vt:lpstr>
      <vt:lpstr>'Lot 3 CHU autres sites'!Zone_d_impression</vt:lpstr>
      <vt:lpstr>'Lot 4 - Zone Côte Fleurie'!Zone_d_impression</vt:lpstr>
      <vt:lpstr>'Lot 5- AUNAY + sites EPSM VIRE '!Zone_d_impression</vt:lpstr>
      <vt:lpstr>'Lot 6 - Zone BAYEUX'!Zone_d_impression</vt:lpstr>
      <vt:lpstr>'Lot 7 - Zone Lisieux'!Zone_d_impression</vt:lpstr>
      <vt:lpstr>'Lot 8 - CH Vimoutiers'!Zone_d_impression</vt:lpstr>
      <vt:lpstr>'Lot 8 - Zone CH Argentan '!Zone_d_impression</vt:lpstr>
      <vt:lpstr>'Lot 9 - CH Falaise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LEROY</dc:creator>
  <cp:lastModifiedBy>RIZZOTTO LAETITIA</cp:lastModifiedBy>
  <cp:lastPrinted>2025-05-23T08:45:40Z</cp:lastPrinted>
  <dcterms:created xsi:type="dcterms:W3CDTF">2018-08-08T07:16:17Z</dcterms:created>
  <dcterms:modified xsi:type="dcterms:W3CDTF">2025-05-23T08:46:43Z</dcterms:modified>
</cp:coreProperties>
</file>