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URRIER - IMPRESSION - REPRO\IMPRESSION &amp; REPROGRAPHIE\25-0472 à 25-0478 - AOO DOC IMPRIMES - Fin 30.05.2029\01- PREPA\Dossier Thomas\BPU - DQE revus\"/>
    </mc:Choice>
  </mc:AlternateContent>
  <xr:revisionPtr revIDLastSave="0" documentId="13_ncr:1_{4444493E-FA94-4C91-AA23-C69E666ED1BD}" xr6:coauthVersionLast="47" xr6:coauthVersionMax="47" xr10:uidLastSave="{00000000-0000-0000-0000-000000000000}"/>
  <bookViews>
    <workbookView xWindow="-120" yWindow="-120" windowWidth="29040" windowHeight="15840" xr2:uid="{291C3071-7FDE-4E9D-BF6F-8C828500AE4B}"/>
  </bookViews>
  <sheets>
    <sheet name="BPU Lot 3" sheetId="1" r:id="rId1"/>
    <sheet name="DQE Lot 3" sheetId="4" r:id="rId2"/>
  </sheets>
  <definedNames>
    <definedName name="_xlnm._FilterDatabase" localSheetId="1" hidden="1">'DQE Lot 3'!$B$11:$L$37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4" l="1"/>
  <c r="H31" i="4"/>
  <c r="H30" i="4"/>
  <c r="H29" i="4"/>
  <c r="H28" i="4"/>
  <c r="H27" i="4"/>
  <c r="H37" i="4"/>
  <c r="H36" i="4"/>
  <c r="H35" i="4"/>
  <c r="H34" i="4"/>
  <c r="H33" i="4"/>
  <c r="H32" i="4"/>
  <c r="H23" i="4"/>
  <c r="H22" i="4"/>
  <c r="H21" i="4"/>
  <c r="H20" i="4"/>
  <c r="H14" i="4"/>
  <c r="H26" i="4"/>
  <c r="H19" i="4"/>
  <c r="H18" i="4"/>
  <c r="H17" i="4"/>
  <c r="H16" i="4"/>
  <c r="H15" i="4"/>
  <c r="H13" i="4"/>
  <c r="H12" i="4"/>
  <c r="E25" i="4" l="1"/>
  <c r="G25" i="4" s="1"/>
  <c r="E26" i="4"/>
  <c r="I26" i="4" s="1"/>
  <c r="K26" i="4" s="1"/>
  <c r="G26" i="4"/>
  <c r="E27" i="4"/>
  <c r="G27" i="4" s="1"/>
  <c r="E28" i="4"/>
  <c r="G28" i="4" s="1"/>
  <c r="E29" i="4"/>
  <c r="G29" i="4" s="1"/>
  <c r="I29" i="4"/>
  <c r="K29" i="4" s="1"/>
  <c r="E30" i="4"/>
  <c r="G30" i="4" s="1"/>
  <c r="E31" i="4"/>
  <c r="I31" i="4" s="1"/>
  <c r="K31" i="4" s="1"/>
  <c r="G31" i="4"/>
  <c r="E32" i="4"/>
  <c r="G32" i="4" s="1"/>
  <c r="E33" i="4"/>
  <c r="G33" i="4" s="1"/>
  <c r="I33" i="4"/>
  <c r="K33" i="4" s="1"/>
  <c r="E34" i="4"/>
  <c r="I34" i="4" s="1"/>
  <c r="K34" i="4" s="1"/>
  <c r="E35" i="4"/>
  <c r="G35" i="4"/>
  <c r="I35" i="4"/>
  <c r="K35" i="4" s="1"/>
  <c r="E36" i="4"/>
  <c r="G36" i="4" s="1"/>
  <c r="E37" i="4"/>
  <c r="I37" i="4" s="1"/>
  <c r="K37" i="4" s="1"/>
  <c r="G37" i="4"/>
  <c r="I32" i="4" l="1"/>
  <c r="K32" i="4" s="1"/>
  <c r="I25" i="4"/>
  <c r="K25" i="4" s="1"/>
  <c r="I27" i="4"/>
  <c r="K27" i="4" s="1"/>
  <c r="G34" i="4"/>
  <c r="I30" i="4"/>
  <c r="K30" i="4" s="1"/>
  <c r="I28" i="4"/>
  <c r="K28" i="4" s="1"/>
  <c r="I36" i="4"/>
  <c r="K36" i="4" s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E13" i="4" l="1"/>
  <c r="I13" i="4" s="1"/>
  <c r="K13" i="4" s="1"/>
  <c r="E14" i="4"/>
  <c r="I14" i="4" s="1"/>
  <c r="K14" i="4" s="1"/>
  <c r="E15" i="4"/>
  <c r="I15" i="4" s="1"/>
  <c r="K15" i="4" s="1"/>
  <c r="E16" i="4"/>
  <c r="I16" i="4" s="1"/>
  <c r="K16" i="4" s="1"/>
  <c r="E17" i="4"/>
  <c r="I17" i="4" s="1"/>
  <c r="K17" i="4" s="1"/>
  <c r="E18" i="4"/>
  <c r="I18" i="4" s="1"/>
  <c r="K18" i="4" s="1"/>
  <c r="E19" i="4"/>
  <c r="I19" i="4" s="1"/>
  <c r="K19" i="4" s="1"/>
  <c r="E20" i="4"/>
  <c r="I20" i="4" s="1"/>
  <c r="K20" i="4" s="1"/>
  <c r="E21" i="4"/>
  <c r="I21" i="4" s="1"/>
  <c r="K21" i="4" s="1"/>
  <c r="E22" i="4"/>
  <c r="I22" i="4" s="1"/>
  <c r="K22" i="4" s="1"/>
  <c r="E23" i="4"/>
  <c r="I23" i="4" s="1"/>
  <c r="K23" i="4" s="1"/>
  <c r="E24" i="4"/>
  <c r="I24" i="4" s="1"/>
  <c r="K24" i="4" s="1"/>
  <c r="E12" i="4"/>
  <c r="I12" i="4" s="1"/>
  <c r="I39" i="4" s="1"/>
  <c r="K12" i="4" l="1"/>
  <c r="K39" i="4" s="1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6" i="1" l="1"/>
  <c r="G17" i="1"/>
  <c r="G18" i="1"/>
  <c r="G19" i="1"/>
  <c r="G20" i="1"/>
  <c r="G21" i="1"/>
  <c r="G22" i="1"/>
  <c r="G23" i="1"/>
  <c r="G24" i="1"/>
  <c r="G15" i="1" l="1"/>
  <c r="G14" i="1"/>
  <c r="G13" i="1"/>
  <c r="G12" i="1"/>
</calcChain>
</file>

<file path=xl/sharedStrings.xml><?xml version="1.0" encoding="utf-8"?>
<sst xmlns="http://schemas.openxmlformats.org/spreadsheetml/2006/main" count="113" uniqueCount="42">
  <si>
    <t>Réf.</t>
  </si>
  <si>
    <t>DESCRIPTIF</t>
  </si>
  <si>
    <t>Prix Unitaire HT</t>
  </si>
  <si>
    <t>TVA</t>
  </si>
  <si>
    <t>Prix Unitaire TTC</t>
  </si>
  <si>
    <t>COMMENTAIRE</t>
  </si>
  <si>
    <t xml:space="preserve">  </t>
  </si>
  <si>
    <t xml:space="preserve"> </t>
  </si>
  <si>
    <t>Prix total HT</t>
  </si>
  <si>
    <t>Prix total TTC</t>
  </si>
  <si>
    <t>TOTAL GENERAL</t>
  </si>
  <si>
    <t>Quantité estimative annuelle</t>
  </si>
  <si>
    <t>DETAIL QUANTITATIF ESTIMATIF</t>
  </si>
  <si>
    <t>BORDEREAU DES PRIX UNITAIRES</t>
  </si>
  <si>
    <t>Réf. commerciale prestataire</t>
  </si>
  <si>
    <t>TRAVAUX D'IMPRESSION ET FOURNITURE D'IMPRIMES
Lot 3 - Impressions avec façonnage</t>
  </si>
  <si>
    <t>Chemise alpina sur mesure en carte lustrée, papier couleur jaune 425 g, format plié largeur 230 x 320 mm, avec dos de 40 mm, avec rabat hauteur 100 mm biseauté, collé sur la hauteur de 100 mm</t>
  </si>
  <si>
    <t>Chemise format ouvert : 58 x 38 - Format fermé : 23,5 x 31 - 4 rabats non collés - Impression recto noir - Double rainage - Encoche sur rabat latéral - Papier couleur 320 g - Livraison à plat
Couleurs pastels demandées :
Année N : rose
Année N+1 : parme
Année N+2 : jaune
Année N+3 : bleu</t>
  </si>
  <si>
    <t>Chemise format ouvert : 48 x 48 - Format fermé : 24 x 32 - Pliage rainage recto - Papier couleur jaune 250 g - Impression noir - Rabat collé</t>
  </si>
  <si>
    <t>Chemise format ouvert : 51X36 - Pliage rainage recto - Papier blanc 250 grs - Impression bleue</t>
  </si>
  <si>
    <t>Chemise 30X48 - Format A3 - Pliage rainage recto - Impression noire - papier bulle</t>
  </si>
  <si>
    <t>Chemise format ouvert : 51X37 - Papier blanc 120 grs - Pliage rainage recto - Impression bleue</t>
  </si>
  <si>
    <t>Chemise format ouvert : 50X47 - Format fermé : 24X32 -Papier blanc 220 grs - 2 Rabats collés - Pliage rainage recto - Impression bleue</t>
  </si>
  <si>
    <t>Chemise bleue - Format A4 -  Impression noir - Dos : épaisseur de 1.5 cm  - Rabats à l’intérieur : rabat de gauche 15 cm / rabat du bas 10cm</t>
  </si>
  <si>
    <t xml:space="preserve">Chemise format ouvert : 48X48 - Format fermé : 24X32 - Pliage rainage recto - Papier couleur jaune 120grs - Impression noir - Rabat collé (2 rabats collés sur toute la longeur du document déplié) -  livraison à plat </t>
  </si>
  <si>
    <t>Chemise format ouvert 45x31, pliage 22x31- avec 2 rabats, impression noire 1ere , 2ème et 3ème  pages, papier blanc 120g - livraison à plat</t>
  </si>
  <si>
    <t>Format A3- plié A4- couleur jaune-Impression recto 1ère de couverture- papier 120 g - Impression encre noire- livraison à plat</t>
  </si>
  <si>
    <t>Format A3- plié A4- couleur  blanc    - Impression noire recto 1ère de couverture- papier 120g - livraison à plat</t>
  </si>
  <si>
    <t>Dossier individuel du personnel hospitalier - Chemise - Triptyque (6 pages). Format 23,5 x 31,5 cm.
Dossier cartonné RECYCLE 260 g. Contexture sur 6 tableaux, tranche de 8 mm d'épaisseur permettant de visualiser le nom. Couleur vert ou bleu</t>
  </si>
  <si>
    <t xml:space="preserve">Dossier format A 3 - plié - couleur bleu - impression noire sur première page - papier 180 grs </t>
  </si>
  <si>
    <t>Chemise bleue – Format A4 -  Impression noir - Dos : épaisseur de  3 cm - Rabats à l’intérieur : rabat de gauche 15 cm / rabat du bas 10cm</t>
  </si>
  <si>
    <t>Dossier Format fini 22*30,5 - couleur blanc offset 250 grs - Impression R/V noir - Découpe à la forme standard - Rainage avec deux rabats - Livraison à plat</t>
  </si>
  <si>
    <t>Dossier Format ouvert : 68,6*32 - Pliage - Papier blanc 250 gr -  Impression R/V noir - 2 rainages - Livraison à plat</t>
  </si>
  <si>
    <t>Dossier Format ouvert : 70,5*32 - Plié : 23,5*32  - Papier parade natural 250 grs - Impression R/V noir - 2 rainages</t>
  </si>
  <si>
    <t>POCHETTES FT 380X520 ouverture cote 520 sans patte - Soufflet à plat tout le tour de 40MM -  Collage latéral extérieur par pattes de 20MM - Coins inférieurs coupés en arrondi- Encoche deminlune recto - Impression noire - Papier 320GR Natural</t>
  </si>
  <si>
    <t>Dossier Format 32*24 - Dossiers  avec soufflet de 2 cm -  Impression noir- Papier 224 gr Natural</t>
  </si>
  <si>
    <t>Chemise format ouvert 44x30,5 - format fermé : 30,5x22 - Rabats non collés- Papier bleu azur 250grs-Impression bleu et orange - livraison à plat</t>
  </si>
  <si>
    <t>Dossier Format 31X24,7 (carte blanche 275g) impression 1 couleur bleu marine  - 1 zip clip autocollant collé sur dossier - livraison à plat</t>
  </si>
  <si>
    <t>Pochette - Format 25x32,5 - Papier 180g bleu azur - Impression noir - A soufflet - livraison à plat</t>
  </si>
  <si>
    <t xml:space="preserve"> Pochette - Format 25x32,5 - Papier couleur 160/180g  7 modèles différents - Impression 1 couleur noir (différente par couleur) - livraison à plat</t>
  </si>
  <si>
    <t>Pochette Format 38x49 - ouverture côté + soufflet à plat tout le tour de 30 cm-  sur carte blanc/kraft 280g impression recto - livraison à plat</t>
  </si>
  <si>
    <t>Chemise Format ouvert 31x41 - Format plié 31 X 22 - Impression bleu recto sur couche demi mat blanc 250 grs - Livraison plié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</si>
</sst>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4"/>
      <color indexed="9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2"/>
      </left>
      <right/>
      <top style="medium">
        <color indexed="62"/>
      </top>
      <bottom/>
      <diagonal/>
    </border>
    <border>
      <left/>
      <right/>
      <top style="medium">
        <color indexed="62"/>
      </top>
      <bottom/>
      <diagonal/>
    </border>
    <border>
      <left/>
      <right style="medium">
        <color indexed="62"/>
      </right>
      <top style="medium">
        <color indexed="62"/>
      </top>
      <bottom/>
      <diagonal/>
    </border>
    <border>
      <left style="medium">
        <color indexed="62"/>
      </left>
      <right/>
      <top/>
      <bottom/>
      <diagonal/>
    </border>
    <border>
      <left/>
      <right style="medium">
        <color indexed="62"/>
      </right>
      <top/>
      <bottom/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medium">
        <color indexed="62"/>
      </right>
      <top/>
      <bottom style="medium">
        <color indexed="6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2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9" fontId="5" fillId="3" borderId="13" xfId="1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3" xfId="0" applyNumberFormat="1" applyFont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9" fontId="7" fillId="3" borderId="13" xfId="1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9" fontId="5" fillId="0" borderId="13" xfId="1" applyFont="1" applyFill="1" applyBorder="1" applyAlignment="1" applyProtection="1">
      <alignment horizontal="center" vertical="center"/>
      <protection locked="0"/>
    </xf>
    <xf numFmtId="0" fontId="5" fillId="0" borderId="13" xfId="2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horizontal="left" vertical="center" wrapText="1"/>
    </xf>
    <xf numFmtId="9" fontId="7" fillId="0" borderId="0" xfId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5" borderId="11" xfId="0" applyFont="1" applyFill="1" applyBorder="1" applyAlignment="1">
      <alignment horizontal="left" vertical="center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8659</xdr:rowOff>
    </xdr:from>
    <xdr:to>
      <xdr:col>2</xdr:col>
      <xdr:colOff>730250</xdr:colOff>
      <xdr:row>5</xdr:row>
      <xdr:rowOff>135659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8988FA52-DCCF-4D3C-88AA-870C6ABCE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34"/>
          <a:ext cx="162560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8659</xdr:rowOff>
    </xdr:from>
    <xdr:to>
      <xdr:col>2</xdr:col>
      <xdr:colOff>730250</xdr:colOff>
      <xdr:row>5</xdr:row>
      <xdr:rowOff>135659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D0426D8-7778-43FB-8B91-57ABDB8AC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7200" y="208684"/>
          <a:ext cx="1568450" cy="898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E1D96-83E0-4086-9F5F-8EF21F1A00BF}">
  <dimension ref="B1:H37"/>
  <sheetViews>
    <sheetView tabSelected="1" workbookViewId="0">
      <selection activeCell="D17" sqref="D17"/>
    </sheetView>
  </sheetViews>
  <sheetFormatPr baseColWidth="10" defaultRowHeight="15" x14ac:dyDescent="0.25"/>
  <cols>
    <col min="1" max="1" width="6.85546875" customWidth="1"/>
    <col min="2" max="2" width="12.5703125" customWidth="1"/>
    <col min="3" max="3" width="12" customWidth="1"/>
    <col min="4" max="4" width="63.140625" customWidth="1"/>
    <col min="8" max="8" width="24.28515625" customWidth="1"/>
  </cols>
  <sheetData>
    <row r="1" spans="2:8" ht="15.75" thickBot="1" x14ac:dyDescent="0.3"/>
    <row r="2" spans="2:8" ht="15" customHeight="1" x14ac:dyDescent="0.25">
      <c r="D2" s="22" t="s">
        <v>15</v>
      </c>
      <c r="E2" s="23"/>
      <c r="F2" s="23"/>
      <c r="G2" s="23"/>
      <c r="H2" s="24"/>
    </row>
    <row r="3" spans="2:8" ht="15" customHeight="1" x14ac:dyDescent="0.25">
      <c r="D3" s="25"/>
      <c r="E3" s="26"/>
      <c r="F3" s="26"/>
      <c r="G3" s="26"/>
      <c r="H3" s="27"/>
    </row>
    <row r="4" spans="2:8" ht="15" customHeight="1" x14ac:dyDescent="0.25">
      <c r="D4" s="25"/>
      <c r="E4" s="26"/>
      <c r="F4" s="26"/>
      <c r="G4" s="26"/>
      <c r="H4" s="27"/>
    </row>
    <row r="5" spans="2:8" ht="15.75" customHeight="1" thickBot="1" x14ac:dyDescent="0.3">
      <c r="D5" s="28"/>
      <c r="E5" s="29"/>
      <c r="F5" s="29"/>
      <c r="G5" s="29"/>
      <c r="H5" s="30"/>
    </row>
    <row r="8" spans="2:8" ht="18.75" x14ac:dyDescent="0.3">
      <c r="B8" s="21" t="s">
        <v>13</v>
      </c>
      <c r="C8" s="21"/>
      <c r="D8" s="21"/>
      <c r="E8" s="21"/>
      <c r="F8" s="21"/>
      <c r="G8" s="21"/>
      <c r="H8" s="21"/>
    </row>
    <row r="11" spans="2:8" ht="38.25" x14ac:dyDescent="0.25">
      <c r="B11" s="1" t="s">
        <v>0</v>
      </c>
      <c r="C11" s="1" t="s">
        <v>14</v>
      </c>
      <c r="D11" s="1" t="s">
        <v>1</v>
      </c>
      <c r="E11" s="1" t="s">
        <v>2</v>
      </c>
      <c r="F11" s="1" t="s">
        <v>3</v>
      </c>
      <c r="G11" s="1" t="s">
        <v>4</v>
      </c>
      <c r="H11" s="1" t="s">
        <v>5</v>
      </c>
    </row>
    <row r="12" spans="2:8" ht="45" customHeight="1" x14ac:dyDescent="0.25">
      <c r="B12" s="2">
        <v>1</v>
      </c>
      <c r="C12" s="2"/>
      <c r="D12" s="12" t="s">
        <v>16</v>
      </c>
      <c r="E12" s="3" t="s">
        <v>6</v>
      </c>
      <c r="F12" s="4">
        <v>0.2</v>
      </c>
      <c r="G12" s="3" t="e">
        <f>+E12+(E12*F12)</f>
        <v>#VALUE!</v>
      </c>
      <c r="H12" s="5"/>
    </row>
    <row r="13" spans="2:8" ht="107.25" customHeight="1" x14ac:dyDescent="0.25">
      <c r="B13" s="2">
        <v>2</v>
      </c>
      <c r="C13" s="2"/>
      <c r="D13" s="13" t="s">
        <v>17</v>
      </c>
      <c r="E13" s="3" t="s">
        <v>7</v>
      </c>
      <c r="F13" s="4">
        <v>0.2</v>
      </c>
      <c r="G13" s="3" t="e">
        <f t="shared" ref="G13:G16" si="0">+E13+(E13*F13)</f>
        <v>#VALUE!</v>
      </c>
      <c r="H13" s="5" t="s">
        <v>7</v>
      </c>
    </row>
    <row r="14" spans="2:8" ht="30" customHeight="1" x14ac:dyDescent="0.25">
      <c r="B14" s="2">
        <v>3</v>
      </c>
      <c r="C14" s="2"/>
      <c r="D14" s="13" t="s">
        <v>18</v>
      </c>
      <c r="E14" s="3" t="s">
        <v>7</v>
      </c>
      <c r="F14" s="4">
        <v>0.2</v>
      </c>
      <c r="G14" s="3" t="e">
        <f t="shared" si="0"/>
        <v>#VALUE!</v>
      </c>
      <c r="H14" s="5" t="s">
        <v>7</v>
      </c>
    </row>
    <row r="15" spans="2:8" ht="30" customHeight="1" x14ac:dyDescent="0.25">
      <c r="B15" s="2">
        <v>4</v>
      </c>
      <c r="C15" s="2"/>
      <c r="D15" s="13" t="s">
        <v>19</v>
      </c>
      <c r="E15" s="3" t="s">
        <v>7</v>
      </c>
      <c r="F15" s="4">
        <v>0.2</v>
      </c>
      <c r="G15" s="3" t="e">
        <f t="shared" si="0"/>
        <v>#VALUE!</v>
      </c>
      <c r="H15" s="5"/>
    </row>
    <row r="16" spans="2:8" ht="25.5" x14ac:dyDescent="0.25">
      <c r="B16" s="2">
        <v>5</v>
      </c>
      <c r="C16" s="2"/>
      <c r="D16" s="13" t="s">
        <v>20</v>
      </c>
      <c r="E16" s="3" t="s">
        <v>6</v>
      </c>
      <c r="F16" s="4">
        <v>0.2</v>
      </c>
      <c r="G16" s="3" t="e">
        <f t="shared" si="0"/>
        <v>#VALUE!</v>
      </c>
      <c r="H16" s="5"/>
    </row>
    <row r="17" spans="2:8" ht="30.75" customHeight="1" x14ac:dyDescent="0.25">
      <c r="B17" s="2">
        <v>6</v>
      </c>
      <c r="C17" s="2"/>
      <c r="D17" s="32" t="s">
        <v>21</v>
      </c>
      <c r="E17" s="3" t="s">
        <v>7</v>
      </c>
      <c r="F17" s="4">
        <v>0.2</v>
      </c>
      <c r="G17" s="3" t="e">
        <f t="shared" ref="G17:G24" si="1">+E17+(E17*F17)</f>
        <v>#VALUE!</v>
      </c>
      <c r="H17" s="5" t="s">
        <v>7</v>
      </c>
    </row>
    <row r="18" spans="2:8" ht="31.5" customHeight="1" x14ac:dyDescent="0.25">
      <c r="B18" s="2">
        <v>7</v>
      </c>
      <c r="C18" s="2"/>
      <c r="D18" s="14" t="s">
        <v>22</v>
      </c>
      <c r="E18" s="3" t="s">
        <v>7</v>
      </c>
      <c r="F18" s="4">
        <v>0.2</v>
      </c>
      <c r="G18" s="3" t="e">
        <f t="shared" si="1"/>
        <v>#VALUE!</v>
      </c>
      <c r="H18" s="5" t="s">
        <v>7</v>
      </c>
    </row>
    <row r="19" spans="2:8" ht="34.5" customHeight="1" x14ac:dyDescent="0.25">
      <c r="B19" s="2">
        <v>8</v>
      </c>
      <c r="C19" s="2"/>
      <c r="D19" s="15" t="s">
        <v>23</v>
      </c>
      <c r="E19" s="3" t="s">
        <v>7</v>
      </c>
      <c r="F19" s="4">
        <v>0.2</v>
      </c>
      <c r="G19" s="3" t="e">
        <f t="shared" si="1"/>
        <v>#VALUE!</v>
      </c>
      <c r="H19" s="5"/>
    </row>
    <row r="20" spans="2:8" ht="39" customHeight="1" x14ac:dyDescent="0.25">
      <c r="B20" s="2">
        <v>9</v>
      </c>
      <c r="C20" s="2"/>
      <c r="D20" s="16" t="s">
        <v>24</v>
      </c>
      <c r="E20" s="3" t="s">
        <v>6</v>
      </c>
      <c r="F20" s="4">
        <v>0.2</v>
      </c>
      <c r="G20" s="3" t="e">
        <f t="shared" si="1"/>
        <v>#VALUE!</v>
      </c>
      <c r="H20" s="5"/>
    </row>
    <row r="21" spans="2:8" ht="33" customHeight="1" x14ac:dyDescent="0.25">
      <c r="B21" s="2">
        <v>10</v>
      </c>
      <c r="C21" s="2"/>
      <c r="D21" s="17" t="s">
        <v>25</v>
      </c>
      <c r="E21" s="3" t="s">
        <v>7</v>
      </c>
      <c r="F21" s="4">
        <v>0.2</v>
      </c>
      <c r="G21" s="3" t="e">
        <f t="shared" si="1"/>
        <v>#VALUE!</v>
      </c>
      <c r="H21" s="5" t="s">
        <v>7</v>
      </c>
    </row>
    <row r="22" spans="2:8" ht="28.5" customHeight="1" x14ac:dyDescent="0.25">
      <c r="B22" s="2">
        <v>11</v>
      </c>
      <c r="C22" s="2"/>
      <c r="D22" s="17" t="s">
        <v>26</v>
      </c>
      <c r="E22" s="3" t="s">
        <v>7</v>
      </c>
      <c r="F22" s="4">
        <v>0.2</v>
      </c>
      <c r="G22" s="3" t="e">
        <f t="shared" si="1"/>
        <v>#VALUE!</v>
      </c>
      <c r="H22" s="5" t="s">
        <v>7</v>
      </c>
    </row>
    <row r="23" spans="2:8" ht="31.5" customHeight="1" x14ac:dyDescent="0.25">
      <c r="B23" s="2">
        <v>12</v>
      </c>
      <c r="C23" s="2"/>
      <c r="D23" s="13" t="s">
        <v>27</v>
      </c>
      <c r="E23" s="3" t="s">
        <v>7</v>
      </c>
      <c r="F23" s="4">
        <v>0.2</v>
      </c>
      <c r="G23" s="3" t="e">
        <f t="shared" si="1"/>
        <v>#VALUE!</v>
      </c>
      <c r="H23" s="5"/>
    </row>
    <row r="24" spans="2:8" ht="56.25" customHeight="1" x14ac:dyDescent="0.25">
      <c r="B24" s="2">
        <v>13</v>
      </c>
      <c r="C24" s="2"/>
      <c r="D24" s="13" t="s">
        <v>28</v>
      </c>
      <c r="E24" s="3" t="s">
        <v>6</v>
      </c>
      <c r="F24" s="4">
        <v>0.2</v>
      </c>
      <c r="G24" s="3" t="e">
        <f t="shared" si="1"/>
        <v>#VALUE!</v>
      </c>
      <c r="H24" s="5"/>
    </row>
    <row r="25" spans="2:8" ht="29.25" customHeight="1" x14ac:dyDescent="0.25">
      <c r="B25" s="2">
        <v>14</v>
      </c>
      <c r="C25" s="2"/>
      <c r="D25" s="18" t="s">
        <v>29</v>
      </c>
      <c r="E25" s="3" t="s">
        <v>6</v>
      </c>
      <c r="F25" s="4">
        <v>0.2</v>
      </c>
      <c r="G25" s="3" t="e">
        <f t="shared" ref="G25:G37" si="2">+E25+(E25*F25)</f>
        <v>#VALUE!</v>
      </c>
      <c r="H25" s="5"/>
    </row>
    <row r="26" spans="2:8" ht="30.75" customHeight="1" x14ac:dyDescent="0.25">
      <c r="B26" s="2">
        <v>15</v>
      </c>
      <c r="C26" s="2"/>
      <c r="D26" s="19" t="s">
        <v>30</v>
      </c>
      <c r="E26" s="3" t="s">
        <v>6</v>
      </c>
      <c r="F26" s="4">
        <v>0.2</v>
      </c>
      <c r="G26" s="3" t="e">
        <f t="shared" si="2"/>
        <v>#VALUE!</v>
      </c>
      <c r="H26" s="5"/>
    </row>
    <row r="27" spans="2:8" ht="30" customHeight="1" x14ac:dyDescent="0.25">
      <c r="B27" s="2">
        <v>16</v>
      </c>
      <c r="C27" s="2"/>
      <c r="D27" s="17" t="s">
        <v>31</v>
      </c>
      <c r="E27" s="3" t="s">
        <v>6</v>
      </c>
      <c r="F27" s="4">
        <v>0.2</v>
      </c>
      <c r="G27" s="3" t="e">
        <f t="shared" si="2"/>
        <v>#VALUE!</v>
      </c>
      <c r="H27" s="5"/>
    </row>
    <row r="28" spans="2:8" ht="29.25" customHeight="1" x14ac:dyDescent="0.25">
      <c r="B28" s="2">
        <v>17</v>
      </c>
      <c r="C28" s="2"/>
      <c r="D28" s="17" t="s">
        <v>32</v>
      </c>
      <c r="E28" s="3" t="s">
        <v>6</v>
      </c>
      <c r="F28" s="4">
        <v>0.2</v>
      </c>
      <c r="G28" s="3" t="e">
        <f t="shared" si="2"/>
        <v>#VALUE!</v>
      </c>
      <c r="H28" s="5"/>
    </row>
    <row r="29" spans="2:8" ht="30" customHeight="1" x14ac:dyDescent="0.25">
      <c r="B29" s="2">
        <v>18</v>
      </c>
      <c r="C29" s="2"/>
      <c r="D29" s="17" t="s">
        <v>33</v>
      </c>
      <c r="E29" s="3" t="s">
        <v>6</v>
      </c>
      <c r="F29" s="4">
        <v>0.2</v>
      </c>
      <c r="G29" s="3" t="e">
        <f t="shared" si="2"/>
        <v>#VALUE!</v>
      </c>
      <c r="H29" s="5"/>
    </row>
    <row r="30" spans="2:8" ht="56.25" customHeight="1" x14ac:dyDescent="0.25">
      <c r="B30" s="2">
        <v>19</v>
      </c>
      <c r="C30" s="2"/>
      <c r="D30" s="17" t="s">
        <v>34</v>
      </c>
      <c r="E30" s="3" t="s">
        <v>6</v>
      </c>
      <c r="F30" s="4">
        <v>0.2</v>
      </c>
      <c r="G30" s="3" t="e">
        <f t="shared" si="2"/>
        <v>#VALUE!</v>
      </c>
      <c r="H30" s="5"/>
    </row>
    <row r="31" spans="2:8" ht="30" customHeight="1" x14ac:dyDescent="0.25">
      <c r="B31" s="2">
        <v>20</v>
      </c>
      <c r="C31" s="2"/>
      <c r="D31" s="17" t="s">
        <v>35</v>
      </c>
      <c r="E31" s="3" t="s">
        <v>6</v>
      </c>
      <c r="F31" s="4">
        <v>0.2</v>
      </c>
      <c r="G31" s="3" t="e">
        <f t="shared" si="2"/>
        <v>#VALUE!</v>
      </c>
      <c r="H31" s="5"/>
    </row>
    <row r="32" spans="2:8" ht="30" customHeight="1" x14ac:dyDescent="0.25">
      <c r="B32" s="2">
        <v>21</v>
      </c>
      <c r="C32" s="2"/>
      <c r="D32" s="17" t="s">
        <v>36</v>
      </c>
      <c r="E32" s="3" t="s">
        <v>6</v>
      </c>
      <c r="F32" s="4">
        <v>0.2</v>
      </c>
      <c r="G32" s="3" t="e">
        <f t="shared" si="2"/>
        <v>#VALUE!</v>
      </c>
      <c r="H32" s="5"/>
    </row>
    <row r="33" spans="2:8" ht="30" customHeight="1" x14ac:dyDescent="0.25">
      <c r="B33" s="2">
        <v>22</v>
      </c>
      <c r="C33" s="2"/>
      <c r="D33" s="17" t="s">
        <v>37</v>
      </c>
      <c r="E33" s="3" t="s">
        <v>6</v>
      </c>
      <c r="F33" s="4">
        <v>0.2</v>
      </c>
      <c r="G33" s="3" t="e">
        <f t="shared" si="2"/>
        <v>#VALUE!</v>
      </c>
      <c r="H33" s="5"/>
    </row>
    <row r="34" spans="2:8" ht="30" customHeight="1" x14ac:dyDescent="0.25">
      <c r="B34" s="2">
        <v>23</v>
      </c>
      <c r="C34" s="2"/>
      <c r="D34" s="17" t="s">
        <v>38</v>
      </c>
      <c r="E34" s="3" t="s">
        <v>6</v>
      </c>
      <c r="F34" s="4">
        <v>0.2</v>
      </c>
      <c r="G34" s="3" t="e">
        <f t="shared" si="2"/>
        <v>#VALUE!</v>
      </c>
      <c r="H34" s="5"/>
    </row>
    <row r="35" spans="2:8" ht="30" customHeight="1" x14ac:dyDescent="0.25">
      <c r="B35" s="2">
        <v>24</v>
      </c>
      <c r="C35" s="2"/>
      <c r="D35" s="17" t="s">
        <v>39</v>
      </c>
      <c r="E35" s="3" t="s">
        <v>6</v>
      </c>
      <c r="F35" s="4">
        <v>0.2</v>
      </c>
      <c r="G35" s="3" t="e">
        <f t="shared" si="2"/>
        <v>#VALUE!</v>
      </c>
      <c r="H35" s="5"/>
    </row>
    <row r="36" spans="2:8" ht="30" customHeight="1" x14ac:dyDescent="0.25">
      <c r="B36" s="2">
        <v>25</v>
      </c>
      <c r="C36" s="2"/>
      <c r="D36" s="17" t="s">
        <v>40</v>
      </c>
      <c r="E36" s="3" t="s">
        <v>6</v>
      </c>
      <c r="F36" s="4">
        <v>0.2</v>
      </c>
      <c r="G36" s="3" t="e">
        <f t="shared" si="2"/>
        <v>#VALUE!</v>
      </c>
      <c r="H36" s="5"/>
    </row>
    <row r="37" spans="2:8" ht="30" customHeight="1" x14ac:dyDescent="0.25">
      <c r="B37" s="2">
        <v>26</v>
      </c>
      <c r="C37" s="2"/>
      <c r="D37" s="17" t="s">
        <v>41</v>
      </c>
      <c r="E37" s="3" t="s">
        <v>6</v>
      </c>
      <c r="F37" s="4">
        <v>0.2</v>
      </c>
      <c r="G37" s="3" t="e">
        <f t="shared" si="2"/>
        <v>#VALUE!</v>
      </c>
      <c r="H37" s="5"/>
    </row>
  </sheetData>
  <mergeCells count="2">
    <mergeCell ref="B8:H8"/>
    <mergeCell ref="D2:H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B1A39-1B73-4A44-94A7-8BF56E0A4CE3}">
  <dimension ref="B1:L39"/>
  <sheetViews>
    <sheetView workbookViewId="0">
      <selection activeCell="D59" sqref="D59"/>
    </sheetView>
  </sheetViews>
  <sheetFormatPr baseColWidth="10" defaultRowHeight="15" x14ac:dyDescent="0.25"/>
  <cols>
    <col min="1" max="1" width="6.85546875" customWidth="1"/>
    <col min="2" max="2" width="12.5703125" customWidth="1"/>
    <col min="3" max="3" width="12" customWidth="1"/>
    <col min="4" max="4" width="63.140625" customWidth="1"/>
    <col min="8" max="8" width="9.85546875" customWidth="1"/>
    <col min="12" max="12" width="24.28515625" customWidth="1"/>
  </cols>
  <sheetData>
    <row r="1" spans="2:12" ht="15.75" thickBot="1" x14ac:dyDescent="0.3"/>
    <row r="2" spans="2:12" ht="15" customHeight="1" x14ac:dyDescent="0.25">
      <c r="D2" s="22" t="s">
        <v>15</v>
      </c>
      <c r="E2" s="23"/>
      <c r="F2" s="23"/>
      <c r="G2" s="23"/>
      <c r="H2" s="23"/>
      <c r="I2" s="23"/>
      <c r="J2" s="23"/>
      <c r="K2" s="23"/>
      <c r="L2" s="24"/>
    </row>
    <row r="3" spans="2:12" ht="15" customHeight="1" x14ac:dyDescent="0.25">
      <c r="D3" s="25"/>
      <c r="E3" s="26"/>
      <c r="F3" s="26"/>
      <c r="G3" s="26"/>
      <c r="H3" s="26"/>
      <c r="I3" s="26"/>
      <c r="J3" s="26"/>
      <c r="K3" s="26"/>
      <c r="L3" s="27"/>
    </row>
    <row r="4" spans="2:12" ht="15" customHeight="1" x14ac:dyDescent="0.25">
      <c r="D4" s="25"/>
      <c r="E4" s="26"/>
      <c r="F4" s="26"/>
      <c r="G4" s="26"/>
      <c r="H4" s="26"/>
      <c r="I4" s="26"/>
      <c r="J4" s="26"/>
      <c r="K4" s="26"/>
      <c r="L4" s="27"/>
    </row>
    <row r="5" spans="2:12" ht="15.75" customHeight="1" thickBot="1" x14ac:dyDescent="0.3">
      <c r="D5" s="28"/>
      <c r="E5" s="29"/>
      <c r="F5" s="29"/>
      <c r="G5" s="29"/>
      <c r="H5" s="29"/>
      <c r="I5" s="29"/>
      <c r="J5" s="29"/>
      <c r="K5" s="29"/>
      <c r="L5" s="30"/>
    </row>
    <row r="8" spans="2:12" ht="18.75" x14ac:dyDescent="0.3">
      <c r="B8" s="21" t="s">
        <v>12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11" spans="2:12" ht="38.25" x14ac:dyDescent="0.25">
      <c r="B11" s="1" t="s">
        <v>0</v>
      </c>
      <c r="C11" s="1" t="s">
        <v>14</v>
      </c>
      <c r="D11" s="1" t="s">
        <v>1</v>
      </c>
      <c r="E11" s="1" t="s">
        <v>2</v>
      </c>
      <c r="F11" s="1" t="s">
        <v>3</v>
      </c>
      <c r="G11" s="1" t="s">
        <v>4</v>
      </c>
      <c r="H11" s="1" t="s">
        <v>11</v>
      </c>
      <c r="I11" s="1" t="s">
        <v>8</v>
      </c>
      <c r="J11" s="1" t="s">
        <v>3</v>
      </c>
      <c r="K11" s="1" t="s">
        <v>9</v>
      </c>
      <c r="L11" s="1" t="s">
        <v>5</v>
      </c>
    </row>
    <row r="12" spans="2:12" ht="42.75" customHeight="1" x14ac:dyDescent="0.25">
      <c r="B12" s="2">
        <v>1</v>
      </c>
      <c r="C12" s="2"/>
      <c r="D12" s="12" t="s">
        <v>16</v>
      </c>
      <c r="E12" s="3" t="str">
        <f>'BPU Lot 3'!E12</f>
        <v xml:space="preserve">  </v>
      </c>
      <c r="F12" s="4">
        <v>0.2</v>
      </c>
      <c r="G12" s="3" t="e">
        <f>+E12+(E12*F12)</f>
        <v>#VALUE!</v>
      </c>
      <c r="H12" s="11">
        <f>10000</f>
        <v>10000</v>
      </c>
      <c r="I12" s="6" t="e">
        <f>E12*H12</f>
        <v>#VALUE!</v>
      </c>
      <c r="J12" s="4">
        <v>0.2</v>
      </c>
      <c r="K12" s="10" t="e">
        <f>I12*1.2</f>
        <v>#VALUE!</v>
      </c>
      <c r="L12" s="5"/>
    </row>
    <row r="13" spans="2:12" ht="111" customHeight="1" x14ac:dyDescent="0.25">
      <c r="B13" s="2">
        <v>2</v>
      </c>
      <c r="C13" s="2"/>
      <c r="D13" s="13" t="s">
        <v>17</v>
      </c>
      <c r="E13" s="3" t="str">
        <f>'BPU Lot 3'!E13</f>
        <v xml:space="preserve"> </v>
      </c>
      <c r="F13" s="4">
        <v>0.2</v>
      </c>
      <c r="G13" s="3" t="e">
        <f t="shared" ref="G13:G24" si="0">+E13+(E13*F13)</f>
        <v>#VALUE!</v>
      </c>
      <c r="H13" s="11">
        <f>25000</f>
        <v>25000</v>
      </c>
      <c r="I13" s="6" t="e">
        <f t="shared" ref="I13:I24" si="1">E13*H13</f>
        <v>#VALUE!</v>
      </c>
      <c r="J13" s="4">
        <v>0.2</v>
      </c>
      <c r="K13" s="10" t="e">
        <f t="shared" ref="K13:K24" si="2">I13*1.2</f>
        <v>#VALUE!</v>
      </c>
      <c r="L13" s="5" t="s">
        <v>7</v>
      </c>
    </row>
    <row r="14" spans="2:12" ht="30" customHeight="1" x14ac:dyDescent="0.25">
      <c r="B14" s="2">
        <v>3</v>
      </c>
      <c r="C14" s="2"/>
      <c r="D14" s="13" t="s">
        <v>18</v>
      </c>
      <c r="E14" s="3" t="str">
        <f>'BPU Lot 3'!E14</f>
        <v xml:space="preserve"> </v>
      </c>
      <c r="F14" s="4">
        <v>0.2</v>
      </c>
      <c r="G14" s="3" t="e">
        <f t="shared" si="0"/>
        <v>#VALUE!</v>
      </c>
      <c r="H14" s="11">
        <f>12500</f>
        <v>12500</v>
      </c>
      <c r="I14" s="6" t="e">
        <f t="shared" si="1"/>
        <v>#VALUE!</v>
      </c>
      <c r="J14" s="4">
        <v>0.2</v>
      </c>
      <c r="K14" s="10" t="e">
        <f t="shared" si="2"/>
        <v>#VALUE!</v>
      </c>
      <c r="L14" s="5" t="s">
        <v>7</v>
      </c>
    </row>
    <row r="15" spans="2:12" ht="30" customHeight="1" x14ac:dyDescent="0.25">
      <c r="B15" s="2">
        <v>4</v>
      </c>
      <c r="C15" s="2"/>
      <c r="D15" s="13" t="s">
        <v>19</v>
      </c>
      <c r="E15" s="3" t="str">
        <f>'BPU Lot 3'!E15</f>
        <v xml:space="preserve"> </v>
      </c>
      <c r="F15" s="4">
        <v>0.2</v>
      </c>
      <c r="G15" s="3" t="e">
        <f t="shared" si="0"/>
        <v>#VALUE!</v>
      </c>
      <c r="H15" s="11">
        <f>20000</f>
        <v>20000</v>
      </c>
      <c r="I15" s="6" t="e">
        <f t="shared" si="1"/>
        <v>#VALUE!</v>
      </c>
      <c r="J15" s="4">
        <v>0.2</v>
      </c>
      <c r="K15" s="10" t="e">
        <f t="shared" si="2"/>
        <v>#VALUE!</v>
      </c>
      <c r="L15" s="5"/>
    </row>
    <row r="16" spans="2:12" ht="30" customHeight="1" x14ac:dyDescent="0.25">
      <c r="B16" s="2">
        <v>5</v>
      </c>
      <c r="C16" s="2"/>
      <c r="D16" s="13" t="s">
        <v>20</v>
      </c>
      <c r="E16" s="3" t="str">
        <f>'BPU Lot 3'!E16</f>
        <v xml:space="preserve">  </v>
      </c>
      <c r="F16" s="4">
        <v>0.2</v>
      </c>
      <c r="G16" s="3" t="e">
        <f t="shared" si="0"/>
        <v>#VALUE!</v>
      </c>
      <c r="H16" s="11">
        <f>40000</f>
        <v>40000</v>
      </c>
      <c r="I16" s="6" t="e">
        <f t="shared" si="1"/>
        <v>#VALUE!</v>
      </c>
      <c r="J16" s="4">
        <v>0.2</v>
      </c>
      <c r="K16" s="10" t="e">
        <f t="shared" si="2"/>
        <v>#VALUE!</v>
      </c>
      <c r="L16" s="5"/>
    </row>
    <row r="17" spans="2:12" ht="30" customHeight="1" x14ac:dyDescent="0.25">
      <c r="B17" s="2">
        <v>6</v>
      </c>
      <c r="C17" s="2"/>
      <c r="D17" s="13" t="s">
        <v>21</v>
      </c>
      <c r="E17" s="3" t="str">
        <f>'BPU Lot 3'!E17</f>
        <v xml:space="preserve"> </v>
      </c>
      <c r="F17" s="4">
        <v>0.2</v>
      </c>
      <c r="G17" s="3" t="e">
        <f t="shared" si="0"/>
        <v>#VALUE!</v>
      </c>
      <c r="H17" s="11">
        <f>40000</f>
        <v>40000</v>
      </c>
      <c r="I17" s="6" t="e">
        <f t="shared" si="1"/>
        <v>#VALUE!</v>
      </c>
      <c r="J17" s="4">
        <v>0.2</v>
      </c>
      <c r="K17" s="10" t="e">
        <f t="shared" si="2"/>
        <v>#VALUE!</v>
      </c>
      <c r="L17" s="5" t="s">
        <v>7</v>
      </c>
    </row>
    <row r="18" spans="2:12" ht="30" customHeight="1" x14ac:dyDescent="0.25">
      <c r="B18" s="2">
        <v>7</v>
      </c>
      <c r="C18" s="2"/>
      <c r="D18" s="14" t="s">
        <v>22</v>
      </c>
      <c r="E18" s="3" t="str">
        <f>'BPU Lot 3'!E18</f>
        <v xml:space="preserve"> </v>
      </c>
      <c r="F18" s="4">
        <v>0.2</v>
      </c>
      <c r="G18" s="3" t="e">
        <f t="shared" si="0"/>
        <v>#VALUE!</v>
      </c>
      <c r="H18" s="11">
        <f>1250</f>
        <v>1250</v>
      </c>
      <c r="I18" s="6" t="e">
        <f t="shared" si="1"/>
        <v>#VALUE!</v>
      </c>
      <c r="J18" s="4">
        <v>0.2</v>
      </c>
      <c r="K18" s="10" t="e">
        <f t="shared" si="2"/>
        <v>#VALUE!</v>
      </c>
      <c r="L18" s="5" t="s">
        <v>7</v>
      </c>
    </row>
    <row r="19" spans="2:12" ht="30" customHeight="1" x14ac:dyDescent="0.25">
      <c r="B19" s="2">
        <v>8</v>
      </c>
      <c r="C19" s="2"/>
      <c r="D19" s="15" t="s">
        <v>23</v>
      </c>
      <c r="E19" s="3" t="str">
        <f>'BPU Lot 3'!E19</f>
        <v xml:space="preserve"> </v>
      </c>
      <c r="F19" s="4">
        <v>0.2</v>
      </c>
      <c r="G19" s="3" t="e">
        <f t="shared" si="0"/>
        <v>#VALUE!</v>
      </c>
      <c r="H19" s="11">
        <f>1600</f>
        <v>1600</v>
      </c>
      <c r="I19" s="6" t="e">
        <f t="shared" si="1"/>
        <v>#VALUE!</v>
      </c>
      <c r="J19" s="4">
        <v>0.2</v>
      </c>
      <c r="K19" s="10" t="e">
        <f t="shared" si="2"/>
        <v>#VALUE!</v>
      </c>
      <c r="L19" s="5"/>
    </row>
    <row r="20" spans="2:12" ht="43.5" customHeight="1" x14ac:dyDescent="0.25">
      <c r="B20" s="2">
        <v>9</v>
      </c>
      <c r="C20" s="2"/>
      <c r="D20" s="16" t="s">
        <v>24</v>
      </c>
      <c r="E20" s="3" t="str">
        <f>'BPU Lot 3'!E20</f>
        <v xml:space="preserve">  </v>
      </c>
      <c r="F20" s="4">
        <v>0.2</v>
      </c>
      <c r="G20" s="3" t="e">
        <f t="shared" si="0"/>
        <v>#VALUE!</v>
      </c>
      <c r="H20" s="11">
        <f>2000</f>
        <v>2000</v>
      </c>
      <c r="I20" s="6" t="e">
        <f t="shared" si="1"/>
        <v>#VALUE!</v>
      </c>
      <c r="J20" s="4">
        <v>0.2</v>
      </c>
      <c r="K20" s="10" t="e">
        <f t="shared" si="2"/>
        <v>#VALUE!</v>
      </c>
      <c r="L20" s="5"/>
    </row>
    <row r="21" spans="2:12" ht="30" customHeight="1" x14ac:dyDescent="0.25">
      <c r="B21" s="2">
        <v>10</v>
      </c>
      <c r="C21" s="2"/>
      <c r="D21" s="17" t="s">
        <v>25</v>
      </c>
      <c r="E21" s="3" t="str">
        <f>'BPU Lot 3'!E21</f>
        <v xml:space="preserve"> </v>
      </c>
      <c r="F21" s="4">
        <v>0.2</v>
      </c>
      <c r="G21" s="3" t="e">
        <f t="shared" si="0"/>
        <v>#VALUE!</v>
      </c>
      <c r="H21" s="11">
        <f>2000</f>
        <v>2000</v>
      </c>
      <c r="I21" s="6" t="e">
        <f t="shared" si="1"/>
        <v>#VALUE!</v>
      </c>
      <c r="J21" s="4">
        <v>0.2</v>
      </c>
      <c r="K21" s="10" t="e">
        <f t="shared" si="2"/>
        <v>#VALUE!</v>
      </c>
      <c r="L21" s="5" t="s">
        <v>7</v>
      </c>
    </row>
    <row r="22" spans="2:12" ht="30" customHeight="1" x14ac:dyDescent="0.25">
      <c r="B22" s="2">
        <v>11</v>
      </c>
      <c r="C22" s="2"/>
      <c r="D22" s="17" t="s">
        <v>26</v>
      </c>
      <c r="E22" s="3" t="str">
        <f>'BPU Lot 3'!E22</f>
        <v xml:space="preserve"> </v>
      </c>
      <c r="F22" s="4">
        <v>0.2</v>
      </c>
      <c r="G22" s="3" t="e">
        <f t="shared" si="0"/>
        <v>#VALUE!</v>
      </c>
      <c r="H22" s="11">
        <f>1000</f>
        <v>1000</v>
      </c>
      <c r="I22" s="6" t="e">
        <f t="shared" si="1"/>
        <v>#VALUE!</v>
      </c>
      <c r="J22" s="4">
        <v>0.2</v>
      </c>
      <c r="K22" s="10" t="e">
        <f t="shared" si="2"/>
        <v>#VALUE!</v>
      </c>
      <c r="L22" s="5" t="s">
        <v>7</v>
      </c>
    </row>
    <row r="23" spans="2:12" ht="30" customHeight="1" x14ac:dyDescent="0.25">
      <c r="B23" s="2">
        <v>12</v>
      </c>
      <c r="C23" s="2"/>
      <c r="D23" s="13" t="s">
        <v>27</v>
      </c>
      <c r="E23" s="3" t="str">
        <f>'BPU Lot 3'!E23</f>
        <v xml:space="preserve"> </v>
      </c>
      <c r="F23" s="4">
        <v>0.2</v>
      </c>
      <c r="G23" s="3" t="e">
        <f t="shared" si="0"/>
        <v>#VALUE!</v>
      </c>
      <c r="H23" s="11">
        <f>800</f>
        <v>800</v>
      </c>
      <c r="I23" s="6" t="e">
        <f t="shared" si="1"/>
        <v>#VALUE!</v>
      </c>
      <c r="J23" s="4">
        <v>0.2</v>
      </c>
      <c r="K23" s="10" t="e">
        <f t="shared" si="2"/>
        <v>#VALUE!</v>
      </c>
      <c r="L23" s="5"/>
    </row>
    <row r="24" spans="2:12" ht="63" customHeight="1" x14ac:dyDescent="0.25">
      <c r="B24" s="2">
        <v>13</v>
      </c>
      <c r="C24" s="2"/>
      <c r="D24" s="13" t="s">
        <v>28</v>
      </c>
      <c r="E24" s="3" t="str">
        <f>'BPU Lot 3'!E24</f>
        <v xml:space="preserve">  </v>
      </c>
      <c r="F24" s="4">
        <v>0.2</v>
      </c>
      <c r="G24" s="3" t="e">
        <f t="shared" si="0"/>
        <v>#VALUE!</v>
      </c>
      <c r="H24" s="11">
        <f>1000+300+200+10</f>
        <v>1510</v>
      </c>
      <c r="I24" s="6" t="e">
        <f t="shared" si="1"/>
        <v>#VALUE!</v>
      </c>
      <c r="J24" s="4">
        <v>0.2</v>
      </c>
      <c r="K24" s="10" t="e">
        <f t="shared" si="2"/>
        <v>#VALUE!</v>
      </c>
      <c r="L24" s="5"/>
    </row>
    <row r="25" spans="2:12" ht="30" customHeight="1" x14ac:dyDescent="0.25">
      <c r="B25" s="2">
        <v>14</v>
      </c>
      <c r="C25" s="2"/>
      <c r="D25" s="18" t="s">
        <v>29</v>
      </c>
      <c r="E25" s="3" t="str">
        <f>'BPU Lot 3'!E25</f>
        <v xml:space="preserve">  </v>
      </c>
      <c r="F25" s="4">
        <v>0.2</v>
      </c>
      <c r="G25" s="3" t="e">
        <f t="shared" ref="G25:G37" si="3">+E25+(E25*F25)</f>
        <v>#VALUE!</v>
      </c>
      <c r="H25" s="11">
        <v>500</v>
      </c>
      <c r="I25" s="6" t="e">
        <f t="shared" ref="I25:I37" si="4">E25*H25</f>
        <v>#VALUE!</v>
      </c>
      <c r="J25" s="4">
        <v>0.2</v>
      </c>
      <c r="K25" s="10" t="e">
        <f t="shared" ref="K25:K37" si="5">I25*1.2</f>
        <v>#VALUE!</v>
      </c>
      <c r="L25" s="5"/>
    </row>
    <row r="26" spans="2:12" ht="30" customHeight="1" x14ac:dyDescent="0.25">
      <c r="B26" s="2">
        <v>15</v>
      </c>
      <c r="C26" s="2"/>
      <c r="D26" s="19" t="s">
        <v>30</v>
      </c>
      <c r="E26" s="3" t="str">
        <f>'BPU Lot 3'!E26</f>
        <v xml:space="preserve">  </v>
      </c>
      <c r="F26" s="4">
        <v>0.2</v>
      </c>
      <c r="G26" s="3" t="e">
        <f t="shared" si="3"/>
        <v>#VALUE!</v>
      </c>
      <c r="H26" s="11">
        <f>200</f>
        <v>200</v>
      </c>
      <c r="I26" s="6" t="e">
        <f t="shared" si="4"/>
        <v>#VALUE!</v>
      </c>
      <c r="J26" s="4">
        <v>0.2</v>
      </c>
      <c r="K26" s="10" t="e">
        <f t="shared" si="5"/>
        <v>#VALUE!</v>
      </c>
      <c r="L26" s="5"/>
    </row>
    <row r="27" spans="2:12" ht="30" customHeight="1" x14ac:dyDescent="0.25">
      <c r="B27" s="2">
        <v>16</v>
      </c>
      <c r="C27" s="2"/>
      <c r="D27" s="17" t="s">
        <v>31</v>
      </c>
      <c r="E27" s="3" t="str">
        <f>'BPU Lot 3'!E27</f>
        <v xml:space="preserve">  </v>
      </c>
      <c r="F27" s="4">
        <v>0.2</v>
      </c>
      <c r="G27" s="3" t="e">
        <f t="shared" si="3"/>
        <v>#VALUE!</v>
      </c>
      <c r="H27" s="11">
        <f>600</f>
        <v>600</v>
      </c>
      <c r="I27" s="6" t="e">
        <f t="shared" si="4"/>
        <v>#VALUE!</v>
      </c>
      <c r="J27" s="4">
        <v>0.2</v>
      </c>
      <c r="K27" s="10" t="e">
        <f t="shared" si="5"/>
        <v>#VALUE!</v>
      </c>
      <c r="L27" s="5"/>
    </row>
    <row r="28" spans="2:12" ht="30" customHeight="1" x14ac:dyDescent="0.25">
      <c r="B28" s="2">
        <v>17</v>
      </c>
      <c r="C28" s="2"/>
      <c r="D28" s="17" t="s">
        <v>32</v>
      </c>
      <c r="E28" s="3" t="str">
        <f>'BPU Lot 3'!E28</f>
        <v xml:space="preserve">  </v>
      </c>
      <c r="F28" s="4">
        <v>0.2</v>
      </c>
      <c r="G28" s="3" t="e">
        <f t="shared" si="3"/>
        <v>#VALUE!</v>
      </c>
      <c r="H28" s="11">
        <f>500</f>
        <v>500</v>
      </c>
      <c r="I28" s="6" t="e">
        <f t="shared" si="4"/>
        <v>#VALUE!</v>
      </c>
      <c r="J28" s="4">
        <v>0.2</v>
      </c>
      <c r="K28" s="10" t="e">
        <f t="shared" si="5"/>
        <v>#VALUE!</v>
      </c>
      <c r="L28" s="5"/>
    </row>
    <row r="29" spans="2:12" ht="30" customHeight="1" x14ac:dyDescent="0.25">
      <c r="B29" s="2">
        <v>18</v>
      </c>
      <c r="C29" s="2"/>
      <c r="D29" s="17" t="s">
        <v>33</v>
      </c>
      <c r="E29" s="3" t="str">
        <f>'BPU Lot 3'!E29</f>
        <v xml:space="preserve">  </v>
      </c>
      <c r="F29" s="4">
        <v>0.2</v>
      </c>
      <c r="G29" s="3" t="e">
        <f t="shared" si="3"/>
        <v>#VALUE!</v>
      </c>
      <c r="H29" s="11">
        <f>50</f>
        <v>50</v>
      </c>
      <c r="I29" s="6" t="e">
        <f t="shared" si="4"/>
        <v>#VALUE!</v>
      </c>
      <c r="J29" s="4">
        <v>0.2</v>
      </c>
      <c r="K29" s="10" t="e">
        <f t="shared" si="5"/>
        <v>#VALUE!</v>
      </c>
      <c r="L29" s="5"/>
    </row>
    <row r="30" spans="2:12" ht="55.5" customHeight="1" x14ac:dyDescent="0.25">
      <c r="B30" s="2">
        <v>19</v>
      </c>
      <c r="C30" s="2"/>
      <c r="D30" s="17" t="s">
        <v>34</v>
      </c>
      <c r="E30" s="3" t="str">
        <f>'BPU Lot 3'!E30</f>
        <v xml:space="preserve">  </v>
      </c>
      <c r="F30" s="4">
        <v>0.2</v>
      </c>
      <c r="G30" s="3" t="e">
        <f t="shared" si="3"/>
        <v>#VALUE!</v>
      </c>
      <c r="H30" s="11">
        <f>500</f>
        <v>500</v>
      </c>
      <c r="I30" s="6" t="e">
        <f t="shared" si="4"/>
        <v>#VALUE!</v>
      </c>
      <c r="J30" s="4">
        <v>0.2</v>
      </c>
      <c r="K30" s="10" t="e">
        <f t="shared" si="5"/>
        <v>#VALUE!</v>
      </c>
      <c r="L30" s="5"/>
    </row>
    <row r="31" spans="2:12" ht="30" customHeight="1" x14ac:dyDescent="0.25">
      <c r="B31" s="2">
        <v>20</v>
      </c>
      <c r="C31" s="2"/>
      <c r="D31" s="17" t="s">
        <v>35</v>
      </c>
      <c r="E31" s="3" t="str">
        <f>'BPU Lot 3'!E31</f>
        <v xml:space="preserve">  </v>
      </c>
      <c r="F31" s="4">
        <v>0.2</v>
      </c>
      <c r="G31" s="3" t="e">
        <f t="shared" si="3"/>
        <v>#VALUE!</v>
      </c>
      <c r="H31" s="11">
        <f>500</f>
        <v>500</v>
      </c>
      <c r="I31" s="6" t="e">
        <f t="shared" si="4"/>
        <v>#VALUE!</v>
      </c>
      <c r="J31" s="4">
        <v>0.2</v>
      </c>
      <c r="K31" s="10" t="e">
        <f t="shared" si="5"/>
        <v>#VALUE!</v>
      </c>
      <c r="L31" s="5"/>
    </row>
    <row r="32" spans="2:12" ht="30" customHeight="1" x14ac:dyDescent="0.25">
      <c r="B32" s="2">
        <v>21</v>
      </c>
      <c r="C32" s="2"/>
      <c r="D32" s="17" t="s">
        <v>36</v>
      </c>
      <c r="E32" s="3" t="str">
        <f>'BPU Lot 3'!E32</f>
        <v xml:space="preserve">  </v>
      </c>
      <c r="F32" s="4">
        <v>0.2</v>
      </c>
      <c r="G32" s="3" t="e">
        <f t="shared" si="3"/>
        <v>#VALUE!</v>
      </c>
      <c r="H32" s="11">
        <f>5000</f>
        <v>5000</v>
      </c>
      <c r="I32" s="6" t="e">
        <f t="shared" si="4"/>
        <v>#VALUE!</v>
      </c>
      <c r="J32" s="4">
        <v>0.2</v>
      </c>
      <c r="K32" s="10" t="e">
        <f t="shared" si="5"/>
        <v>#VALUE!</v>
      </c>
      <c r="L32" s="5"/>
    </row>
    <row r="33" spans="2:12" ht="30" customHeight="1" x14ac:dyDescent="0.25">
      <c r="B33" s="2">
        <v>22</v>
      </c>
      <c r="C33" s="2"/>
      <c r="D33" s="17" t="s">
        <v>37</v>
      </c>
      <c r="E33" s="3" t="str">
        <f>'BPU Lot 3'!E33</f>
        <v xml:space="preserve">  </v>
      </c>
      <c r="F33" s="4">
        <v>0.2</v>
      </c>
      <c r="G33" s="3" t="e">
        <f t="shared" si="3"/>
        <v>#VALUE!</v>
      </c>
      <c r="H33" s="11">
        <f>6000</f>
        <v>6000</v>
      </c>
      <c r="I33" s="6" t="e">
        <f t="shared" si="4"/>
        <v>#VALUE!</v>
      </c>
      <c r="J33" s="4">
        <v>0.2</v>
      </c>
      <c r="K33" s="10" t="e">
        <f t="shared" si="5"/>
        <v>#VALUE!</v>
      </c>
      <c r="L33" s="5"/>
    </row>
    <row r="34" spans="2:12" ht="30" customHeight="1" x14ac:dyDescent="0.25">
      <c r="B34" s="2">
        <v>23</v>
      </c>
      <c r="C34" s="2"/>
      <c r="D34" s="17" t="s">
        <v>38</v>
      </c>
      <c r="E34" s="3" t="str">
        <f>'BPU Lot 3'!E34</f>
        <v xml:space="preserve">  </v>
      </c>
      <c r="F34" s="4">
        <v>0.2</v>
      </c>
      <c r="G34" s="3" t="e">
        <f t="shared" si="3"/>
        <v>#VALUE!</v>
      </c>
      <c r="H34" s="11">
        <f>1500</f>
        <v>1500</v>
      </c>
      <c r="I34" s="6" t="e">
        <f t="shared" si="4"/>
        <v>#VALUE!</v>
      </c>
      <c r="J34" s="4">
        <v>0.2</v>
      </c>
      <c r="K34" s="10" t="e">
        <f t="shared" si="5"/>
        <v>#VALUE!</v>
      </c>
      <c r="L34" s="5"/>
    </row>
    <row r="35" spans="2:12" ht="30" customHeight="1" x14ac:dyDescent="0.25">
      <c r="B35" s="2">
        <v>24</v>
      </c>
      <c r="C35" s="2"/>
      <c r="D35" s="17" t="s">
        <v>39</v>
      </c>
      <c r="E35" s="3" t="str">
        <f>'BPU Lot 3'!E35</f>
        <v xml:space="preserve">  </v>
      </c>
      <c r="F35" s="4">
        <v>0.2</v>
      </c>
      <c r="G35" s="3" t="e">
        <f t="shared" si="3"/>
        <v>#VALUE!</v>
      </c>
      <c r="H35" s="11">
        <f>9250</f>
        <v>9250</v>
      </c>
      <c r="I35" s="6" t="e">
        <f t="shared" si="4"/>
        <v>#VALUE!</v>
      </c>
      <c r="J35" s="4">
        <v>0.2</v>
      </c>
      <c r="K35" s="10" t="e">
        <f t="shared" si="5"/>
        <v>#VALUE!</v>
      </c>
      <c r="L35" s="5"/>
    </row>
    <row r="36" spans="2:12" ht="30" customHeight="1" x14ac:dyDescent="0.25">
      <c r="B36" s="2">
        <v>25</v>
      </c>
      <c r="C36" s="2"/>
      <c r="D36" s="17" t="s">
        <v>40</v>
      </c>
      <c r="E36" s="3" t="str">
        <f>'BPU Lot 3'!E36</f>
        <v xml:space="preserve">  </v>
      </c>
      <c r="F36" s="4">
        <v>0.2</v>
      </c>
      <c r="G36" s="3" t="e">
        <f t="shared" si="3"/>
        <v>#VALUE!</v>
      </c>
      <c r="H36" s="11">
        <f>13880</f>
        <v>13880</v>
      </c>
      <c r="I36" s="6" t="e">
        <f t="shared" si="4"/>
        <v>#VALUE!</v>
      </c>
      <c r="J36" s="4">
        <v>0.2</v>
      </c>
      <c r="K36" s="10" t="e">
        <f t="shared" si="5"/>
        <v>#VALUE!</v>
      </c>
      <c r="L36" s="5"/>
    </row>
    <row r="37" spans="2:12" ht="30" customHeight="1" x14ac:dyDescent="0.25">
      <c r="B37" s="2">
        <v>26</v>
      </c>
      <c r="C37" s="2"/>
      <c r="D37" s="17" t="s">
        <v>41</v>
      </c>
      <c r="E37" s="3" t="str">
        <f>'BPU Lot 3'!E37</f>
        <v xml:space="preserve">  </v>
      </c>
      <c r="F37" s="4">
        <v>0.2</v>
      </c>
      <c r="G37" s="3" t="e">
        <f t="shared" si="3"/>
        <v>#VALUE!</v>
      </c>
      <c r="H37" s="11">
        <f>1500</f>
        <v>1500</v>
      </c>
      <c r="I37" s="6" t="e">
        <f t="shared" si="4"/>
        <v>#VALUE!</v>
      </c>
      <c r="J37" s="4">
        <v>0.2</v>
      </c>
      <c r="K37" s="10" t="e">
        <f t="shared" si="5"/>
        <v>#VALUE!</v>
      </c>
      <c r="L37" s="5"/>
    </row>
    <row r="39" spans="2:12" s="9" customFormat="1" x14ac:dyDescent="0.25">
      <c r="B39" s="31" t="s">
        <v>10</v>
      </c>
      <c r="C39" s="31"/>
      <c r="D39" s="31"/>
      <c r="E39" s="31"/>
      <c r="F39" s="31"/>
      <c r="G39" s="31"/>
      <c r="H39" s="31"/>
      <c r="I39" s="7" t="e">
        <f>SUM(I12:I37)</f>
        <v>#VALUE!</v>
      </c>
      <c r="J39" s="8">
        <v>0.2</v>
      </c>
      <c r="K39" s="20" t="e">
        <f>SUM(K12:K37)</f>
        <v>#VALUE!</v>
      </c>
    </row>
  </sheetData>
  <mergeCells count="3">
    <mergeCell ref="D2:L5"/>
    <mergeCell ref="B8:L8"/>
    <mergeCell ref="B39:H3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3</vt:lpstr>
      <vt:lpstr>DQE 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BLEUZET Thomas</dc:creator>
  <cp:lastModifiedBy>BLEUZET Thomas</cp:lastModifiedBy>
  <dcterms:created xsi:type="dcterms:W3CDTF">2025-04-15T12:20:03Z</dcterms:created>
  <dcterms:modified xsi:type="dcterms:W3CDTF">2025-04-17T08:49:59Z</dcterms:modified>
</cp:coreProperties>
</file>