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720" windowWidth="15570" windowHeight="8910" activeTab="2"/>
  </bookViews>
  <sheets>
    <sheet name="Lot 1-ORTHESE SUR MESURE" sheetId="1" r:id="rId1"/>
    <sheet name="Lot 2-BAS COMPRESSION" sheetId="16" r:id="rId2"/>
    <sheet name="lot3-CHAUSSURES" sheetId="19" r:id="rId3"/>
  </sheets>
  <definedNames>
    <definedName name="_xlnm._FilterDatabase" localSheetId="0" hidden="1">'Lot 1-ORTHESE SUR MESURE'!$B$15:$O$67</definedName>
    <definedName name="_xlnm.Print_Titles" localSheetId="0">'Lot 1-ORTHESE SUR MESURE'!$1:$15</definedName>
    <definedName name="_xlnm.Print_Area" localSheetId="0">'Lot 1-ORTHESE SUR MESURE'!$A$1:$Q$71</definedName>
    <definedName name="_xlnm.Print_Area" localSheetId="1">'Lot 2-BAS COMPRESSION'!$A$1:$S$28</definedName>
  </definedNames>
  <calcPr calcId="145621"/>
</workbook>
</file>

<file path=xl/calcChain.xml><?xml version="1.0" encoding="utf-8"?>
<calcChain xmlns="http://schemas.openxmlformats.org/spreadsheetml/2006/main">
  <c r="O20" i="19" l="1"/>
  <c r="R20" i="19" s="1"/>
  <c r="O21" i="19"/>
  <c r="O22" i="19"/>
  <c r="O23" i="19"/>
  <c r="Q23" i="19" s="1"/>
  <c r="S23" i="19" s="1"/>
  <c r="O24" i="19"/>
  <c r="O25" i="19"/>
  <c r="O26" i="19"/>
  <c r="Q26" i="19" s="1"/>
  <c r="S26" i="19" s="1"/>
  <c r="O27" i="19"/>
  <c r="R27" i="19" s="1"/>
  <c r="O28" i="19"/>
  <c r="O29" i="19"/>
  <c r="O30" i="19"/>
  <c r="O31" i="19"/>
  <c r="R31" i="19" s="1"/>
  <c r="O18" i="19"/>
  <c r="O19" i="19"/>
  <c r="R19" i="19" s="1"/>
  <c r="O17" i="19"/>
  <c r="Q18" i="19"/>
  <c r="S18" i="19" s="1"/>
  <c r="R22" i="19"/>
  <c r="Q28" i="19"/>
  <c r="S28" i="19" s="1"/>
  <c r="Q30" i="19"/>
  <c r="S30" i="19" s="1"/>
  <c r="Q24" i="19"/>
  <c r="S24" i="19" s="1"/>
  <c r="Q25" i="19"/>
  <c r="S25" i="19" s="1"/>
  <c r="R30" i="19"/>
  <c r="R21" i="19"/>
  <c r="R28" i="19"/>
  <c r="R29" i="19"/>
  <c r="Q21" i="19"/>
  <c r="S21" i="19" s="1"/>
  <c r="Q22" i="19"/>
  <c r="S22" i="19" s="1"/>
  <c r="Q29" i="19"/>
  <c r="S29" i="19" s="1"/>
  <c r="Q31" i="19"/>
  <c r="S31" i="19" s="1"/>
  <c r="S18" i="16"/>
  <c r="S19" i="16"/>
  <c r="S20" i="16"/>
  <c r="S21" i="16"/>
  <c r="R18" i="16"/>
  <c r="R19" i="16"/>
  <c r="R20" i="16"/>
  <c r="R21" i="16"/>
  <c r="O17" i="16"/>
  <c r="Q17" i="16" s="1"/>
  <c r="O18" i="16"/>
  <c r="O19" i="16"/>
  <c r="Q19" i="16" s="1"/>
  <c r="O20" i="16"/>
  <c r="O21" i="16"/>
  <c r="Q21" i="16" s="1"/>
  <c r="Q20" i="16"/>
  <c r="R23" i="19" l="1"/>
  <c r="Q27" i="19"/>
  <c r="S27" i="19" s="1"/>
  <c r="R26" i="19"/>
  <c r="Q19" i="19"/>
  <c r="S19" i="19" s="1"/>
  <c r="R18" i="19"/>
  <c r="Q20" i="19"/>
  <c r="S20" i="19" s="1"/>
  <c r="R25" i="19"/>
  <c r="R24" i="19"/>
  <c r="R17" i="16"/>
  <c r="Q18" i="16"/>
  <c r="K20" i="19"/>
  <c r="K21" i="19"/>
  <c r="K22" i="19"/>
  <c r="K23" i="19"/>
  <c r="K24" i="19"/>
  <c r="K25" i="19"/>
  <c r="K26" i="19"/>
  <c r="K27" i="19"/>
  <c r="K28" i="19"/>
  <c r="K29" i="19"/>
  <c r="K30" i="19"/>
  <c r="K31" i="19"/>
  <c r="C13" i="19" l="1"/>
  <c r="C14" i="19" s="1"/>
  <c r="C13" i="16"/>
  <c r="C14" i="16" s="1"/>
  <c r="K18" i="19" l="1"/>
  <c r="K19" i="19"/>
  <c r="K17" i="19"/>
  <c r="Q17" i="19" l="1"/>
  <c r="G20" i="16" l="1"/>
  <c r="K20" i="16" s="1"/>
  <c r="M17" i="1"/>
  <c r="M18" i="1"/>
  <c r="M19" i="1"/>
  <c r="M20" i="1"/>
  <c r="O20" i="1" s="1"/>
  <c r="M21" i="1"/>
  <c r="O21" i="1" s="1"/>
  <c r="M22" i="1"/>
  <c r="O22" i="1" s="1"/>
  <c r="M23" i="1"/>
  <c r="O23" i="1" s="1"/>
  <c r="M24" i="1"/>
  <c r="O24" i="1" s="1"/>
  <c r="M25" i="1"/>
  <c r="M26" i="1"/>
  <c r="M27" i="1"/>
  <c r="M28" i="1"/>
  <c r="O28" i="1" s="1"/>
  <c r="M29" i="1"/>
  <c r="O29" i="1" s="1"/>
  <c r="M30" i="1"/>
  <c r="O30" i="1" s="1"/>
  <c r="M31" i="1"/>
  <c r="O31" i="1" s="1"/>
  <c r="M32" i="1"/>
  <c r="O32" i="1" s="1"/>
  <c r="M33" i="1"/>
  <c r="M34" i="1"/>
  <c r="M35" i="1"/>
  <c r="M36" i="1"/>
  <c r="M37" i="1"/>
  <c r="O37" i="1" s="1"/>
  <c r="M38" i="1"/>
  <c r="O38" i="1" s="1"/>
  <c r="M39" i="1"/>
  <c r="O39" i="1" s="1"/>
  <c r="M40" i="1"/>
  <c r="O40" i="1" s="1"/>
  <c r="M41" i="1"/>
  <c r="M42" i="1"/>
  <c r="M43" i="1"/>
  <c r="M44" i="1"/>
  <c r="M45" i="1"/>
  <c r="O45" i="1" s="1"/>
  <c r="M46" i="1"/>
  <c r="O46" i="1" s="1"/>
  <c r="M47" i="1"/>
  <c r="O47" i="1" s="1"/>
  <c r="M48" i="1"/>
  <c r="O48" i="1" s="1"/>
  <c r="M49" i="1"/>
  <c r="M50" i="1"/>
  <c r="M51" i="1"/>
  <c r="M52" i="1"/>
  <c r="M53" i="1"/>
  <c r="O53" i="1" s="1"/>
  <c r="M54" i="1"/>
  <c r="O54" i="1" s="1"/>
  <c r="M55" i="1"/>
  <c r="O55" i="1" s="1"/>
  <c r="M56" i="1"/>
  <c r="O56" i="1" s="1"/>
  <c r="M57" i="1"/>
  <c r="M58" i="1"/>
  <c r="M59" i="1"/>
  <c r="M60" i="1"/>
  <c r="M61" i="1"/>
  <c r="O61" i="1" s="1"/>
  <c r="M62" i="1"/>
  <c r="O62" i="1" s="1"/>
  <c r="M63" i="1"/>
  <c r="O63" i="1" s="1"/>
  <c r="M64" i="1"/>
  <c r="O64" i="1" s="1"/>
  <c r="M65" i="1"/>
  <c r="M66" i="1"/>
  <c r="M16" i="1"/>
  <c r="O60" i="1" l="1"/>
  <c r="O52" i="1"/>
  <c r="O44" i="1"/>
  <c r="O36" i="1"/>
  <c r="O27" i="1"/>
  <c r="O19" i="1"/>
  <c r="O16" i="1"/>
  <c r="O59" i="1"/>
  <c r="O51" i="1"/>
  <c r="O43" i="1"/>
  <c r="O35" i="1"/>
  <c r="O26" i="1"/>
  <c r="O18" i="1"/>
  <c r="O66" i="1"/>
  <c r="O58" i="1"/>
  <c r="O50" i="1"/>
  <c r="O42" i="1"/>
  <c r="O34" i="1"/>
  <c r="O25" i="1"/>
  <c r="O17" i="1"/>
  <c r="O65" i="1"/>
  <c r="O57" i="1"/>
  <c r="O49" i="1"/>
  <c r="O41" i="1"/>
  <c r="O33" i="1"/>
  <c r="R17" i="19" l="1"/>
  <c r="S17" i="19"/>
  <c r="R32" i="19" l="1"/>
  <c r="S32" i="19"/>
  <c r="K17" i="16" l="1"/>
  <c r="K19" i="16"/>
  <c r="K21" i="16"/>
  <c r="K18" i="16"/>
  <c r="R22" i="16" l="1"/>
  <c r="S17" i="16"/>
  <c r="S22" i="16" s="1"/>
  <c r="I18" i="1" l="1"/>
  <c r="I19" i="1"/>
  <c r="I20" i="1"/>
  <c r="I21" i="1"/>
  <c r="I22" i="1"/>
  <c r="I23" i="1"/>
  <c r="I24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6" i="1"/>
  <c r="I57" i="1"/>
  <c r="I58" i="1"/>
  <c r="I59" i="1"/>
  <c r="I61" i="1"/>
  <c r="I62" i="1"/>
  <c r="I63" i="1"/>
  <c r="I60" i="1"/>
  <c r="I64" i="1"/>
  <c r="I65" i="1"/>
  <c r="I66" i="1"/>
  <c r="I16" i="1"/>
  <c r="P47" i="1" l="1"/>
  <c r="Q47" i="1"/>
  <c r="P22" i="1"/>
  <c r="Q22" i="1"/>
  <c r="P21" i="1"/>
  <c r="Q21" i="1"/>
  <c r="P60" i="1"/>
  <c r="Q60" i="1"/>
  <c r="P37" i="1"/>
  <c r="Q37" i="1"/>
  <c r="P20" i="1"/>
  <c r="Q20" i="1"/>
  <c r="P39" i="1"/>
  <c r="Q39" i="1"/>
  <c r="P38" i="1"/>
  <c r="Q38" i="1"/>
  <c r="P53" i="1"/>
  <c r="Q53" i="1"/>
  <c r="P52" i="1"/>
  <c r="Q52" i="1"/>
  <c r="P44" i="1"/>
  <c r="Q44" i="1"/>
  <c r="P36" i="1"/>
  <c r="Q36" i="1"/>
  <c r="P28" i="1"/>
  <c r="Q28" i="1"/>
  <c r="P19" i="1"/>
  <c r="Q19" i="1"/>
  <c r="P30" i="1"/>
  <c r="Q30" i="1"/>
  <c r="P63" i="1"/>
  <c r="Q63" i="1"/>
  <c r="P61" i="1"/>
  <c r="Q61" i="1"/>
  <c r="P51" i="1"/>
  <c r="Q51" i="1"/>
  <c r="P43" i="1"/>
  <c r="Q43" i="1"/>
  <c r="P35" i="1"/>
  <c r="Q35" i="1"/>
  <c r="P27" i="1"/>
  <c r="Q27" i="1"/>
  <c r="P18" i="1"/>
  <c r="Q18" i="1"/>
  <c r="P62" i="1"/>
  <c r="Q62" i="1"/>
  <c r="P50" i="1"/>
  <c r="Q50" i="1"/>
  <c r="P34" i="1"/>
  <c r="Q34" i="1"/>
  <c r="P26" i="1"/>
  <c r="Q26" i="1"/>
  <c r="P56" i="1"/>
  <c r="Q56" i="1"/>
  <c r="P54" i="1"/>
  <c r="Q54" i="1"/>
  <c r="P45" i="1"/>
  <c r="Q45" i="1"/>
  <c r="P16" i="1"/>
  <c r="Q16" i="1"/>
  <c r="P49" i="1"/>
  <c r="Q49" i="1"/>
  <c r="P33" i="1"/>
  <c r="Q33" i="1"/>
  <c r="P24" i="1"/>
  <c r="Q24" i="1"/>
  <c r="P64" i="1"/>
  <c r="Q64" i="1"/>
  <c r="P31" i="1"/>
  <c r="Q31" i="1"/>
  <c r="P46" i="1"/>
  <c r="Q46" i="1"/>
  <c r="P29" i="1"/>
  <c r="Q29" i="1"/>
  <c r="P59" i="1"/>
  <c r="Q59" i="1"/>
  <c r="P42" i="1"/>
  <c r="Q42" i="1"/>
  <c r="P66" i="1"/>
  <c r="Q66" i="1"/>
  <c r="P58" i="1"/>
  <c r="Q58" i="1"/>
  <c r="P41" i="1"/>
  <c r="Q41" i="1"/>
  <c r="P65" i="1"/>
  <c r="Q65" i="1"/>
  <c r="P57" i="1"/>
  <c r="Q57" i="1"/>
  <c r="P48" i="1"/>
  <c r="Q48" i="1"/>
  <c r="P40" i="1"/>
  <c r="Q40" i="1"/>
  <c r="P32" i="1"/>
  <c r="Q32" i="1"/>
  <c r="P23" i="1"/>
  <c r="Q23" i="1"/>
  <c r="G55" i="1" l="1"/>
  <c r="G25" i="1"/>
  <c r="G17" i="1"/>
  <c r="C12" i="1"/>
  <c r="C13" i="1" s="1"/>
  <c r="I17" i="1" l="1"/>
  <c r="I25" i="1"/>
  <c r="I55" i="1"/>
  <c r="P25" i="1" l="1"/>
  <c r="Q25" i="1"/>
  <c r="P55" i="1"/>
  <c r="Q55" i="1"/>
  <c r="P17" i="1"/>
  <c r="P67" i="1" s="1"/>
  <c r="Q17" i="1"/>
  <c r="Q67" i="1" s="1"/>
</calcChain>
</file>

<file path=xl/sharedStrings.xml><?xml version="1.0" encoding="utf-8"?>
<sst xmlns="http://schemas.openxmlformats.org/spreadsheetml/2006/main" count="358" uniqueCount="243">
  <si>
    <t>Désignation</t>
  </si>
  <si>
    <t>ANCIEN CODE LPPR</t>
  </si>
  <si>
    <t>NOUVEAU CODE LPPR</t>
  </si>
  <si>
    <t>AJOURAGES CORSET</t>
  </si>
  <si>
    <t>AT 00 N 51</t>
  </si>
  <si>
    <t>BOTTE PLYOLEFINE</t>
  </si>
  <si>
    <t>OI 59 N 60</t>
  </si>
  <si>
    <t>CEINTURE SUR MESURE</t>
  </si>
  <si>
    <t>201E01.012</t>
  </si>
  <si>
    <t>CORSET JEWETT</t>
  </si>
  <si>
    <t>201E00.041</t>
  </si>
  <si>
    <t>DISPOSITIF POUR STOMIE</t>
  </si>
  <si>
    <t>201E02.05</t>
  </si>
  <si>
    <t>EXTENSION DU DOIGT</t>
  </si>
  <si>
    <t>AS 89 A 01</t>
  </si>
  <si>
    <t>GAINE JAMBIERE PEDIEUSE</t>
  </si>
  <si>
    <t>OI 59 G 20</t>
  </si>
  <si>
    <t>GAINE RIGIDE AVANT BRAS MAIN ET DOIGTS</t>
  </si>
  <si>
    <t>OS 59 G 01</t>
  </si>
  <si>
    <t>MINERVE BASE THORACIQUE</t>
  </si>
  <si>
    <t>TR 25 N 35</t>
  </si>
  <si>
    <t>MINERVE BASE THORACIQUE AVEC ARMATURE</t>
  </si>
  <si>
    <t>TR 25 N 36</t>
  </si>
  <si>
    <t>MOULAGE JAMBE AVEC PIED</t>
  </si>
  <si>
    <t>I 59 P 01</t>
  </si>
  <si>
    <t>MOULAGE MEMBRE INFERIEUR</t>
  </si>
  <si>
    <t>I 19 P 01</t>
  </si>
  <si>
    <t>MOULAGE MINERVE</t>
  </si>
  <si>
    <t>T 26 P 01</t>
  </si>
  <si>
    <t>MOULAGE TORSE</t>
  </si>
  <si>
    <t>T 39 P 01</t>
  </si>
  <si>
    <t>MOULAGE TORSE MINERVE</t>
  </si>
  <si>
    <t>T 29 P 01</t>
  </si>
  <si>
    <t>ORTHESE DU POIGNET</t>
  </si>
  <si>
    <t>OS 58 G 01</t>
  </si>
  <si>
    <t>ORTHESE DYNAMIQUE ARTICULEE AU POIGNET</t>
  </si>
  <si>
    <t>OS 58 G 03</t>
  </si>
  <si>
    <t>ORTHESE PROTHESE SUR MESURE 1</t>
  </si>
  <si>
    <t>OI 39 G 53</t>
  </si>
  <si>
    <t>TR 27 O 12</t>
  </si>
  <si>
    <t>TR 39 N 51</t>
  </si>
  <si>
    <t>AT 43 Z 19</t>
  </si>
  <si>
    <t>AT 47 Z 18</t>
  </si>
  <si>
    <t>OS 36 G 01</t>
  </si>
  <si>
    <t>TR 24 N 35</t>
  </si>
  <si>
    <t>OS 79 G 01</t>
  </si>
  <si>
    <t>201E00.032</t>
  </si>
  <si>
    <t>OI 59 N 50</t>
  </si>
  <si>
    <t>201E00.031</t>
  </si>
  <si>
    <t>I 94 P 01</t>
  </si>
  <si>
    <t>AI 7 Z 01</t>
  </si>
  <si>
    <t>S 58 P 01</t>
  </si>
  <si>
    <t>S 28 P 01</t>
  </si>
  <si>
    <t>201D01.14</t>
  </si>
  <si>
    <t>SUPPLEMENT HAUTEUR CEINTURE</t>
  </si>
  <si>
    <t>201E03.01</t>
  </si>
  <si>
    <t>I 18 P 01</t>
  </si>
  <si>
    <t>S 27 P 01</t>
  </si>
  <si>
    <t>ORTHESE RELEVEUR DE PIED</t>
  </si>
  <si>
    <t>OI 59 Z 01</t>
  </si>
  <si>
    <t>ORTHESE RIGIDE COUDE</t>
  </si>
  <si>
    <t>OS 36 G 10</t>
  </si>
  <si>
    <t>ORTHESE SANS ARAMTURE</t>
  </si>
  <si>
    <t>TR 49 N 50</t>
  </si>
  <si>
    <t>TR 39 N 50</t>
  </si>
  <si>
    <t>ORTHESE SANS ARMATURE AVEC APPUI STERNAL</t>
  </si>
  <si>
    <t>TR 49 N 51</t>
  </si>
  <si>
    <t>PALETTE PALMAIRE</t>
  </si>
  <si>
    <t>AS 78 G 01</t>
  </si>
  <si>
    <t>RAIDISSEUR</t>
  </si>
  <si>
    <t>AT 00 N 50</t>
  </si>
  <si>
    <t>SANGLE FRONTALE</t>
  </si>
  <si>
    <t>RT 25 Z 01</t>
  </si>
  <si>
    <t>LOT 1</t>
  </si>
  <si>
    <t>1-1</t>
  </si>
  <si>
    <t>LOT 2</t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</si>
  <si>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</si>
  <si>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</si>
  <si>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</si>
  <si>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</si>
  <si>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</si>
  <si>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</si>
  <si>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</si>
  <si>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</si>
  <si>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</si>
  <si>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</si>
  <si>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</si>
  <si>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</si>
  <si>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</si>
  <si>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</si>
  <si>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</si>
  <si>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</si>
  <si>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</si>
  <si>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</si>
  <si>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</si>
  <si>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</si>
  <si>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</si>
  <si>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</si>
  <si>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</si>
  <si>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</si>
  <si>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1-26</t>
  </si>
  <si>
    <t>1-27</t>
  </si>
  <si>
    <t>1-28</t>
  </si>
  <si>
    <t>1-29</t>
  </si>
  <si>
    <t>1-30</t>
  </si>
  <si>
    <t>1-31</t>
  </si>
  <si>
    <t>1-32</t>
  </si>
  <si>
    <t>1-33</t>
  </si>
  <si>
    <t>1-34</t>
  </si>
  <si>
    <t>1-35</t>
  </si>
  <si>
    <t>1-36</t>
  </si>
  <si>
    <t>1-37</t>
  </si>
  <si>
    <t>1-38</t>
  </si>
  <si>
    <t>1-39</t>
  </si>
  <si>
    <t>1-40</t>
  </si>
  <si>
    <t>1-41</t>
  </si>
  <si>
    <t>1-42</t>
  </si>
  <si>
    <t>1-43</t>
  </si>
  <si>
    <t>1-44</t>
  </si>
  <si>
    <t>1-45</t>
  </si>
  <si>
    <t>1-46</t>
  </si>
  <si>
    <t>1-47</t>
  </si>
  <si>
    <t>1-48</t>
  </si>
  <si>
    <t>1-49</t>
  </si>
  <si>
    <t>1-50</t>
  </si>
  <si>
    <t>1-51</t>
  </si>
  <si>
    <t>ORTHESE PROTHESE SUR MESURE 1 CEINTURE CSB a</t>
  </si>
  <si>
    <t xml:space="preserve">ORTHESE PROTHESE SUR MESURE 1 MANCHON </t>
  </si>
  <si>
    <t>CEINTURE DIGIBELT SUR MESURE CSB b</t>
  </si>
  <si>
    <t>ORTHESE SANS ARMATURE BIVALVE</t>
  </si>
  <si>
    <t>Spécifications</t>
  </si>
  <si>
    <t>Mélange polyamide  élasthane et coton</t>
  </si>
  <si>
    <t>Lot n° 1 :   Orthèses  et grands appareillages sur mesure</t>
  </si>
  <si>
    <t>DESIGNATION DES PRINCIPAUX APPAREILLAGES</t>
  </si>
  <si>
    <t>ENFILE-BAS</t>
  </si>
  <si>
    <t>LYS HYROME</t>
  </si>
  <si>
    <t>1</t>
  </si>
  <si>
    <t>CHU ANGERS</t>
  </si>
  <si>
    <t>DOUE</t>
  </si>
  <si>
    <t>55</t>
  </si>
  <si>
    <t>75</t>
  </si>
  <si>
    <t>CHI LYS HYROME</t>
  </si>
  <si>
    <t>PI03ZXD63</t>
  </si>
  <si>
    <t>PI06ZSA63</t>
  </si>
  <si>
    <t>OI39O50</t>
  </si>
  <si>
    <t>TR41</t>
  </si>
  <si>
    <t>VI3X603</t>
  </si>
  <si>
    <t>VI6X605</t>
  </si>
  <si>
    <t>TR 29 N 37</t>
  </si>
  <si>
    <t>80</t>
  </si>
  <si>
    <t>ANGERS</t>
  </si>
  <si>
    <t>18</t>
  </si>
  <si>
    <t>ESBV</t>
  </si>
  <si>
    <t>MAILLOT ORTHESE TRONC COL ET MANCHES</t>
  </si>
  <si>
    <t>SAUMUR</t>
  </si>
  <si>
    <t>70</t>
  </si>
  <si>
    <t>CESAME</t>
  </si>
  <si>
    <t>TOTAL GHT</t>
  </si>
  <si>
    <t>TVA</t>
  </si>
  <si>
    <t>CHAUSSURE HALLUX VALGUS</t>
  </si>
  <si>
    <t>300</t>
  </si>
  <si>
    <t>100</t>
  </si>
  <si>
    <t>210</t>
  </si>
  <si>
    <t>DAG2025AO03ORTHESES</t>
  </si>
  <si>
    <t>Annexe 3 au CCAP-Bordereau de Prix Unitaire</t>
  </si>
  <si>
    <t>PRIX HT LPPR</t>
  </si>
  <si>
    <t>REMISE ACCORDEE</t>
  </si>
  <si>
    <t>PRIX HT APPLICABLE</t>
  </si>
  <si>
    <t>PRIX TTC APPLICABLE</t>
  </si>
  <si>
    <t>QUANTITES POUR 12 MOIS</t>
  </si>
  <si>
    <t>MONTANT TOTAL GHT HT</t>
  </si>
  <si>
    <t>MONTANT TOTAL GHT TTC</t>
  </si>
  <si>
    <t>MONTANT TOTAL GHT49 POUR 12 MOIS</t>
  </si>
  <si>
    <t>Fourniture d’orthèses sur mesure, bas, chaussettes, collants de compression veineuse, chaussures thérapeutiques, prises de mesures et conseils associés pour LES ETABLISSEMENTS DU GHT 49</t>
  </si>
  <si>
    <t>Fourniture d’orthèses sur mesure, bas, chaussettes, collants de compression veineuse, chaussures thérapeutiques, prises de mesures et conseils associés pour
LES ETABLISSEMENTS DU GHT 49</t>
  </si>
  <si>
    <t>APPEL D'OFFRES OUVERT</t>
  </si>
  <si>
    <t>APPEL D'OFFRES OUVERT
________</t>
  </si>
  <si>
    <t>CH CHOLET</t>
  </si>
  <si>
    <t>CH SAUMUR</t>
  </si>
  <si>
    <t>CH DOUE LA FONTAINE</t>
  </si>
  <si>
    <t>CH DOUÉ LA FONTAINE</t>
  </si>
  <si>
    <t>CH
CHOLET</t>
  </si>
  <si>
    <t>REFERENCE PRODUIT FOURNISSEUR</t>
  </si>
  <si>
    <t>. % DE REMISE SUR LPPR</t>
  </si>
  <si>
    <t>. % DE REMISE SUR CATALOGUE</t>
  </si>
  <si>
    <t>CELLULES JAUNES A COMPLETER PAR LE CANDIDAT</t>
  </si>
  <si>
    <t>Pieds fermés ou ouvert
talons renforcés</t>
  </si>
  <si>
    <t>matière</t>
  </si>
  <si>
    <t>2.1</t>
  </si>
  <si>
    <t>2.2</t>
  </si>
  <si>
    <t>2.3</t>
  </si>
  <si>
    <t>2.4</t>
  </si>
  <si>
    <t>2.5</t>
  </si>
  <si>
    <r>
      <t>Supplément Antiglisse hypoallergénique</t>
    </r>
    <r>
      <rPr>
        <b/>
        <u/>
        <sz val="10"/>
        <color indexed="8"/>
        <rFont val="Arial"/>
        <family val="2"/>
      </rPr>
      <t/>
    </r>
  </si>
  <si>
    <t>Bas-cuisse mollets classe 2
toutes tailles et coloris incluant le conseil et la prise de mesures</t>
  </si>
  <si>
    <t>Chaussettes classe 2
toutes tailles et coloris incluant le conseil et la prise de mesures</t>
  </si>
  <si>
    <t>Collant classe 2
toutes tailles et coloris incluant le conseil et la prise de mesures</t>
  </si>
  <si>
    <t>Lot n° 2  :  chaussettes, bas-cuisse et collants de compression veineuse (homme et femme 15-20mmHg-classe 2) avec prises de mesures et conseils associés</t>
  </si>
  <si>
    <t>Raison sociale du soumissionnaire</t>
  </si>
  <si>
    <t>Date de l'offre</t>
  </si>
  <si>
    <t>Cachet
et signature</t>
  </si>
  <si>
    <t>CELLULES EN JAUNE A COMPLETER PAR LE CANDIDAT</t>
  </si>
  <si>
    <t>Cachet et signature</t>
  </si>
  <si>
    <t>Lot n° 3  :  Chaussures thérapeutiques avec prises de mesures et conseils associés</t>
  </si>
  <si>
    <t>LOT 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</si>
  <si>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</si>
  <si>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</si>
  <si>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</si>
  <si>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</si>
  <si>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</si>
  <si>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</si>
  <si>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</si>
  <si>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</si>
  <si>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</si>
  <si>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 xml:space="preserve">DESIGNATION </t>
  </si>
  <si>
    <t>CHAUSSURE DE DECHARGE DE L'AVANT PIED EQUIVALENT BAROUK</t>
  </si>
  <si>
    <t>TOUTES POINTURES DE S A XL</t>
  </si>
  <si>
    <t>TOUTES POINTURES DE 35 A 44 ET PLUS</t>
  </si>
  <si>
    <t>TOUTES POINTURES</t>
  </si>
  <si>
    <t>BOUT FERME-TOUTES POINTURES</t>
  </si>
  <si>
    <t>BOUT OUVERT-TOUTES POINTURES</t>
  </si>
  <si>
    <t xml:space="preserve">CHAUSSURE DE DECHARGE EQUIVALENT SOBER </t>
  </si>
  <si>
    <t>MONTANT ESTIMATIF HT</t>
  </si>
  <si>
    <t>MONTANT TOTAL HT GHT49 SUR 12 MOIS</t>
  </si>
  <si>
    <t>MONTANT TOTAL HT GHT49 SUR 48 MOIS</t>
  </si>
  <si>
    <t>GAMME</t>
  </si>
  <si>
    <t>SPECIFICATION</t>
  </si>
  <si>
    <t>GAMME STANDARD</t>
  </si>
  <si>
    <t>GAMME PREMIUM</t>
  </si>
  <si>
    <t>3.10</t>
  </si>
  <si>
    <t>3.11</t>
  </si>
  <si>
    <t>3.12</t>
  </si>
  <si>
    <t>3.13</t>
  </si>
  <si>
    <t>3.14</t>
  </si>
  <si>
    <t>3.15</t>
  </si>
  <si>
    <t>CHAUSSURES CHUT MODELE MIXTE AVEC PRISE DE MESURES ET CONSEILS</t>
  </si>
  <si>
    <t>CHAUSSURES CHUT MODELE FEMME AVEC PRISE DE MESURES ET CONSEILS</t>
  </si>
  <si>
    <t>CHAUSSURES CHUT MODELE HOMME AVEC PRISE DE MESURES ET CONSEILS</t>
  </si>
  <si>
    <t>PRIX UNITAIRE HT REMISÉ</t>
  </si>
  <si>
    <t xml:space="preserve">PRIX UNITAIRE TTC
REMISÉ </t>
  </si>
  <si>
    <t>PRIX HT UNITAIRE TARIF FOURNISSEUR</t>
  </si>
  <si>
    <t>REMISE ACCORDÉE</t>
  </si>
  <si>
    <t>MONTANT ANNUEL ESTIMATIF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</si>
</sst>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&quot;€&quot;"/>
    <numFmt numFmtId="165" formatCode="0.0%"/>
  </numFmts>
  <fonts count="25" x14ac:knownFonts="1">
    <font>
      <sz val="9"/>
      <color theme="1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sz val="12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12"/>
      <color theme="1"/>
      <name val="verdana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8"/>
      <name val="Arial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9"/>
      <color rgb="FFFF0000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rgb="FFFF0000"/>
      <name val="verdana"/>
      <family val="2"/>
    </font>
    <font>
      <b/>
      <sz val="10"/>
      <name val="Century Gothic"/>
      <family val="2"/>
    </font>
    <font>
      <sz val="10"/>
      <color theme="1"/>
      <name val="Calibri"/>
      <family val="2"/>
      <scheme val="minor"/>
    </font>
    <font>
      <sz val="10"/>
      <color rgb="FFFF0000"/>
      <name val="verdana"/>
      <family val="2"/>
    </font>
    <font>
      <sz val="10"/>
      <name val="Verdana"/>
      <family val="2"/>
    </font>
    <font>
      <sz val="10"/>
      <color rgb="FF92D05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8"/>
        <bgColor indexed="64"/>
      </patternFill>
    </fill>
    <fill>
      <patternFill patternType="solid">
        <fgColor rgb="FFEFFFFF"/>
        <bgColor indexed="64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7">
    <xf numFmtId="0" fontId="0" fillId="0" borderId="0"/>
    <xf numFmtId="0" fontId="4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0" fontId="4" fillId="4" borderId="9" applyNumberFormat="0" applyFont="0" applyAlignment="0" applyProtection="0"/>
    <xf numFmtId="0" fontId="4" fillId="0" borderId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3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Alignment="1" applyProtection="1">
      <alignment horizontal="left"/>
    </xf>
    <xf numFmtId="0" fontId="2" fillId="0" borderId="0" xfId="0" applyFont="1" applyFill="1" applyBorder="1" applyProtection="1"/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49" fontId="17" fillId="0" borderId="10" xfId="4" applyNumberFormat="1" applyFont="1" applyFill="1" applyBorder="1" applyAlignment="1" applyProtection="1">
      <alignment vertical="center" wrapText="1"/>
    </xf>
    <xf numFmtId="49" fontId="13" fillId="0" borderId="1" xfId="0" applyNumberFormat="1" applyFont="1" applyBorder="1" applyAlignment="1" applyProtection="1">
      <alignment horizontal="center" vertical="center"/>
    </xf>
    <xf numFmtId="164" fontId="12" fillId="2" borderId="1" xfId="0" applyNumberFormat="1" applyFont="1" applyFill="1" applyBorder="1" applyAlignment="1" applyProtection="1">
      <alignment horizontal="center" vertical="center"/>
    </xf>
    <xf numFmtId="0" fontId="13" fillId="0" borderId="0" xfId="0" applyFont="1" applyProtection="1"/>
    <xf numFmtId="0" fontId="12" fillId="3" borderId="1" xfId="0" applyFont="1" applyFill="1" applyBorder="1" applyAlignment="1" applyProtection="1">
      <alignment horizontal="center" vertical="center"/>
    </xf>
    <xf numFmtId="0" fontId="18" fillId="3" borderId="1" xfId="1" applyFont="1" applyFill="1" applyBorder="1" applyAlignment="1" applyProtection="1">
      <alignment horizontal="center" vertical="center" wrapText="1"/>
    </xf>
    <xf numFmtId="0" fontId="18" fillId="3" borderId="3" xfId="1" applyFont="1" applyFill="1" applyBorder="1" applyAlignment="1" applyProtection="1">
      <alignment horizontal="center" vertical="center" wrapText="1"/>
    </xf>
    <xf numFmtId="0" fontId="18" fillId="3" borderId="10" xfId="1" applyFont="1" applyFill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/>
    </xf>
    <xf numFmtId="10" fontId="12" fillId="2" borderId="1" xfId="0" applyNumberFormat="1" applyFont="1" applyFill="1" applyBorder="1" applyAlignment="1" applyProtection="1">
      <alignment horizontal="center" vertical="center"/>
    </xf>
    <xf numFmtId="164" fontId="12" fillId="5" borderId="1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horizontal="center" vertical="center"/>
    </xf>
    <xf numFmtId="164" fontId="12" fillId="0" borderId="0" xfId="0" applyNumberFormat="1" applyFont="1" applyFill="1" applyBorder="1" applyAlignment="1" applyProtection="1">
      <alignment horizontal="center"/>
    </xf>
    <xf numFmtId="0" fontId="12" fillId="0" borderId="0" xfId="0" applyFont="1" applyAlignment="1" applyProtection="1">
      <alignment horizontal="right"/>
    </xf>
    <xf numFmtId="0" fontId="15" fillId="0" borderId="0" xfId="0" applyFont="1" applyFill="1" applyBorder="1" applyAlignment="1" applyProtection="1">
      <alignment vertical="center" wrapText="1"/>
    </xf>
    <xf numFmtId="10" fontId="21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Protection="1"/>
    <xf numFmtId="14" fontId="21" fillId="0" borderId="0" xfId="1" applyNumberFormat="1" applyFont="1" applyFill="1" applyBorder="1" applyAlignment="1" applyProtection="1">
      <alignment vertical="center" wrapText="1"/>
      <protection locked="0"/>
    </xf>
    <xf numFmtId="0" fontId="13" fillId="0" borderId="0" xfId="0" applyFont="1" applyFill="1" applyProtection="1"/>
    <xf numFmtId="0" fontId="12" fillId="0" borderId="0" xfId="0" applyFont="1" applyFill="1" applyBorder="1" applyProtection="1"/>
    <xf numFmtId="164" fontId="15" fillId="0" borderId="2" xfId="7" applyNumberFormat="1" applyFont="1" applyFill="1" applyBorder="1" applyAlignment="1" applyProtection="1">
      <alignment horizontal="center" vertical="center"/>
      <protection locked="0"/>
    </xf>
    <xf numFmtId="164" fontId="23" fillId="0" borderId="0" xfId="7" applyNumberFormat="1" applyFont="1" applyFill="1" applyBorder="1" applyAlignment="1" applyProtection="1">
      <alignment vertical="center"/>
      <protection locked="0"/>
    </xf>
    <xf numFmtId="164" fontId="15" fillId="0" borderId="0" xfId="7" applyNumberFormat="1" applyFont="1" applyFill="1" applyBorder="1" applyAlignment="1" applyProtection="1">
      <alignment horizontal="right" vertical="center"/>
      <protection locked="0"/>
    </xf>
    <xf numFmtId="164" fontId="15" fillId="0" borderId="0" xfId="7" applyNumberFormat="1" applyFont="1" applyFill="1" applyBorder="1" applyAlignment="1" applyProtection="1">
      <alignment horizontal="center" vertical="center"/>
      <protection locked="0"/>
    </xf>
    <xf numFmtId="0" fontId="24" fillId="0" borderId="0" xfId="7" applyFont="1" applyFill="1" applyBorder="1" applyAlignment="1" applyProtection="1">
      <alignment horizontal="center"/>
    </xf>
    <xf numFmtId="10" fontId="13" fillId="2" borderId="1" xfId="1" applyNumberFormat="1" applyFont="1" applyFill="1" applyBorder="1" applyAlignment="1" applyProtection="1">
      <alignment horizontal="center" vertical="center" wrapText="1"/>
      <protection locked="0"/>
    </xf>
    <xf numFmtId="1" fontId="13" fillId="5" borderId="1" xfId="1" applyNumberFormat="1" applyFont="1" applyFill="1" applyBorder="1" applyAlignment="1" applyProtection="1">
      <alignment horizontal="center" vertical="center" wrapText="1"/>
      <protection locked="0"/>
    </xf>
    <xf numFmtId="1" fontId="13" fillId="5" borderId="1" xfId="0" applyNumberFormat="1" applyFont="1" applyFill="1" applyBorder="1" applyProtection="1"/>
    <xf numFmtId="1" fontId="12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10" fontId="23" fillId="2" borderId="1" xfId="7" applyNumberFormat="1" applyFont="1" applyFill="1" applyBorder="1" applyAlignment="1" applyProtection="1">
      <alignment horizontal="center" vertical="center"/>
      <protection locked="0"/>
    </xf>
    <xf numFmtId="14" fontId="1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left" vertical="center" wrapText="1"/>
    </xf>
    <xf numFmtId="164" fontId="12" fillId="0" borderId="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right" vertical="center"/>
    </xf>
    <xf numFmtId="0" fontId="23" fillId="5" borderId="1" xfId="7" applyNumberFormat="1" applyFont="1" applyFill="1" applyBorder="1" applyAlignment="1" applyProtection="1">
      <alignment horizontal="center" vertical="center"/>
      <protection locked="0"/>
    </xf>
    <xf numFmtId="1" fontId="23" fillId="5" borderId="1" xfId="7" applyNumberFormat="1" applyFont="1" applyFill="1" applyBorder="1" applyAlignment="1" applyProtection="1">
      <alignment horizontal="center" vertical="center"/>
      <protection locked="0"/>
    </xf>
    <xf numFmtId="3" fontId="23" fillId="5" borderId="1" xfId="7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/>
    <xf numFmtId="49" fontId="12" fillId="5" borderId="1" xfId="0" applyNumberFormat="1" applyFont="1" applyFill="1" applyBorder="1" applyAlignment="1" applyProtection="1">
      <alignment horizontal="center" vertical="center"/>
    </xf>
    <xf numFmtId="49" fontId="23" fillId="5" borderId="1" xfId="12" applyNumberFormat="1" applyFont="1" applyFill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/>
    </xf>
    <xf numFmtId="49" fontId="23" fillId="5" borderId="1" xfId="12" applyNumberFormat="1" applyFont="1" applyFill="1" applyBorder="1" applyAlignment="1" applyProtection="1">
      <alignment horizontal="left" vertical="center" wrapText="1"/>
    </xf>
    <xf numFmtId="164" fontId="6" fillId="0" borderId="1" xfId="7" applyNumberFormat="1" applyFont="1" applyFill="1" applyBorder="1" applyAlignment="1" applyProtection="1">
      <alignment horizontal="center" vertical="center" wrapText="1"/>
      <protection locked="0"/>
    </xf>
    <xf numFmtId="164" fontId="16" fillId="0" borderId="0" xfId="7" applyNumberFormat="1" applyFont="1" applyFill="1" applyBorder="1" applyAlignment="1" applyProtection="1">
      <alignment vertical="center"/>
      <protection locked="0"/>
    </xf>
    <xf numFmtId="164" fontId="14" fillId="0" borderId="0" xfId="0" applyNumberFormat="1" applyFont="1" applyProtection="1"/>
    <xf numFmtId="164" fontId="22" fillId="0" borderId="0" xfId="0" applyNumberFormat="1" applyFont="1" applyProtection="1"/>
    <xf numFmtId="165" fontId="13" fillId="0" borderId="0" xfId="16" applyNumberFormat="1" applyFont="1" applyProtection="1"/>
    <xf numFmtId="164" fontId="6" fillId="0" borderId="0" xfId="7" applyNumberFormat="1" applyFont="1" applyFill="1" applyBorder="1" applyAlignment="1" applyProtection="1">
      <alignment horizontal="center" vertical="center" wrapText="1"/>
      <protection locked="0"/>
    </xf>
    <xf numFmtId="10" fontId="15" fillId="2" borderId="1" xfId="7" applyNumberFormat="1" applyFont="1" applyFill="1" applyBorder="1" applyAlignment="1" applyProtection="1">
      <alignment horizontal="center" vertical="center"/>
      <protection locked="0"/>
    </xf>
    <xf numFmtId="0" fontId="18" fillId="3" borderId="1" xfId="1" applyFont="1" applyFill="1" applyBorder="1" applyAlignment="1" applyProtection="1">
      <alignment horizontal="center" vertical="center" wrapText="1"/>
    </xf>
    <xf numFmtId="10" fontId="15" fillId="0" borderId="0" xfId="7" applyNumberFormat="1" applyFont="1" applyFill="1" applyBorder="1" applyAlignment="1" applyProtection="1">
      <alignment horizontal="center" vertical="center"/>
      <protection locked="0"/>
    </xf>
    <xf numFmtId="10" fontId="13" fillId="0" borderId="0" xfId="1" applyNumberFormat="1" applyFont="1" applyFill="1" applyBorder="1" applyAlignment="1" applyProtection="1">
      <alignment horizontal="center" vertical="center" wrapText="1"/>
      <protection locked="0"/>
    </xf>
    <xf numFmtId="14" fontId="13" fillId="0" borderId="0" xfId="1" applyNumberFormat="1" applyFont="1" applyFill="1" applyBorder="1" applyAlignment="1" applyProtection="1">
      <alignment horizontal="center" vertical="center" wrapText="1"/>
      <protection locked="0"/>
    </xf>
    <xf numFmtId="10" fontId="23" fillId="0" borderId="0" xfId="7" applyNumberFormat="1" applyFont="1" applyFill="1" applyBorder="1" applyAlignment="1" applyProtection="1">
      <alignment horizontal="center" vertical="center"/>
      <protection locked="0"/>
    </xf>
    <xf numFmtId="0" fontId="18" fillId="0" borderId="0" xfId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8" fillId="3" borderId="1" xfId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10" fontId="15" fillId="2" borderId="1" xfId="7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164" fontId="12" fillId="0" borderId="1" xfId="0" applyNumberFormat="1" applyFont="1" applyBorder="1" applyAlignment="1" applyProtection="1">
      <alignment horizontal="center"/>
    </xf>
    <xf numFmtId="164" fontId="12" fillId="5" borderId="1" xfId="0" applyNumberFormat="1" applyFont="1" applyFill="1" applyBorder="1" applyAlignment="1" applyProtection="1">
      <alignment horizontal="center"/>
    </xf>
    <xf numFmtId="164" fontId="1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Protection="1"/>
    <xf numFmtId="10" fontId="0" fillId="0" borderId="0" xfId="0" applyNumberFormat="1" applyFont="1" applyProtection="1"/>
    <xf numFmtId="0" fontId="0" fillId="0" borderId="0" xfId="0" applyFont="1" applyFill="1" applyBorder="1" applyProtection="1"/>
    <xf numFmtId="0" fontId="0" fillId="0" borderId="0" xfId="0" applyFont="1" applyFill="1" applyProtection="1"/>
    <xf numFmtId="164" fontId="23" fillId="0" borderId="0" xfId="7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Protection="1"/>
    <xf numFmtId="0" fontId="23" fillId="0" borderId="1" xfId="0" applyFont="1" applyBorder="1" applyProtection="1"/>
    <xf numFmtId="0" fontId="23" fillId="0" borderId="1" xfId="0" applyFont="1" applyBorder="1" applyAlignment="1" applyProtection="1">
      <alignment horizontal="center"/>
    </xf>
    <xf numFmtId="1" fontId="15" fillId="5" borderId="1" xfId="7" applyNumberFormat="1" applyFont="1" applyFill="1" applyBorder="1" applyAlignment="1" applyProtection="1">
      <alignment horizontal="center" vertical="center"/>
    </xf>
    <xf numFmtId="0" fontId="15" fillId="2" borderId="1" xfId="7" applyNumberFormat="1" applyFont="1" applyFill="1" applyBorder="1" applyAlignment="1" applyProtection="1">
      <alignment horizontal="center" vertical="center"/>
    </xf>
    <xf numFmtId="0" fontId="23" fillId="0" borderId="1" xfId="0" applyFont="1" applyFill="1" applyBorder="1" applyProtection="1"/>
    <xf numFmtId="0" fontId="23" fillId="0" borderId="1" xfId="0" applyFont="1" applyFill="1" applyBorder="1" applyAlignment="1" applyProtection="1">
      <alignment horizontal="center"/>
    </xf>
    <xf numFmtId="0" fontId="23" fillId="5" borderId="1" xfId="7" applyNumberFormat="1" applyFont="1" applyFill="1" applyBorder="1" applyAlignment="1" applyProtection="1">
      <alignment vertical="center"/>
      <protection locked="0"/>
    </xf>
    <xf numFmtId="0" fontId="13" fillId="0" borderId="1" xfId="0" applyFont="1" applyFill="1" applyBorder="1"/>
    <xf numFmtId="10" fontId="23" fillId="0" borderId="0" xfId="7" applyNumberFormat="1" applyFont="1" applyFill="1" applyBorder="1" applyAlignment="1" applyProtection="1">
      <alignment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10" fontId="13" fillId="2" borderId="1" xfId="1" applyNumberFormat="1" applyFont="1" applyFill="1" applyBorder="1" applyAlignment="1" applyProtection="1">
      <alignment horizontal="center" vertical="center" wrapText="1"/>
      <protection locked="0"/>
    </xf>
    <xf numFmtId="14" fontId="13" fillId="2" borderId="1" xfId="1" applyNumberFormat="1" applyFont="1" applyFill="1" applyBorder="1" applyAlignment="1" applyProtection="1">
      <alignment horizontal="center" vertical="center" wrapText="1"/>
      <protection locked="0"/>
    </xf>
    <xf numFmtId="10" fontId="23" fillId="2" borderId="1" xfId="7" applyNumberFormat="1" applyFont="1" applyFill="1" applyBorder="1" applyAlignment="1" applyProtection="1">
      <alignment horizontal="center" vertical="center"/>
      <protection locked="0"/>
    </xf>
    <xf numFmtId="0" fontId="18" fillId="3" borderId="1" xfId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19" fillId="2" borderId="2" xfId="0" applyFont="1" applyFill="1" applyBorder="1" applyAlignment="1" applyProtection="1">
      <alignment horizontal="center"/>
    </xf>
    <xf numFmtId="0" fontId="19" fillId="2" borderId="4" xfId="0" applyFont="1" applyFill="1" applyBorder="1" applyAlignment="1" applyProtection="1">
      <alignment horizontal="center"/>
    </xf>
    <xf numFmtId="0" fontId="19" fillId="2" borderId="3" xfId="0" applyFont="1" applyFill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49" fontId="17" fillId="0" borderId="6" xfId="4" applyNumberFormat="1" applyFont="1" applyFill="1" applyBorder="1" applyAlignment="1" applyProtection="1">
      <alignment horizontal="center" vertical="center" wrapText="1"/>
    </xf>
    <xf numFmtId="49" fontId="17" fillId="0" borderId="13" xfId="4" applyNumberFormat="1" applyFont="1" applyFill="1" applyBorder="1" applyAlignment="1" applyProtection="1">
      <alignment horizontal="center" vertical="center" wrapText="1"/>
    </xf>
    <xf numFmtId="49" fontId="17" fillId="0" borderId="8" xfId="4" applyNumberFormat="1" applyFont="1" applyFill="1" applyBorder="1" applyAlignment="1" applyProtection="1">
      <alignment horizontal="center" vertical="center" wrapText="1"/>
    </xf>
    <xf numFmtId="0" fontId="19" fillId="2" borderId="2" xfId="0" applyFont="1" applyFill="1" applyBorder="1" applyAlignment="1" applyProtection="1">
      <alignment horizontal="center" vertical="center" wrapText="1"/>
    </xf>
    <xf numFmtId="0" fontId="19" fillId="2" borderId="4" xfId="0" applyFont="1" applyFill="1" applyBorder="1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49" fontId="13" fillId="0" borderId="10" xfId="0" applyNumberFormat="1" applyFont="1" applyBorder="1" applyAlignment="1" applyProtection="1">
      <alignment horizontal="center" vertical="center" wrapText="1"/>
    </xf>
    <xf numFmtId="49" fontId="13" fillId="0" borderId="11" xfId="0" applyNumberFormat="1" applyFont="1" applyBorder="1" applyAlignment="1" applyProtection="1">
      <alignment horizontal="center" vertical="center" wrapText="1"/>
    </xf>
    <xf numFmtId="49" fontId="13" fillId="0" borderId="5" xfId="0" applyNumberFormat="1" applyFont="1" applyBorder="1" applyAlignment="1" applyProtection="1">
      <alignment horizontal="center" vertical="center" wrapText="1"/>
    </xf>
    <xf numFmtId="10" fontId="15" fillId="2" borderId="1" xfId="7" applyNumberFormat="1" applyFont="1" applyFill="1" applyBorder="1" applyAlignment="1" applyProtection="1">
      <alignment horizontal="center" vertical="center"/>
      <protection locked="0"/>
    </xf>
    <xf numFmtId="14" fontId="21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17" fillId="0" borderId="2" xfId="4" applyNumberFormat="1" applyFont="1" applyFill="1" applyBorder="1" applyAlignment="1" applyProtection="1">
      <alignment horizontal="left" vertical="center" wrapText="1"/>
    </xf>
    <xf numFmtId="49" fontId="17" fillId="0" borderId="4" xfId="4" applyNumberFormat="1" applyFont="1" applyFill="1" applyBorder="1" applyAlignment="1" applyProtection="1">
      <alignment horizontal="left" vertical="center" wrapText="1"/>
    </xf>
    <xf numFmtId="49" fontId="17" fillId="0" borderId="8" xfId="4" applyNumberFormat="1" applyFont="1" applyFill="1" applyBorder="1" applyAlignment="1" applyProtection="1">
      <alignment horizontal="left" vertical="center"/>
    </xf>
    <xf numFmtId="49" fontId="17" fillId="0" borderId="7" xfId="4" applyNumberFormat="1" applyFont="1" applyFill="1" applyBorder="1" applyAlignment="1" applyProtection="1">
      <alignment horizontal="left" vertical="center"/>
    </xf>
    <xf numFmtId="10" fontId="9" fillId="2" borderId="1" xfId="7" applyNumberFormat="1" applyFont="1" applyFill="1" applyBorder="1" applyAlignment="1" applyProtection="1">
      <alignment horizontal="center" vertical="center"/>
      <protection locked="0"/>
    </xf>
    <xf numFmtId="10" fontId="21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16" fillId="0" borderId="0" xfId="7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 wrapText="1"/>
    </xf>
    <xf numFmtId="0" fontId="15" fillId="0" borderId="13" xfId="0" applyFont="1" applyFill="1" applyBorder="1" applyAlignment="1" applyProtection="1">
      <alignment horizontal="left" vertical="center" wrapText="1"/>
    </xf>
  </cellXfs>
  <cellStyles count="17">
    <cellStyle name="Commentaire 2" xfId="10"/>
    <cellStyle name="Milliers 2" xfId="6"/>
    <cellStyle name="Milliers 3" xfId="2"/>
    <cellStyle name="Normal" xfId="0" builtinId="0"/>
    <cellStyle name="Normal 2" xfId="3"/>
    <cellStyle name="Normal 2 2" xfId="5"/>
    <cellStyle name="Normal 2 2 2" xfId="11"/>
    <cellStyle name="Normal 3" xfId="4"/>
    <cellStyle name="Normal 3 2" xfId="12"/>
    <cellStyle name="Normal 3 3" xfId="15"/>
    <cellStyle name="Normal 4" xfId="1"/>
    <cellStyle name="Normal 4 2" xfId="8"/>
    <cellStyle name="Normal 4 3" xfId="13"/>
    <cellStyle name="Normal 5" xfId="7"/>
    <cellStyle name="Pourcentage" xfId="16" builtinId="5"/>
    <cellStyle name="Pourcentage 2" xfId="9"/>
    <cellStyle name="Pourcentage 2 2" xfId="14"/>
  </cellStyles>
  <dxfs count="0"/>
  <tableStyles count="0" defaultTableStyle="TableStyleMedium2" defaultPivotStyle="PivotStyleLight16"/>
  <colors>
    <mruColors>
      <color rgb="FFFFFFC8"/>
      <color rgb="FFE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194734</xdr:colOff>
      <xdr:row>0</xdr:row>
      <xdr:rowOff>126999</xdr:rowOff>
    </xdr:from>
    <xdr:to>
      <xdr:col>1</xdr:col>
      <xdr:colOff>190500</xdr:colOff>
      <xdr:row>1</xdr:row>
      <xdr:rowOff>404811</xdr:rowOff>
    </xdr:to>
    <xdr:pic>
      <xdr:nvPicPr>
        <xdr:cNvPr id="2" name="Image 1" descr="2 Logo GHT4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734" y="126999"/>
          <a:ext cx="1150672" cy="777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250031</xdr:colOff>
      <xdr:row>1</xdr:row>
      <xdr:rowOff>124409</xdr:rowOff>
    </xdr:to>
    <xdr:pic>
      <xdr:nvPicPr>
        <xdr:cNvPr id="2" name="Image 1" descr="2 Logo GHT4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083468" cy="803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51783</xdr:colOff>
      <xdr:row>0</xdr:row>
      <xdr:rowOff>35720</xdr:rowOff>
    </xdr:from>
    <xdr:to>
      <xdr:col>1</xdr:col>
      <xdr:colOff>264584</xdr:colOff>
      <xdr:row>1</xdr:row>
      <xdr:rowOff>220016</xdr:rowOff>
    </xdr:to>
    <xdr:pic>
      <xdr:nvPicPr>
        <xdr:cNvPr id="2" name="Image 1" descr="2 Logo GHT4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83" y="35720"/>
          <a:ext cx="943051" cy="618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showGridLines="0" view="pageBreakPreview" zoomScale="80" zoomScaleNormal="90" zoomScaleSheetLayoutView="80" workbookViewId="0">
      <selection activeCell="B24" sqref="B24"/>
    </sheetView>
  </sheetViews>
  <sheetFormatPr baseColWidth="10" defaultColWidth="11.25" defaultRowHeight="11.25" x14ac:dyDescent="0.15"/>
  <cols>
    <col min="1" max="1" width="15.125" style="1" customWidth="1"/>
    <col min="2" max="2" width="47.125" style="1" customWidth="1"/>
    <col min="3" max="3" width="15.5" style="1" customWidth="1"/>
    <col min="4" max="4" width="14.625" style="1" customWidth="1"/>
    <col min="5" max="9" width="10.625" style="1" customWidth="1"/>
    <col min="10" max="10" width="15.25" style="1" customWidth="1"/>
    <col min="11" max="11" width="10.625" style="1" customWidth="1"/>
    <col min="12" max="12" width="12.375" style="1" customWidth="1"/>
    <col min="13" max="13" width="13.625" style="1" customWidth="1"/>
    <col min="14" max="14" width="10.625" style="1" customWidth="1"/>
    <col min="15" max="15" width="13.625" style="1" customWidth="1"/>
    <col min="16" max="16384" width="11.25" style="1"/>
  </cols>
  <sheetData>
    <row r="1" spans="1:17" ht="39.75" customHeight="1" x14ac:dyDescent="0.25">
      <c r="A1" s="96" t="s">
        <v>176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</row>
    <row r="2" spans="1:17" ht="39.75" customHeight="1" x14ac:dyDescent="0.15">
      <c r="A2" s="101" t="s">
        <v>174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</row>
    <row r="3" spans="1:17" ht="21.75" customHeight="1" x14ac:dyDescent="0.15">
      <c r="A3" s="102" t="s">
        <v>163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</row>
    <row r="4" spans="1:17" ht="21.75" customHeight="1" x14ac:dyDescent="0.15">
      <c r="A4" s="100" t="s">
        <v>132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</row>
    <row r="5" spans="1:17" ht="18" customHeight="1" x14ac:dyDescent="0.15">
      <c r="A5" s="101" t="s">
        <v>164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</row>
    <row r="6" spans="1:17" ht="10.5" customHeight="1" x14ac:dyDescent="0.2">
      <c r="A6" s="9"/>
      <c r="B6" s="9"/>
      <c r="C6" s="9"/>
      <c r="D6" s="9"/>
      <c r="E6" s="9"/>
      <c r="F6" s="8"/>
      <c r="G6" s="8"/>
      <c r="H6" s="8"/>
      <c r="I6" s="8"/>
      <c r="J6" s="8"/>
      <c r="K6" s="3"/>
      <c r="L6" s="3"/>
      <c r="M6" s="3"/>
      <c r="N6" s="3"/>
      <c r="O6" s="3"/>
      <c r="P6" s="3"/>
      <c r="Q6" s="3"/>
    </row>
    <row r="7" spans="1:17" s="2" customFormat="1" ht="42.75" customHeight="1" x14ac:dyDescent="0.15">
      <c r="A7" s="69"/>
      <c r="B7" s="71"/>
      <c r="C7" s="74" t="s">
        <v>242</v>
      </c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</row>
    <row r="8" spans="1:17" ht="12.75" x14ac:dyDescent="0.2">
      <c r="A8" s="75"/>
      <c r="B8" s="30" t="s">
        <v>141</v>
      </c>
      <c r="C8" s="72">
        <v>570</v>
      </c>
      <c r="D8" s="56"/>
      <c r="E8" s="76"/>
      <c r="F8" s="31"/>
      <c r="G8" s="31"/>
      <c r="H8" s="77"/>
      <c r="I8" s="75"/>
      <c r="J8" s="75"/>
      <c r="K8" s="75"/>
      <c r="L8" s="75"/>
      <c r="M8" s="75"/>
      <c r="N8" s="75"/>
      <c r="O8" s="75"/>
      <c r="P8" s="75"/>
      <c r="Q8" s="75"/>
    </row>
    <row r="9" spans="1:17" s="4" customFormat="1" ht="12.75" x14ac:dyDescent="0.2">
      <c r="A9" s="78"/>
      <c r="B9" s="30" t="s">
        <v>137</v>
      </c>
      <c r="C9" s="72">
        <v>159000</v>
      </c>
      <c r="D9" s="56"/>
      <c r="E9" s="78"/>
      <c r="F9" s="31"/>
      <c r="G9" s="31"/>
      <c r="H9" s="77"/>
      <c r="I9" s="78"/>
      <c r="J9" s="78"/>
      <c r="K9" s="78"/>
      <c r="L9" s="78"/>
      <c r="M9" s="78"/>
      <c r="N9" s="78"/>
      <c r="O9" s="78"/>
      <c r="P9" s="78"/>
      <c r="Q9" s="78"/>
    </row>
    <row r="10" spans="1:17" s="4" customFormat="1" ht="12.75" x14ac:dyDescent="0.2">
      <c r="A10" s="78"/>
      <c r="B10" s="30" t="s">
        <v>177</v>
      </c>
      <c r="C10" s="72">
        <v>65900</v>
      </c>
      <c r="D10" s="56"/>
      <c r="E10" s="78"/>
      <c r="F10" s="31"/>
      <c r="G10" s="31"/>
      <c r="H10" s="77"/>
      <c r="I10" s="78"/>
      <c r="J10" s="78"/>
      <c r="K10" s="78"/>
      <c r="L10" s="7"/>
      <c r="M10" s="7"/>
      <c r="N10" s="7"/>
      <c r="O10" s="77"/>
      <c r="P10" s="78"/>
      <c r="Q10" s="78"/>
    </row>
    <row r="11" spans="1:17" s="4" customFormat="1" ht="12.75" x14ac:dyDescent="0.2">
      <c r="A11" s="78"/>
      <c r="B11" s="30" t="s">
        <v>178</v>
      </c>
      <c r="C11" s="72">
        <v>14530</v>
      </c>
      <c r="D11" s="56"/>
      <c r="E11" s="31"/>
      <c r="F11" s="31"/>
      <c r="G11" s="31"/>
      <c r="H11" s="77"/>
      <c r="I11" s="78"/>
      <c r="J11" s="78"/>
      <c r="K11" s="78"/>
      <c r="L11" s="78"/>
      <c r="M11" s="78"/>
      <c r="N11" s="78"/>
      <c r="O11" s="78"/>
      <c r="P11" s="78"/>
      <c r="Q11" s="78"/>
    </row>
    <row r="12" spans="1:17" s="4" customFormat="1" ht="12.75" x14ac:dyDescent="0.2">
      <c r="A12" s="33"/>
      <c r="B12" s="32" t="s">
        <v>223</v>
      </c>
      <c r="C12" s="73">
        <f>SUM(C8:C11)</f>
        <v>240000</v>
      </c>
      <c r="D12" s="79"/>
      <c r="E12" s="31"/>
      <c r="F12" s="31"/>
      <c r="G12" s="31"/>
      <c r="H12" s="77"/>
      <c r="I12" s="78"/>
      <c r="J12" s="78"/>
      <c r="K12" s="78"/>
      <c r="L12" s="78"/>
      <c r="M12" s="78"/>
      <c r="N12" s="78"/>
      <c r="O12" s="78"/>
      <c r="P12" s="78"/>
      <c r="Q12" s="78"/>
    </row>
    <row r="13" spans="1:17" s="4" customFormat="1" ht="12.75" x14ac:dyDescent="0.2">
      <c r="A13" s="33"/>
      <c r="B13" s="32" t="s">
        <v>224</v>
      </c>
      <c r="C13" s="73">
        <f>+C12*4</f>
        <v>960000</v>
      </c>
      <c r="D13" s="79"/>
      <c r="E13" s="31"/>
      <c r="F13" s="31"/>
      <c r="G13" s="31"/>
      <c r="H13" s="77"/>
      <c r="I13" s="78"/>
      <c r="J13" s="78"/>
      <c r="K13" s="78"/>
      <c r="L13" s="78"/>
      <c r="M13" s="78"/>
      <c r="N13" s="78"/>
      <c r="O13" s="78"/>
      <c r="P13" s="78"/>
      <c r="Q13" s="78"/>
    </row>
    <row r="14" spans="1:17" ht="12.75" x14ac:dyDescent="0.2">
      <c r="A14" s="13"/>
      <c r="B14" s="13"/>
      <c r="C14" s="13"/>
      <c r="D14" s="13"/>
      <c r="E14" s="95" t="s">
        <v>169</v>
      </c>
      <c r="F14" s="95"/>
      <c r="G14" s="95"/>
      <c r="H14" s="95"/>
      <c r="I14" s="95"/>
      <c r="J14" s="97" t="s">
        <v>185</v>
      </c>
      <c r="K14" s="98"/>
      <c r="L14" s="98"/>
      <c r="M14" s="98"/>
      <c r="N14" s="99"/>
      <c r="O14" s="13"/>
      <c r="P14" s="13"/>
      <c r="Q14" s="13"/>
    </row>
    <row r="15" spans="1:17" ht="60" customHeight="1" x14ac:dyDescent="0.15">
      <c r="A15" s="17" t="s">
        <v>73</v>
      </c>
      <c r="B15" s="17" t="s">
        <v>133</v>
      </c>
      <c r="C15" s="17" t="s">
        <v>1</v>
      </c>
      <c r="D15" s="17" t="s">
        <v>2</v>
      </c>
      <c r="E15" s="17" t="s">
        <v>141</v>
      </c>
      <c r="F15" s="17" t="s">
        <v>137</v>
      </c>
      <c r="G15" s="17" t="s">
        <v>181</v>
      </c>
      <c r="H15" s="17" t="s">
        <v>178</v>
      </c>
      <c r="I15" s="17" t="s">
        <v>157</v>
      </c>
      <c r="J15" s="17" t="s">
        <v>182</v>
      </c>
      <c r="K15" s="17" t="s">
        <v>165</v>
      </c>
      <c r="L15" s="17" t="s">
        <v>166</v>
      </c>
      <c r="M15" s="17" t="s">
        <v>167</v>
      </c>
      <c r="N15" s="17" t="s">
        <v>158</v>
      </c>
      <c r="O15" s="17" t="s">
        <v>168</v>
      </c>
      <c r="P15" s="68" t="s">
        <v>170</v>
      </c>
      <c r="Q15" s="68" t="s">
        <v>171</v>
      </c>
    </row>
    <row r="16" spans="1:17" ht="19.899999999999999" customHeight="1" x14ac:dyDescent="0.2">
      <c r="A16" s="18" t="s">
        <v>74</v>
      </c>
      <c r="B16" s="80" t="s">
        <v>3</v>
      </c>
      <c r="C16" s="81" t="s">
        <v>4</v>
      </c>
      <c r="D16" s="82">
        <v>2785040</v>
      </c>
      <c r="E16" s="46"/>
      <c r="F16" s="48">
        <v>110</v>
      </c>
      <c r="G16" s="46"/>
      <c r="H16" s="47">
        <v>7</v>
      </c>
      <c r="I16" s="83">
        <f>SUM(E16:H16)</f>
        <v>117</v>
      </c>
      <c r="J16" s="84"/>
      <c r="K16" s="12"/>
      <c r="L16" s="19"/>
      <c r="M16" s="20">
        <f>+K16-(K16*L16)</f>
        <v>0</v>
      </c>
      <c r="N16" s="19"/>
      <c r="O16" s="20">
        <f>M16+(M16*N16)</f>
        <v>0</v>
      </c>
      <c r="P16" s="20">
        <f>M16*I16</f>
        <v>0</v>
      </c>
      <c r="Q16" s="20">
        <f>+I16*O16</f>
        <v>0</v>
      </c>
    </row>
    <row r="17" spans="1:17" ht="19.899999999999999" customHeight="1" x14ac:dyDescent="0.2">
      <c r="A17" s="18" t="s">
        <v>76</v>
      </c>
      <c r="B17" s="80" t="s">
        <v>5</v>
      </c>
      <c r="C17" s="81" t="s">
        <v>6</v>
      </c>
      <c r="D17" s="82">
        <v>2748091</v>
      </c>
      <c r="E17" s="46"/>
      <c r="F17" s="48">
        <v>35</v>
      </c>
      <c r="G17" s="46">
        <f>2+4</f>
        <v>6</v>
      </c>
      <c r="H17" s="47"/>
      <c r="I17" s="83">
        <f t="shared" ref="I17:I51" si="0">SUM(E17:H17)</f>
        <v>41</v>
      </c>
      <c r="J17" s="84"/>
      <c r="K17" s="12"/>
      <c r="L17" s="19"/>
      <c r="M17" s="20">
        <f t="shared" ref="M17:M66" si="1">+K17-(K17*L17)</f>
        <v>0</v>
      </c>
      <c r="N17" s="19"/>
      <c r="O17" s="20">
        <f t="shared" ref="O17:O66" si="2">M17+(M17*N17)</f>
        <v>0</v>
      </c>
      <c r="P17" s="20">
        <f t="shared" ref="P17:P66" si="3">M17*I17</f>
        <v>0</v>
      </c>
      <c r="Q17" s="20">
        <f t="shared" ref="Q17:Q66" si="4">+I17*O17</f>
        <v>0</v>
      </c>
    </row>
    <row r="18" spans="1:17" ht="19.899999999999999" customHeight="1" x14ac:dyDescent="0.2">
      <c r="A18" s="18" t="s">
        <v>77</v>
      </c>
      <c r="B18" s="80" t="s">
        <v>7</v>
      </c>
      <c r="C18" s="81" t="s">
        <v>8</v>
      </c>
      <c r="D18" s="82" t="s">
        <v>8</v>
      </c>
      <c r="E18" s="46"/>
      <c r="F18" s="48">
        <v>1</v>
      </c>
      <c r="G18" s="46"/>
      <c r="H18" s="47"/>
      <c r="I18" s="83">
        <f t="shared" si="0"/>
        <v>1</v>
      </c>
      <c r="J18" s="84"/>
      <c r="K18" s="12"/>
      <c r="L18" s="19"/>
      <c r="M18" s="20">
        <f t="shared" si="1"/>
        <v>0</v>
      </c>
      <c r="N18" s="19"/>
      <c r="O18" s="20">
        <f t="shared" si="2"/>
        <v>0</v>
      </c>
      <c r="P18" s="20">
        <f t="shared" si="3"/>
        <v>0</v>
      </c>
      <c r="Q18" s="20">
        <f t="shared" si="4"/>
        <v>0</v>
      </c>
    </row>
    <row r="19" spans="1:17" ht="19.899999999999999" customHeight="1" x14ac:dyDescent="0.2">
      <c r="A19" s="18" t="s">
        <v>78</v>
      </c>
      <c r="B19" s="80" t="s">
        <v>9</v>
      </c>
      <c r="C19" s="81" t="s">
        <v>10</v>
      </c>
      <c r="D19" s="82" t="s">
        <v>10</v>
      </c>
      <c r="E19" s="46"/>
      <c r="F19" s="48"/>
      <c r="G19" s="46"/>
      <c r="H19" s="47">
        <v>1</v>
      </c>
      <c r="I19" s="83">
        <f t="shared" si="0"/>
        <v>1</v>
      </c>
      <c r="J19" s="84"/>
      <c r="K19" s="12"/>
      <c r="L19" s="19"/>
      <c r="M19" s="20">
        <f t="shared" si="1"/>
        <v>0</v>
      </c>
      <c r="N19" s="19"/>
      <c r="O19" s="20">
        <f t="shared" si="2"/>
        <v>0</v>
      </c>
      <c r="P19" s="20">
        <f t="shared" si="3"/>
        <v>0</v>
      </c>
      <c r="Q19" s="20">
        <f t="shared" si="4"/>
        <v>0</v>
      </c>
    </row>
    <row r="20" spans="1:17" ht="19.899999999999999" customHeight="1" x14ac:dyDescent="0.2">
      <c r="A20" s="18" t="s">
        <v>79</v>
      </c>
      <c r="B20" s="80" t="s">
        <v>11</v>
      </c>
      <c r="C20" s="81" t="s">
        <v>12</v>
      </c>
      <c r="D20" s="82" t="s">
        <v>12</v>
      </c>
      <c r="E20" s="46"/>
      <c r="F20" s="48">
        <v>2</v>
      </c>
      <c r="G20" s="46"/>
      <c r="H20" s="47"/>
      <c r="I20" s="83">
        <f t="shared" si="0"/>
        <v>2</v>
      </c>
      <c r="J20" s="84"/>
      <c r="K20" s="12"/>
      <c r="L20" s="19"/>
      <c r="M20" s="20">
        <f t="shared" si="1"/>
        <v>0</v>
      </c>
      <c r="N20" s="19"/>
      <c r="O20" s="20">
        <f t="shared" si="2"/>
        <v>0</v>
      </c>
      <c r="P20" s="20">
        <f t="shared" si="3"/>
        <v>0</v>
      </c>
      <c r="Q20" s="20">
        <f t="shared" si="4"/>
        <v>0</v>
      </c>
    </row>
    <row r="21" spans="1:17" ht="19.899999999999999" customHeight="1" x14ac:dyDescent="0.2">
      <c r="A21" s="18" t="s">
        <v>80</v>
      </c>
      <c r="B21" s="80" t="s">
        <v>13</v>
      </c>
      <c r="C21" s="81" t="s">
        <v>14</v>
      </c>
      <c r="D21" s="82">
        <v>2720626</v>
      </c>
      <c r="E21" s="46"/>
      <c r="F21" s="48">
        <v>3</v>
      </c>
      <c r="G21" s="46"/>
      <c r="H21" s="47"/>
      <c r="I21" s="83">
        <f t="shared" si="0"/>
        <v>3</v>
      </c>
      <c r="J21" s="84"/>
      <c r="K21" s="12"/>
      <c r="L21" s="19"/>
      <c r="M21" s="20">
        <f t="shared" si="1"/>
        <v>0</v>
      </c>
      <c r="N21" s="19"/>
      <c r="O21" s="20">
        <f t="shared" si="2"/>
        <v>0</v>
      </c>
      <c r="P21" s="20">
        <f t="shared" si="3"/>
        <v>0</v>
      </c>
      <c r="Q21" s="20">
        <f t="shared" si="4"/>
        <v>0</v>
      </c>
    </row>
    <row r="22" spans="1:17" ht="19.899999999999999" customHeight="1" x14ac:dyDescent="0.2">
      <c r="A22" s="18" t="s">
        <v>81</v>
      </c>
      <c r="B22" s="80" t="s">
        <v>15</v>
      </c>
      <c r="C22" s="81" t="s">
        <v>16</v>
      </c>
      <c r="D22" s="82">
        <v>2753880</v>
      </c>
      <c r="E22" s="46"/>
      <c r="F22" s="48">
        <v>30</v>
      </c>
      <c r="G22" s="46"/>
      <c r="H22" s="47"/>
      <c r="I22" s="83">
        <f t="shared" si="0"/>
        <v>30</v>
      </c>
      <c r="J22" s="84"/>
      <c r="K22" s="12"/>
      <c r="L22" s="19"/>
      <c r="M22" s="20">
        <f t="shared" si="1"/>
        <v>0</v>
      </c>
      <c r="N22" s="19"/>
      <c r="O22" s="20">
        <f t="shared" si="2"/>
        <v>0</v>
      </c>
      <c r="P22" s="20">
        <f t="shared" si="3"/>
        <v>0</v>
      </c>
      <c r="Q22" s="20">
        <f t="shared" si="4"/>
        <v>0</v>
      </c>
    </row>
    <row r="23" spans="1:17" ht="19.899999999999999" customHeight="1" x14ac:dyDescent="0.2">
      <c r="A23" s="18" t="s">
        <v>82</v>
      </c>
      <c r="B23" s="80" t="s">
        <v>17</v>
      </c>
      <c r="C23" s="81" t="s">
        <v>18</v>
      </c>
      <c r="D23" s="82">
        <v>2772020</v>
      </c>
      <c r="E23" s="46"/>
      <c r="F23" s="48">
        <v>55</v>
      </c>
      <c r="G23" s="46"/>
      <c r="H23" s="47">
        <v>2</v>
      </c>
      <c r="I23" s="83">
        <f t="shared" si="0"/>
        <v>57</v>
      </c>
      <c r="J23" s="84"/>
      <c r="K23" s="12"/>
      <c r="L23" s="19"/>
      <c r="M23" s="20">
        <f t="shared" si="1"/>
        <v>0</v>
      </c>
      <c r="N23" s="19"/>
      <c r="O23" s="20">
        <f t="shared" si="2"/>
        <v>0</v>
      </c>
      <c r="P23" s="20">
        <f t="shared" si="3"/>
        <v>0</v>
      </c>
      <c r="Q23" s="20">
        <f t="shared" si="4"/>
        <v>0</v>
      </c>
    </row>
    <row r="24" spans="1:17" ht="19.899999999999999" customHeight="1" x14ac:dyDescent="0.2">
      <c r="A24" s="18" t="s">
        <v>83</v>
      </c>
      <c r="B24" s="80" t="s">
        <v>19</v>
      </c>
      <c r="C24" s="81" t="s">
        <v>20</v>
      </c>
      <c r="D24" s="82">
        <v>2739057</v>
      </c>
      <c r="E24" s="46"/>
      <c r="F24" s="48">
        <v>5</v>
      </c>
      <c r="G24" s="46"/>
      <c r="H24" s="47"/>
      <c r="I24" s="83">
        <f t="shared" si="0"/>
        <v>5</v>
      </c>
      <c r="J24" s="84"/>
      <c r="K24" s="12"/>
      <c r="L24" s="19"/>
      <c r="M24" s="20">
        <f t="shared" si="1"/>
        <v>0</v>
      </c>
      <c r="N24" s="19"/>
      <c r="O24" s="20">
        <f t="shared" si="2"/>
        <v>0</v>
      </c>
      <c r="P24" s="20">
        <f t="shared" si="3"/>
        <v>0</v>
      </c>
      <c r="Q24" s="20">
        <f t="shared" si="4"/>
        <v>0</v>
      </c>
    </row>
    <row r="25" spans="1:17" ht="19.899999999999999" customHeight="1" x14ac:dyDescent="0.2">
      <c r="A25" s="18" t="s">
        <v>84</v>
      </c>
      <c r="B25" s="80" t="s">
        <v>21</v>
      </c>
      <c r="C25" s="81" t="s">
        <v>22</v>
      </c>
      <c r="D25" s="82">
        <v>2701959</v>
      </c>
      <c r="E25" s="46"/>
      <c r="F25" s="48">
        <v>45</v>
      </c>
      <c r="G25" s="46">
        <f>2+5</f>
        <v>7</v>
      </c>
      <c r="H25" s="47">
        <v>3</v>
      </c>
      <c r="I25" s="83">
        <f t="shared" si="0"/>
        <v>55</v>
      </c>
      <c r="J25" s="84"/>
      <c r="K25" s="12"/>
      <c r="L25" s="19"/>
      <c r="M25" s="20">
        <f t="shared" si="1"/>
        <v>0</v>
      </c>
      <c r="N25" s="19"/>
      <c r="O25" s="20">
        <f t="shared" si="2"/>
        <v>0</v>
      </c>
      <c r="P25" s="20">
        <f t="shared" si="3"/>
        <v>0</v>
      </c>
      <c r="Q25" s="20">
        <f t="shared" si="4"/>
        <v>0</v>
      </c>
    </row>
    <row r="26" spans="1:17" ht="19.899999999999999" customHeight="1" x14ac:dyDescent="0.2">
      <c r="A26" s="18" t="s">
        <v>85</v>
      </c>
      <c r="B26" s="80" t="s">
        <v>23</v>
      </c>
      <c r="C26" s="81" t="s">
        <v>24</v>
      </c>
      <c r="D26" s="82">
        <v>2748033</v>
      </c>
      <c r="E26" s="46"/>
      <c r="F26" s="48">
        <v>42</v>
      </c>
      <c r="G26" s="46"/>
      <c r="H26" s="47"/>
      <c r="I26" s="83">
        <f t="shared" si="0"/>
        <v>42</v>
      </c>
      <c r="J26" s="84"/>
      <c r="K26" s="12"/>
      <c r="L26" s="19"/>
      <c r="M26" s="20">
        <f t="shared" si="1"/>
        <v>0</v>
      </c>
      <c r="N26" s="19"/>
      <c r="O26" s="20">
        <f t="shared" si="2"/>
        <v>0</v>
      </c>
      <c r="P26" s="20">
        <f t="shared" si="3"/>
        <v>0</v>
      </c>
      <c r="Q26" s="20">
        <f t="shared" si="4"/>
        <v>0</v>
      </c>
    </row>
    <row r="27" spans="1:17" ht="19.899999999999999" customHeight="1" x14ac:dyDescent="0.2">
      <c r="A27" s="18" t="s">
        <v>86</v>
      </c>
      <c r="B27" s="80" t="s">
        <v>25</v>
      </c>
      <c r="C27" s="81" t="s">
        <v>26</v>
      </c>
      <c r="D27" s="82">
        <v>2743596</v>
      </c>
      <c r="E27" s="46"/>
      <c r="F27" s="48">
        <v>4</v>
      </c>
      <c r="G27" s="46"/>
      <c r="H27" s="47"/>
      <c r="I27" s="83">
        <f t="shared" si="0"/>
        <v>4</v>
      </c>
      <c r="J27" s="84"/>
      <c r="K27" s="12"/>
      <c r="L27" s="19"/>
      <c r="M27" s="20">
        <f t="shared" si="1"/>
        <v>0</v>
      </c>
      <c r="N27" s="19"/>
      <c r="O27" s="20">
        <f t="shared" si="2"/>
        <v>0</v>
      </c>
      <c r="P27" s="20">
        <f t="shared" si="3"/>
        <v>0</v>
      </c>
      <c r="Q27" s="20">
        <f t="shared" si="4"/>
        <v>0</v>
      </c>
    </row>
    <row r="28" spans="1:17" ht="19.899999999999999" customHeight="1" x14ac:dyDescent="0.2">
      <c r="A28" s="18" t="s">
        <v>87</v>
      </c>
      <c r="B28" s="80" t="s">
        <v>27</v>
      </c>
      <c r="C28" s="81" t="s">
        <v>28</v>
      </c>
      <c r="D28" s="82">
        <v>2786460</v>
      </c>
      <c r="E28" s="46"/>
      <c r="F28" s="48">
        <v>45</v>
      </c>
      <c r="G28" s="46"/>
      <c r="H28" s="47">
        <v>2</v>
      </c>
      <c r="I28" s="83">
        <f t="shared" si="0"/>
        <v>47</v>
      </c>
      <c r="J28" s="84"/>
      <c r="K28" s="12"/>
      <c r="L28" s="19"/>
      <c r="M28" s="20">
        <f t="shared" si="1"/>
        <v>0</v>
      </c>
      <c r="N28" s="19"/>
      <c r="O28" s="20">
        <f t="shared" si="2"/>
        <v>0</v>
      </c>
      <c r="P28" s="20">
        <f t="shared" si="3"/>
        <v>0</v>
      </c>
      <c r="Q28" s="20">
        <f t="shared" si="4"/>
        <v>0</v>
      </c>
    </row>
    <row r="29" spans="1:17" ht="19.899999999999999" customHeight="1" x14ac:dyDescent="0.2">
      <c r="A29" s="18" t="s">
        <v>88</v>
      </c>
      <c r="B29" s="80" t="s">
        <v>29</v>
      </c>
      <c r="C29" s="81" t="s">
        <v>30</v>
      </c>
      <c r="D29" s="82">
        <v>2721407</v>
      </c>
      <c r="E29" s="46"/>
      <c r="F29" s="48">
        <v>65</v>
      </c>
      <c r="G29" s="46"/>
      <c r="H29" s="47">
        <v>11</v>
      </c>
      <c r="I29" s="83">
        <f t="shared" si="0"/>
        <v>76</v>
      </c>
      <c r="J29" s="84"/>
      <c r="K29" s="12"/>
      <c r="L29" s="19"/>
      <c r="M29" s="20">
        <f t="shared" si="1"/>
        <v>0</v>
      </c>
      <c r="N29" s="19"/>
      <c r="O29" s="20">
        <f t="shared" si="2"/>
        <v>0</v>
      </c>
      <c r="P29" s="20">
        <f t="shared" si="3"/>
        <v>0</v>
      </c>
      <c r="Q29" s="20">
        <f t="shared" si="4"/>
        <v>0</v>
      </c>
    </row>
    <row r="30" spans="1:17" ht="19.899999999999999" customHeight="1" x14ac:dyDescent="0.2">
      <c r="A30" s="18" t="s">
        <v>89</v>
      </c>
      <c r="B30" s="80" t="s">
        <v>31</v>
      </c>
      <c r="C30" s="81" t="s">
        <v>32</v>
      </c>
      <c r="D30" s="82">
        <v>2778152</v>
      </c>
      <c r="E30" s="46"/>
      <c r="F30" s="48">
        <v>35</v>
      </c>
      <c r="G30" s="46"/>
      <c r="H30" s="47">
        <v>1</v>
      </c>
      <c r="I30" s="83">
        <f t="shared" si="0"/>
        <v>36</v>
      </c>
      <c r="J30" s="84"/>
      <c r="K30" s="12"/>
      <c r="L30" s="19"/>
      <c r="M30" s="20">
        <f t="shared" si="1"/>
        <v>0</v>
      </c>
      <c r="N30" s="19"/>
      <c r="O30" s="20">
        <f t="shared" si="2"/>
        <v>0</v>
      </c>
      <c r="P30" s="20">
        <f t="shared" si="3"/>
        <v>0</v>
      </c>
      <c r="Q30" s="20">
        <f t="shared" si="4"/>
        <v>0</v>
      </c>
    </row>
    <row r="31" spans="1:17" ht="19.899999999999999" customHeight="1" x14ac:dyDescent="0.2">
      <c r="A31" s="18" t="s">
        <v>90</v>
      </c>
      <c r="B31" s="80" t="s">
        <v>33</v>
      </c>
      <c r="C31" s="81" t="s">
        <v>34</v>
      </c>
      <c r="D31" s="82">
        <v>2758149</v>
      </c>
      <c r="E31" s="46">
        <v>1</v>
      </c>
      <c r="F31" s="48">
        <v>7</v>
      </c>
      <c r="G31" s="46"/>
      <c r="H31" s="47">
        <v>1</v>
      </c>
      <c r="I31" s="83">
        <f t="shared" si="0"/>
        <v>9</v>
      </c>
      <c r="J31" s="84"/>
      <c r="K31" s="12"/>
      <c r="L31" s="19"/>
      <c r="M31" s="20">
        <f t="shared" si="1"/>
        <v>0</v>
      </c>
      <c r="N31" s="19"/>
      <c r="O31" s="20">
        <f t="shared" si="2"/>
        <v>0</v>
      </c>
      <c r="P31" s="20">
        <f t="shared" si="3"/>
        <v>0</v>
      </c>
      <c r="Q31" s="20">
        <f t="shared" si="4"/>
        <v>0</v>
      </c>
    </row>
    <row r="32" spans="1:17" ht="19.899999999999999" customHeight="1" x14ac:dyDescent="0.2">
      <c r="A32" s="18" t="s">
        <v>91</v>
      </c>
      <c r="B32" s="80" t="s">
        <v>35</v>
      </c>
      <c r="C32" s="81" t="s">
        <v>36</v>
      </c>
      <c r="D32" s="82">
        <v>2794056</v>
      </c>
      <c r="E32" s="46"/>
      <c r="F32" s="48">
        <v>1</v>
      </c>
      <c r="G32" s="46"/>
      <c r="H32" s="47"/>
      <c r="I32" s="83">
        <f t="shared" si="0"/>
        <v>1</v>
      </c>
      <c r="J32" s="84"/>
      <c r="K32" s="12"/>
      <c r="L32" s="19"/>
      <c r="M32" s="20">
        <f t="shared" si="1"/>
        <v>0</v>
      </c>
      <c r="N32" s="19"/>
      <c r="O32" s="20">
        <f t="shared" si="2"/>
        <v>0</v>
      </c>
      <c r="P32" s="20">
        <f t="shared" si="3"/>
        <v>0</v>
      </c>
      <c r="Q32" s="20">
        <f t="shared" si="4"/>
        <v>0</v>
      </c>
    </row>
    <row r="33" spans="1:17" ht="19.899999999999999" customHeight="1" x14ac:dyDescent="0.2">
      <c r="A33" s="18" t="s">
        <v>92</v>
      </c>
      <c r="B33" s="80" t="s">
        <v>37</v>
      </c>
      <c r="C33" s="81" t="s">
        <v>38</v>
      </c>
      <c r="D33" s="82">
        <v>2740379</v>
      </c>
      <c r="E33" s="46"/>
      <c r="F33" s="48">
        <v>5</v>
      </c>
      <c r="G33" s="46"/>
      <c r="H33" s="47"/>
      <c r="I33" s="83">
        <f t="shared" si="0"/>
        <v>5</v>
      </c>
      <c r="J33" s="84"/>
      <c r="K33" s="12"/>
      <c r="L33" s="19"/>
      <c r="M33" s="20">
        <f t="shared" si="1"/>
        <v>0</v>
      </c>
      <c r="N33" s="19"/>
      <c r="O33" s="20">
        <f t="shared" si="2"/>
        <v>0</v>
      </c>
      <c r="P33" s="20">
        <f t="shared" si="3"/>
        <v>0</v>
      </c>
      <c r="Q33" s="20">
        <f t="shared" si="4"/>
        <v>0</v>
      </c>
    </row>
    <row r="34" spans="1:17" ht="19.899999999999999" customHeight="1" x14ac:dyDescent="0.2">
      <c r="A34" s="18" t="s">
        <v>93</v>
      </c>
      <c r="B34" s="80" t="s">
        <v>37</v>
      </c>
      <c r="C34" s="81" t="s">
        <v>39</v>
      </c>
      <c r="D34" s="82">
        <v>2760749</v>
      </c>
      <c r="E34" s="46"/>
      <c r="F34" s="48">
        <v>1</v>
      </c>
      <c r="G34" s="46">
        <v>1</v>
      </c>
      <c r="H34" s="47"/>
      <c r="I34" s="83">
        <f t="shared" si="0"/>
        <v>2</v>
      </c>
      <c r="J34" s="84"/>
      <c r="K34" s="12"/>
      <c r="L34" s="19"/>
      <c r="M34" s="20">
        <f t="shared" si="1"/>
        <v>0</v>
      </c>
      <c r="N34" s="19"/>
      <c r="O34" s="20">
        <f t="shared" si="2"/>
        <v>0</v>
      </c>
      <c r="P34" s="20">
        <f t="shared" si="3"/>
        <v>0</v>
      </c>
      <c r="Q34" s="20">
        <f t="shared" si="4"/>
        <v>0</v>
      </c>
    </row>
    <row r="35" spans="1:17" ht="19.899999999999999" customHeight="1" x14ac:dyDescent="0.2">
      <c r="A35" s="18" t="s">
        <v>94</v>
      </c>
      <c r="B35" s="80" t="s">
        <v>37</v>
      </c>
      <c r="C35" s="81" t="s">
        <v>40</v>
      </c>
      <c r="D35" s="82">
        <v>2785382</v>
      </c>
      <c r="E35" s="46"/>
      <c r="F35" s="48">
        <v>1</v>
      </c>
      <c r="G35" s="46">
        <v>1</v>
      </c>
      <c r="H35" s="47"/>
      <c r="I35" s="83">
        <f t="shared" si="0"/>
        <v>2</v>
      </c>
      <c r="J35" s="84"/>
      <c r="K35" s="12"/>
      <c r="L35" s="19"/>
      <c r="M35" s="20">
        <f t="shared" si="1"/>
        <v>0</v>
      </c>
      <c r="N35" s="19"/>
      <c r="O35" s="20">
        <f t="shared" si="2"/>
        <v>0</v>
      </c>
      <c r="P35" s="20">
        <f t="shared" si="3"/>
        <v>0</v>
      </c>
      <c r="Q35" s="20">
        <f t="shared" si="4"/>
        <v>0</v>
      </c>
    </row>
    <row r="36" spans="1:17" ht="19.899999999999999" customHeight="1" x14ac:dyDescent="0.2">
      <c r="A36" s="18" t="s">
        <v>95</v>
      </c>
      <c r="B36" s="80" t="s">
        <v>37</v>
      </c>
      <c r="C36" s="81" t="s">
        <v>41</v>
      </c>
      <c r="D36" s="82">
        <v>2777916</v>
      </c>
      <c r="E36" s="46"/>
      <c r="F36" s="48">
        <v>1</v>
      </c>
      <c r="G36" s="46"/>
      <c r="H36" s="47"/>
      <c r="I36" s="83">
        <f t="shared" si="0"/>
        <v>1</v>
      </c>
      <c r="J36" s="84"/>
      <c r="K36" s="12"/>
      <c r="L36" s="19"/>
      <c r="M36" s="20">
        <f t="shared" si="1"/>
        <v>0</v>
      </c>
      <c r="N36" s="19"/>
      <c r="O36" s="20">
        <f t="shared" si="2"/>
        <v>0</v>
      </c>
      <c r="P36" s="20">
        <f t="shared" si="3"/>
        <v>0</v>
      </c>
      <c r="Q36" s="20">
        <f t="shared" si="4"/>
        <v>0</v>
      </c>
    </row>
    <row r="37" spans="1:17" ht="19.899999999999999" customHeight="1" x14ac:dyDescent="0.2">
      <c r="A37" s="18" t="s">
        <v>96</v>
      </c>
      <c r="B37" s="80" t="s">
        <v>37</v>
      </c>
      <c r="C37" s="81" t="s">
        <v>42</v>
      </c>
      <c r="D37" s="82">
        <v>2718641</v>
      </c>
      <c r="E37" s="46"/>
      <c r="F37" s="48">
        <v>1</v>
      </c>
      <c r="G37" s="46"/>
      <c r="H37" s="47"/>
      <c r="I37" s="83">
        <f t="shared" si="0"/>
        <v>1</v>
      </c>
      <c r="J37" s="84"/>
      <c r="K37" s="12"/>
      <c r="L37" s="19"/>
      <c r="M37" s="20">
        <f t="shared" si="1"/>
        <v>0</v>
      </c>
      <c r="N37" s="19"/>
      <c r="O37" s="20">
        <f t="shared" si="2"/>
        <v>0</v>
      </c>
      <c r="P37" s="20">
        <f t="shared" si="3"/>
        <v>0</v>
      </c>
      <c r="Q37" s="20">
        <f t="shared" si="4"/>
        <v>0</v>
      </c>
    </row>
    <row r="38" spans="1:17" ht="19.899999999999999" customHeight="1" x14ac:dyDescent="0.2">
      <c r="A38" s="18" t="s">
        <v>97</v>
      </c>
      <c r="B38" s="80" t="s">
        <v>37</v>
      </c>
      <c r="C38" s="81" t="s">
        <v>43</v>
      </c>
      <c r="D38" s="82">
        <v>2784610</v>
      </c>
      <c r="E38" s="46"/>
      <c r="F38" s="48"/>
      <c r="G38" s="46"/>
      <c r="H38" s="47">
        <v>3</v>
      </c>
      <c r="I38" s="83">
        <f t="shared" si="0"/>
        <v>3</v>
      </c>
      <c r="J38" s="84"/>
      <c r="K38" s="12"/>
      <c r="L38" s="19"/>
      <c r="M38" s="20">
        <f t="shared" si="1"/>
        <v>0</v>
      </c>
      <c r="N38" s="19"/>
      <c r="O38" s="20">
        <f t="shared" si="2"/>
        <v>0</v>
      </c>
      <c r="P38" s="20">
        <f t="shared" si="3"/>
        <v>0</v>
      </c>
      <c r="Q38" s="20">
        <f t="shared" si="4"/>
        <v>0</v>
      </c>
    </row>
    <row r="39" spans="1:17" ht="19.899999999999999" customHeight="1" x14ac:dyDescent="0.2">
      <c r="A39" s="18" t="s">
        <v>98</v>
      </c>
      <c r="B39" s="80" t="s">
        <v>37</v>
      </c>
      <c r="C39" s="81" t="s">
        <v>44</v>
      </c>
      <c r="D39" s="82">
        <v>2749392</v>
      </c>
      <c r="E39" s="46"/>
      <c r="F39" s="48">
        <v>2</v>
      </c>
      <c r="G39" s="46"/>
      <c r="H39" s="47"/>
      <c r="I39" s="83">
        <f t="shared" si="0"/>
        <v>2</v>
      </c>
      <c r="J39" s="84"/>
      <c r="K39" s="12"/>
      <c r="L39" s="19"/>
      <c r="M39" s="20">
        <f t="shared" si="1"/>
        <v>0</v>
      </c>
      <c r="N39" s="19"/>
      <c r="O39" s="20">
        <f t="shared" si="2"/>
        <v>0</v>
      </c>
      <c r="P39" s="20">
        <f t="shared" si="3"/>
        <v>0</v>
      </c>
      <c r="Q39" s="20">
        <f t="shared" si="4"/>
        <v>0</v>
      </c>
    </row>
    <row r="40" spans="1:17" ht="19.899999999999999" customHeight="1" x14ac:dyDescent="0.2">
      <c r="A40" s="18" t="s">
        <v>99</v>
      </c>
      <c r="B40" s="80" t="s">
        <v>37</v>
      </c>
      <c r="C40" s="81" t="s">
        <v>45</v>
      </c>
      <c r="D40" s="82">
        <v>2798516</v>
      </c>
      <c r="E40" s="46"/>
      <c r="F40" s="48">
        <v>6</v>
      </c>
      <c r="G40" s="46"/>
      <c r="H40" s="47"/>
      <c r="I40" s="83">
        <f t="shared" si="0"/>
        <v>6</v>
      </c>
      <c r="J40" s="84"/>
      <c r="K40" s="12"/>
      <c r="L40" s="19"/>
      <c r="M40" s="20">
        <f t="shared" si="1"/>
        <v>0</v>
      </c>
      <c r="N40" s="19"/>
      <c r="O40" s="20">
        <f t="shared" si="2"/>
        <v>0</v>
      </c>
      <c r="P40" s="20">
        <f t="shared" si="3"/>
        <v>0</v>
      </c>
      <c r="Q40" s="20">
        <f t="shared" si="4"/>
        <v>0</v>
      </c>
    </row>
    <row r="41" spans="1:17" ht="19.899999999999999" customHeight="1" x14ac:dyDescent="0.2">
      <c r="A41" s="18" t="s">
        <v>100</v>
      </c>
      <c r="B41" s="80" t="s">
        <v>128</v>
      </c>
      <c r="C41" s="81" t="s">
        <v>46</v>
      </c>
      <c r="D41" s="82" t="s">
        <v>46</v>
      </c>
      <c r="E41" s="46"/>
      <c r="F41" s="48">
        <v>2</v>
      </c>
      <c r="G41" s="46"/>
      <c r="H41" s="47"/>
      <c r="I41" s="83">
        <f t="shared" si="0"/>
        <v>2</v>
      </c>
      <c r="J41" s="84"/>
      <c r="K41" s="12"/>
      <c r="L41" s="19"/>
      <c r="M41" s="20">
        <f t="shared" si="1"/>
        <v>0</v>
      </c>
      <c r="N41" s="19"/>
      <c r="O41" s="20">
        <f t="shared" si="2"/>
        <v>0</v>
      </c>
      <c r="P41" s="20">
        <f t="shared" si="3"/>
        <v>0</v>
      </c>
      <c r="Q41" s="20">
        <f t="shared" si="4"/>
        <v>0</v>
      </c>
    </row>
    <row r="42" spans="1:17" ht="19.899999999999999" customHeight="1" x14ac:dyDescent="0.2">
      <c r="A42" s="18" t="s">
        <v>101</v>
      </c>
      <c r="B42" s="80" t="s">
        <v>37</v>
      </c>
      <c r="C42" s="81" t="s">
        <v>47</v>
      </c>
      <c r="D42" s="82">
        <v>2740824</v>
      </c>
      <c r="E42" s="46"/>
      <c r="F42" s="48">
        <v>2</v>
      </c>
      <c r="G42" s="46"/>
      <c r="H42" s="47"/>
      <c r="I42" s="83">
        <f t="shared" si="0"/>
        <v>2</v>
      </c>
      <c r="J42" s="84"/>
      <c r="K42" s="12"/>
      <c r="L42" s="19"/>
      <c r="M42" s="20">
        <f t="shared" si="1"/>
        <v>0</v>
      </c>
      <c r="N42" s="19"/>
      <c r="O42" s="20">
        <f t="shared" si="2"/>
        <v>0</v>
      </c>
      <c r="P42" s="20">
        <f t="shared" si="3"/>
        <v>0</v>
      </c>
      <c r="Q42" s="20">
        <f t="shared" si="4"/>
        <v>0</v>
      </c>
    </row>
    <row r="43" spans="1:17" ht="19.899999999999999" customHeight="1" x14ac:dyDescent="0.2">
      <c r="A43" s="18" t="s">
        <v>102</v>
      </c>
      <c r="B43" s="80" t="s">
        <v>126</v>
      </c>
      <c r="C43" s="81" t="s">
        <v>48</v>
      </c>
      <c r="D43" s="82" t="s">
        <v>48</v>
      </c>
      <c r="E43" s="46"/>
      <c r="F43" s="48">
        <v>1</v>
      </c>
      <c r="G43" s="46"/>
      <c r="H43" s="47"/>
      <c r="I43" s="83">
        <f t="shared" si="0"/>
        <v>1</v>
      </c>
      <c r="J43" s="84"/>
      <c r="K43" s="12"/>
      <c r="L43" s="19"/>
      <c r="M43" s="20">
        <f t="shared" si="1"/>
        <v>0</v>
      </c>
      <c r="N43" s="19"/>
      <c r="O43" s="20">
        <f t="shared" si="2"/>
        <v>0</v>
      </c>
      <c r="P43" s="20">
        <f t="shared" si="3"/>
        <v>0</v>
      </c>
      <c r="Q43" s="20">
        <f t="shared" si="4"/>
        <v>0</v>
      </c>
    </row>
    <row r="44" spans="1:17" ht="19.899999999999999" customHeight="1" x14ac:dyDescent="0.2">
      <c r="A44" s="18" t="s">
        <v>103</v>
      </c>
      <c r="B44" s="80" t="s">
        <v>37</v>
      </c>
      <c r="C44" s="81" t="s">
        <v>49</v>
      </c>
      <c r="D44" s="82">
        <v>2783450</v>
      </c>
      <c r="E44" s="46"/>
      <c r="F44" s="48">
        <v>1</v>
      </c>
      <c r="G44" s="46"/>
      <c r="H44" s="47"/>
      <c r="I44" s="83">
        <f t="shared" si="0"/>
        <v>1</v>
      </c>
      <c r="J44" s="84"/>
      <c r="K44" s="12"/>
      <c r="L44" s="19"/>
      <c r="M44" s="20">
        <f t="shared" si="1"/>
        <v>0</v>
      </c>
      <c r="N44" s="19"/>
      <c r="O44" s="20">
        <f t="shared" si="2"/>
        <v>0</v>
      </c>
      <c r="P44" s="20">
        <f t="shared" si="3"/>
        <v>0</v>
      </c>
      <c r="Q44" s="20">
        <f t="shared" si="4"/>
        <v>0</v>
      </c>
    </row>
    <row r="45" spans="1:17" ht="19.899999999999999" customHeight="1" x14ac:dyDescent="0.2">
      <c r="A45" s="18" t="s">
        <v>104</v>
      </c>
      <c r="B45" s="80" t="s">
        <v>37</v>
      </c>
      <c r="C45" s="81" t="s">
        <v>50</v>
      </c>
      <c r="D45" s="82">
        <v>2782521</v>
      </c>
      <c r="E45" s="46"/>
      <c r="F45" s="48">
        <v>8</v>
      </c>
      <c r="G45" s="46"/>
      <c r="H45" s="47"/>
      <c r="I45" s="83">
        <f t="shared" si="0"/>
        <v>8</v>
      </c>
      <c r="J45" s="84"/>
      <c r="K45" s="12"/>
      <c r="L45" s="19"/>
      <c r="M45" s="20">
        <f t="shared" si="1"/>
        <v>0</v>
      </c>
      <c r="N45" s="19"/>
      <c r="O45" s="20">
        <f t="shared" si="2"/>
        <v>0</v>
      </c>
      <c r="P45" s="20">
        <f t="shared" si="3"/>
        <v>0</v>
      </c>
      <c r="Q45" s="20">
        <f t="shared" si="4"/>
        <v>0</v>
      </c>
    </row>
    <row r="46" spans="1:17" ht="19.899999999999999" customHeight="1" x14ac:dyDescent="0.2">
      <c r="A46" s="18" t="s">
        <v>105</v>
      </c>
      <c r="B46" s="80" t="s">
        <v>37</v>
      </c>
      <c r="C46" s="81" t="s">
        <v>51</v>
      </c>
      <c r="D46" s="82">
        <v>2765451</v>
      </c>
      <c r="E46" s="46"/>
      <c r="F46" s="48">
        <v>41</v>
      </c>
      <c r="G46" s="46"/>
      <c r="H46" s="47"/>
      <c r="I46" s="83">
        <f t="shared" si="0"/>
        <v>41</v>
      </c>
      <c r="J46" s="84"/>
      <c r="K46" s="12"/>
      <c r="L46" s="19"/>
      <c r="M46" s="20">
        <f t="shared" si="1"/>
        <v>0</v>
      </c>
      <c r="N46" s="19"/>
      <c r="O46" s="20">
        <f t="shared" si="2"/>
        <v>0</v>
      </c>
      <c r="P46" s="20">
        <f t="shared" si="3"/>
        <v>0</v>
      </c>
      <c r="Q46" s="20">
        <f t="shared" si="4"/>
        <v>0</v>
      </c>
    </row>
    <row r="47" spans="1:17" ht="19.899999999999999" customHeight="1" x14ac:dyDescent="0.2">
      <c r="A47" s="18" t="s">
        <v>106</v>
      </c>
      <c r="B47" s="80" t="s">
        <v>37</v>
      </c>
      <c r="C47" s="81" t="s">
        <v>52</v>
      </c>
      <c r="D47" s="82">
        <v>2748760</v>
      </c>
      <c r="E47" s="46"/>
      <c r="F47" s="48">
        <v>1</v>
      </c>
      <c r="G47" s="46"/>
      <c r="H47" s="47"/>
      <c r="I47" s="83">
        <f t="shared" si="0"/>
        <v>1</v>
      </c>
      <c r="J47" s="84"/>
      <c r="K47" s="12"/>
      <c r="L47" s="19"/>
      <c r="M47" s="20">
        <f t="shared" si="1"/>
        <v>0</v>
      </c>
      <c r="N47" s="19"/>
      <c r="O47" s="20">
        <f t="shared" si="2"/>
        <v>0</v>
      </c>
      <c r="P47" s="20">
        <f t="shared" si="3"/>
        <v>0</v>
      </c>
      <c r="Q47" s="20">
        <f t="shared" si="4"/>
        <v>0</v>
      </c>
    </row>
    <row r="48" spans="1:17" ht="19.899999999999999" customHeight="1" x14ac:dyDescent="0.2">
      <c r="A48" s="18" t="s">
        <v>107</v>
      </c>
      <c r="B48" s="80" t="s">
        <v>127</v>
      </c>
      <c r="C48" s="81" t="s">
        <v>53</v>
      </c>
      <c r="D48" s="82" t="s">
        <v>53</v>
      </c>
      <c r="E48" s="46">
        <v>1</v>
      </c>
      <c r="F48" s="48">
        <v>1</v>
      </c>
      <c r="G48" s="46"/>
      <c r="H48" s="47"/>
      <c r="I48" s="83">
        <f t="shared" si="0"/>
        <v>2</v>
      </c>
      <c r="J48" s="84"/>
      <c r="K48" s="12"/>
      <c r="L48" s="19"/>
      <c r="M48" s="20">
        <f t="shared" si="1"/>
        <v>0</v>
      </c>
      <c r="N48" s="19"/>
      <c r="O48" s="20">
        <f t="shared" si="2"/>
        <v>0</v>
      </c>
      <c r="P48" s="20">
        <f t="shared" si="3"/>
        <v>0</v>
      </c>
      <c r="Q48" s="20">
        <f t="shared" si="4"/>
        <v>0</v>
      </c>
    </row>
    <row r="49" spans="1:17" ht="19.899999999999999" customHeight="1" x14ac:dyDescent="0.2">
      <c r="A49" s="18" t="s">
        <v>108</v>
      </c>
      <c r="B49" s="80" t="s">
        <v>54</v>
      </c>
      <c r="C49" s="81" t="s">
        <v>55</v>
      </c>
      <c r="D49" s="82" t="s">
        <v>55</v>
      </c>
      <c r="E49" s="46">
        <v>1</v>
      </c>
      <c r="F49" s="48"/>
      <c r="G49" s="46"/>
      <c r="H49" s="47"/>
      <c r="I49" s="83">
        <f t="shared" si="0"/>
        <v>1</v>
      </c>
      <c r="J49" s="84"/>
      <c r="K49" s="12"/>
      <c r="L49" s="19"/>
      <c r="M49" s="20">
        <f t="shared" si="1"/>
        <v>0</v>
      </c>
      <c r="N49" s="19"/>
      <c r="O49" s="20">
        <f t="shared" si="2"/>
        <v>0</v>
      </c>
      <c r="P49" s="20">
        <f t="shared" si="3"/>
        <v>0</v>
      </c>
      <c r="Q49" s="20">
        <f t="shared" si="4"/>
        <v>0</v>
      </c>
    </row>
    <row r="50" spans="1:17" ht="19.899999999999999" customHeight="1" x14ac:dyDescent="0.2">
      <c r="A50" s="18" t="s">
        <v>109</v>
      </c>
      <c r="B50" s="80" t="s">
        <v>37</v>
      </c>
      <c r="C50" s="81" t="s">
        <v>56</v>
      </c>
      <c r="D50" s="82">
        <v>2706342</v>
      </c>
      <c r="E50" s="46"/>
      <c r="F50" s="48">
        <v>2</v>
      </c>
      <c r="G50" s="46"/>
      <c r="H50" s="47"/>
      <c r="I50" s="83">
        <f t="shared" si="0"/>
        <v>2</v>
      </c>
      <c r="J50" s="84"/>
      <c r="K50" s="12"/>
      <c r="L50" s="19"/>
      <c r="M50" s="20">
        <f t="shared" si="1"/>
        <v>0</v>
      </c>
      <c r="N50" s="19"/>
      <c r="O50" s="20">
        <f t="shared" si="2"/>
        <v>0</v>
      </c>
      <c r="P50" s="20">
        <f t="shared" si="3"/>
        <v>0</v>
      </c>
      <c r="Q50" s="20">
        <f t="shared" si="4"/>
        <v>0</v>
      </c>
    </row>
    <row r="51" spans="1:17" ht="19.899999999999999" customHeight="1" x14ac:dyDescent="0.2">
      <c r="A51" s="18" t="s">
        <v>110</v>
      </c>
      <c r="B51" s="80" t="s">
        <v>37</v>
      </c>
      <c r="C51" s="81" t="s">
        <v>57</v>
      </c>
      <c r="D51" s="82">
        <v>2784632</v>
      </c>
      <c r="E51" s="46"/>
      <c r="F51" s="48">
        <v>10</v>
      </c>
      <c r="G51" s="46"/>
      <c r="H51" s="47"/>
      <c r="I51" s="83">
        <f t="shared" si="0"/>
        <v>10</v>
      </c>
      <c r="J51" s="84"/>
      <c r="K51" s="12"/>
      <c r="L51" s="19"/>
      <c r="M51" s="20">
        <f t="shared" si="1"/>
        <v>0</v>
      </c>
      <c r="N51" s="19"/>
      <c r="O51" s="20">
        <f t="shared" si="2"/>
        <v>0</v>
      </c>
      <c r="P51" s="20">
        <f t="shared" si="3"/>
        <v>0</v>
      </c>
      <c r="Q51" s="20">
        <f t="shared" si="4"/>
        <v>0</v>
      </c>
    </row>
    <row r="52" spans="1:17" ht="19.899999999999999" customHeight="1" x14ac:dyDescent="0.2">
      <c r="A52" s="18" t="s">
        <v>111</v>
      </c>
      <c r="B52" s="80" t="s">
        <v>58</v>
      </c>
      <c r="C52" s="81" t="s">
        <v>59</v>
      </c>
      <c r="D52" s="82">
        <v>2727717</v>
      </c>
      <c r="E52" s="46">
        <v>1</v>
      </c>
      <c r="F52" s="48">
        <v>2</v>
      </c>
      <c r="G52" s="46">
        <v>1</v>
      </c>
      <c r="H52" s="47"/>
      <c r="I52" s="83">
        <f t="shared" ref="I52:I66" si="5">SUM(E52:H52)</f>
        <v>4</v>
      </c>
      <c r="J52" s="84"/>
      <c r="K52" s="12"/>
      <c r="L52" s="19"/>
      <c r="M52" s="20">
        <f t="shared" si="1"/>
        <v>0</v>
      </c>
      <c r="N52" s="19"/>
      <c r="O52" s="20">
        <f t="shared" si="2"/>
        <v>0</v>
      </c>
      <c r="P52" s="20">
        <f t="shared" si="3"/>
        <v>0</v>
      </c>
      <c r="Q52" s="20">
        <f t="shared" si="4"/>
        <v>0</v>
      </c>
    </row>
    <row r="53" spans="1:17" ht="19.899999999999999" customHeight="1" x14ac:dyDescent="0.2">
      <c r="A53" s="18" t="s">
        <v>112</v>
      </c>
      <c r="B53" s="80" t="s">
        <v>60</v>
      </c>
      <c r="C53" s="81" t="s">
        <v>61</v>
      </c>
      <c r="D53" s="82">
        <v>2713106</v>
      </c>
      <c r="E53" s="46"/>
      <c r="F53" s="48">
        <v>40</v>
      </c>
      <c r="G53" s="46"/>
      <c r="H53" s="47"/>
      <c r="I53" s="83">
        <f t="shared" si="5"/>
        <v>40</v>
      </c>
      <c r="J53" s="84"/>
      <c r="K53" s="12"/>
      <c r="L53" s="19"/>
      <c r="M53" s="20">
        <f t="shared" si="1"/>
        <v>0</v>
      </c>
      <c r="N53" s="19"/>
      <c r="O53" s="20">
        <f t="shared" si="2"/>
        <v>0</v>
      </c>
      <c r="P53" s="20">
        <f t="shared" si="3"/>
        <v>0</v>
      </c>
      <c r="Q53" s="20">
        <f t="shared" si="4"/>
        <v>0</v>
      </c>
    </row>
    <row r="54" spans="1:17" ht="19.899999999999999" customHeight="1" x14ac:dyDescent="0.2">
      <c r="A54" s="18" t="s">
        <v>113</v>
      </c>
      <c r="B54" s="80" t="s">
        <v>62</v>
      </c>
      <c r="C54" s="81" t="s">
        <v>63</v>
      </c>
      <c r="D54" s="82">
        <v>2760985</v>
      </c>
      <c r="E54" s="46"/>
      <c r="F54" s="48">
        <v>2</v>
      </c>
      <c r="G54" s="46">
        <v>5</v>
      </c>
      <c r="H54" s="47"/>
      <c r="I54" s="83">
        <f t="shared" si="5"/>
        <v>7</v>
      </c>
      <c r="J54" s="84"/>
      <c r="K54" s="12"/>
      <c r="L54" s="19"/>
      <c r="M54" s="20">
        <f t="shared" si="1"/>
        <v>0</v>
      </c>
      <c r="N54" s="19"/>
      <c r="O54" s="20">
        <f t="shared" si="2"/>
        <v>0</v>
      </c>
      <c r="P54" s="20">
        <f t="shared" si="3"/>
        <v>0</v>
      </c>
      <c r="Q54" s="20">
        <f t="shared" si="4"/>
        <v>0</v>
      </c>
    </row>
    <row r="55" spans="1:17" ht="19.899999999999999" customHeight="1" x14ac:dyDescent="0.2">
      <c r="A55" s="18" t="s">
        <v>114</v>
      </c>
      <c r="B55" s="80" t="s">
        <v>129</v>
      </c>
      <c r="C55" s="81" t="s">
        <v>64</v>
      </c>
      <c r="D55" s="82">
        <v>2737070</v>
      </c>
      <c r="E55" s="46"/>
      <c r="F55" s="48">
        <v>50</v>
      </c>
      <c r="G55" s="46">
        <f>1+30</f>
        <v>31</v>
      </c>
      <c r="H55" s="47">
        <v>9</v>
      </c>
      <c r="I55" s="83">
        <f t="shared" si="5"/>
        <v>90</v>
      </c>
      <c r="J55" s="84"/>
      <c r="K55" s="12"/>
      <c r="L55" s="19"/>
      <c r="M55" s="20">
        <f t="shared" si="1"/>
        <v>0</v>
      </c>
      <c r="N55" s="19"/>
      <c r="O55" s="20">
        <f t="shared" si="2"/>
        <v>0</v>
      </c>
      <c r="P55" s="20">
        <f t="shared" si="3"/>
        <v>0</v>
      </c>
      <c r="Q55" s="20">
        <f t="shared" si="4"/>
        <v>0</v>
      </c>
    </row>
    <row r="56" spans="1:17" ht="19.899999999999999" customHeight="1" x14ac:dyDescent="0.2">
      <c r="A56" s="18" t="s">
        <v>115</v>
      </c>
      <c r="B56" s="80" t="s">
        <v>65</v>
      </c>
      <c r="C56" s="81" t="s">
        <v>66</v>
      </c>
      <c r="D56" s="82">
        <v>2715223</v>
      </c>
      <c r="E56" s="46"/>
      <c r="F56" s="48">
        <v>10</v>
      </c>
      <c r="G56" s="46">
        <v>2</v>
      </c>
      <c r="H56" s="47">
        <v>3</v>
      </c>
      <c r="I56" s="83">
        <f t="shared" si="5"/>
        <v>15</v>
      </c>
      <c r="J56" s="84"/>
      <c r="K56" s="12"/>
      <c r="L56" s="19"/>
      <c r="M56" s="20">
        <f t="shared" si="1"/>
        <v>0</v>
      </c>
      <c r="N56" s="19"/>
      <c r="O56" s="20">
        <f t="shared" si="2"/>
        <v>0</v>
      </c>
      <c r="P56" s="20">
        <f t="shared" si="3"/>
        <v>0</v>
      </c>
      <c r="Q56" s="20">
        <f t="shared" si="4"/>
        <v>0</v>
      </c>
    </row>
    <row r="57" spans="1:17" ht="19.899999999999999" customHeight="1" x14ac:dyDescent="0.2">
      <c r="A57" s="18" t="s">
        <v>116</v>
      </c>
      <c r="B57" s="80" t="s">
        <v>67</v>
      </c>
      <c r="C57" s="81" t="s">
        <v>68</v>
      </c>
      <c r="D57" s="82">
        <v>2746790</v>
      </c>
      <c r="E57" s="46">
        <v>1</v>
      </c>
      <c r="F57" s="48">
        <v>30</v>
      </c>
      <c r="G57" s="46"/>
      <c r="H57" s="47"/>
      <c r="I57" s="83">
        <f t="shared" si="5"/>
        <v>31</v>
      </c>
      <c r="J57" s="84"/>
      <c r="K57" s="12"/>
      <c r="L57" s="19"/>
      <c r="M57" s="20">
        <f t="shared" si="1"/>
        <v>0</v>
      </c>
      <c r="N57" s="19"/>
      <c r="O57" s="20">
        <f t="shared" si="2"/>
        <v>0</v>
      </c>
      <c r="P57" s="20">
        <f t="shared" si="3"/>
        <v>0</v>
      </c>
      <c r="Q57" s="20">
        <f t="shared" si="4"/>
        <v>0</v>
      </c>
    </row>
    <row r="58" spans="1:17" ht="19.899999999999999" customHeight="1" x14ac:dyDescent="0.2">
      <c r="A58" s="18" t="s">
        <v>117</v>
      </c>
      <c r="B58" s="80" t="s">
        <v>69</v>
      </c>
      <c r="C58" s="81" t="s">
        <v>70</v>
      </c>
      <c r="D58" s="82">
        <v>2767823</v>
      </c>
      <c r="E58" s="46"/>
      <c r="F58" s="48">
        <v>120</v>
      </c>
      <c r="G58" s="46"/>
      <c r="H58" s="47">
        <v>12</v>
      </c>
      <c r="I58" s="83">
        <f t="shared" si="5"/>
        <v>132</v>
      </c>
      <c r="J58" s="84"/>
      <c r="K58" s="12"/>
      <c r="L58" s="19"/>
      <c r="M58" s="20">
        <f t="shared" si="1"/>
        <v>0</v>
      </c>
      <c r="N58" s="19"/>
      <c r="O58" s="20">
        <f t="shared" si="2"/>
        <v>0</v>
      </c>
      <c r="P58" s="20">
        <f t="shared" si="3"/>
        <v>0</v>
      </c>
      <c r="Q58" s="20">
        <f t="shared" si="4"/>
        <v>0</v>
      </c>
    </row>
    <row r="59" spans="1:17" ht="19.899999999999999" customHeight="1" x14ac:dyDescent="0.2">
      <c r="A59" s="18" t="s">
        <v>118</v>
      </c>
      <c r="B59" s="80" t="s">
        <v>71</v>
      </c>
      <c r="C59" s="81" t="s">
        <v>72</v>
      </c>
      <c r="D59" s="82">
        <v>2727605</v>
      </c>
      <c r="E59" s="46"/>
      <c r="F59" s="48">
        <v>2</v>
      </c>
      <c r="G59" s="46"/>
      <c r="H59" s="47"/>
      <c r="I59" s="83">
        <f t="shared" si="5"/>
        <v>2</v>
      </c>
      <c r="J59" s="84"/>
      <c r="K59" s="12"/>
      <c r="L59" s="19"/>
      <c r="M59" s="20">
        <f t="shared" si="1"/>
        <v>0</v>
      </c>
      <c r="N59" s="19"/>
      <c r="O59" s="20">
        <f t="shared" si="2"/>
        <v>0</v>
      </c>
      <c r="P59" s="20">
        <f t="shared" si="3"/>
        <v>0</v>
      </c>
      <c r="Q59" s="20">
        <f t="shared" si="4"/>
        <v>0</v>
      </c>
    </row>
    <row r="60" spans="1:17" ht="19.899999999999999" customHeight="1" x14ac:dyDescent="0.2">
      <c r="A60" s="18" t="s">
        <v>119</v>
      </c>
      <c r="B60" s="80" t="s">
        <v>153</v>
      </c>
      <c r="C60" s="85" t="s">
        <v>145</v>
      </c>
      <c r="D60" s="86">
        <v>2757109</v>
      </c>
      <c r="E60" s="87"/>
      <c r="F60" s="48"/>
      <c r="G60" s="46">
        <v>6</v>
      </c>
      <c r="H60" s="47">
        <v>28</v>
      </c>
      <c r="I60" s="83">
        <f>SUM(E60:H60)</f>
        <v>34</v>
      </c>
      <c r="J60" s="84"/>
      <c r="K60" s="12"/>
      <c r="L60" s="19"/>
      <c r="M60" s="20">
        <f t="shared" si="1"/>
        <v>0</v>
      </c>
      <c r="N60" s="19"/>
      <c r="O60" s="20">
        <f t="shared" si="2"/>
        <v>0</v>
      </c>
      <c r="P60" s="20">
        <f t="shared" si="3"/>
        <v>0</v>
      </c>
      <c r="Q60" s="20">
        <f t="shared" si="4"/>
        <v>0</v>
      </c>
    </row>
    <row r="61" spans="1:17" ht="19.899999999999999" customHeight="1" x14ac:dyDescent="0.2">
      <c r="A61" s="18" t="s">
        <v>120</v>
      </c>
      <c r="B61" s="80" t="s">
        <v>37</v>
      </c>
      <c r="C61" s="88" t="s">
        <v>142</v>
      </c>
      <c r="D61" s="86">
        <v>2701706</v>
      </c>
      <c r="E61" s="87"/>
      <c r="F61" s="48"/>
      <c r="G61" s="46">
        <v>4</v>
      </c>
      <c r="H61" s="47"/>
      <c r="I61" s="83">
        <f t="shared" si="5"/>
        <v>4</v>
      </c>
      <c r="J61" s="84"/>
      <c r="K61" s="12"/>
      <c r="L61" s="19"/>
      <c r="M61" s="20">
        <f t="shared" si="1"/>
        <v>0</v>
      </c>
      <c r="N61" s="19"/>
      <c r="O61" s="20">
        <f t="shared" si="2"/>
        <v>0</v>
      </c>
      <c r="P61" s="20">
        <f t="shared" si="3"/>
        <v>0</v>
      </c>
      <c r="Q61" s="20">
        <f t="shared" si="4"/>
        <v>0</v>
      </c>
    </row>
    <row r="62" spans="1:17" ht="19.899999999999999" customHeight="1" x14ac:dyDescent="0.2">
      <c r="A62" s="18" t="s">
        <v>121</v>
      </c>
      <c r="B62" s="80" t="s">
        <v>37</v>
      </c>
      <c r="C62" s="88" t="s">
        <v>143</v>
      </c>
      <c r="D62" s="86">
        <v>7760866</v>
      </c>
      <c r="E62" s="87"/>
      <c r="F62" s="48"/>
      <c r="G62" s="46">
        <v>12</v>
      </c>
      <c r="H62" s="47"/>
      <c r="I62" s="83">
        <f t="shared" si="5"/>
        <v>12</v>
      </c>
      <c r="J62" s="84"/>
      <c r="K62" s="12"/>
      <c r="L62" s="19"/>
      <c r="M62" s="20">
        <f t="shared" si="1"/>
        <v>0</v>
      </c>
      <c r="N62" s="19"/>
      <c r="O62" s="20">
        <f t="shared" si="2"/>
        <v>0</v>
      </c>
      <c r="P62" s="20">
        <f t="shared" si="3"/>
        <v>0</v>
      </c>
      <c r="Q62" s="20">
        <f t="shared" si="4"/>
        <v>0</v>
      </c>
    </row>
    <row r="63" spans="1:17" ht="19.899999999999999" customHeight="1" x14ac:dyDescent="0.2">
      <c r="A63" s="18" t="s">
        <v>122</v>
      </c>
      <c r="B63" s="80" t="s">
        <v>37</v>
      </c>
      <c r="C63" s="88" t="s">
        <v>144</v>
      </c>
      <c r="D63" s="86">
        <v>2717191</v>
      </c>
      <c r="E63" s="87"/>
      <c r="F63" s="48"/>
      <c r="G63" s="46">
        <v>2</v>
      </c>
      <c r="H63" s="47"/>
      <c r="I63" s="83">
        <f t="shared" si="5"/>
        <v>2</v>
      </c>
      <c r="J63" s="84"/>
      <c r="K63" s="12"/>
      <c r="L63" s="19"/>
      <c r="M63" s="20">
        <f t="shared" si="1"/>
        <v>0</v>
      </c>
      <c r="N63" s="19"/>
      <c r="O63" s="20">
        <f t="shared" si="2"/>
        <v>0</v>
      </c>
      <c r="P63" s="20">
        <f t="shared" si="3"/>
        <v>0</v>
      </c>
      <c r="Q63" s="20">
        <f t="shared" si="4"/>
        <v>0</v>
      </c>
    </row>
    <row r="64" spans="1:17" ht="20.100000000000001" customHeight="1" x14ac:dyDescent="0.2">
      <c r="A64" s="18" t="s">
        <v>123</v>
      </c>
      <c r="B64" s="80" t="s">
        <v>37</v>
      </c>
      <c r="C64" s="85" t="s">
        <v>146</v>
      </c>
      <c r="D64" s="86">
        <v>2760643</v>
      </c>
      <c r="E64" s="87"/>
      <c r="F64" s="48"/>
      <c r="G64" s="46">
        <v>1</v>
      </c>
      <c r="H64" s="48"/>
      <c r="I64" s="83">
        <f t="shared" si="5"/>
        <v>1</v>
      </c>
      <c r="J64" s="84"/>
      <c r="K64" s="12"/>
      <c r="L64" s="19"/>
      <c r="M64" s="20">
        <f t="shared" si="1"/>
        <v>0</v>
      </c>
      <c r="N64" s="19"/>
      <c r="O64" s="20">
        <f t="shared" si="2"/>
        <v>0</v>
      </c>
      <c r="P64" s="20">
        <f t="shared" si="3"/>
        <v>0</v>
      </c>
      <c r="Q64" s="20">
        <f t="shared" si="4"/>
        <v>0</v>
      </c>
    </row>
    <row r="65" spans="1:17" ht="20.100000000000001" customHeight="1" x14ac:dyDescent="0.2">
      <c r="A65" s="18" t="s">
        <v>124</v>
      </c>
      <c r="B65" s="80" t="s">
        <v>37</v>
      </c>
      <c r="C65" s="85" t="s">
        <v>147</v>
      </c>
      <c r="D65" s="86">
        <v>2761520</v>
      </c>
      <c r="E65" s="87"/>
      <c r="F65" s="48"/>
      <c r="G65" s="46">
        <v>2</v>
      </c>
      <c r="H65" s="48"/>
      <c r="I65" s="83">
        <f t="shared" si="5"/>
        <v>2</v>
      </c>
      <c r="J65" s="84"/>
      <c r="K65" s="12"/>
      <c r="L65" s="19"/>
      <c r="M65" s="20">
        <f t="shared" si="1"/>
        <v>0</v>
      </c>
      <c r="N65" s="19"/>
      <c r="O65" s="20">
        <f t="shared" si="2"/>
        <v>0</v>
      </c>
      <c r="P65" s="20">
        <f t="shared" si="3"/>
        <v>0</v>
      </c>
      <c r="Q65" s="20">
        <f t="shared" si="4"/>
        <v>0</v>
      </c>
    </row>
    <row r="66" spans="1:17" ht="20.100000000000001" customHeight="1" x14ac:dyDescent="0.2">
      <c r="A66" s="18" t="s">
        <v>125</v>
      </c>
      <c r="B66" s="80" t="s">
        <v>37</v>
      </c>
      <c r="C66" s="85" t="s">
        <v>148</v>
      </c>
      <c r="D66" s="86">
        <v>2743946</v>
      </c>
      <c r="E66" s="87"/>
      <c r="F66" s="48"/>
      <c r="G66" s="46">
        <v>13</v>
      </c>
      <c r="H66" s="48"/>
      <c r="I66" s="83">
        <f t="shared" si="5"/>
        <v>13</v>
      </c>
      <c r="J66" s="84"/>
      <c r="K66" s="12"/>
      <c r="L66" s="19"/>
      <c r="M66" s="20">
        <f t="shared" si="1"/>
        <v>0</v>
      </c>
      <c r="N66" s="19"/>
      <c r="O66" s="20">
        <f t="shared" si="2"/>
        <v>0</v>
      </c>
      <c r="P66" s="20">
        <f t="shared" si="3"/>
        <v>0</v>
      </c>
      <c r="Q66" s="20">
        <f t="shared" si="4"/>
        <v>0</v>
      </c>
    </row>
    <row r="67" spans="1:17" ht="15" customHeigh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21"/>
      <c r="M67" s="22"/>
      <c r="N67" s="22"/>
      <c r="O67" s="23" t="s">
        <v>172</v>
      </c>
      <c r="P67" s="20">
        <f>SUM(P16:P66)</f>
        <v>0</v>
      </c>
      <c r="Q67" s="20">
        <f>SUM(Q16:Q66)</f>
        <v>0</v>
      </c>
    </row>
    <row r="68" spans="1:17" ht="26.25" customHeight="1" x14ac:dyDescent="0.2">
      <c r="A68" s="91"/>
      <c r="B68" s="91"/>
      <c r="C68" s="24"/>
      <c r="D68" s="24"/>
      <c r="E68" s="24"/>
      <c r="F68" s="24"/>
      <c r="G68" s="24"/>
      <c r="H68" s="13"/>
      <c r="I68" s="13"/>
      <c r="J68" s="13"/>
      <c r="K68" s="13"/>
      <c r="L68" s="13"/>
      <c r="M68" s="13"/>
      <c r="N68" s="13"/>
      <c r="O68" s="13"/>
      <c r="P68" s="13"/>
      <c r="Q68" s="13"/>
    </row>
    <row r="69" spans="1:17" ht="60" customHeight="1" x14ac:dyDescent="0.2">
      <c r="A69" s="67" t="s">
        <v>183</v>
      </c>
      <c r="B69" s="70"/>
      <c r="C69" s="89"/>
      <c r="D69" s="90" t="s">
        <v>198</v>
      </c>
      <c r="E69" s="92"/>
      <c r="F69" s="92"/>
      <c r="G69" s="92"/>
      <c r="H69" s="92"/>
      <c r="I69" s="13"/>
      <c r="J69" s="13"/>
      <c r="K69" s="13"/>
      <c r="L69" s="13"/>
      <c r="M69" s="13"/>
      <c r="N69" s="13"/>
      <c r="O69" s="13"/>
      <c r="P69" s="13"/>
      <c r="Q69" s="13"/>
    </row>
    <row r="70" spans="1:17" ht="60" customHeight="1" x14ac:dyDescent="0.2">
      <c r="A70" s="67" t="s">
        <v>184</v>
      </c>
      <c r="B70" s="70"/>
      <c r="C70" s="89"/>
      <c r="D70" s="90" t="s">
        <v>199</v>
      </c>
      <c r="E70" s="93"/>
      <c r="F70" s="93"/>
      <c r="G70" s="93"/>
      <c r="H70" s="93"/>
      <c r="I70" s="13"/>
      <c r="J70" s="13"/>
      <c r="K70" s="13"/>
      <c r="L70" s="13"/>
      <c r="M70" s="13"/>
      <c r="N70" s="13"/>
      <c r="O70" s="13"/>
      <c r="P70" s="13"/>
      <c r="Q70" s="13"/>
    </row>
    <row r="71" spans="1:17" ht="60" customHeight="1" x14ac:dyDescent="0.2">
      <c r="A71" s="67"/>
      <c r="B71" s="34"/>
      <c r="C71" s="34"/>
      <c r="D71" s="90" t="s">
        <v>200</v>
      </c>
      <c r="E71" s="94"/>
      <c r="F71" s="94"/>
      <c r="G71" s="94"/>
      <c r="H71" s="94"/>
      <c r="I71" s="13"/>
      <c r="J71" s="13"/>
      <c r="K71" s="13"/>
      <c r="L71" s="13"/>
      <c r="M71" s="13"/>
      <c r="N71" s="13"/>
      <c r="O71" s="13"/>
      <c r="P71" s="13"/>
      <c r="Q71" s="13"/>
    </row>
    <row r="72" spans="1:17" ht="50.1" customHeight="1" x14ac:dyDescent="0.2">
      <c r="C72" s="25"/>
      <c r="D72" s="25"/>
      <c r="E72" s="25"/>
      <c r="F72" s="26"/>
      <c r="G72" s="26"/>
      <c r="H72" s="13"/>
      <c r="I72" s="13"/>
      <c r="J72" s="13"/>
      <c r="K72" s="13"/>
      <c r="L72" s="13"/>
      <c r="M72" s="13"/>
      <c r="N72" s="13"/>
      <c r="O72" s="13"/>
      <c r="P72" s="13"/>
      <c r="Q72" s="13"/>
    </row>
    <row r="73" spans="1:17" ht="50.1" customHeight="1" x14ac:dyDescent="0.2">
      <c r="C73" s="27"/>
      <c r="D73" s="27"/>
      <c r="E73" s="27"/>
      <c r="F73" s="26"/>
      <c r="G73" s="26"/>
      <c r="H73" s="13"/>
      <c r="I73" s="13"/>
      <c r="J73" s="13"/>
      <c r="K73" s="13"/>
      <c r="L73" s="13"/>
      <c r="M73" s="13"/>
      <c r="N73" s="13"/>
      <c r="O73" s="13"/>
      <c r="P73" s="13"/>
      <c r="Q73" s="13"/>
    </row>
    <row r="74" spans="1:17" ht="50.1" customHeight="1" x14ac:dyDescent="0.2"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</row>
  </sheetData>
  <mergeCells count="11">
    <mergeCell ref="A1:Q1"/>
    <mergeCell ref="J14:N14"/>
    <mergeCell ref="A4:Q4"/>
    <mergeCell ref="A5:Q5"/>
    <mergeCell ref="A3:Q3"/>
    <mergeCell ref="A2:Q2"/>
    <mergeCell ref="A68:B68"/>
    <mergeCell ref="E69:H69"/>
    <mergeCell ref="E70:H70"/>
    <mergeCell ref="E71:H71"/>
    <mergeCell ref="E14:I14"/>
  </mergeCells>
  <printOptions horizontalCentered="1"/>
  <pageMargins left="0.31496062992125984" right="0.31496062992125984" top="0.35433070866141736" bottom="0.35433070866141736" header="0.31496062992125984" footer="0.31496062992125984"/>
  <pageSetup paperSize="8" scale="75" fitToHeight="10" orientation="landscape" r:id="rId1"/>
  <rowBreaks count="1" manualBreakCount="1">
    <brk id="45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="80" zoomScaleNormal="80" zoomScaleSheetLayoutView="80" workbookViewId="0">
      <selection activeCell="E21" sqref="E21"/>
    </sheetView>
  </sheetViews>
  <sheetFormatPr baseColWidth="10" defaultColWidth="11" defaultRowHeight="11.25" x14ac:dyDescent="0.15"/>
  <cols>
    <col min="1" max="1" width="11" style="1"/>
    <col min="2" max="2" width="31.75" style="1" customWidth="1"/>
    <col min="3" max="3" width="18.125" style="1" customWidth="1"/>
    <col min="4" max="4" width="16.875" style="1" customWidth="1"/>
    <col min="5" max="5" width="10.625" style="1" customWidth="1"/>
    <col min="6" max="6" width="11.25" style="1" customWidth="1"/>
    <col min="7" max="11" width="10.625" style="1" customWidth="1"/>
    <col min="12" max="13" width="15.75" style="1" customWidth="1"/>
    <col min="14" max="15" width="14.625" style="1" customWidth="1"/>
    <col min="16" max="16" width="10.5" style="1" customWidth="1"/>
    <col min="17" max="19" width="14.625" style="1" customWidth="1"/>
    <col min="20" max="16384" width="11" style="1"/>
  </cols>
  <sheetData>
    <row r="1" spans="1:20" ht="53.25" customHeight="1" x14ac:dyDescent="0.15">
      <c r="A1" s="102" t="s">
        <v>175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</row>
    <row r="2" spans="1:20" ht="47.25" customHeight="1" x14ac:dyDescent="0.15">
      <c r="A2" s="100" t="s">
        <v>173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</row>
    <row r="3" spans="1:20" ht="27" customHeight="1" x14ac:dyDescent="0.15">
      <c r="A3" s="124" t="s">
        <v>163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</row>
    <row r="4" spans="1:20" ht="15" x14ac:dyDescent="0.15">
      <c r="A4" s="125" t="s">
        <v>197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</row>
    <row r="5" spans="1:20" ht="28.5" customHeight="1" x14ac:dyDescent="0.15">
      <c r="A5" s="101" t="s">
        <v>164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</row>
    <row r="6" spans="1:20" ht="30" customHeight="1" x14ac:dyDescent="0.15">
      <c r="A6" s="55"/>
      <c r="B6" s="55"/>
      <c r="C6" s="54" t="s">
        <v>222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</row>
    <row r="7" spans="1:20" ht="18" customHeight="1" x14ac:dyDescent="0.2">
      <c r="A7" s="13"/>
      <c r="B7" s="30" t="s">
        <v>141</v>
      </c>
      <c r="C7" s="44">
        <v>40</v>
      </c>
      <c r="D7" s="57"/>
      <c r="E7" s="58"/>
      <c r="F7" s="31"/>
      <c r="G7" s="31"/>
      <c r="H7" s="26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1:20" ht="18" customHeight="1" x14ac:dyDescent="0.2">
      <c r="A8" s="13"/>
      <c r="B8" s="30" t="s">
        <v>179</v>
      </c>
      <c r="C8" s="44">
        <v>2060</v>
      </c>
      <c r="D8" s="57"/>
      <c r="E8" s="13"/>
      <c r="F8" s="31"/>
      <c r="G8" s="31"/>
      <c r="H8" s="26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1:20" ht="18" customHeight="1" x14ac:dyDescent="0.2">
      <c r="A9" s="28"/>
      <c r="B9" s="30" t="s">
        <v>137</v>
      </c>
      <c r="C9" s="44">
        <v>8800</v>
      </c>
      <c r="D9" s="57"/>
      <c r="H9" s="26"/>
      <c r="I9" s="28"/>
      <c r="J9" s="28"/>
      <c r="K9" s="28"/>
      <c r="L9" s="28"/>
      <c r="M9" s="28"/>
      <c r="N9" s="28"/>
      <c r="O9" s="28"/>
      <c r="P9" s="28"/>
      <c r="Q9" s="28"/>
      <c r="R9" s="13"/>
    </row>
    <row r="10" spans="1:20" ht="18" customHeight="1" x14ac:dyDescent="0.2">
      <c r="A10" s="28"/>
      <c r="B10" s="30" t="s">
        <v>152</v>
      </c>
      <c r="C10" s="44">
        <v>11800</v>
      </c>
      <c r="D10" s="57"/>
      <c r="E10" s="28"/>
      <c r="F10" s="31"/>
      <c r="G10" s="31"/>
      <c r="H10" s="26"/>
      <c r="I10" s="28"/>
      <c r="J10" s="28"/>
      <c r="K10" s="28"/>
      <c r="L10" s="28"/>
      <c r="M10" s="28"/>
      <c r="N10" s="28"/>
      <c r="O10" s="28"/>
      <c r="P10" s="28"/>
      <c r="Q10" s="28"/>
      <c r="R10" s="13"/>
    </row>
    <row r="11" spans="1:20" ht="18" customHeight="1" x14ac:dyDescent="0.2">
      <c r="A11" s="28"/>
      <c r="B11" s="30" t="s">
        <v>178</v>
      </c>
      <c r="C11" s="44">
        <v>2330</v>
      </c>
      <c r="D11" s="57"/>
      <c r="E11" s="28"/>
      <c r="F11" s="31"/>
      <c r="G11" s="31"/>
      <c r="H11" s="26"/>
      <c r="I11" s="28"/>
      <c r="J11" s="28"/>
      <c r="K11" s="29"/>
      <c r="L11" s="29"/>
      <c r="M11" s="29"/>
      <c r="N11" s="26"/>
      <c r="O11" s="26"/>
      <c r="P11" s="28"/>
      <c r="Q11" s="28"/>
      <c r="R11" s="13"/>
    </row>
    <row r="12" spans="1:20" ht="18" customHeight="1" x14ac:dyDescent="0.2">
      <c r="A12" s="28"/>
      <c r="B12" s="30" t="s">
        <v>156</v>
      </c>
      <c r="C12" s="44">
        <v>2170</v>
      </c>
      <c r="D12" s="57"/>
      <c r="E12" s="31"/>
      <c r="F12" s="31"/>
      <c r="G12" s="31"/>
      <c r="H12" s="26"/>
      <c r="I12" s="28"/>
      <c r="J12" s="28"/>
      <c r="K12" s="28"/>
      <c r="L12" s="28"/>
      <c r="M12" s="28"/>
      <c r="N12" s="28"/>
      <c r="O12" s="28"/>
      <c r="P12" s="28"/>
      <c r="Q12" s="28"/>
      <c r="R12" s="13"/>
    </row>
    <row r="13" spans="1:20" ht="12.75" x14ac:dyDescent="0.2">
      <c r="A13" s="33"/>
      <c r="B13" s="32" t="s">
        <v>223</v>
      </c>
      <c r="C13" s="20">
        <f>SUM(C7:C12)</f>
        <v>27200</v>
      </c>
      <c r="D13" s="57"/>
      <c r="E13" s="31"/>
      <c r="F13" s="31"/>
      <c r="G13" s="31"/>
      <c r="H13" s="26"/>
      <c r="I13" s="28"/>
      <c r="J13" s="28"/>
      <c r="K13" s="28"/>
      <c r="L13" s="28"/>
      <c r="M13" s="28"/>
      <c r="N13" s="28"/>
      <c r="O13" s="28"/>
      <c r="P13" s="66"/>
      <c r="Q13" s="66"/>
      <c r="R13" s="66"/>
      <c r="S13" s="66"/>
      <c r="T13" s="5"/>
    </row>
    <row r="14" spans="1:20" ht="12.75" x14ac:dyDescent="0.2">
      <c r="A14" s="33"/>
      <c r="B14" s="32" t="s">
        <v>224</v>
      </c>
      <c r="C14" s="20">
        <f>+C13*4</f>
        <v>108800</v>
      </c>
      <c r="D14" s="57"/>
      <c r="E14" s="31"/>
      <c r="F14" s="31"/>
      <c r="G14" s="31"/>
      <c r="H14" s="26"/>
      <c r="I14" s="28"/>
      <c r="J14" s="28"/>
      <c r="K14" s="28"/>
      <c r="L14" s="28"/>
      <c r="M14" s="28"/>
      <c r="N14" s="28"/>
      <c r="O14" s="28"/>
      <c r="P14" s="28"/>
      <c r="Q14" s="28"/>
      <c r="R14" s="13"/>
    </row>
    <row r="15" spans="1:20" ht="32.25" customHeight="1" x14ac:dyDescent="0.2">
      <c r="A15" s="13"/>
      <c r="B15" s="13"/>
      <c r="C15" s="13"/>
      <c r="D15" s="13"/>
      <c r="E15" s="95" t="s">
        <v>169</v>
      </c>
      <c r="F15" s="95"/>
      <c r="G15" s="95"/>
      <c r="H15" s="95"/>
      <c r="I15" s="95"/>
      <c r="J15" s="95"/>
      <c r="K15" s="95"/>
      <c r="L15" s="106" t="s">
        <v>201</v>
      </c>
      <c r="M15" s="107"/>
      <c r="N15" s="107"/>
      <c r="O15" s="107"/>
      <c r="P15" s="108"/>
      <c r="Q15" s="13"/>
      <c r="R15" s="13"/>
      <c r="S15" s="13"/>
    </row>
    <row r="16" spans="1:20" ht="62.25" customHeight="1" x14ac:dyDescent="0.15">
      <c r="A16" s="14" t="s">
        <v>75</v>
      </c>
      <c r="B16" s="15" t="s">
        <v>0</v>
      </c>
      <c r="C16" s="15" t="s">
        <v>187</v>
      </c>
      <c r="D16" s="15" t="s">
        <v>130</v>
      </c>
      <c r="E16" s="15" t="s">
        <v>141</v>
      </c>
      <c r="F16" s="15" t="s">
        <v>180</v>
      </c>
      <c r="G16" s="16" t="s">
        <v>137</v>
      </c>
      <c r="H16" s="15" t="s">
        <v>152</v>
      </c>
      <c r="I16" s="15" t="s">
        <v>178</v>
      </c>
      <c r="J16" s="15" t="s">
        <v>156</v>
      </c>
      <c r="K16" s="15" t="s">
        <v>157</v>
      </c>
      <c r="L16" s="17" t="s">
        <v>182</v>
      </c>
      <c r="M16" s="17" t="s">
        <v>240</v>
      </c>
      <c r="N16" s="17" t="s">
        <v>241</v>
      </c>
      <c r="O16" s="17" t="s">
        <v>238</v>
      </c>
      <c r="P16" s="15" t="s">
        <v>158</v>
      </c>
      <c r="Q16" s="15" t="s">
        <v>239</v>
      </c>
      <c r="R16" s="15" t="s">
        <v>170</v>
      </c>
      <c r="S16" s="15" t="s">
        <v>171</v>
      </c>
    </row>
    <row r="17" spans="1:19" ht="50.1" customHeight="1" x14ac:dyDescent="0.15">
      <c r="A17" s="11" t="s">
        <v>188</v>
      </c>
      <c r="B17" s="10" t="s">
        <v>194</v>
      </c>
      <c r="C17" s="113" t="s">
        <v>131</v>
      </c>
      <c r="D17" s="103" t="s">
        <v>186</v>
      </c>
      <c r="E17" s="36"/>
      <c r="F17" s="36" t="s">
        <v>140</v>
      </c>
      <c r="G17" s="36" t="s">
        <v>162</v>
      </c>
      <c r="H17" s="36" t="s">
        <v>160</v>
      </c>
      <c r="I17" s="36" t="s">
        <v>149</v>
      </c>
      <c r="J17" s="36">
        <v>25</v>
      </c>
      <c r="K17" s="38">
        <f>E17+F17+G17+H17+I17</f>
        <v>665</v>
      </c>
      <c r="L17" s="39"/>
      <c r="M17" s="12"/>
      <c r="N17" s="19"/>
      <c r="O17" s="20">
        <f>M17-(M17*N17)</f>
        <v>0</v>
      </c>
      <c r="P17" s="19"/>
      <c r="Q17" s="20">
        <f>O17+(O17*P17)</f>
        <v>0</v>
      </c>
      <c r="R17" s="20">
        <f>K17*O17</f>
        <v>0</v>
      </c>
      <c r="S17" s="20">
        <f>Q17*K17</f>
        <v>0</v>
      </c>
    </row>
    <row r="18" spans="1:19" ht="50.1" customHeight="1" x14ac:dyDescent="0.15">
      <c r="A18" s="11" t="s">
        <v>189</v>
      </c>
      <c r="B18" s="10" t="s">
        <v>195</v>
      </c>
      <c r="C18" s="114"/>
      <c r="D18" s="104"/>
      <c r="E18" s="36"/>
      <c r="F18" s="36" t="s">
        <v>139</v>
      </c>
      <c r="G18" s="36">
        <v>345</v>
      </c>
      <c r="H18" s="36" t="s">
        <v>160</v>
      </c>
      <c r="I18" s="36" t="s">
        <v>155</v>
      </c>
      <c r="J18" s="36">
        <v>100</v>
      </c>
      <c r="K18" s="38">
        <f>E18+F18+G18+H18+I18</f>
        <v>770</v>
      </c>
      <c r="L18" s="39"/>
      <c r="M18" s="12"/>
      <c r="N18" s="19"/>
      <c r="O18" s="20">
        <f t="shared" ref="O18:O21" si="0">M18-(M18*N18)</f>
        <v>0</v>
      </c>
      <c r="P18" s="19"/>
      <c r="Q18" s="20">
        <f t="shared" ref="Q18:Q21" si="1">O18+(O18*P18)</f>
        <v>0</v>
      </c>
      <c r="R18" s="20">
        <f t="shared" ref="R18:R21" si="2">K18*O18</f>
        <v>0</v>
      </c>
      <c r="S18" s="20">
        <f t="shared" ref="S18:S21" si="3">Q18*K18</f>
        <v>0</v>
      </c>
    </row>
    <row r="19" spans="1:19" ht="50.1" customHeight="1" x14ac:dyDescent="0.15">
      <c r="A19" s="11" t="s">
        <v>190</v>
      </c>
      <c r="B19" s="10" t="s">
        <v>196</v>
      </c>
      <c r="C19" s="115"/>
      <c r="D19" s="105"/>
      <c r="E19" s="36"/>
      <c r="F19" s="36"/>
      <c r="G19" s="36">
        <v>5</v>
      </c>
      <c r="H19" s="36" t="s">
        <v>161</v>
      </c>
      <c r="I19" s="36"/>
      <c r="J19" s="36">
        <v>20</v>
      </c>
      <c r="K19" s="38">
        <f t="shared" ref="K19:K21" si="4">E19+F19+G19+H19+I19</f>
        <v>105</v>
      </c>
      <c r="L19" s="39"/>
      <c r="M19" s="12"/>
      <c r="N19" s="19"/>
      <c r="O19" s="20">
        <f t="shared" ref="O19:O20" si="5">M19-(M19*N19)</f>
        <v>0</v>
      </c>
      <c r="P19" s="19"/>
      <c r="Q19" s="20">
        <f t="shared" si="1"/>
        <v>0</v>
      </c>
      <c r="R19" s="20">
        <f t="shared" si="2"/>
        <v>0</v>
      </c>
      <c r="S19" s="20">
        <f t="shared" si="3"/>
        <v>0</v>
      </c>
    </row>
    <row r="20" spans="1:19" ht="50.1" customHeight="1" x14ac:dyDescent="0.2">
      <c r="A20" s="11" t="s">
        <v>191</v>
      </c>
      <c r="B20" s="118" t="s">
        <v>193</v>
      </c>
      <c r="C20" s="119"/>
      <c r="D20" s="119"/>
      <c r="E20" s="36"/>
      <c r="F20" s="37"/>
      <c r="G20" s="36">
        <f>SUM(4+15+4)</f>
        <v>23</v>
      </c>
      <c r="H20" s="36"/>
      <c r="I20" s="36">
        <v>50</v>
      </c>
      <c r="J20" s="36"/>
      <c r="K20" s="38">
        <f t="shared" si="4"/>
        <v>73</v>
      </c>
      <c r="L20" s="39"/>
      <c r="M20" s="12"/>
      <c r="N20" s="19"/>
      <c r="O20" s="20">
        <f t="shared" si="5"/>
        <v>0</v>
      </c>
      <c r="P20" s="19"/>
      <c r="Q20" s="20">
        <f t="shared" si="1"/>
        <v>0</v>
      </c>
      <c r="R20" s="20">
        <f t="shared" si="2"/>
        <v>0</v>
      </c>
      <c r="S20" s="20">
        <f t="shared" si="3"/>
        <v>0</v>
      </c>
    </row>
    <row r="21" spans="1:19" ht="50.1" customHeight="1" x14ac:dyDescent="0.15">
      <c r="A21" s="11" t="s">
        <v>192</v>
      </c>
      <c r="B21" s="120" t="s">
        <v>134</v>
      </c>
      <c r="C21" s="121"/>
      <c r="D21" s="121"/>
      <c r="E21" s="36" t="s">
        <v>136</v>
      </c>
      <c r="F21" s="36"/>
      <c r="G21" s="36" t="s">
        <v>151</v>
      </c>
      <c r="H21" s="36"/>
      <c r="I21" s="36"/>
      <c r="J21" s="36"/>
      <c r="K21" s="38">
        <f t="shared" si="4"/>
        <v>19</v>
      </c>
      <c r="L21" s="39"/>
      <c r="M21" s="12"/>
      <c r="N21" s="19"/>
      <c r="O21" s="20">
        <f t="shared" si="0"/>
        <v>0</v>
      </c>
      <c r="P21" s="19"/>
      <c r="Q21" s="20">
        <f t="shared" si="1"/>
        <v>0</v>
      </c>
      <c r="R21" s="20">
        <f t="shared" si="2"/>
        <v>0</v>
      </c>
      <c r="S21" s="20">
        <f t="shared" si="3"/>
        <v>0</v>
      </c>
    </row>
    <row r="22" spans="1:19" ht="26.25" customHeight="1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45" t="s">
        <v>172</v>
      </c>
      <c r="R22" s="20">
        <f>SUM(R17:R21)</f>
        <v>0</v>
      </c>
      <c r="S22" s="20">
        <f>SUM(S17:S21)</f>
        <v>0</v>
      </c>
    </row>
    <row r="23" spans="1:19" ht="30" customHeight="1" x14ac:dyDescent="0.2">
      <c r="A23" s="109" t="s">
        <v>183</v>
      </c>
      <c r="B23" s="110"/>
      <c r="C23" s="116"/>
      <c r="D23" s="116"/>
      <c r="E23" s="13"/>
      <c r="K23" s="13"/>
      <c r="L23" s="13"/>
      <c r="M23" s="13"/>
      <c r="N23" s="13"/>
      <c r="O23" s="13"/>
      <c r="P23" s="13"/>
      <c r="Q23" s="13"/>
      <c r="R23" s="13"/>
    </row>
    <row r="24" spans="1:19" ht="30" customHeight="1" x14ac:dyDescent="0.2">
      <c r="A24" s="109" t="s">
        <v>184</v>
      </c>
      <c r="B24" s="110"/>
      <c r="C24" s="116"/>
      <c r="D24" s="116"/>
      <c r="E24" s="13"/>
      <c r="K24" s="13"/>
      <c r="L24" s="13"/>
      <c r="M24" s="13"/>
      <c r="N24" s="13"/>
      <c r="O24" s="13"/>
      <c r="P24" s="13"/>
      <c r="Q24" s="13"/>
      <c r="R24" s="13"/>
    </row>
    <row r="25" spans="1:19" ht="19.5" customHeight="1" x14ac:dyDescent="0.2">
      <c r="A25" s="43"/>
      <c r="B25" s="6"/>
      <c r="C25" s="34"/>
      <c r="D25" s="13"/>
      <c r="E25" s="13"/>
      <c r="K25" s="13"/>
      <c r="L25" s="13"/>
      <c r="M25" s="13"/>
      <c r="N25" s="13"/>
      <c r="O25" s="13"/>
      <c r="P25" s="13"/>
      <c r="Q25" s="13"/>
      <c r="R25" s="13"/>
    </row>
    <row r="26" spans="1:19" ht="50.1" customHeight="1" x14ac:dyDescent="0.15">
      <c r="A26" s="111" t="s">
        <v>198</v>
      </c>
      <c r="B26" s="112"/>
      <c r="C26" s="123"/>
      <c r="D26" s="123"/>
    </row>
    <row r="27" spans="1:19" ht="50.1" customHeight="1" x14ac:dyDescent="0.15">
      <c r="A27" s="111" t="s">
        <v>199</v>
      </c>
      <c r="B27" s="112"/>
      <c r="C27" s="117"/>
      <c r="D27" s="117"/>
    </row>
    <row r="28" spans="1:19" ht="50.1" customHeight="1" x14ac:dyDescent="0.15">
      <c r="A28" s="111" t="s">
        <v>202</v>
      </c>
      <c r="B28" s="112"/>
      <c r="C28" s="122"/>
      <c r="D28" s="122"/>
    </row>
  </sheetData>
  <mergeCells count="21">
    <mergeCell ref="A2:S2"/>
    <mergeCell ref="A3:S3"/>
    <mergeCell ref="A1:S1"/>
    <mergeCell ref="A5:S5"/>
    <mergeCell ref="A4:S4"/>
    <mergeCell ref="A28:B28"/>
    <mergeCell ref="C23:D23"/>
    <mergeCell ref="C24:D24"/>
    <mergeCell ref="C27:D27"/>
    <mergeCell ref="B20:D20"/>
    <mergeCell ref="B21:D21"/>
    <mergeCell ref="C28:D28"/>
    <mergeCell ref="A26:B26"/>
    <mergeCell ref="C26:D26"/>
    <mergeCell ref="D17:D19"/>
    <mergeCell ref="L15:P15"/>
    <mergeCell ref="A23:B23"/>
    <mergeCell ref="A24:B24"/>
    <mergeCell ref="A27:B27"/>
    <mergeCell ref="E15:K15"/>
    <mergeCell ref="C17:C19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0" fitToHeight="2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topLeftCell="A4" zoomScale="80" zoomScaleNormal="80" workbookViewId="0">
      <selection activeCell="F13" sqref="F13"/>
    </sheetView>
  </sheetViews>
  <sheetFormatPr baseColWidth="10" defaultRowHeight="11.25" x14ac:dyDescent="0.15"/>
  <cols>
    <col min="1" max="1" width="9.625" customWidth="1"/>
    <col min="2" max="2" width="33.875" customWidth="1"/>
    <col min="3" max="3" width="35.625" customWidth="1"/>
    <col min="4" max="4" width="18.875" customWidth="1"/>
    <col min="5" max="5" width="11.25" customWidth="1"/>
    <col min="6" max="11" width="10.625" customWidth="1"/>
    <col min="12" max="14" width="15.625" customWidth="1"/>
    <col min="15" max="15" width="14.625" customWidth="1"/>
    <col min="16" max="16" width="9.75" customWidth="1"/>
    <col min="17" max="19" width="14.625" customWidth="1"/>
  </cols>
  <sheetData>
    <row r="1" spans="1:19" ht="34.5" customHeight="1" x14ac:dyDescent="0.15">
      <c r="A1" s="102" t="s">
        <v>175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</row>
    <row r="2" spans="1:19" ht="27.75" customHeight="1" x14ac:dyDescent="0.15">
      <c r="A2" s="101" t="s">
        <v>173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23.25" customHeight="1" x14ac:dyDescent="0.15">
      <c r="A3" s="124" t="s">
        <v>163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</row>
    <row r="4" spans="1:19" ht="23.25" customHeight="1" x14ac:dyDescent="0.15">
      <c r="A4" s="125" t="s">
        <v>203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</row>
    <row r="5" spans="1:19" ht="24" customHeight="1" x14ac:dyDescent="0.15">
      <c r="A5" s="101" t="s">
        <v>164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</row>
    <row r="6" spans="1:19" ht="15" x14ac:dyDescent="0.15">
      <c r="A6" s="55"/>
      <c r="B6" s="55"/>
      <c r="C6" s="54" t="s">
        <v>222</v>
      </c>
      <c r="D6" s="59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9" ht="15" customHeight="1" x14ac:dyDescent="0.2">
      <c r="A7" s="49"/>
      <c r="B7" s="30" t="s">
        <v>141</v>
      </c>
      <c r="C7" s="44">
        <v>4350</v>
      </c>
      <c r="D7" s="21"/>
      <c r="E7" s="49"/>
      <c r="F7" s="58"/>
      <c r="G7" s="31"/>
      <c r="H7" s="31"/>
      <c r="I7" s="26"/>
      <c r="J7" s="13"/>
      <c r="K7" s="13"/>
      <c r="L7" s="13"/>
      <c r="M7" s="13"/>
      <c r="N7" s="13"/>
      <c r="O7" s="13"/>
      <c r="P7" s="49"/>
      <c r="Q7" s="49"/>
      <c r="R7" s="49"/>
      <c r="S7" s="49"/>
    </row>
    <row r="8" spans="1:19" ht="15" customHeight="1" x14ac:dyDescent="0.2">
      <c r="A8" s="49"/>
      <c r="B8" s="30" t="s">
        <v>179</v>
      </c>
      <c r="C8" s="44">
        <v>300</v>
      </c>
      <c r="D8" s="21"/>
      <c r="E8" s="49"/>
      <c r="F8" s="13"/>
      <c r="G8" s="31"/>
      <c r="H8" s="31"/>
      <c r="I8" s="26"/>
      <c r="J8" s="13"/>
      <c r="K8" s="13"/>
      <c r="L8" s="13"/>
      <c r="M8" s="13"/>
      <c r="N8" s="13"/>
      <c r="O8" s="13"/>
      <c r="P8" s="49"/>
      <c r="Q8" s="49"/>
      <c r="R8" s="49"/>
      <c r="S8" s="49"/>
    </row>
    <row r="9" spans="1:19" ht="47.25" customHeight="1" x14ac:dyDescent="0.2">
      <c r="A9" s="49"/>
      <c r="B9" s="30" t="s">
        <v>137</v>
      </c>
      <c r="C9" s="44">
        <v>5460</v>
      </c>
      <c r="D9" s="21"/>
      <c r="E9" s="49"/>
      <c r="F9" s="13"/>
      <c r="G9" s="13"/>
      <c r="H9" s="13"/>
      <c r="I9" s="26"/>
      <c r="J9" s="28"/>
      <c r="K9" s="28"/>
      <c r="L9" s="66"/>
      <c r="M9" s="66"/>
      <c r="N9" s="66"/>
    </row>
    <row r="10" spans="1:19" ht="15" customHeight="1" x14ac:dyDescent="0.2">
      <c r="A10" s="49"/>
      <c r="B10" s="30" t="s">
        <v>152</v>
      </c>
      <c r="C10" s="44">
        <v>270</v>
      </c>
      <c r="D10" s="21"/>
      <c r="E10" s="49"/>
      <c r="F10" s="28"/>
      <c r="G10" s="31"/>
      <c r="H10" s="31"/>
      <c r="I10" s="26"/>
      <c r="J10" s="28"/>
      <c r="K10" s="28"/>
      <c r="L10" s="13"/>
      <c r="M10" s="13"/>
      <c r="N10" s="13"/>
      <c r="O10" s="13"/>
      <c r="P10" s="49"/>
      <c r="Q10" s="49"/>
      <c r="R10" s="49"/>
      <c r="S10" s="49"/>
    </row>
    <row r="11" spans="1:19" ht="15" customHeight="1" x14ac:dyDescent="0.2">
      <c r="A11" s="49"/>
      <c r="B11" s="30" t="s">
        <v>178</v>
      </c>
      <c r="C11" s="44">
        <v>6430</v>
      </c>
      <c r="D11" s="21"/>
      <c r="E11" s="49"/>
      <c r="F11" s="28"/>
      <c r="G11" s="31"/>
      <c r="H11" s="31"/>
      <c r="I11" s="26"/>
      <c r="J11" s="28"/>
      <c r="K11" s="28"/>
      <c r="L11" s="13"/>
      <c r="M11" s="13"/>
      <c r="N11" s="13"/>
      <c r="O11" s="13"/>
      <c r="P11" s="49"/>
      <c r="Q11" s="49"/>
      <c r="R11" s="49"/>
      <c r="S11" s="49"/>
    </row>
    <row r="12" spans="1:19" ht="15" customHeight="1" x14ac:dyDescent="0.2">
      <c r="A12" s="49"/>
      <c r="B12" s="30" t="s">
        <v>156</v>
      </c>
      <c r="C12" s="44">
        <v>190</v>
      </c>
      <c r="D12" s="21"/>
      <c r="E12" s="49"/>
      <c r="F12" s="31"/>
      <c r="G12" s="31"/>
      <c r="H12" s="31"/>
      <c r="I12" s="26"/>
      <c r="J12" s="28"/>
      <c r="K12" s="28"/>
      <c r="L12" s="13"/>
      <c r="M12" s="13"/>
      <c r="N12" s="13"/>
      <c r="O12" s="13"/>
      <c r="P12" s="49"/>
      <c r="Q12" s="49"/>
      <c r="R12" s="49"/>
      <c r="S12" s="49"/>
    </row>
    <row r="13" spans="1:19" ht="15" customHeight="1" x14ac:dyDescent="0.2">
      <c r="A13" s="49"/>
      <c r="B13" s="32" t="s">
        <v>223</v>
      </c>
      <c r="C13" s="20">
        <f>SUM(C7:C12)</f>
        <v>17000</v>
      </c>
      <c r="D13" s="21"/>
      <c r="E13" s="49"/>
      <c r="F13" s="13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</row>
    <row r="14" spans="1:19" ht="12.75" x14ac:dyDescent="0.2">
      <c r="A14" s="49"/>
      <c r="B14" s="32" t="s">
        <v>224</v>
      </c>
      <c r="C14" s="20">
        <f>+C13*4</f>
        <v>68000</v>
      </c>
      <c r="D14" s="21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</row>
    <row r="15" spans="1:19" ht="29.25" customHeight="1" x14ac:dyDescent="0.2">
      <c r="A15" s="13"/>
      <c r="B15" s="13"/>
      <c r="C15" s="13"/>
      <c r="D15" s="13"/>
      <c r="E15" s="95" t="s">
        <v>169</v>
      </c>
      <c r="F15" s="95"/>
      <c r="G15" s="95"/>
      <c r="H15" s="95"/>
      <c r="I15" s="95"/>
      <c r="J15" s="95"/>
      <c r="K15" s="95"/>
      <c r="L15" s="106" t="s">
        <v>201</v>
      </c>
      <c r="M15" s="107"/>
      <c r="N15" s="107"/>
      <c r="O15" s="107"/>
      <c r="P15" s="108"/>
      <c r="Q15" s="49"/>
      <c r="R15" s="49"/>
      <c r="S15" s="49"/>
    </row>
    <row r="16" spans="1:19" ht="53.25" customHeight="1" x14ac:dyDescent="0.15">
      <c r="A16" s="17" t="s">
        <v>204</v>
      </c>
      <c r="B16" s="17" t="s">
        <v>214</v>
      </c>
      <c r="C16" s="15" t="s">
        <v>226</v>
      </c>
      <c r="D16" s="17" t="s">
        <v>225</v>
      </c>
      <c r="E16" s="17" t="s">
        <v>135</v>
      </c>
      <c r="F16" s="17" t="s">
        <v>138</v>
      </c>
      <c r="G16" s="17" t="s">
        <v>152</v>
      </c>
      <c r="H16" s="17" t="s">
        <v>154</v>
      </c>
      <c r="I16" s="17" t="s">
        <v>150</v>
      </c>
      <c r="J16" s="17" t="s">
        <v>156</v>
      </c>
      <c r="K16" s="17" t="s">
        <v>157</v>
      </c>
      <c r="L16" s="17" t="s">
        <v>182</v>
      </c>
      <c r="M16" s="17" t="s">
        <v>240</v>
      </c>
      <c r="N16" s="17" t="s">
        <v>241</v>
      </c>
      <c r="O16" s="17" t="s">
        <v>238</v>
      </c>
      <c r="P16" s="61" t="s">
        <v>158</v>
      </c>
      <c r="Q16" s="61" t="s">
        <v>239</v>
      </c>
      <c r="R16" s="15" t="s">
        <v>170</v>
      </c>
      <c r="S16" s="15" t="s">
        <v>171</v>
      </c>
    </row>
    <row r="17" spans="1:19" ht="24.95" customHeight="1" x14ac:dyDescent="0.15">
      <c r="A17" s="50" t="s">
        <v>205</v>
      </c>
      <c r="B17" s="53" t="s">
        <v>215</v>
      </c>
      <c r="C17" s="51" t="s">
        <v>216</v>
      </c>
      <c r="D17" s="51"/>
      <c r="E17" s="46"/>
      <c r="F17" s="46"/>
      <c r="G17" s="46">
        <v>4</v>
      </c>
      <c r="H17" s="47"/>
      <c r="I17" s="47">
        <v>3</v>
      </c>
      <c r="J17" s="47">
        <v>1</v>
      </c>
      <c r="K17" s="40">
        <f>SUM(E17:J17)</f>
        <v>8</v>
      </c>
      <c r="L17" s="39"/>
      <c r="M17" s="12"/>
      <c r="N17" s="19"/>
      <c r="O17" s="20">
        <f>M17-(M17*N17)</f>
        <v>0</v>
      </c>
      <c r="P17" s="19"/>
      <c r="Q17" s="20">
        <f>O17+(O17*P17)</f>
        <v>0</v>
      </c>
      <c r="R17" s="20">
        <f>K17*O17</f>
        <v>0</v>
      </c>
      <c r="S17" s="20">
        <f>Q17*K17</f>
        <v>0</v>
      </c>
    </row>
    <row r="18" spans="1:19" ht="24.95" customHeight="1" x14ac:dyDescent="0.15">
      <c r="A18" s="50" t="s">
        <v>206</v>
      </c>
      <c r="B18" s="53" t="s">
        <v>221</v>
      </c>
      <c r="C18" s="51" t="s">
        <v>217</v>
      </c>
      <c r="D18" s="51"/>
      <c r="E18" s="46"/>
      <c r="F18" s="46"/>
      <c r="G18" s="46">
        <v>5</v>
      </c>
      <c r="H18" s="47"/>
      <c r="I18" s="47">
        <v>10</v>
      </c>
      <c r="J18" s="47">
        <v>2</v>
      </c>
      <c r="K18" s="40">
        <f t="shared" ref="K18:K31" si="0">SUM(E18:J18)</f>
        <v>17</v>
      </c>
      <c r="L18" s="39"/>
      <c r="M18" s="12"/>
      <c r="N18" s="19"/>
      <c r="O18" s="20">
        <f t="shared" ref="O18:O31" si="1">M18-(M18*N18)</f>
        <v>0</v>
      </c>
      <c r="P18" s="19"/>
      <c r="Q18" s="20">
        <f t="shared" ref="Q18:Q31" si="2">O18+(O18*P18)</f>
        <v>0</v>
      </c>
      <c r="R18" s="20">
        <f t="shared" ref="R18:R31" si="3">K18*O18</f>
        <v>0</v>
      </c>
      <c r="S18" s="20">
        <f t="shared" ref="S18:S31" si="4">Q18*K18</f>
        <v>0</v>
      </c>
    </row>
    <row r="19" spans="1:19" ht="24.95" customHeight="1" x14ac:dyDescent="0.15">
      <c r="A19" s="50" t="s">
        <v>207</v>
      </c>
      <c r="B19" s="53" t="s">
        <v>159</v>
      </c>
      <c r="C19" s="51" t="s">
        <v>218</v>
      </c>
      <c r="D19" s="51"/>
      <c r="E19" s="46"/>
      <c r="F19" s="46"/>
      <c r="G19" s="48"/>
      <c r="H19" s="46"/>
      <c r="I19" s="47">
        <v>20</v>
      </c>
      <c r="J19" s="47"/>
      <c r="K19" s="40">
        <f t="shared" si="0"/>
        <v>20</v>
      </c>
      <c r="L19" s="39"/>
      <c r="M19" s="12"/>
      <c r="N19" s="19"/>
      <c r="O19" s="20">
        <f t="shared" si="1"/>
        <v>0</v>
      </c>
      <c r="P19" s="19"/>
      <c r="Q19" s="20">
        <f t="shared" si="2"/>
        <v>0</v>
      </c>
      <c r="R19" s="20">
        <f t="shared" si="3"/>
        <v>0</v>
      </c>
      <c r="S19" s="20">
        <f t="shared" si="4"/>
        <v>0</v>
      </c>
    </row>
    <row r="20" spans="1:19" ht="40.5" customHeight="1" x14ac:dyDescent="0.15">
      <c r="A20" s="50" t="s">
        <v>208</v>
      </c>
      <c r="B20" s="53" t="s">
        <v>235</v>
      </c>
      <c r="C20" s="51" t="s">
        <v>219</v>
      </c>
      <c r="D20" s="51" t="s">
        <v>227</v>
      </c>
      <c r="E20" s="46">
        <v>5</v>
      </c>
      <c r="F20" s="46">
        <v>1</v>
      </c>
      <c r="G20" s="48"/>
      <c r="H20" s="46">
        <v>7</v>
      </c>
      <c r="I20" s="47">
        <v>7</v>
      </c>
      <c r="J20" s="47">
        <v>1</v>
      </c>
      <c r="K20" s="40">
        <f t="shared" si="0"/>
        <v>21</v>
      </c>
      <c r="L20" s="39"/>
      <c r="M20" s="12"/>
      <c r="N20" s="19"/>
      <c r="O20" s="20">
        <f t="shared" si="1"/>
        <v>0</v>
      </c>
      <c r="P20" s="19"/>
      <c r="Q20" s="20">
        <f t="shared" si="2"/>
        <v>0</v>
      </c>
      <c r="R20" s="20">
        <f t="shared" si="3"/>
        <v>0</v>
      </c>
      <c r="S20" s="20">
        <f t="shared" si="4"/>
        <v>0</v>
      </c>
    </row>
    <row r="21" spans="1:19" ht="25.5" x14ac:dyDescent="0.15">
      <c r="A21" s="50" t="s">
        <v>209</v>
      </c>
      <c r="B21" s="53" t="s">
        <v>235</v>
      </c>
      <c r="C21" s="51" t="s">
        <v>219</v>
      </c>
      <c r="D21" s="51" t="s">
        <v>228</v>
      </c>
      <c r="E21" s="46">
        <v>5</v>
      </c>
      <c r="F21" s="46"/>
      <c r="G21" s="48"/>
      <c r="H21" s="46">
        <v>6</v>
      </c>
      <c r="I21" s="47">
        <v>8</v>
      </c>
      <c r="J21" s="47"/>
      <c r="K21" s="40">
        <f t="shared" si="0"/>
        <v>19</v>
      </c>
      <c r="L21" s="39"/>
      <c r="M21" s="12"/>
      <c r="N21" s="19"/>
      <c r="O21" s="20">
        <f t="shared" si="1"/>
        <v>0</v>
      </c>
      <c r="P21" s="19"/>
      <c r="Q21" s="20">
        <f t="shared" si="2"/>
        <v>0</v>
      </c>
      <c r="R21" s="20">
        <f t="shared" si="3"/>
        <v>0</v>
      </c>
      <c r="S21" s="20">
        <f t="shared" si="4"/>
        <v>0</v>
      </c>
    </row>
    <row r="22" spans="1:19" ht="25.5" x14ac:dyDescent="0.15">
      <c r="A22" s="50" t="s">
        <v>210</v>
      </c>
      <c r="B22" s="53" t="s">
        <v>235</v>
      </c>
      <c r="C22" s="51" t="s">
        <v>220</v>
      </c>
      <c r="D22" s="51" t="s">
        <v>227</v>
      </c>
      <c r="E22" s="46">
        <v>3</v>
      </c>
      <c r="F22" s="46"/>
      <c r="G22" s="48"/>
      <c r="H22" s="46">
        <v>3</v>
      </c>
      <c r="I22" s="47">
        <v>3</v>
      </c>
      <c r="J22" s="47"/>
      <c r="K22" s="40">
        <f t="shared" si="0"/>
        <v>9</v>
      </c>
      <c r="L22" s="39"/>
      <c r="M22" s="12"/>
      <c r="N22" s="19"/>
      <c r="O22" s="20">
        <f t="shared" si="1"/>
        <v>0</v>
      </c>
      <c r="P22" s="19"/>
      <c r="Q22" s="20">
        <f t="shared" si="2"/>
        <v>0</v>
      </c>
      <c r="R22" s="20">
        <f t="shared" si="3"/>
        <v>0</v>
      </c>
      <c r="S22" s="20">
        <f t="shared" si="4"/>
        <v>0</v>
      </c>
    </row>
    <row r="23" spans="1:19" ht="25.5" x14ac:dyDescent="0.15">
      <c r="A23" s="50" t="s">
        <v>211</v>
      </c>
      <c r="B23" s="53" t="s">
        <v>235</v>
      </c>
      <c r="C23" s="51" t="s">
        <v>220</v>
      </c>
      <c r="D23" s="51" t="s">
        <v>228</v>
      </c>
      <c r="E23" s="46">
        <v>2</v>
      </c>
      <c r="F23" s="46"/>
      <c r="G23" s="48"/>
      <c r="H23" s="46">
        <v>2</v>
      </c>
      <c r="I23" s="47">
        <v>2</v>
      </c>
      <c r="J23" s="47"/>
      <c r="K23" s="40">
        <f t="shared" si="0"/>
        <v>6</v>
      </c>
      <c r="L23" s="39"/>
      <c r="M23" s="12"/>
      <c r="N23" s="19"/>
      <c r="O23" s="20">
        <f t="shared" si="1"/>
        <v>0</v>
      </c>
      <c r="P23" s="19"/>
      <c r="Q23" s="20">
        <f t="shared" si="2"/>
        <v>0</v>
      </c>
      <c r="R23" s="20">
        <f t="shared" si="3"/>
        <v>0</v>
      </c>
      <c r="S23" s="20">
        <f t="shared" si="4"/>
        <v>0</v>
      </c>
    </row>
    <row r="24" spans="1:19" ht="25.5" x14ac:dyDescent="0.15">
      <c r="A24" s="50" t="s">
        <v>212</v>
      </c>
      <c r="B24" s="53" t="s">
        <v>236</v>
      </c>
      <c r="C24" s="51" t="s">
        <v>219</v>
      </c>
      <c r="D24" s="51" t="s">
        <v>227</v>
      </c>
      <c r="E24" s="46">
        <v>5</v>
      </c>
      <c r="F24" s="46">
        <v>1</v>
      </c>
      <c r="G24" s="48"/>
      <c r="H24" s="46">
        <v>7</v>
      </c>
      <c r="I24" s="47">
        <v>7</v>
      </c>
      <c r="J24" s="47"/>
      <c r="K24" s="40">
        <f t="shared" si="0"/>
        <v>20</v>
      </c>
      <c r="L24" s="39"/>
      <c r="M24" s="12"/>
      <c r="N24" s="19"/>
      <c r="O24" s="20">
        <f t="shared" si="1"/>
        <v>0</v>
      </c>
      <c r="P24" s="19"/>
      <c r="Q24" s="20">
        <f t="shared" si="2"/>
        <v>0</v>
      </c>
      <c r="R24" s="20">
        <f t="shared" si="3"/>
        <v>0</v>
      </c>
      <c r="S24" s="20">
        <f t="shared" si="4"/>
        <v>0</v>
      </c>
    </row>
    <row r="25" spans="1:19" ht="25.5" x14ac:dyDescent="0.15">
      <c r="A25" s="50" t="s">
        <v>213</v>
      </c>
      <c r="B25" s="53" t="s">
        <v>236</v>
      </c>
      <c r="C25" s="51" t="s">
        <v>219</v>
      </c>
      <c r="D25" s="51" t="s">
        <v>228</v>
      </c>
      <c r="E25" s="46">
        <v>4</v>
      </c>
      <c r="F25" s="46"/>
      <c r="G25" s="48"/>
      <c r="H25" s="46">
        <v>6</v>
      </c>
      <c r="I25" s="47">
        <v>8</v>
      </c>
      <c r="J25" s="47"/>
      <c r="K25" s="40">
        <f t="shared" si="0"/>
        <v>18</v>
      </c>
      <c r="L25" s="39"/>
      <c r="M25" s="12"/>
      <c r="N25" s="19"/>
      <c r="O25" s="20">
        <f t="shared" si="1"/>
        <v>0</v>
      </c>
      <c r="P25" s="19"/>
      <c r="Q25" s="20">
        <f t="shared" si="2"/>
        <v>0</v>
      </c>
      <c r="R25" s="20">
        <f t="shared" si="3"/>
        <v>0</v>
      </c>
      <c r="S25" s="20">
        <f t="shared" si="4"/>
        <v>0</v>
      </c>
    </row>
    <row r="26" spans="1:19" ht="25.5" x14ac:dyDescent="0.15">
      <c r="A26" s="50" t="s">
        <v>229</v>
      </c>
      <c r="B26" s="53" t="s">
        <v>236</v>
      </c>
      <c r="C26" s="51" t="s">
        <v>220</v>
      </c>
      <c r="D26" s="51" t="s">
        <v>227</v>
      </c>
      <c r="E26" s="46">
        <v>3</v>
      </c>
      <c r="F26" s="46"/>
      <c r="G26" s="48"/>
      <c r="H26" s="46">
        <v>3</v>
      </c>
      <c r="I26" s="47">
        <v>3</v>
      </c>
      <c r="J26" s="47"/>
      <c r="K26" s="40">
        <f t="shared" si="0"/>
        <v>9</v>
      </c>
      <c r="L26" s="39"/>
      <c r="M26" s="12"/>
      <c r="N26" s="19"/>
      <c r="O26" s="20">
        <f t="shared" si="1"/>
        <v>0</v>
      </c>
      <c r="P26" s="19"/>
      <c r="Q26" s="20">
        <f t="shared" si="2"/>
        <v>0</v>
      </c>
      <c r="R26" s="20">
        <f t="shared" si="3"/>
        <v>0</v>
      </c>
      <c r="S26" s="20">
        <f t="shared" si="4"/>
        <v>0</v>
      </c>
    </row>
    <row r="27" spans="1:19" ht="25.5" x14ac:dyDescent="0.15">
      <c r="A27" s="50" t="s">
        <v>230</v>
      </c>
      <c r="B27" s="53" t="s">
        <v>236</v>
      </c>
      <c r="C27" s="51" t="s">
        <v>220</v>
      </c>
      <c r="D27" s="51" t="s">
        <v>228</v>
      </c>
      <c r="E27" s="46">
        <v>2</v>
      </c>
      <c r="F27" s="46"/>
      <c r="G27" s="48"/>
      <c r="H27" s="46">
        <v>2</v>
      </c>
      <c r="I27" s="47">
        <v>2</v>
      </c>
      <c r="J27" s="47"/>
      <c r="K27" s="40">
        <f t="shared" si="0"/>
        <v>6</v>
      </c>
      <c r="L27" s="39"/>
      <c r="M27" s="12"/>
      <c r="N27" s="19"/>
      <c r="O27" s="20">
        <f t="shared" si="1"/>
        <v>0</v>
      </c>
      <c r="P27" s="19"/>
      <c r="Q27" s="20">
        <f t="shared" si="2"/>
        <v>0</v>
      </c>
      <c r="R27" s="20">
        <f t="shared" si="3"/>
        <v>0</v>
      </c>
      <c r="S27" s="20">
        <f t="shared" si="4"/>
        <v>0</v>
      </c>
    </row>
    <row r="28" spans="1:19" ht="25.5" x14ac:dyDescent="0.15">
      <c r="A28" s="50" t="s">
        <v>231</v>
      </c>
      <c r="B28" s="53" t="s">
        <v>237</v>
      </c>
      <c r="C28" s="51" t="s">
        <v>219</v>
      </c>
      <c r="D28" s="51" t="s">
        <v>227</v>
      </c>
      <c r="E28" s="46">
        <v>5</v>
      </c>
      <c r="F28" s="46">
        <v>1</v>
      </c>
      <c r="G28" s="48"/>
      <c r="H28" s="46">
        <v>7</v>
      </c>
      <c r="I28" s="47">
        <v>7</v>
      </c>
      <c r="J28" s="47"/>
      <c r="K28" s="40">
        <f t="shared" si="0"/>
        <v>20</v>
      </c>
      <c r="L28" s="39"/>
      <c r="M28" s="12"/>
      <c r="N28" s="19"/>
      <c r="O28" s="20">
        <f t="shared" si="1"/>
        <v>0</v>
      </c>
      <c r="P28" s="19"/>
      <c r="Q28" s="20">
        <f t="shared" si="2"/>
        <v>0</v>
      </c>
      <c r="R28" s="20">
        <f t="shared" si="3"/>
        <v>0</v>
      </c>
      <c r="S28" s="20">
        <f t="shared" si="4"/>
        <v>0</v>
      </c>
    </row>
    <row r="29" spans="1:19" ht="25.5" x14ac:dyDescent="0.15">
      <c r="A29" s="50" t="s">
        <v>232</v>
      </c>
      <c r="B29" s="53" t="s">
        <v>237</v>
      </c>
      <c r="C29" s="51" t="s">
        <v>219</v>
      </c>
      <c r="D29" s="51" t="s">
        <v>228</v>
      </c>
      <c r="E29" s="46">
        <v>4</v>
      </c>
      <c r="F29" s="46"/>
      <c r="G29" s="48"/>
      <c r="H29" s="46">
        <v>6</v>
      </c>
      <c r="I29" s="47">
        <v>8</v>
      </c>
      <c r="J29" s="47"/>
      <c r="K29" s="40">
        <f t="shared" si="0"/>
        <v>18</v>
      </c>
      <c r="L29" s="39"/>
      <c r="M29" s="12"/>
      <c r="N29" s="19"/>
      <c r="O29" s="20">
        <f t="shared" si="1"/>
        <v>0</v>
      </c>
      <c r="P29" s="19"/>
      <c r="Q29" s="20">
        <f t="shared" si="2"/>
        <v>0</v>
      </c>
      <c r="R29" s="20">
        <f t="shared" si="3"/>
        <v>0</v>
      </c>
      <c r="S29" s="20">
        <f t="shared" si="4"/>
        <v>0</v>
      </c>
    </row>
    <row r="30" spans="1:19" ht="25.5" x14ac:dyDescent="0.15">
      <c r="A30" s="50" t="s">
        <v>233</v>
      </c>
      <c r="B30" s="53" t="s">
        <v>237</v>
      </c>
      <c r="C30" s="51" t="s">
        <v>220</v>
      </c>
      <c r="D30" s="51" t="s">
        <v>227</v>
      </c>
      <c r="E30" s="46">
        <v>3</v>
      </c>
      <c r="F30" s="46"/>
      <c r="G30" s="48"/>
      <c r="H30" s="46">
        <v>3</v>
      </c>
      <c r="I30" s="47">
        <v>3</v>
      </c>
      <c r="J30" s="47"/>
      <c r="K30" s="40">
        <f t="shared" si="0"/>
        <v>9</v>
      </c>
      <c r="L30" s="39"/>
      <c r="M30" s="12"/>
      <c r="N30" s="19"/>
      <c r="O30" s="20">
        <f t="shared" si="1"/>
        <v>0</v>
      </c>
      <c r="P30" s="19"/>
      <c r="Q30" s="20">
        <f t="shared" si="2"/>
        <v>0</v>
      </c>
      <c r="R30" s="20">
        <f t="shared" si="3"/>
        <v>0</v>
      </c>
      <c r="S30" s="20">
        <f t="shared" si="4"/>
        <v>0</v>
      </c>
    </row>
    <row r="31" spans="1:19" ht="25.5" x14ac:dyDescent="0.15">
      <c r="A31" s="50" t="s">
        <v>234</v>
      </c>
      <c r="B31" s="53" t="s">
        <v>237</v>
      </c>
      <c r="C31" s="51" t="s">
        <v>220</v>
      </c>
      <c r="D31" s="51" t="s">
        <v>228</v>
      </c>
      <c r="E31" s="46">
        <v>2</v>
      </c>
      <c r="F31" s="46"/>
      <c r="G31" s="48"/>
      <c r="H31" s="46">
        <v>2</v>
      </c>
      <c r="I31" s="47">
        <v>2</v>
      </c>
      <c r="J31" s="47"/>
      <c r="K31" s="40">
        <f t="shared" si="0"/>
        <v>6</v>
      </c>
      <c r="L31" s="39"/>
      <c r="M31" s="12"/>
      <c r="N31" s="19"/>
      <c r="O31" s="20">
        <f t="shared" si="1"/>
        <v>0</v>
      </c>
      <c r="P31" s="19"/>
      <c r="Q31" s="20">
        <f t="shared" si="2"/>
        <v>0</v>
      </c>
      <c r="R31" s="20">
        <f t="shared" si="3"/>
        <v>0</v>
      </c>
      <c r="S31" s="20">
        <f t="shared" si="4"/>
        <v>0</v>
      </c>
    </row>
    <row r="32" spans="1:19" ht="12.75" x14ac:dyDescent="0.2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13"/>
      <c r="P32" s="13"/>
      <c r="Q32" s="45" t="s">
        <v>172</v>
      </c>
      <c r="R32" s="20">
        <f>SUM(R17:R18)</f>
        <v>0</v>
      </c>
      <c r="S32" s="20">
        <f>SUM(S17:S18)</f>
        <v>0</v>
      </c>
    </row>
    <row r="33" spans="1:19" ht="12.75" x14ac:dyDescent="0.2">
      <c r="A33" s="24"/>
      <c r="B33" s="24"/>
      <c r="C33" s="24"/>
      <c r="D33" s="24"/>
      <c r="E33" s="24"/>
      <c r="F33" s="24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</row>
    <row r="34" spans="1:19" ht="30" customHeight="1" x14ac:dyDescent="0.2">
      <c r="A34" s="126" t="s">
        <v>183</v>
      </c>
      <c r="B34" s="109"/>
      <c r="C34" s="60"/>
      <c r="D34" s="62"/>
      <c r="E34" s="62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</row>
    <row r="35" spans="1:19" ht="30" customHeight="1" x14ac:dyDescent="0.2">
      <c r="A35" s="126" t="s">
        <v>184</v>
      </c>
      <c r="B35" s="109"/>
      <c r="C35" s="60"/>
      <c r="D35" s="62"/>
      <c r="E35" s="62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</row>
    <row r="36" spans="1:19" ht="15" customHeight="1" x14ac:dyDescent="0.2">
      <c r="A36" s="43"/>
      <c r="B36" s="52"/>
      <c r="C36" s="34"/>
      <c r="D36" s="34"/>
      <c r="E36" s="26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</row>
    <row r="37" spans="1:19" ht="50.1" customHeight="1" x14ac:dyDescent="0.2">
      <c r="A37" s="109" t="s">
        <v>198</v>
      </c>
      <c r="B37" s="110"/>
      <c r="C37" s="35"/>
      <c r="D37" s="63"/>
      <c r="E37" s="63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</row>
    <row r="38" spans="1:19" ht="50.1" customHeight="1" x14ac:dyDescent="0.2">
      <c r="A38" s="109" t="s">
        <v>199</v>
      </c>
      <c r="B38" s="110"/>
      <c r="C38" s="42"/>
      <c r="D38" s="64"/>
      <c r="E38" s="64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</row>
    <row r="39" spans="1:19" ht="50.1" customHeight="1" x14ac:dyDescent="0.2">
      <c r="A39" s="109" t="s">
        <v>202</v>
      </c>
      <c r="B39" s="110"/>
      <c r="C39" s="41"/>
      <c r="D39" s="65"/>
      <c r="E39" s="65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</row>
  </sheetData>
  <mergeCells count="12">
    <mergeCell ref="L15:P15"/>
    <mergeCell ref="A1:S1"/>
    <mergeCell ref="A2:S2"/>
    <mergeCell ref="A3:S3"/>
    <mergeCell ref="A5:S5"/>
    <mergeCell ref="A4:S4"/>
    <mergeCell ref="E15:K15"/>
    <mergeCell ref="A37:B37"/>
    <mergeCell ref="A38:B38"/>
    <mergeCell ref="A39:B39"/>
    <mergeCell ref="A34:B34"/>
    <mergeCell ref="A35:B35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1-ORTHESE SUR MESURE</vt:lpstr>
      <vt:lpstr>Lot 2-BAS COMPRESSION</vt:lpstr>
      <vt:lpstr>lot3-CHAUSSURES</vt:lpstr>
      <vt:lpstr>'Lot 1-ORTHESE SUR MESURE'!Impression_des_titres</vt:lpstr>
      <vt:lpstr>'Lot 1-ORTHESE SUR MESURE'!Zone_d_impression</vt:lpstr>
      <vt:lpstr>'Lot 2-BAS COMPRESSION'!Zone_d_impression</vt:lpstr>
    </vt:vector>
  </TitlesOfParts>
  <Company>CENTRE HOSPITALIER DE CHOLET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RICHARD SABRINA</cp:lastModifiedBy>
  <cp:lastPrinted>2025-04-11T09:23:28Z</cp:lastPrinted>
  <dcterms:created xsi:type="dcterms:W3CDTF">2019-10-21T11:55:46Z</dcterms:created>
  <dcterms:modified xsi:type="dcterms:W3CDTF">2025-04-23T13:51:15Z</dcterms:modified>
</cp:coreProperties>
</file>