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portail-intranet.franceagrimer.fr/sites/SI_TB/Docs/Marchés Etudes/Marchés 2025-2029/annexes OK/"/>
    </mc:Choice>
  </mc:AlternateContent>
  <bookViews>
    <workbookView xWindow="0" yWindow="0" windowWidth="30720" windowHeight="13665" tabRatio="768"/>
  </bookViews>
  <sheets>
    <sheet name="Présentation" sheetId="12" r:id="rId1"/>
    <sheet name="Chiffrage" sheetId="2" r:id="rId2"/>
    <sheet name="Synthèse commande" sheetId="11" r:id="rId3"/>
    <sheet name="Synthèse facture" sheetId="18" r:id="rId4"/>
    <sheet name="Prix unitaires journaliers" sheetId="17" r:id="rId5"/>
    <sheet name="coefficients projets Agile" sheetId="13" r:id="rId6"/>
    <sheet name="Révisions outil" sheetId="14" r:id="rId7"/>
  </sheets>
  <definedNames>
    <definedName name="_xlnm._FilterDatabase" localSheetId="1" hidden="1">Chiffrage!$B$15:$C$16</definedName>
    <definedName name="_xlnm._FilterDatabase" localSheetId="2" hidden="1">'Synthèse commande'!#REF!</definedName>
    <definedName name="_xlnm._FilterDatabase" localSheetId="3" hidden="1">'Synthèse facture'!#REF!</definedName>
    <definedName name="technologies" localSheetId="3">#REF!</definedName>
    <definedName name="technologies">#REF!</definedName>
    <definedName name="_xlnm.Print_Area" localSheetId="0">Présentation!$A$1:$N$33</definedName>
  </definedNames>
  <calcPr calcId="162913"/>
</workbook>
</file>

<file path=xl/calcChain.xml><?xml version="1.0" encoding="utf-8"?>
<calcChain xmlns="http://schemas.openxmlformats.org/spreadsheetml/2006/main">
  <c r="E17" i="2" l="1"/>
  <c r="E18" i="2"/>
  <c r="E19" i="2"/>
  <c r="E20" i="2"/>
  <c r="E21" i="2"/>
  <c r="E22" i="2"/>
  <c r="E23" i="2"/>
  <c r="E24" i="2"/>
  <c r="E25" i="2"/>
  <c r="E26" i="2"/>
  <c r="E27" i="2"/>
  <c r="E16" i="2" l="1"/>
  <c r="H22" i="13" l="1"/>
  <c r="G36" i="2" s="1"/>
  <c r="D14" i="18" l="1"/>
  <c r="D13" i="18"/>
  <c r="C3" i="18"/>
  <c r="C1" i="18"/>
  <c r="I28" i="2"/>
  <c r="D20" i="18" s="1"/>
  <c r="J18" i="2"/>
  <c r="J19" i="2"/>
  <c r="J20" i="2"/>
  <c r="J21" i="2"/>
  <c r="J22" i="2"/>
  <c r="J23" i="2"/>
  <c r="J24" i="2"/>
  <c r="J25" i="2"/>
  <c r="J26" i="2"/>
  <c r="J27" i="2"/>
  <c r="G17" i="2"/>
  <c r="G18" i="2"/>
  <c r="G19" i="2"/>
  <c r="G20" i="2"/>
  <c r="G21" i="2"/>
  <c r="G22" i="2"/>
  <c r="G23" i="2"/>
  <c r="G24" i="2"/>
  <c r="G25" i="2"/>
  <c r="G26" i="2"/>
  <c r="G27" i="2"/>
  <c r="G16" i="2"/>
  <c r="K45" i="13"/>
  <c r="H50" i="13" s="1"/>
  <c r="G38" i="2" s="1"/>
  <c r="G28" i="2" l="1"/>
  <c r="K31" i="13"/>
  <c r="H36" i="13" s="1"/>
  <c r="G37" i="2" s="1"/>
  <c r="K18" i="13"/>
  <c r="D12" i="11"/>
  <c r="D13" i="11"/>
  <c r="D16" i="18" l="1"/>
  <c r="D14" i="11"/>
  <c r="H16" i="2"/>
  <c r="J16" i="2"/>
  <c r="D2" i="2"/>
  <c r="D3" i="18" s="1"/>
  <c r="C1" i="13" l="1"/>
  <c r="C3" i="11"/>
  <c r="D3" i="11"/>
  <c r="C1" i="11"/>
  <c r="B1" i="2"/>
  <c r="H17" i="2" l="1"/>
  <c r="H18" i="2"/>
  <c r="H19" i="2"/>
  <c r="H20" i="2"/>
  <c r="H21" i="2"/>
  <c r="H22" i="2"/>
  <c r="H23" i="2"/>
  <c r="H24" i="2"/>
  <c r="H25" i="2"/>
  <c r="H26" i="2"/>
  <c r="H27" i="2"/>
  <c r="J17" i="2" l="1"/>
  <c r="J28" i="2" s="1"/>
  <c r="F52" i="2" s="1"/>
  <c r="F53" i="2" s="1"/>
  <c r="H28" i="2"/>
  <c r="F42" i="2" s="1"/>
  <c r="F43" i="2" s="1"/>
  <c r="F45" i="2" s="1"/>
  <c r="F55" i="2" l="1"/>
  <c r="F47" i="2"/>
  <c r="D17" i="18"/>
  <c r="D16" i="11"/>
  <c r="D21" i="18" l="1"/>
  <c r="F57" i="2"/>
  <c r="D22" i="18" s="1"/>
  <c r="D18" i="18"/>
  <c r="D17" i="11"/>
</calcChain>
</file>

<file path=xl/sharedStrings.xml><?xml version="1.0" encoding="utf-8"?>
<sst xmlns="http://schemas.openxmlformats.org/spreadsheetml/2006/main" count="219" uniqueCount="175">
  <si>
    <t>TVA</t>
  </si>
  <si>
    <t>Rappel</t>
  </si>
  <si>
    <t>Montant total (€ H.T.)</t>
  </si>
  <si>
    <t>Montant total (€ TTC)</t>
  </si>
  <si>
    <t>Montant euros H.T.</t>
  </si>
  <si>
    <t>Synthèse</t>
  </si>
  <si>
    <t>Synthèse de la commande</t>
  </si>
  <si>
    <t>Les autres informations sont calculées</t>
  </si>
  <si>
    <t>Rappel :</t>
  </si>
  <si>
    <t>Nom de l'application :</t>
  </si>
  <si>
    <t>V1</t>
  </si>
  <si>
    <t>date</t>
  </si>
  <si>
    <t>Version</t>
  </si>
  <si>
    <t>modification apportée</t>
  </si>
  <si>
    <t>auteur</t>
  </si>
  <si>
    <t>FranceAgriMer</t>
  </si>
  <si>
    <t>Onglet Chiffrage :</t>
  </si>
  <si>
    <t>Cet onglet reprend les principales informations produites à partir de cet outil.</t>
  </si>
  <si>
    <t>UO commandée</t>
  </si>
  <si>
    <t>Date de livraison contractuelle des travaux</t>
  </si>
  <si>
    <t>Description de la commande</t>
  </si>
  <si>
    <t>Date de début contractuelle des travaux</t>
  </si>
  <si>
    <t xml:space="preserve">Initialisation </t>
  </si>
  <si>
    <t>Historique des modifications apportées à l'outil de calcul des coûts pour les projets menés en méthode Agile</t>
  </si>
  <si>
    <t>Outil de calcul du coût  pour les prestations de développement mené en méthode Agile (UO ILOAGILEDEV)</t>
  </si>
  <si>
    <t>Architecte technique</t>
  </si>
  <si>
    <t>Responsable applicatif</t>
  </si>
  <si>
    <t>Testeur</t>
  </si>
  <si>
    <t>Consultant</t>
  </si>
  <si>
    <t>Confirmé</t>
  </si>
  <si>
    <t>Sénior</t>
  </si>
  <si>
    <t>Junior</t>
  </si>
  <si>
    <t>Coach Agile</t>
  </si>
  <si>
    <t>Developpeur FullStack</t>
  </si>
  <si>
    <t>UX Designer</t>
  </si>
  <si>
    <t>Leader technique</t>
  </si>
  <si>
    <t>Geomaticien</t>
  </si>
  <si>
    <t>Proxy PO</t>
  </si>
  <si>
    <t>Scrum master</t>
  </si>
  <si>
    <t>Prix unitaires journaliers des profils mobilisables pour les projets Agile</t>
  </si>
  <si>
    <t>Il doit être paramétré à partir des valeurs définies par le titulaire dans l'annexe financière à l'acte d'engagement (dans les cellules vertes des onglets concernés) .  Le prix unitaire journalier pour chaque profil doit être actualisé à chaque date anniversaire du marché en appliquant la règle définie dans le CCAP et le coefficient de productivité. Ce prix actualisé par profil  est ensuite renseigné dans l'onglet prix_unitaire_journalier et une nouvelle version de cet outil doit être proposé à cette occasion par le titulaire (compléter l'onglet révisions outil).</t>
  </si>
  <si>
    <t>Fiche de chiffrage Projets Agile</t>
  </si>
  <si>
    <t>Détail de la composition de l'équipe Agile</t>
  </si>
  <si>
    <t>Profil</t>
  </si>
  <si>
    <t>Expérience</t>
  </si>
  <si>
    <t xml:space="preserve">Prix unitaire journalier (€ HT) </t>
  </si>
  <si>
    <t>Identification du membre de l'équipe Agile 
(Prénom Nom)</t>
  </si>
  <si>
    <t>Jean MARTIN</t>
  </si>
  <si>
    <t>Prix unitaire journalier
 (€ HT)</t>
  </si>
  <si>
    <r>
      <t xml:space="preserve">Les informations en jaune doivent être renseignées. </t>
    </r>
    <r>
      <rPr>
        <i/>
        <sz val="10"/>
        <rFont val="Arial"/>
        <family val="2"/>
      </rPr>
      <t>Des valeurs exemple sont indiquées en italique.</t>
    </r>
  </si>
  <si>
    <r>
      <t xml:space="preserve">Taux de participation au projet </t>
    </r>
    <r>
      <rPr>
        <vertAlign val="superscript"/>
        <sz val="10"/>
        <rFont val="Arial"/>
        <family val="2"/>
      </rPr>
      <t>(1)</t>
    </r>
    <r>
      <rPr>
        <sz val="10"/>
        <rFont val="Arial"/>
        <family val="2"/>
      </rPr>
      <t xml:space="preserve"> (%)</t>
    </r>
  </si>
  <si>
    <t xml:space="preserve">Caractéristiques des itérations </t>
  </si>
  <si>
    <t>Coefficient de prédictibilité</t>
  </si>
  <si>
    <t>Coefficient de valeur métier</t>
  </si>
  <si>
    <t>c1</t>
  </si>
  <si>
    <t>Jean DUPOND</t>
  </si>
  <si>
    <t>b1</t>
  </si>
  <si>
    <t>b2</t>
  </si>
  <si>
    <t>c2</t>
  </si>
  <si>
    <t>c3</t>
  </si>
  <si>
    <t>d2= d1*c1*c2*c3</t>
  </si>
  <si>
    <t>Coefficients agile applicables</t>
  </si>
  <si>
    <t>ILOAGILEDEV</t>
  </si>
  <si>
    <t xml:space="preserve">Nombre d'itérations commandées </t>
  </si>
  <si>
    <t>durée des itérations (en jours ouvrés)</t>
  </si>
  <si>
    <t>a1</t>
  </si>
  <si>
    <t>a2</t>
  </si>
  <si>
    <t>b3</t>
  </si>
  <si>
    <t>(1) : les profils en charge de la réalisation sont affectés au projet à 100% sauf exception validée par FranceAgriMer.
 Les participations partielles seront le cas échéant utilisées pour les besoins ponctuels de profils d'expertise.</t>
  </si>
  <si>
    <t>Applicabilité des coefficients agiles</t>
  </si>
  <si>
    <t>[90%-110%]</t>
  </si>
  <si>
    <t>&lt; 90%</t>
  </si>
  <si>
    <t>&gt; 110%</t>
  </si>
  <si>
    <t>P.Ref</t>
  </si>
  <si>
    <t>P</t>
  </si>
  <si>
    <t>P/P.Ref</t>
  </si>
  <si>
    <t>Résultat (P/P.Ref)</t>
  </si>
  <si>
    <t>M.Ref</t>
  </si>
  <si>
    <t>M/M.Ref</t>
  </si>
  <si>
    <t>Se rapporter à l'onglet Coefficients projets Agile</t>
  </si>
  <si>
    <t>Pour chaque chiffrage demandé au titulaire, le titulaire fournit le fichier Excel méthode coût agile complété avec les informations demandées. 
FranceAgriMer pourra exiger au titulaire des précisions/justifications des choix réalisés avant de statuer sur la commande de la prestation.</t>
  </si>
  <si>
    <t>La composition précise de l'équipe agile doit être indiquée par le Titulaire dans le tableau prévu à cet effet. 
Les profils en charge de la réalisation sont affectés au projet à 100% sauf exception validée par FranceAgriMer. Le Titulaire fournit sur demande les justificatifs sur les profils prévus pour l'équipe. 
Les participations partielles seront le cas échéant utilisées pour les besoins ponctuels de profils d'expertise technique (architecte, consultant) ou méthodologique (scrum master,coach agile)</t>
  </si>
  <si>
    <t>Identification des sprints commandés</t>
  </si>
  <si>
    <t xml:space="preserve">Sprint n° </t>
  </si>
  <si>
    <t xml:space="preserve">Autres précisions : </t>
  </si>
  <si>
    <t xml:space="preserve">Date fin de réalisation </t>
  </si>
  <si>
    <t xml:space="preserve">Date de démarrage </t>
  </si>
  <si>
    <t xml:space="preserve">Le nom de l'application ou du projet, ainsi qu'une description de la prestation  faisant l'objet de ce chiffrage doit être complété par le titulaire.
Le Titulaire précise l'identification des itérations (sprints) commandées, ainsi que leur dates prévisionnelles de réalisation.  </t>
  </si>
  <si>
    <t>Le titulaire indique les coefficients agile dont l'application a été  retenue pour le projet (valeur à "oui"). Les valeurs des coefficients sont repris de l'onglet Coefficients projets Agile.</t>
  </si>
  <si>
    <t>Onglet Coefficient projets Agile</t>
  </si>
  <si>
    <t>Total commande</t>
  </si>
  <si>
    <t xml:space="preserve">Charge prévisionnelles sur le total des itérations (j/h) </t>
  </si>
  <si>
    <t xml:space="preserve">Charge réelles constatées sur le total des itérations (j/h) </t>
  </si>
  <si>
    <t>b4</t>
  </si>
  <si>
    <t>(2) : les charges réelles constatées sont établies à l'issue de la réalisation, en appui de la facturation</t>
  </si>
  <si>
    <t>Charge prévisionnelle totale de l'équipe Agile (en j/h)</t>
  </si>
  <si>
    <t>Total facturation (établi à l'issue de la période de réalisation)</t>
  </si>
  <si>
    <t xml:space="preserve">Coût prévisionnel sur le total des itérations (€ hT) </t>
  </si>
  <si>
    <t>Coût réel constaté sur le total des itérations (€ HT)</t>
  </si>
  <si>
    <t>d1 = b2</t>
  </si>
  <si>
    <t>d1 = b4</t>
  </si>
  <si>
    <t>Coût de l'ensemble des itérations pondéré  des coefs. Agile  (€ HT)</t>
  </si>
  <si>
    <t>Coût brut de l'ensemble des itérations  (€ HT)</t>
  </si>
  <si>
    <t>Coût pondéré des coefs. Agile sur le total des itérations (€ HT)</t>
  </si>
  <si>
    <t>Montant total commande (€ H.T.)</t>
  </si>
  <si>
    <t>Montant total commande (€ TTC)</t>
  </si>
  <si>
    <t>Montant total facture (€ H.T.)</t>
  </si>
  <si>
    <t>Montant total facture (€ TTC)</t>
  </si>
  <si>
    <t>Synthèse facture de la commande</t>
  </si>
  <si>
    <t>Référence de la commande</t>
  </si>
  <si>
    <t>Montant prévisionnel total (€ H.T.)</t>
  </si>
  <si>
    <t>Montant prévisionnel total (€ TTC)</t>
  </si>
  <si>
    <t>Charges réelles constatées  (en j/h)</t>
  </si>
  <si>
    <t>Charge prévisionnelle  (en j/h)</t>
  </si>
  <si>
    <t>Montant réel constaté total (€ H.T.)</t>
  </si>
  <si>
    <t>Montant réel constaté total (€ T.T.C)</t>
  </si>
  <si>
    <t>Synthèse facturation</t>
  </si>
  <si>
    <t>Onglet synthèse commande :</t>
  </si>
  <si>
    <t>Onglet synthèse facturation :</t>
  </si>
  <si>
    <t>(A l'issue de la réalisation)</t>
  </si>
  <si>
    <t xml:space="preserve">La charge de l'équipe, exprimée en jour-homme, correspond à une charge prévisionnelle, qui ne tient pas compte des congés, absences, ou mouvements  de l'équipe. 
Le Titulaire établit à l'issue des travaux pour chaque commande un relevé des réalisations en complétant les colonnes prévues à cet effet dans le tableau de composition de l'équipe. Et joint à sa facturation la synthèse prévue à cet effet en ajustant en conséquence le montant facturé. </t>
  </si>
  <si>
    <t xml:space="preserve">Cet onglet permet au Titulaire d'établir à l'issue de la réalisation une synthèse de la facturation, une fois les colonnes du tableau de composition de l'équipe agile de l'onglet chiffrage complété des charges réelles constatées. </t>
  </si>
  <si>
    <t>Coefficient de remise sur volume d'activité. Il s'applique au 1er BDC dont le montant cumulé aux montants des bons de commande précédant a franchi le seuil de l'une des tranches du tableau ci-aprés. Ce cumul est remis à zéro à chaque date anniversaire de l'accord cadre.</t>
  </si>
  <si>
    <t>Montant de commande cumulé sur l'année</t>
  </si>
  <si>
    <t>Coefficient de remise sur volume d'activité</t>
  </si>
  <si>
    <t>&gt;= 500 000 € TTC et &lt; 800 000 € TTC</t>
  </si>
  <si>
    <t>&gt;= 800 000 € TTC et &lt; 1 200 000 € TTC</t>
  </si>
  <si>
    <t>&gt;= 1 200 000 € TTC et &lt; 1 500 000 € TTC</t>
  </si>
  <si>
    <t>&gt;= 1 500 000 € TTC</t>
  </si>
  <si>
    <t>Coefficient appliqué au bon de commande</t>
  </si>
  <si>
    <t>A saisir par le prestataire sur la base du bon de commande reçu</t>
  </si>
  <si>
    <t>&lt;== Au montant total réel (b4) s'applique le coefficient de remise d'activité</t>
  </si>
  <si>
    <t xml:space="preserve">  </t>
  </si>
  <si>
    <t xml:space="preserve">Durée de l'itération (sprint), exprimée en jours ouvrés (durée standard : 15 jours ouvrés) </t>
  </si>
  <si>
    <t>Nombre d'itérations (sprints), commandées (nombre standard 2)</t>
  </si>
  <si>
    <t>Coefficient de productivité</t>
  </si>
  <si>
    <t xml:space="preserve">La durée de l'itération et le nombre d'itérations par commande sont établis sur des valeurs standard de 15 jours ouvrés (3 semaines calendaires) et 2 sprints. La modification de ces valeurs est soumise à l'accord de FranceAgriMer après justification par le titulaire de sa proposition de modification.  </t>
  </si>
  <si>
    <t>Mesure considérée pour la commande des sprints n+1 à n+2 (établie sur sprint n-2 à n-1)</t>
  </si>
  <si>
    <t>Résultat (P/P/Ref)</t>
  </si>
  <si>
    <t>&lt; 60%</t>
  </si>
  <si>
    <t>Mesure de la productivité considérée pour la commande des sprints n+1 à n+2 (établie sur sprint n-2 à n-1)</t>
  </si>
  <si>
    <t>Le coefficient mesure le ratio (nombre de points réalisés (validés) / nombre de points planifiés à l'itération) sur la périodes des 2 sprints précédent vis-à-vis de la mesure de référence du projet</t>
  </si>
  <si>
    <t>Mesure de la prédictibilité considérée pour la commande des sprints n+1 à n+2 (établie sur sprint n-2 à n-1)</t>
  </si>
  <si>
    <t>Le coefficient mesure le nombre de points réalisés (validés) par rapport au temps passé en développement par itération sur la périodes des 2 sprints précédents vis-à-vis de la mesure de référence du projet</t>
  </si>
  <si>
    <t>Analyste-concepteur décisionnel</t>
  </si>
  <si>
    <t>Data Architect</t>
  </si>
  <si>
    <t>Data Engineer</t>
  </si>
  <si>
    <t>Data quality manager</t>
  </si>
  <si>
    <t>Data analyst</t>
  </si>
  <si>
    <t>Machine learning engineer</t>
  </si>
  <si>
    <t>Business analyst</t>
  </si>
  <si>
    <t>Marchés de prestation SI-Etudes 2025-2029</t>
  </si>
  <si>
    <t>Cet outil permet d'appliquer la méthode de calcul des coûts pour les projets menés en méthode Agile,  décrite au chapitre 14 du CCTP du marché Etudes.
Cet outil est uniquement utilisable pour le calcul des coûts de l'UO ILOAGILEDEV.</t>
  </si>
  <si>
    <t>Les informations en vert sont à compléter des valeurs indiquées dans de la grille financière complétée par le  prestataire pour le marché</t>
  </si>
  <si>
    <t>Les informations en vert sont issues de la grille financière complétée par le  prestataire pour le marché</t>
  </si>
  <si>
    <t>M</t>
  </si>
  <si>
    <t>Pro.Ref</t>
  </si>
  <si>
    <t>Pro</t>
  </si>
  <si>
    <t>Pro/Pro.Ref</t>
  </si>
  <si>
    <t>Coeff. Facture</t>
  </si>
  <si>
    <t>oui</t>
  </si>
  <si>
    <t>Coeff commande</t>
  </si>
  <si>
    <t>Pour la commande des sprints (n) à (n+1), Le Titulaire complète les valeurs de référence des indicateurs, établies sur les sprints n°1 à 8, ainsi que les valeurs mesurées sur la période précédente  : sprint (n-2) à (n-1). 
Ainsi, les premiers coefficients sont calculés pour les sprints n°9 à n°10, et sont appliqués sur le calcul des coûts de la commande des sprints n°11 à n°12.
les valeurs de référence des indicateurs sont actualisées tous les 8 sprints.</t>
  </si>
  <si>
    <t>Les coefficients agiles de référence du projet sont établis sur une période de calibrage allant du sprint n°1 au sprint n°8 inclus.</t>
  </si>
  <si>
    <t xml:space="preserve">Les coefficients agiles sont ensuite mesurés sur les sprints n°9 et n°10 </t>
  </si>
  <si>
    <t xml:space="preserve">L'utilisation des coefficients intervient donc à partir de la commande du sprint 11 à 12, en utilisant les mesures sur la période des sprints 9 à 10. </t>
  </si>
  <si>
    <t xml:space="preserve">n°S début </t>
  </si>
  <si>
    <t xml:space="preserve">n°S fin </t>
  </si>
  <si>
    <t xml:space="preserve">Mesure de référence du projet établie sur les sprints :
</t>
  </si>
  <si>
    <t>Mesure de référence du projet (établie sur sprint n°1 à 8)</t>
  </si>
  <si>
    <t>Le coefficient mesure le gain de valeur métier sur la période des 2 sprints précédent vis-à-vis de la mesure de référence du projet. La modalité de mesure (par US, Epic) est établie par l'équipe agile</t>
  </si>
  <si>
    <t>&lt; 500 000 € TTC</t>
  </si>
  <si>
    <t>Productivité obtenue pour les Sprints du BDC précédent :</t>
  </si>
  <si>
    <t>Prédictibilité obtenue pour les Sprints du BDC précédent :</t>
  </si>
  <si>
    <t>Valeur métier obtenue pour les Sprints du BDC précédent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</si>
</sst>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F800]dddd\,\ mmmm\ dd\,\ yyyy"/>
    <numFmt numFmtId="165" formatCode="#,##0.00\ &quot;€&quot;"/>
    <numFmt numFmtId="166" formatCode="0.0%"/>
    <numFmt numFmtId="167" formatCode="0.0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b/>
      <sz val="10"/>
      <name val="Arial"/>
      <family val="2"/>
    </font>
    <font>
      <sz val="8"/>
      <name val="Arial"/>
      <family val="2"/>
    </font>
    <font>
      <sz val="10"/>
      <name val="Arial"/>
      <family val="2"/>
    </font>
    <font>
      <b/>
      <sz val="11"/>
      <name val="Arial"/>
      <family val="2"/>
    </font>
    <font>
      <sz val="11"/>
      <name val="Arial"/>
      <family val="2"/>
    </font>
    <font>
      <sz val="11"/>
      <name val="Arial"/>
      <family val="2"/>
    </font>
    <font>
      <sz val="11"/>
      <color indexed="8"/>
      <name val="Tahoma"/>
      <family val="2"/>
    </font>
    <font>
      <b/>
      <sz val="11"/>
      <name val="Arial"/>
      <family val="2"/>
    </font>
    <font>
      <sz val="8"/>
      <name val="Arial"/>
      <family val="2"/>
    </font>
    <font>
      <sz val="10"/>
      <name val="Times New Roman"/>
      <family val="1"/>
    </font>
    <font>
      <sz val="10"/>
      <color indexed="8"/>
      <name val="Tahoma"/>
      <family val="2"/>
    </font>
    <font>
      <b/>
      <sz val="10"/>
      <color indexed="8"/>
      <name val="Tahoma"/>
      <family val="2"/>
    </font>
    <font>
      <u/>
      <sz val="10"/>
      <name val="Arial"/>
      <family val="2"/>
    </font>
    <font>
      <sz val="10"/>
      <name val="Arial"/>
      <family val="2"/>
    </font>
    <font>
      <sz val="10"/>
      <name val="Arial"/>
      <family val="2"/>
    </font>
    <font>
      <sz val="10"/>
      <color indexed="8"/>
      <name val="Arial"/>
      <family val="2"/>
    </font>
    <font>
      <sz val="11"/>
      <color indexed="8"/>
      <name val="Calibri"/>
      <family val="2"/>
    </font>
    <font>
      <i/>
      <sz val="10"/>
      <name val="Arial"/>
      <family val="2"/>
    </font>
    <font>
      <vertAlign val="superscript"/>
      <sz val="10"/>
      <name val="Arial"/>
      <family val="2"/>
    </font>
    <font>
      <i/>
      <sz val="10"/>
      <color indexed="8"/>
      <name val="Tahoma"/>
      <family val="2"/>
    </font>
    <font>
      <u/>
      <sz val="11"/>
      <name val="Arial"/>
      <family val="2"/>
    </font>
    <font>
      <sz val="11"/>
      <color rgb="FFFF0000"/>
      <name val="Calibri"/>
      <family val="2"/>
      <scheme val="minor"/>
    </font>
    <font>
      <sz val="10"/>
      <color theme="1"/>
      <name val="Tahoma"/>
      <family val="2"/>
    </font>
    <font>
      <sz val="8"/>
      <color rgb="FF0070C0"/>
      <name val="Arial"/>
      <family val="2"/>
    </font>
  </fonts>
  <fills count="10">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92D050"/>
        <bgColor indexed="64"/>
      </patternFill>
    </fill>
    <fill>
      <patternFill patternType="solid">
        <fgColor theme="8"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theme="6" tint="-0.24994659260841701"/>
      </left>
      <right/>
      <top/>
      <bottom/>
      <diagonal/>
    </border>
    <border>
      <left style="thin">
        <color theme="6"/>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61">
    <xf numFmtId="0" fontId="0" fillId="0" borderId="0"/>
    <xf numFmtId="44" fontId="5" fillId="0" borderId="0" applyFont="0" applyFill="0" applyBorder="0" applyAlignment="0" applyProtection="0"/>
    <xf numFmtId="44" fontId="21" fillId="0" borderId="0" applyFont="0" applyFill="0" applyBorder="0" applyAlignment="0" applyProtection="0"/>
    <xf numFmtId="44" fontId="6" fillId="0" borderId="0" applyFont="0" applyFill="0" applyBorder="0" applyAlignment="0" applyProtection="0"/>
    <xf numFmtId="44" fontId="22"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21" fillId="0" borderId="0" applyFont="0" applyFill="0" applyBorder="0" applyAlignment="0" applyProtection="0"/>
    <xf numFmtId="44" fontId="6" fillId="0" borderId="0" applyFont="0" applyFill="0" applyBorder="0" applyAlignment="0" applyProtection="0"/>
    <xf numFmtId="44" fontId="22" fillId="0" borderId="0" applyFont="0" applyFill="0" applyBorder="0" applyAlignment="0" applyProtection="0"/>
    <xf numFmtId="9" fontId="5" fillId="0" borderId="0" applyFont="0" applyFill="0" applyBorder="0" applyAlignment="0" applyProtection="0"/>
    <xf numFmtId="9" fontId="21" fillId="0" borderId="0" applyFont="0" applyFill="0" applyBorder="0" applyAlignment="0" applyProtection="0"/>
    <xf numFmtId="9" fontId="6" fillId="0" borderId="0" applyFont="0" applyFill="0" applyBorder="0" applyAlignment="0" applyProtection="0"/>
    <xf numFmtId="9" fontId="22" fillId="0" borderId="0" applyFont="0" applyFill="0" applyBorder="0" applyAlignment="0" applyProtection="0"/>
    <xf numFmtId="0" fontId="4" fillId="0" borderId="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4" fillId="0" borderId="0"/>
    <xf numFmtId="0" fontId="3" fillId="0" borderId="0"/>
    <xf numFmtId="9" fontId="3"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 fillId="0" borderId="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37">
    <xf numFmtId="0" fontId="0" fillId="0" borderId="0" xfId="0"/>
    <xf numFmtId="0" fontId="6" fillId="0" borderId="0" xfId="0" applyFont="1"/>
    <xf numFmtId="0" fontId="8" fillId="0" borderId="0" xfId="0" applyFont="1" applyAlignment="1">
      <alignment vertical="center"/>
    </xf>
    <xf numFmtId="0" fontId="8" fillId="0" borderId="0" xfId="0" applyFont="1" applyFill="1" applyBorder="1"/>
    <xf numFmtId="4" fontId="8" fillId="0" borderId="0" xfId="0" applyNumberFormat="1" applyFont="1" applyFill="1" applyBorder="1" applyAlignment="1">
      <alignment horizontal="right"/>
    </xf>
    <xf numFmtId="0" fontId="11" fillId="0" borderId="0" xfId="0" applyFont="1" applyAlignment="1">
      <alignment vertical="center"/>
    </xf>
    <xf numFmtId="0" fontId="0" fillId="0" borderId="1" xfId="0" applyBorder="1" applyAlignment="1">
      <alignment horizontal="center"/>
    </xf>
    <xf numFmtId="0" fontId="12" fillId="0" borderId="0" xfId="0" applyFont="1" applyAlignment="1">
      <alignment vertical="center"/>
    </xf>
    <xf numFmtId="0" fontId="18" fillId="0" borderId="0" xfId="0" applyFont="1" applyAlignment="1">
      <alignment vertical="center" wrapText="1"/>
    </xf>
    <xf numFmtId="0" fontId="0" fillId="0" borderId="0" xfId="0" applyAlignment="1">
      <alignment horizontal="center"/>
    </xf>
    <xf numFmtId="0" fontId="8" fillId="0" borderId="0" xfId="0" applyFont="1" applyFill="1" applyAlignment="1">
      <alignment horizontal="center"/>
    </xf>
    <xf numFmtId="0" fontId="8" fillId="0" borderId="0" xfId="0" applyFont="1"/>
    <xf numFmtId="17" fontId="6" fillId="0" borderId="1" xfId="0" applyNumberFormat="1" applyFont="1" applyBorder="1"/>
    <xf numFmtId="0" fontId="0" fillId="0" borderId="1" xfId="0" applyBorder="1"/>
    <xf numFmtId="0" fontId="8" fillId="0" borderId="1" xfId="0" applyFont="1" applyBorder="1" applyAlignment="1">
      <alignment horizontal="center"/>
    </xf>
    <xf numFmtId="0" fontId="6" fillId="0" borderId="1" xfId="0" applyFont="1" applyBorder="1" applyAlignment="1">
      <alignment horizontal="center"/>
    </xf>
    <xf numFmtId="0" fontId="6" fillId="0" borderId="0" xfId="0" applyFont="1" applyFill="1" applyAlignment="1">
      <alignment horizontal="left" wrapText="1"/>
    </xf>
    <xf numFmtId="0" fontId="20" fillId="0" borderId="0" xfId="0" applyFont="1" applyFill="1"/>
    <xf numFmtId="0" fontId="20" fillId="0" borderId="0" xfId="0" applyFont="1"/>
    <xf numFmtId="14" fontId="0" fillId="0" borderId="1" xfId="0" applyNumberFormat="1" applyBorder="1"/>
    <xf numFmtId="0" fontId="11" fillId="4" borderId="3" xfId="0" applyFont="1" applyFill="1" applyBorder="1" applyAlignment="1" applyProtection="1">
      <protection locked="0"/>
    </xf>
    <xf numFmtId="164" fontId="12" fillId="4" borderId="1" xfId="0" applyNumberFormat="1" applyFont="1" applyFill="1" applyBorder="1" applyAlignment="1" applyProtection="1">
      <alignment horizontal="center"/>
      <protection locked="0"/>
    </xf>
    <xf numFmtId="0" fontId="13" fillId="0" borderId="0" xfId="0" applyFont="1" applyProtection="1"/>
    <xf numFmtId="0" fontId="15" fillId="0" borderId="0" xfId="0" applyFont="1" applyAlignment="1" applyProtection="1">
      <alignment vertical="center"/>
    </xf>
    <xf numFmtId="0" fontId="13" fillId="0" borderId="0" xfId="0" applyFont="1" applyAlignment="1" applyProtection="1">
      <alignment vertical="center"/>
    </xf>
    <xf numFmtId="0" fontId="12" fillId="0" borderId="0" xfId="0" applyNumberFormat="1" applyFont="1" applyAlignment="1" applyProtection="1">
      <alignment horizontal="right"/>
    </xf>
    <xf numFmtId="0" fontId="11" fillId="0" borderId="0" xfId="0" applyFont="1" applyAlignment="1" applyProtection="1">
      <alignment vertical="center"/>
    </xf>
    <xf numFmtId="0" fontId="11" fillId="0" borderId="0" xfId="0" applyFont="1" applyAlignment="1" applyProtection="1">
      <alignment horizontal="right" vertical="center"/>
    </xf>
    <xf numFmtId="0" fontId="13" fillId="0" borderId="0" xfId="0" applyFont="1" applyAlignment="1" applyProtection="1">
      <alignment horizontal="center"/>
    </xf>
    <xf numFmtId="0" fontId="12" fillId="0" borderId="0" xfId="0" applyFont="1" applyProtection="1"/>
    <xf numFmtId="44" fontId="12" fillId="0" borderId="1" xfId="5" applyFont="1" applyFill="1" applyBorder="1" applyAlignment="1" applyProtection="1">
      <alignment horizontal="right"/>
    </xf>
    <xf numFmtId="0" fontId="5" fillId="0" borderId="0" xfId="0" applyFont="1"/>
    <xf numFmtId="0" fontId="5" fillId="0" borderId="0" xfId="0" applyFont="1" applyAlignment="1">
      <alignment horizontal="center"/>
    </xf>
    <xf numFmtId="0" fontId="5" fillId="2" borderId="0" xfId="0" applyFont="1" applyFill="1" applyBorder="1" applyAlignment="1">
      <alignment horizontal="left"/>
    </xf>
    <xf numFmtId="0" fontId="5" fillId="0" borderId="0" xfId="0" applyFont="1" applyFill="1" applyBorder="1"/>
    <xf numFmtId="9" fontId="5" fillId="0" borderId="0" xfId="13" applyNumberFormat="1" applyFont="1" applyFill="1" applyBorder="1" applyAlignment="1">
      <alignment horizontal="right"/>
    </xf>
    <xf numFmtId="0" fontId="5" fillId="0" borderId="0" xfId="0" applyFont="1" applyBorder="1" applyAlignment="1">
      <alignment horizontal="center"/>
    </xf>
    <xf numFmtId="0" fontId="5" fillId="0" borderId="1" xfId="0" applyFont="1" applyFill="1" applyBorder="1" applyAlignment="1">
      <alignment horizontal="center" vertical="center" wrapText="1"/>
    </xf>
    <xf numFmtId="0" fontId="8" fillId="0" borderId="0" xfId="0" applyNumberFormat="1" applyFont="1" applyAlignment="1">
      <alignment horizontal="right"/>
    </xf>
    <xf numFmtId="0" fontId="5" fillId="0" borderId="0" xfId="0" applyFont="1" applyFill="1"/>
    <xf numFmtId="0" fontId="5" fillId="0" borderId="0" xfId="0" applyFont="1" applyFill="1" applyAlignment="1">
      <alignment horizontal="center"/>
    </xf>
    <xf numFmtId="0" fontId="5" fillId="4" borderId="4" xfId="0" applyFont="1" applyFill="1" applyBorder="1" applyAlignment="1" applyProtection="1">
      <alignment horizontal="center"/>
      <protection locked="0"/>
    </xf>
    <xf numFmtId="44" fontId="5" fillId="0" borderId="0" xfId="0" applyNumberFormat="1" applyFont="1"/>
    <xf numFmtId="2" fontId="5" fillId="0" borderId="0" xfId="0" applyNumberFormat="1" applyFont="1"/>
    <xf numFmtId="4" fontId="13" fillId="0" borderId="0" xfId="0" applyNumberFormat="1" applyFont="1" applyProtection="1"/>
    <xf numFmtId="0" fontId="6" fillId="0" borderId="0" xfId="0" applyFont="1" applyFill="1" applyAlignment="1">
      <alignment horizontal="left"/>
    </xf>
    <xf numFmtId="0" fontId="5" fillId="0" borderId="1" xfId="0" applyFont="1" applyBorder="1"/>
    <xf numFmtId="0" fontId="14" fillId="0" borderId="0" xfId="17" applyFont="1" applyAlignment="1">
      <alignment horizontal="left" vertical="center" wrapText="1"/>
    </xf>
    <xf numFmtId="0" fontId="24" fillId="0" borderId="0" xfId="17" applyFont="1"/>
    <xf numFmtId="0" fontId="4" fillId="0" borderId="0" xfId="17" applyAlignment="1">
      <alignment horizontal="center"/>
    </xf>
    <xf numFmtId="0" fontId="4" fillId="0" borderId="0" xfId="17"/>
    <xf numFmtId="0" fontId="4" fillId="0" borderId="1" xfId="17" applyBorder="1" applyAlignment="1">
      <alignment horizontal="center"/>
    </xf>
    <xf numFmtId="0" fontId="0" fillId="0" borderId="0" xfId="0"/>
    <xf numFmtId="0" fontId="5" fillId="0" borderId="0" xfId="0" applyFont="1"/>
    <xf numFmtId="0" fontId="8" fillId="0" borderId="0" xfId="0" applyFont="1" applyFill="1" applyBorder="1"/>
    <xf numFmtId="0" fontId="12" fillId="0" borderId="0" xfId="0" applyFont="1"/>
    <xf numFmtId="0" fontId="0" fillId="0" borderId="1" xfId="0" applyBorder="1" applyAlignment="1">
      <alignment horizontal="center"/>
    </xf>
    <xf numFmtId="0" fontId="17" fillId="0" borderId="0" xfId="0" applyFont="1" applyAlignment="1">
      <alignment wrapText="1"/>
    </xf>
    <xf numFmtId="0" fontId="18" fillId="0" borderId="0" xfId="0" applyFont="1" applyBorder="1" applyAlignment="1">
      <alignment horizontal="left" vertical="center" wrapText="1"/>
    </xf>
    <xf numFmtId="0" fontId="18" fillId="0" borderId="0" xfId="0" applyFont="1" applyAlignment="1">
      <alignment vertical="center" wrapText="1"/>
    </xf>
    <xf numFmtId="0" fontId="5" fillId="0" borderId="0" xfId="0" applyFont="1" applyFill="1"/>
    <xf numFmtId="0" fontId="5" fillId="0" borderId="1" xfId="0" applyFont="1" applyBorder="1" applyAlignment="1">
      <alignment horizontal="center"/>
    </xf>
    <xf numFmtId="0" fontId="5" fillId="0" borderId="0" xfId="0" applyFont="1" applyFill="1" applyAlignment="1">
      <alignment horizontal="left" wrapText="1"/>
    </xf>
    <xf numFmtId="164" fontId="12" fillId="4" borderId="1" xfId="0" applyNumberFormat="1" applyFont="1" applyFill="1" applyBorder="1" applyAlignment="1" applyProtection="1">
      <alignment horizontal="center"/>
      <protection locked="0"/>
    </xf>
    <xf numFmtId="0" fontId="12" fillId="0" borderId="1" xfId="0" applyFont="1" applyBorder="1" applyAlignment="1" applyProtection="1">
      <alignment horizontal="center"/>
    </xf>
    <xf numFmtId="4" fontId="12" fillId="0" borderId="1" xfId="0" applyNumberFormat="1" applyFont="1" applyFill="1" applyBorder="1" applyAlignment="1" applyProtection="1">
      <alignment horizontal="right"/>
    </xf>
    <xf numFmtId="164" fontId="12" fillId="0" borderId="0" xfId="0" applyNumberFormat="1" applyFont="1" applyFill="1" applyBorder="1" applyAlignment="1" applyProtection="1">
      <alignment horizontal="center"/>
      <protection locked="0"/>
    </xf>
    <xf numFmtId="0" fontId="5" fillId="0" borderId="0" xfId="0" applyFont="1" applyAlignment="1">
      <alignment horizontal="center"/>
    </xf>
    <xf numFmtId="0" fontId="5" fillId="0" borderId="0" xfId="0" applyFont="1" applyAlignment="1">
      <alignment horizontal="left"/>
    </xf>
    <xf numFmtId="0" fontId="5" fillId="0" borderId="1" xfId="0" applyFont="1" applyFill="1" applyBorder="1" applyAlignment="1">
      <alignment horizontal="center" vertical="center" wrapText="1"/>
    </xf>
    <xf numFmtId="0" fontId="5" fillId="5" borderId="0" xfId="0" applyFont="1" applyFill="1"/>
    <xf numFmtId="0" fontId="5" fillId="0" borderId="0" xfId="0" applyFont="1" applyAlignment="1">
      <alignment vertical="center"/>
    </xf>
    <xf numFmtId="0" fontId="5" fillId="0" borderId="0" xfId="0" applyFont="1" applyFill="1" applyAlignment="1">
      <alignment horizontal="center"/>
    </xf>
    <xf numFmtId="10" fontId="5" fillId="6" borderId="1" xfId="13" applyNumberFormat="1" applyFont="1" applyFill="1" applyBorder="1" applyAlignment="1">
      <alignment horizontal="right"/>
    </xf>
    <xf numFmtId="0" fontId="5" fillId="0" borderId="0" xfId="0" applyFont="1" applyBorder="1" applyAlignment="1">
      <alignment horizontal="left"/>
    </xf>
    <xf numFmtId="0" fontId="19" fillId="0" borderId="0" xfId="0" applyFont="1" applyAlignment="1">
      <alignment horizontal="left" vertical="center" wrapText="1"/>
    </xf>
    <xf numFmtId="0" fontId="19" fillId="0" borderId="0" xfId="0" applyFont="1" applyBorder="1" applyAlignment="1">
      <alignment horizontal="left" vertical="center" wrapText="1"/>
    </xf>
    <xf numFmtId="10" fontId="5" fillId="5" borderId="1" xfId="0" applyNumberFormat="1" applyFont="1" applyFill="1" applyBorder="1" applyAlignment="1">
      <alignment vertical="center" wrapText="1"/>
    </xf>
    <xf numFmtId="0" fontId="5" fillId="5" borderId="1" xfId="0" applyFont="1" applyFill="1" applyBorder="1"/>
    <xf numFmtId="10" fontId="25" fillId="5" borderId="1" xfId="0" applyNumberFormat="1" applyFont="1" applyFill="1" applyBorder="1" applyAlignment="1">
      <alignment vertical="center" wrapText="1"/>
    </xf>
    <xf numFmtId="0" fontId="25" fillId="5" borderId="1" xfId="0" applyFont="1" applyFill="1" applyBorder="1"/>
    <xf numFmtId="44" fontId="23" fillId="6" borderId="1" xfId="5" applyFont="1" applyFill="1" applyBorder="1" applyAlignment="1">
      <alignment horizontal="center" vertical="center" wrapText="1"/>
    </xf>
    <xf numFmtId="0" fontId="25" fillId="5" borderId="3" xfId="13" applyNumberFormat="1" applyFont="1" applyFill="1" applyBorder="1" applyAlignment="1">
      <alignment horizontal="right"/>
    </xf>
    <xf numFmtId="9" fontId="5" fillId="5" borderId="1" xfId="13" applyFont="1" applyFill="1" applyBorder="1" applyAlignment="1">
      <alignment horizontal="center"/>
    </xf>
    <xf numFmtId="9" fontId="25" fillId="5" borderId="1" xfId="13" applyFont="1" applyFill="1" applyBorder="1" applyAlignment="1">
      <alignment horizontal="center"/>
    </xf>
    <xf numFmtId="0" fontId="5" fillId="8" borderId="0" xfId="0" applyFont="1" applyFill="1"/>
    <xf numFmtId="0" fontId="5" fillId="0" borderId="10" xfId="0" applyFont="1" applyBorder="1" applyAlignment="1">
      <alignment horizontal="center"/>
    </xf>
    <xf numFmtId="0" fontId="18" fillId="0" borderId="0" xfId="0" applyFont="1" applyBorder="1" applyAlignment="1">
      <alignment horizontal="center" vertical="center" wrapText="1"/>
    </xf>
    <xf numFmtId="166" fontId="8" fillId="0" borderId="1" xfId="13" applyNumberFormat="1" applyFont="1" applyBorder="1" applyAlignment="1">
      <alignment horizontal="center"/>
    </xf>
    <xf numFmtId="0" fontId="6" fillId="6" borderId="1" xfId="13" applyNumberFormat="1" applyFont="1" applyFill="1" applyBorder="1" applyAlignment="1">
      <alignment horizontal="center"/>
    </xf>
    <xf numFmtId="0" fontId="0" fillId="0" borderId="0" xfId="0" applyBorder="1" applyAlignment="1">
      <alignment horizontal="center"/>
    </xf>
    <xf numFmtId="0" fontId="8" fillId="6" borderId="1" xfId="13" applyNumberFormat="1" applyFont="1" applyFill="1" applyBorder="1" applyAlignment="1">
      <alignment horizontal="center"/>
    </xf>
    <xf numFmtId="9" fontId="27" fillId="5" borderId="1" xfId="0" applyNumberFormat="1" applyFont="1" applyFill="1" applyBorder="1" applyAlignment="1">
      <alignment horizontal="center" vertical="center" wrapText="1"/>
    </xf>
    <xf numFmtId="0" fontId="25" fillId="0" borderId="0" xfId="0" applyFont="1"/>
    <xf numFmtId="0" fontId="5" fillId="0" borderId="0" xfId="0" applyFont="1" applyFill="1" applyAlignment="1">
      <alignment wrapText="1"/>
    </xf>
    <xf numFmtId="0" fontId="12" fillId="5" borderId="1" xfId="0" applyFont="1" applyFill="1" applyBorder="1" applyAlignment="1" applyProtection="1"/>
    <xf numFmtId="0" fontId="13" fillId="5" borderId="1" xfId="0" applyFont="1" applyFill="1" applyBorder="1" applyAlignment="1" applyProtection="1"/>
    <xf numFmtId="0" fontId="13" fillId="5" borderId="1" xfId="0" applyFont="1" applyFill="1" applyBorder="1" applyProtection="1"/>
    <xf numFmtId="0" fontId="12" fillId="5" borderId="1" xfId="0" applyFont="1" applyFill="1" applyBorder="1" applyAlignment="1" applyProtection="1">
      <alignment horizontal="center"/>
    </xf>
    <xf numFmtId="0" fontId="13" fillId="6" borderId="0" xfId="0" applyFont="1" applyFill="1" applyBorder="1" applyAlignment="1" applyProtection="1"/>
    <xf numFmtId="0" fontId="13" fillId="6" borderId="5" xfId="0" applyFont="1" applyFill="1" applyBorder="1" applyProtection="1"/>
    <xf numFmtId="0" fontId="13" fillId="5" borderId="0" xfId="0" applyFont="1" applyFill="1" applyBorder="1" applyAlignment="1" applyProtection="1"/>
    <xf numFmtId="0" fontId="13" fillId="5" borderId="5" xfId="0" applyFont="1" applyFill="1" applyBorder="1" applyProtection="1"/>
    <xf numFmtId="0" fontId="13" fillId="5" borderId="8" xfId="0" applyFont="1" applyFill="1" applyBorder="1" applyProtection="1"/>
    <xf numFmtId="0" fontId="5" fillId="9" borderId="1" xfId="0" applyFont="1" applyFill="1" applyBorder="1" applyAlignment="1">
      <alignment horizontal="center"/>
    </xf>
    <xf numFmtId="44" fontId="5" fillId="0" borderId="1" xfId="0" applyNumberFormat="1" applyFont="1" applyBorder="1"/>
    <xf numFmtId="4" fontId="8" fillId="6" borderId="1" xfId="0" applyNumberFormat="1" applyFont="1" applyFill="1" applyBorder="1" applyAlignment="1">
      <alignment horizontal="center"/>
    </xf>
    <xf numFmtId="0" fontId="5" fillId="6" borderId="1" xfId="0" applyFont="1" applyFill="1" applyBorder="1" applyAlignment="1">
      <alignment horizontal="center" vertical="center" wrapText="1"/>
    </xf>
    <xf numFmtId="44" fontId="8" fillId="7" borderId="1" xfId="5" applyFont="1" applyFill="1" applyBorder="1" applyAlignment="1">
      <alignment horizontal="right"/>
    </xf>
    <xf numFmtId="44" fontId="8" fillId="9" borderId="1" xfId="5" applyFont="1" applyFill="1" applyBorder="1" applyAlignment="1">
      <alignment horizontal="right"/>
    </xf>
    <xf numFmtId="3" fontId="12" fillId="0" borderId="1" xfId="0" applyNumberFormat="1" applyFont="1" applyFill="1" applyBorder="1" applyAlignment="1" applyProtection="1">
      <alignment horizontal="right"/>
    </xf>
    <xf numFmtId="0" fontId="12" fillId="7" borderId="4" xfId="0" applyFont="1" applyFill="1" applyBorder="1" applyAlignment="1" applyProtection="1">
      <alignment horizontal="left" vertical="center"/>
    </xf>
    <xf numFmtId="0" fontId="12" fillId="7" borderId="3" xfId="0" applyFont="1" applyFill="1" applyBorder="1" applyAlignment="1" applyProtection="1">
      <alignment horizontal="left" vertical="center"/>
    </xf>
    <xf numFmtId="0" fontId="12" fillId="9" borderId="4" xfId="0" applyFont="1" applyFill="1" applyBorder="1" applyAlignment="1" applyProtection="1">
      <alignment horizontal="left" vertical="center"/>
    </xf>
    <xf numFmtId="0" fontId="12" fillId="9" borderId="3" xfId="0" applyFont="1" applyFill="1" applyBorder="1" applyAlignment="1" applyProtection="1">
      <alignment horizontal="left" vertical="center"/>
    </xf>
    <xf numFmtId="3" fontId="25" fillId="0" borderId="1" xfId="0" applyNumberFormat="1" applyFont="1" applyFill="1" applyBorder="1" applyAlignment="1" applyProtection="1">
      <alignment horizontal="right"/>
    </xf>
    <xf numFmtId="44" fontId="25" fillId="0" borderId="1" xfId="5" applyFont="1" applyFill="1" applyBorder="1" applyAlignment="1" applyProtection="1">
      <alignment horizontal="right"/>
    </xf>
    <xf numFmtId="0" fontId="25" fillId="9" borderId="1" xfId="0" applyFont="1" applyFill="1" applyBorder="1" applyAlignment="1">
      <alignment horizontal="center"/>
    </xf>
    <xf numFmtId="0" fontId="5" fillId="0" borderId="1" xfId="0" applyFont="1" applyBorder="1" applyAlignment="1">
      <alignment horizontal="left" wrapText="1"/>
    </xf>
    <xf numFmtId="17" fontId="5" fillId="0" borderId="1" xfId="0" applyNumberFormat="1" applyFont="1" applyBorder="1"/>
    <xf numFmtId="0" fontId="0" fillId="0" borderId="1" xfId="0" applyBorder="1" applyAlignment="1">
      <alignment horizontal="center"/>
    </xf>
    <xf numFmtId="0" fontId="5" fillId="0" borderId="0" xfId="0" applyFont="1" applyAlignment="1"/>
    <xf numFmtId="0" fontId="13" fillId="5" borderId="0" xfId="0" applyFont="1" applyFill="1" applyBorder="1" applyProtection="1"/>
    <xf numFmtId="0" fontId="28" fillId="5" borderId="12" xfId="0" applyFont="1" applyFill="1" applyBorder="1" applyAlignment="1" applyProtection="1"/>
    <xf numFmtId="0" fontId="13" fillId="5" borderId="13" xfId="0" applyFont="1" applyFill="1" applyBorder="1" applyAlignment="1" applyProtection="1"/>
    <xf numFmtId="0" fontId="13" fillId="5" borderId="14" xfId="0" applyFont="1" applyFill="1" applyBorder="1" applyProtection="1"/>
    <xf numFmtId="0" fontId="13" fillId="5" borderId="6" xfId="0" applyFont="1" applyFill="1" applyBorder="1" applyAlignment="1" applyProtection="1"/>
    <xf numFmtId="0" fontId="13" fillId="5" borderId="6" xfId="0" applyFont="1" applyFill="1" applyBorder="1" applyProtection="1"/>
    <xf numFmtId="0" fontId="13" fillId="5" borderId="15" xfId="0" applyFont="1" applyFill="1" applyBorder="1" applyProtection="1"/>
    <xf numFmtId="0" fontId="13" fillId="5" borderId="11" xfId="0" applyFont="1" applyFill="1" applyBorder="1" applyProtection="1"/>
    <xf numFmtId="0" fontId="5" fillId="0" borderId="1" xfId="0" applyFont="1" applyBorder="1" applyAlignment="1">
      <alignment horizontal="left"/>
    </xf>
    <xf numFmtId="0" fontId="18" fillId="6" borderId="0" xfId="0" applyFont="1" applyFill="1" applyBorder="1" applyAlignment="1">
      <alignment horizontal="left" vertical="center" wrapText="1"/>
    </xf>
    <xf numFmtId="0" fontId="0" fillId="6" borderId="0" xfId="0" applyFill="1"/>
    <xf numFmtId="0" fontId="5" fillId="0" borderId="1" xfId="0" applyFont="1" applyFill="1" applyBorder="1" applyAlignment="1">
      <alignment horizontal="center"/>
    </xf>
    <xf numFmtId="0" fontId="6" fillId="0" borderId="1" xfId="13" applyNumberFormat="1" applyFont="1" applyFill="1" applyBorder="1" applyAlignment="1">
      <alignment horizontal="center"/>
    </xf>
    <xf numFmtId="0" fontId="29" fillId="0" borderId="0" xfId="17" applyFont="1" applyAlignment="1">
      <alignment horizontal="center"/>
    </xf>
    <xf numFmtId="0" fontId="29" fillId="0" borderId="0" xfId="17" applyFont="1"/>
    <xf numFmtId="0" fontId="2" fillId="0" borderId="1" xfId="17" applyFont="1" applyFill="1" applyBorder="1"/>
    <xf numFmtId="0" fontId="12" fillId="8" borderId="0" xfId="0" applyFont="1" applyFill="1"/>
    <xf numFmtId="0" fontId="14" fillId="8" borderId="0" xfId="17" applyFont="1" applyFill="1" applyAlignment="1">
      <alignment horizontal="left" vertical="center" wrapText="1"/>
    </xf>
    <xf numFmtId="165" fontId="30" fillId="8" borderId="1" xfId="17" applyNumberFormat="1" applyFont="1" applyFill="1" applyBorder="1" applyAlignment="1">
      <alignment horizontal="center" vertical="center" wrapText="1"/>
    </xf>
    <xf numFmtId="165" fontId="18" fillId="8" borderId="1" xfId="17" applyNumberFormat="1" applyFont="1" applyFill="1" applyBorder="1" applyAlignment="1">
      <alignment horizontal="center" vertical="center" wrapText="1"/>
    </xf>
    <xf numFmtId="0" fontId="5" fillId="0" borderId="0" xfId="0" applyFont="1" applyAlignment="1">
      <alignment horizontal="left" wrapText="1"/>
    </xf>
    <xf numFmtId="0" fontId="8" fillId="0" borderId="0" xfId="0" applyFont="1" applyFill="1" applyAlignment="1">
      <alignment horizontal="center"/>
    </xf>
    <xf numFmtId="0" fontId="5" fillId="0" borderId="0" xfId="0" applyFont="1" applyFill="1" applyAlignment="1">
      <alignment horizontal="left" wrapText="1"/>
    </xf>
    <xf numFmtId="0" fontId="6" fillId="0" borderId="0" xfId="0" applyFont="1" applyFill="1" applyAlignment="1">
      <alignment horizontal="left"/>
    </xf>
    <xf numFmtId="0" fontId="6" fillId="0" borderId="0" xfId="0" applyFont="1" applyFill="1" applyAlignment="1">
      <alignment horizontal="left" wrapText="1"/>
    </xf>
    <xf numFmtId="0" fontId="25" fillId="0" borderId="0" xfId="0" applyFont="1" applyAlignment="1">
      <alignment horizontal="center" vertical="center" wrapText="1"/>
    </xf>
    <xf numFmtId="0" fontId="5" fillId="0" borderId="0" xfId="0" applyFont="1" applyAlignment="1">
      <alignment horizontal="center" wrapText="1"/>
    </xf>
    <xf numFmtId="0" fontId="18" fillId="0" borderId="1" xfId="0" applyFont="1" applyBorder="1" applyAlignment="1">
      <alignment horizontal="left" vertical="center" wrapText="1"/>
    </xf>
    <xf numFmtId="167" fontId="18" fillId="8" borderId="1"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5" fillId="6" borderId="1" xfId="0" applyFont="1" applyFill="1" applyBorder="1" applyAlignment="1">
      <alignment horizontal="left"/>
    </xf>
    <xf numFmtId="0" fontId="8" fillId="9" borderId="1" xfId="0" applyFont="1" applyFill="1" applyBorder="1" applyAlignment="1">
      <alignment horizontal="left"/>
    </xf>
    <xf numFmtId="0" fontId="8" fillId="7" borderId="9" xfId="0" applyFont="1" applyFill="1" applyBorder="1" applyAlignment="1">
      <alignment horizontal="center"/>
    </xf>
    <xf numFmtId="0" fontId="8" fillId="7" borderId="0" xfId="0" applyFont="1" applyFill="1" applyBorder="1" applyAlignment="1">
      <alignment horizontal="center"/>
    </xf>
    <xf numFmtId="0" fontId="25" fillId="9" borderId="0" xfId="0" applyFont="1" applyFill="1" applyAlignment="1">
      <alignment horizontal="center"/>
    </xf>
    <xf numFmtId="0" fontId="8" fillId="9" borderId="0" xfId="0" applyFont="1" applyFill="1" applyBorder="1" applyAlignment="1">
      <alignment horizontal="center"/>
    </xf>
    <xf numFmtId="0" fontId="5" fillId="0" borderId="1" xfId="0" applyFont="1" applyFill="1" applyBorder="1" applyAlignment="1">
      <alignment horizontal="left"/>
    </xf>
    <xf numFmtId="0" fontId="25" fillId="0" borderId="0" xfId="0" applyFont="1" applyBorder="1" applyAlignment="1">
      <alignment horizontal="left" wrapText="1"/>
    </xf>
    <xf numFmtId="0" fontId="8" fillId="7" borderId="9"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5" fillId="0" borderId="4"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8" fillId="7" borderId="1" xfId="0" applyFont="1" applyFill="1" applyBorder="1" applyAlignment="1">
      <alignment horizontal="left"/>
    </xf>
    <xf numFmtId="0" fontId="5" fillId="2" borderId="1" xfId="0" applyFont="1" applyFill="1" applyBorder="1" applyAlignment="1">
      <alignment horizontal="left" wrapText="1"/>
    </xf>
    <xf numFmtId="0" fontId="25" fillId="9" borderId="0" xfId="0" applyFont="1" applyFill="1" applyBorder="1" applyAlignment="1">
      <alignment horizontal="left" wrapText="1"/>
    </xf>
    <xf numFmtId="0" fontId="15" fillId="3" borderId="0" xfId="0" applyFont="1" applyFill="1" applyBorder="1" applyAlignment="1" applyProtection="1">
      <alignment horizontal="center"/>
    </xf>
    <xf numFmtId="0" fontId="12" fillId="7" borderId="4" xfId="0" applyFont="1" applyFill="1" applyBorder="1" applyAlignment="1" applyProtection="1">
      <alignment horizontal="left" vertical="center"/>
    </xf>
    <xf numFmtId="0" fontId="12" fillId="7" borderId="3" xfId="0" applyFont="1" applyFill="1" applyBorder="1" applyAlignment="1" applyProtection="1">
      <alignment horizontal="left" vertical="center"/>
    </xf>
    <xf numFmtId="0" fontId="12" fillId="7" borderId="6" xfId="0" applyFont="1" applyFill="1" applyBorder="1" applyAlignment="1" applyProtection="1">
      <alignment horizontal="left"/>
    </xf>
    <xf numFmtId="0" fontId="12" fillId="7" borderId="0" xfId="0" applyFont="1" applyFill="1" applyBorder="1" applyAlignment="1" applyProtection="1">
      <alignment horizontal="left"/>
    </xf>
    <xf numFmtId="0" fontId="25" fillId="7" borderId="4" xfId="0" applyFont="1" applyFill="1" applyBorder="1" applyAlignment="1" applyProtection="1">
      <alignment horizontal="left" vertical="center"/>
    </xf>
    <xf numFmtId="0" fontId="25" fillId="7" borderId="3" xfId="0" applyFont="1" applyFill="1" applyBorder="1" applyAlignment="1" applyProtection="1">
      <alignment horizontal="left" vertical="center"/>
    </xf>
    <xf numFmtId="0" fontId="12" fillId="9" borderId="4" xfId="0" applyFont="1" applyFill="1" applyBorder="1" applyAlignment="1" applyProtection="1">
      <alignment horizontal="left" vertical="center"/>
    </xf>
    <xf numFmtId="0" fontId="12" fillId="9" borderId="3" xfId="0" applyFont="1" applyFill="1" applyBorder="1" applyAlignment="1" applyProtection="1">
      <alignment horizontal="left" vertical="center"/>
    </xf>
    <xf numFmtId="0" fontId="11" fillId="9" borderId="0" xfId="0" applyFont="1" applyFill="1" applyBorder="1" applyAlignment="1" applyProtection="1">
      <alignment horizontal="center"/>
    </xf>
    <xf numFmtId="0" fontId="15" fillId="9" borderId="0" xfId="0" applyFont="1" applyFill="1" applyBorder="1" applyAlignment="1" applyProtection="1">
      <alignment horizontal="center"/>
    </xf>
    <xf numFmtId="0" fontId="4" fillId="0" borderId="4" xfId="17" applyBorder="1" applyAlignment="1">
      <alignment horizontal="center" vertical="center"/>
    </xf>
    <xf numFmtId="0" fontId="4" fillId="0" borderId="2" xfId="17" applyBorder="1" applyAlignment="1">
      <alignment horizontal="center" vertical="center"/>
    </xf>
    <xf numFmtId="0" fontId="4" fillId="0" borderId="3" xfId="17" applyBorder="1" applyAlignment="1">
      <alignment horizontal="center" vertical="center"/>
    </xf>
    <xf numFmtId="0" fontId="14" fillId="0" borderId="0" xfId="17" applyFont="1" applyAlignment="1">
      <alignment horizontal="left" vertical="center" wrapText="1"/>
    </xf>
    <xf numFmtId="0" fontId="4" fillId="6" borderId="7" xfId="17" applyFill="1" applyBorder="1" applyAlignment="1">
      <alignment horizontal="center" vertical="center"/>
    </xf>
    <xf numFmtId="0" fontId="4" fillId="6" borderId="16" xfId="17" applyFill="1" applyBorder="1" applyAlignment="1">
      <alignment horizontal="center" vertical="center"/>
    </xf>
    <xf numFmtId="0" fontId="19" fillId="0" borderId="1" xfId="0" applyFont="1" applyBorder="1" applyAlignment="1">
      <alignment horizontal="left"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18" fillId="0" borderId="4" xfId="0" applyFont="1" applyBorder="1" applyAlignment="1">
      <alignment horizontal="left" vertical="center" wrapText="1"/>
    </xf>
    <xf numFmtId="0" fontId="18" fillId="0" borderId="2" xfId="0" applyFont="1" applyBorder="1" applyAlignment="1">
      <alignment horizontal="left" vertical="center" wrapText="1"/>
    </xf>
    <xf numFmtId="0" fontId="19" fillId="0" borderId="0" xfId="0" applyFont="1" applyBorder="1" applyAlignment="1">
      <alignment horizontal="left" vertical="center" wrapText="1"/>
    </xf>
    <xf numFmtId="0" fontId="19" fillId="0" borderId="0" xfId="0" applyFont="1" applyAlignment="1">
      <alignment horizontal="left" vertical="center" wrapText="1"/>
    </xf>
    <xf numFmtId="0" fontId="18" fillId="6" borderId="12" xfId="0" applyFont="1" applyFill="1" applyBorder="1" applyAlignment="1">
      <alignment horizontal="left" vertical="center" wrapText="1"/>
    </xf>
    <xf numFmtId="0" fontId="18" fillId="6" borderId="13" xfId="0" applyFont="1" applyFill="1" applyBorder="1" applyAlignment="1">
      <alignment horizontal="left" vertical="center" wrapText="1"/>
    </xf>
    <xf numFmtId="0" fontId="18" fillId="6" borderId="14" xfId="0" applyFont="1" applyFill="1" applyBorder="1" applyAlignment="1">
      <alignment horizontal="left" vertical="center" wrapText="1"/>
    </xf>
    <xf numFmtId="0" fontId="18" fillId="6" borderId="15" xfId="0" applyFont="1" applyFill="1" applyBorder="1" applyAlignment="1">
      <alignment horizontal="left" vertical="center" wrapText="1"/>
    </xf>
    <xf numFmtId="0" fontId="18" fillId="6" borderId="11"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5" fillId="6" borderId="4" xfId="0" applyFont="1" applyFill="1" applyBorder="1" applyAlignment="1">
      <alignment horizontal="left"/>
    </xf>
    <xf numFmtId="0" fontId="5" fillId="6" borderId="2" xfId="0" applyFont="1" applyFill="1" applyBorder="1" applyAlignment="1">
      <alignment horizontal="left"/>
    </xf>
    <xf numFmtId="0" fontId="5" fillId="6" borderId="3" xfId="0" applyFont="1" applyFill="1" applyBorder="1" applyAlignment="1">
      <alignment horizontal="left"/>
    </xf>
    <xf numFmtId="0" fontId="18" fillId="0" borderId="3"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11"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15"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5" fillId="0" borderId="4" xfId="0" applyFont="1" applyFill="1" applyBorder="1" applyAlignment="1">
      <alignment horizontal="left"/>
    </xf>
    <xf numFmtId="0" fontId="5" fillId="0" borderId="2" xfId="0" applyFont="1" applyFill="1" applyBorder="1" applyAlignment="1">
      <alignment horizontal="left"/>
    </xf>
    <xf numFmtId="0" fontId="5" fillId="0" borderId="3" xfId="0" applyFont="1" applyFill="1" applyBorder="1" applyAlignment="1">
      <alignment horizontal="left"/>
    </xf>
    <xf numFmtId="0" fontId="5" fillId="0" borderId="1" xfId="0" applyFont="1" applyBorder="1" applyAlignment="1">
      <alignment horizontal="left"/>
    </xf>
    <xf numFmtId="0" fontId="5" fillId="0" borderId="0" xfId="0" applyFont="1" applyAlignment="1">
      <alignment horizontal="left" vertical="top" wrapText="1"/>
    </xf>
    <xf numFmtId="0" fontId="5" fillId="6" borderId="1" xfId="0" applyFont="1" applyFill="1" applyBorder="1" applyAlignment="1">
      <alignment horizontal="center"/>
    </xf>
    <xf numFmtId="0" fontId="5" fillId="6" borderId="0" xfId="0" applyFont="1" applyFill="1"/>
    <xf numFmtId="0" fontId="5" fillId="6" borderId="0" xfId="0" applyFont="1" applyFill="1" applyAlignment="1">
      <alignment vertical="center"/>
    </xf>
    <xf numFmtId="0" fontId="31" fillId="0" borderId="0" xfId="0" applyFont="1" applyAlignment="1">
      <alignment vertical="top" wrapText="1"/>
    </xf>
    <xf numFmtId="0" fontId="0" fillId="6" borderId="0" xfId="0" applyFill="1" applyAlignment="1">
      <alignment horizontal="center"/>
    </xf>
    <xf numFmtId="0" fontId="5" fillId="6" borderId="0" xfId="0" applyFont="1" applyFill="1" applyAlignment="1">
      <alignment horizontal="center"/>
    </xf>
    <xf numFmtId="0" fontId="31" fillId="5" borderId="1" xfId="0" applyFont="1" applyFill="1" applyBorder="1" applyAlignment="1">
      <alignment vertical="top" wrapText="1"/>
    </xf>
    <xf numFmtId="0" fontId="0" fillId="5" borderId="1" xfId="0" applyFill="1" applyBorder="1"/>
    <xf numFmtId="0" fontId="7" fillId="0" borderId="0" xfId="0" applyFont="1" applyAlignment="1">
      <alignment vertical="top"/>
    </xf>
    <xf numFmtId="0" fontId="7" fillId="0" borderId="0" xfId="0" applyFont="1" applyAlignment="1">
      <alignment vertical="top" wrapText="1"/>
    </xf>
    <xf numFmtId="0" fontId="18" fillId="0" borderId="0" xfId="0" applyFont="1" applyFill="1" applyBorder="1" applyAlignment="1">
      <alignment horizontal="center" vertical="center" wrapText="1"/>
    </xf>
    <xf numFmtId="44" fontId="8" fillId="0" borderId="1" xfId="5" applyFont="1" applyFill="1" applyBorder="1" applyAlignment="1" applyProtection="1">
      <alignment horizontal="right"/>
      <protection locked="0"/>
    </xf>
    <xf numFmtId="1" fontId="18" fillId="0" borderId="1" xfId="0" applyNumberFormat="1" applyFont="1" applyFill="1" applyBorder="1" applyAlignment="1">
      <alignment horizontal="center" vertical="center" wrapText="1"/>
    </xf>
    <xf numFmtId="167" fontId="5" fillId="5" borderId="1" xfId="0" applyNumberFormat="1" applyFont="1" applyFill="1" applyBorder="1" applyAlignment="1">
      <alignment horizontal="center"/>
    </xf>
    <xf numFmtId="0" fontId="5" fillId="5" borderId="1" xfId="0" applyFont="1" applyFill="1" applyBorder="1" applyAlignment="1">
      <alignment horizontal="center"/>
    </xf>
  </cellXfs>
  <cellStyles count="61">
    <cellStyle name="Euro" xfId="1"/>
    <cellStyle name="Euro 2" xfId="2"/>
    <cellStyle name="Euro 2 2" xfId="3"/>
    <cellStyle name="Euro 2 2 2" xfId="20"/>
    <cellStyle name="Euro 2 2 2 2" xfId="51"/>
    <cellStyle name="Euro 2 2 3" xfId="38"/>
    <cellStyle name="Euro 2 3" xfId="19"/>
    <cellStyle name="Euro 2 3 2" xfId="50"/>
    <cellStyle name="Euro 2 4" xfId="37"/>
    <cellStyle name="Euro 3" xfId="4"/>
    <cellStyle name="Euro 3 2" xfId="21"/>
    <cellStyle name="Euro 3 2 2" xfId="52"/>
    <cellStyle name="Euro 3 3" xfId="39"/>
    <cellStyle name="Euro 4" xfId="18"/>
    <cellStyle name="Euro 4 2" xfId="49"/>
    <cellStyle name="Euro 5" xfId="36"/>
    <cellStyle name="Monétaire" xfId="5" builtinId="4"/>
    <cellStyle name="Monétaire 2" xfId="6"/>
    <cellStyle name="Monétaire 2 2" xfId="7"/>
    <cellStyle name="Monétaire 2 2 2" xfId="8"/>
    <cellStyle name="Monétaire 2 2 2 2" xfId="25"/>
    <cellStyle name="Monétaire 2 2 2 2 2" xfId="56"/>
    <cellStyle name="Monétaire 2 2 2 3" xfId="43"/>
    <cellStyle name="Monétaire 2 2 3" xfId="24"/>
    <cellStyle name="Monétaire 2 2 3 2" xfId="55"/>
    <cellStyle name="Monétaire 2 2 4" xfId="42"/>
    <cellStyle name="Monétaire 2 3" xfId="9"/>
    <cellStyle name="Monétaire 2 3 2" xfId="26"/>
    <cellStyle name="Monétaire 2 3 2 2" xfId="57"/>
    <cellStyle name="Monétaire 2 3 3" xfId="44"/>
    <cellStyle name="Monétaire 2 4" xfId="23"/>
    <cellStyle name="Monétaire 2 4 2" xfId="54"/>
    <cellStyle name="Monétaire 2 5" xfId="41"/>
    <cellStyle name="Monétaire 3" xfId="10"/>
    <cellStyle name="Monétaire 3 2" xfId="11"/>
    <cellStyle name="Monétaire 3 2 2" xfId="28"/>
    <cellStyle name="Monétaire 3 2 2 2" xfId="59"/>
    <cellStyle name="Monétaire 3 2 3" xfId="46"/>
    <cellStyle name="Monétaire 3 3" xfId="27"/>
    <cellStyle name="Monétaire 3 3 2" xfId="58"/>
    <cellStyle name="Monétaire 3 4" xfId="45"/>
    <cellStyle name="Monétaire 4" xfId="12"/>
    <cellStyle name="Monétaire 4 2" xfId="29"/>
    <cellStyle name="Monétaire 4 2 2" xfId="60"/>
    <cellStyle name="Monétaire 4 3" xfId="47"/>
    <cellStyle name="Monétaire 5" xfId="22"/>
    <cellStyle name="Monétaire 5 2" xfId="53"/>
    <cellStyle name="Monétaire 6" xfId="40"/>
    <cellStyle name="Normal" xfId="0" builtinId="0"/>
    <cellStyle name="Normal 2" xfId="17"/>
    <cellStyle name="Normal 2 2" xfId="33"/>
    <cellStyle name="Normal 2 3" xfId="48"/>
    <cellStyle name="Normal 3" xfId="34"/>
    <cellStyle name="Pourcentage" xfId="13" builtinId="5"/>
    <cellStyle name="Pourcentage 2" xfId="14"/>
    <cellStyle name="Pourcentage 2 2" xfId="15"/>
    <cellStyle name="Pourcentage 2 2 2" xfId="31"/>
    <cellStyle name="Pourcentage 2 3" xfId="30"/>
    <cellStyle name="Pourcentage 2 4" xfId="35"/>
    <cellStyle name="Pourcentage 3" xfId="16"/>
    <cellStyle name="Pourcentage 3 2"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tabSelected="1" zoomScaleNormal="100" workbookViewId="0">
      <selection activeCell="L4" sqref="L4"/>
    </sheetView>
  </sheetViews>
  <sheetFormatPr baseColWidth="10" defaultRowHeight="12.75" x14ac:dyDescent="0.2"/>
  <sheetData>
    <row r="1" spans="1:14" x14ac:dyDescent="0.2">
      <c r="C1" s="2" t="s">
        <v>151</v>
      </c>
    </row>
    <row r="2" spans="1:14" x14ac:dyDescent="0.2">
      <c r="B2" s="2"/>
    </row>
    <row r="3" spans="1:14" x14ac:dyDescent="0.2">
      <c r="A3" s="143" t="s">
        <v>24</v>
      </c>
      <c r="B3" s="143"/>
      <c r="C3" s="143"/>
      <c r="D3" s="143"/>
      <c r="E3" s="143"/>
      <c r="F3" s="143"/>
      <c r="G3" s="143"/>
      <c r="H3" s="143"/>
      <c r="I3" s="143"/>
      <c r="J3" s="143"/>
      <c r="K3" s="143"/>
    </row>
    <row r="4" spans="1:14" x14ac:dyDescent="0.2">
      <c r="A4" s="10"/>
      <c r="B4" s="10"/>
      <c r="C4" s="10"/>
      <c r="D4" s="10"/>
      <c r="E4" s="10"/>
      <c r="F4" s="10"/>
      <c r="G4" s="10"/>
      <c r="H4" s="10"/>
      <c r="I4" s="10"/>
      <c r="J4" s="10"/>
      <c r="K4" s="10"/>
    </row>
    <row r="5" spans="1:14" ht="27" customHeight="1" x14ac:dyDescent="0.2">
      <c r="A5" s="144" t="s">
        <v>152</v>
      </c>
      <c r="B5" s="145"/>
      <c r="C5" s="145"/>
      <c r="D5" s="145"/>
      <c r="E5" s="145"/>
      <c r="F5" s="145"/>
      <c r="G5" s="145"/>
      <c r="H5" s="145"/>
      <c r="I5" s="145"/>
      <c r="J5" s="145"/>
      <c r="K5" s="145"/>
      <c r="L5" s="145"/>
      <c r="M5" s="145"/>
      <c r="N5" s="145"/>
    </row>
    <row r="6" spans="1:14" s="52" customFormat="1" ht="13.9" customHeight="1" x14ac:dyDescent="0.2">
      <c r="A6" s="62"/>
      <c r="B6" s="45"/>
      <c r="C6" s="45"/>
      <c r="D6" s="45"/>
      <c r="E6" s="45"/>
      <c r="F6" s="45"/>
      <c r="G6" s="45"/>
      <c r="H6" s="45"/>
      <c r="I6" s="45"/>
      <c r="J6" s="45"/>
      <c r="K6" s="45"/>
      <c r="L6" s="45"/>
      <c r="M6" s="45"/>
      <c r="N6" s="45"/>
    </row>
    <row r="7" spans="1:14" x14ac:dyDescent="0.2">
      <c r="A7" s="144" t="s">
        <v>40</v>
      </c>
      <c r="B7" s="146"/>
      <c r="C7" s="146"/>
      <c r="D7" s="146"/>
      <c r="E7" s="146"/>
      <c r="F7" s="146"/>
      <c r="G7" s="146"/>
      <c r="H7" s="146"/>
      <c r="I7" s="146"/>
      <c r="J7" s="146"/>
      <c r="K7" s="146"/>
      <c r="L7" s="146"/>
      <c r="M7" s="146"/>
      <c r="N7" s="146"/>
    </row>
    <row r="8" spans="1:14" ht="28.15" customHeight="1" x14ac:dyDescent="0.2">
      <c r="A8" s="146"/>
      <c r="B8" s="146"/>
      <c r="C8" s="146"/>
      <c r="D8" s="146"/>
      <c r="E8" s="146"/>
      <c r="F8" s="146"/>
      <c r="G8" s="146"/>
      <c r="H8" s="146"/>
      <c r="I8" s="146"/>
      <c r="J8" s="146"/>
      <c r="K8" s="146"/>
      <c r="L8" s="146"/>
      <c r="M8" s="146"/>
      <c r="N8" s="146"/>
    </row>
    <row r="10" spans="1:14" ht="13.9" customHeight="1" x14ac:dyDescent="0.2">
      <c r="A10" s="144" t="s">
        <v>80</v>
      </c>
      <c r="B10" s="146"/>
      <c r="C10" s="146"/>
      <c r="D10" s="146"/>
      <c r="E10" s="146"/>
      <c r="F10" s="146"/>
      <c r="G10" s="146"/>
      <c r="H10" s="146"/>
      <c r="I10" s="146"/>
      <c r="J10" s="146"/>
      <c r="K10" s="146"/>
      <c r="L10" s="146"/>
      <c r="M10" s="146"/>
      <c r="N10" s="146"/>
    </row>
    <row r="11" spans="1:14" ht="16.899999999999999" customHeight="1" x14ac:dyDescent="0.2">
      <c r="A11" s="146"/>
      <c r="B11" s="146"/>
      <c r="C11" s="146"/>
      <c r="D11" s="146"/>
      <c r="E11" s="146"/>
      <c r="F11" s="146"/>
      <c r="G11" s="146"/>
      <c r="H11" s="146"/>
      <c r="I11" s="146"/>
      <c r="J11" s="146"/>
      <c r="K11" s="146"/>
      <c r="L11" s="146"/>
      <c r="M11" s="146"/>
      <c r="N11" s="146"/>
    </row>
    <row r="12" spans="1:14" x14ac:dyDescent="0.2">
      <c r="A12" s="16"/>
      <c r="B12" s="16"/>
      <c r="C12" s="16"/>
      <c r="D12" s="16"/>
      <c r="E12" s="16"/>
      <c r="F12" s="16"/>
      <c r="G12" s="16"/>
      <c r="H12" s="16"/>
      <c r="I12" s="16"/>
      <c r="J12" s="16"/>
      <c r="K12" s="16"/>
      <c r="L12" s="16"/>
      <c r="M12" s="16"/>
      <c r="N12" s="16"/>
    </row>
    <row r="13" spans="1:14" x14ac:dyDescent="0.2">
      <c r="A13" s="17" t="s">
        <v>16</v>
      </c>
    </row>
    <row r="14" spans="1:14" ht="28.15" customHeight="1" x14ac:dyDescent="0.2">
      <c r="A14" s="144" t="s">
        <v>136</v>
      </c>
      <c r="B14" s="144"/>
      <c r="C14" s="144"/>
      <c r="D14" s="144"/>
      <c r="E14" s="144"/>
      <c r="F14" s="144"/>
      <c r="G14" s="144"/>
      <c r="H14" s="144"/>
      <c r="I14" s="144"/>
      <c r="J14" s="144"/>
      <c r="K14" s="144"/>
      <c r="L14" s="144"/>
      <c r="M14" s="144"/>
      <c r="N14" s="144"/>
    </row>
    <row r="15" spans="1:14" s="52" customFormat="1" x14ac:dyDescent="0.2">
      <c r="A15" s="94"/>
      <c r="B15" s="94"/>
      <c r="C15" s="94"/>
      <c r="D15" s="94"/>
      <c r="E15" s="94"/>
      <c r="F15" s="94"/>
      <c r="G15" s="94"/>
      <c r="H15" s="94"/>
      <c r="I15" s="94"/>
      <c r="J15" s="94"/>
      <c r="K15" s="94"/>
      <c r="L15" s="94"/>
      <c r="M15" s="94"/>
      <c r="N15" s="94"/>
    </row>
    <row r="16" spans="1:14" ht="39.75" customHeight="1" x14ac:dyDescent="0.2">
      <c r="A16" s="144" t="s">
        <v>81</v>
      </c>
      <c r="B16" s="144"/>
      <c r="C16" s="144"/>
      <c r="D16" s="144"/>
      <c r="E16" s="144"/>
      <c r="F16" s="144"/>
      <c r="G16" s="144"/>
      <c r="H16" s="144"/>
      <c r="I16" s="144"/>
      <c r="J16" s="144"/>
      <c r="K16" s="144"/>
      <c r="L16" s="144"/>
      <c r="M16" s="144"/>
      <c r="N16" s="144"/>
    </row>
    <row r="18" spans="1:14" s="52" customFormat="1" ht="42.75" customHeight="1" x14ac:dyDescent="0.2">
      <c r="A18" s="142" t="s">
        <v>120</v>
      </c>
      <c r="B18" s="142"/>
      <c r="C18" s="142"/>
      <c r="D18" s="142"/>
      <c r="E18" s="142"/>
      <c r="F18" s="142"/>
      <c r="G18" s="142"/>
      <c r="H18" s="142"/>
      <c r="I18" s="142"/>
      <c r="J18" s="142"/>
      <c r="K18" s="142"/>
      <c r="L18" s="142"/>
      <c r="M18" s="142"/>
      <c r="N18" s="142"/>
    </row>
    <row r="19" spans="1:14" s="52" customFormat="1" x14ac:dyDescent="0.2"/>
    <row r="20" spans="1:14" x14ac:dyDescent="0.2">
      <c r="A20" s="53" t="s">
        <v>88</v>
      </c>
    </row>
    <row r="22" spans="1:14" x14ac:dyDescent="0.2">
      <c r="A22" s="18" t="s">
        <v>117</v>
      </c>
    </row>
    <row r="23" spans="1:14" x14ac:dyDescent="0.2">
      <c r="A23" s="1" t="s">
        <v>17</v>
      </c>
    </row>
    <row r="25" spans="1:14" ht="25.15" customHeight="1" x14ac:dyDescent="0.2">
      <c r="A25" s="142" t="s">
        <v>87</v>
      </c>
      <c r="B25" s="142"/>
      <c r="C25" s="142"/>
      <c r="D25" s="142"/>
      <c r="E25" s="142"/>
      <c r="F25" s="142"/>
      <c r="G25" s="142"/>
      <c r="H25" s="142"/>
      <c r="I25" s="142"/>
      <c r="J25" s="142"/>
      <c r="K25" s="142"/>
    </row>
    <row r="27" spans="1:14" s="52" customFormat="1" x14ac:dyDescent="0.2">
      <c r="A27" s="18" t="s">
        <v>118</v>
      </c>
    </row>
    <row r="28" spans="1:14" s="52" customFormat="1" x14ac:dyDescent="0.2">
      <c r="A28" s="53" t="s">
        <v>121</v>
      </c>
    </row>
    <row r="29" spans="1:14" s="52" customFormat="1" x14ac:dyDescent="0.2">
      <c r="A29" s="1"/>
    </row>
    <row r="30" spans="1:14" x14ac:dyDescent="0.2">
      <c r="A30" s="18" t="s">
        <v>89</v>
      </c>
    </row>
    <row r="31" spans="1:14" x14ac:dyDescent="0.2">
      <c r="A31" s="221" t="s">
        <v>162</v>
      </c>
      <c r="B31" s="221"/>
      <c r="C31" s="221"/>
      <c r="D31" s="221"/>
      <c r="E31" s="221"/>
      <c r="F31" s="221"/>
      <c r="G31" s="221"/>
      <c r="H31" s="221"/>
      <c r="I31" s="221"/>
      <c r="J31" s="221"/>
      <c r="K31" s="221"/>
      <c r="L31" s="221"/>
      <c r="M31" s="221"/>
      <c r="N31" s="221"/>
    </row>
    <row r="32" spans="1:14" ht="48.75" customHeight="1" x14ac:dyDescent="0.2">
      <c r="A32" s="221"/>
      <c r="B32" s="221"/>
      <c r="C32" s="221"/>
      <c r="D32" s="221"/>
      <c r="E32" s="221"/>
      <c r="F32" s="221"/>
      <c r="G32" s="221"/>
      <c r="H32" s="221"/>
      <c r="I32" s="221"/>
      <c r="J32" s="221"/>
      <c r="K32" s="221"/>
      <c r="L32" s="221"/>
      <c r="M32" s="221"/>
      <c r="N32" s="221"/>
    </row>
    <row r="39" spans="8:8" x14ac:dyDescent="0.2">
      <c r="H39" t="s">
        <v>132</v>
      </c>
    </row>
  </sheetData>
  <mergeCells count="9">
    <mergeCell ref="A31:N32"/>
    <mergeCell ref="A18:N18"/>
    <mergeCell ref="A3:K3"/>
    <mergeCell ref="A5:N5"/>
    <mergeCell ref="A7:N8"/>
    <mergeCell ref="A10:N11"/>
    <mergeCell ref="A16:N16"/>
    <mergeCell ref="A14:N14"/>
    <mergeCell ref="A25:K25"/>
  </mergeCells>
  <phoneticPr fontId="16" type="noConversion"/>
  <pageMargins left="0.70866141732283472" right="0.70866141732283472" top="0.74803149606299213" bottom="0.74803149606299213" header="0.31496062992125984" footer="0.31496062992125984"/>
  <pageSetup paperSize="9" scale="54" orientation="portrait" verticalDpi="360"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S57"/>
  <sheetViews>
    <sheetView zoomScale="85" zoomScaleNormal="85" workbookViewId="0">
      <selection activeCell="Q27" sqref="Q27"/>
    </sheetView>
  </sheetViews>
  <sheetFormatPr baseColWidth="10" defaultColWidth="10.85546875" defaultRowHeight="14.25" customHeight="1" x14ac:dyDescent="0.2"/>
  <cols>
    <col min="1" max="1" width="5" style="31" customWidth="1"/>
    <col min="2" max="2" width="20.7109375" style="31" customWidth="1"/>
    <col min="3" max="3" width="21.42578125" style="31" customWidth="1"/>
    <col min="4" max="4" width="13.5703125" style="31" customWidth="1"/>
    <col min="5" max="5" width="12.5703125" style="31" customWidth="1"/>
    <col min="6" max="6" width="15.7109375" style="31" customWidth="1"/>
    <col min="7" max="7" width="14.7109375" style="31" customWidth="1"/>
    <col min="8" max="8" width="15.28515625" style="31" customWidth="1"/>
    <col min="9" max="9" width="14.85546875" style="31" customWidth="1"/>
    <col min="10" max="10" width="17.5703125" style="32" customWidth="1"/>
    <col min="11" max="11" width="5.28515625" style="32" customWidth="1"/>
    <col min="12" max="12" width="7.7109375" style="31" customWidth="1"/>
    <col min="13" max="13" width="10.42578125" style="31" customWidth="1"/>
    <col min="14" max="14" width="13.42578125" style="31" customWidth="1"/>
    <col min="15" max="15" width="6.7109375" style="31" customWidth="1"/>
    <col min="16" max="19" width="9.5703125" style="31" customWidth="1"/>
    <col min="20" max="16384" width="10.85546875" style="31"/>
  </cols>
  <sheetData>
    <row r="1" spans="1:19" ht="14.25" customHeight="1" x14ac:dyDescent="0.2">
      <c r="B1" s="11" t="str">
        <f>Présentation!C1</f>
        <v>Marchés de prestation SI-Etudes 2025-2029</v>
      </c>
    </row>
    <row r="2" spans="1:19" ht="13.9" customHeight="1" x14ac:dyDescent="0.2">
      <c r="B2" s="2" t="s">
        <v>41</v>
      </c>
      <c r="D2" s="38" t="str">
        <f>CONCATENATE("Version outil : ",VLOOKUP(MAX('Révisions outil'!A4:A50),'Révisions outil'!A4:B50,2,FALSE))</f>
        <v>Version outil : V1</v>
      </c>
    </row>
    <row r="3" spans="1:19" ht="14.25" customHeight="1" x14ac:dyDescent="0.2">
      <c r="B3" s="31" t="s">
        <v>1</v>
      </c>
    </row>
    <row r="4" spans="1:19" ht="14.25" customHeight="1" x14ac:dyDescent="0.2">
      <c r="B4" s="70" t="s">
        <v>49</v>
      </c>
      <c r="C4" s="70"/>
      <c r="D4" s="70"/>
      <c r="E4" s="70"/>
      <c r="F4" s="70"/>
      <c r="G4" s="70"/>
    </row>
    <row r="5" spans="1:19" ht="14.25" customHeight="1" x14ac:dyDescent="0.2">
      <c r="B5" s="85" t="s">
        <v>154</v>
      </c>
      <c r="C5" s="85"/>
      <c r="D5" s="85"/>
      <c r="E5" s="85"/>
      <c r="F5" s="85"/>
      <c r="G5" s="85"/>
    </row>
    <row r="6" spans="1:19" ht="14.25" customHeight="1" x14ac:dyDescent="0.2">
      <c r="B6" s="31" t="s">
        <v>7</v>
      </c>
    </row>
    <row r="7" spans="1:19" ht="12.75" x14ac:dyDescent="0.2"/>
    <row r="8" spans="1:19" ht="14.25" customHeight="1" x14ac:dyDescent="0.2">
      <c r="A8" s="157" t="s">
        <v>51</v>
      </c>
      <c r="B8" s="158"/>
      <c r="C8" s="158"/>
      <c r="D8" s="158"/>
      <c r="E8" s="158"/>
      <c r="F8" s="158"/>
      <c r="G8" s="158"/>
      <c r="H8" s="158"/>
      <c r="I8" s="158"/>
    </row>
    <row r="9" spans="1:19" s="39" customFormat="1" ht="14.25" customHeight="1" x14ac:dyDescent="0.2">
      <c r="A9" s="3"/>
      <c r="B9" s="34"/>
      <c r="C9" s="34"/>
      <c r="D9" s="34"/>
      <c r="E9" s="34"/>
      <c r="F9" s="34"/>
      <c r="J9" s="40"/>
      <c r="K9" s="40"/>
    </row>
    <row r="10" spans="1:19" s="39" customFormat="1" ht="19.149999999999999" customHeight="1" x14ac:dyDescent="0.2">
      <c r="A10" s="3"/>
      <c r="B10" s="169" t="s">
        <v>133</v>
      </c>
      <c r="C10" s="169"/>
      <c r="D10" s="169"/>
      <c r="E10" s="169"/>
      <c r="F10" s="169"/>
      <c r="G10" s="82">
        <v>15</v>
      </c>
      <c r="H10" s="67" t="s">
        <v>65</v>
      </c>
      <c r="J10" s="40"/>
      <c r="K10" s="40"/>
    </row>
    <row r="11" spans="1:19" s="60" customFormat="1" ht="19.149999999999999" customHeight="1" x14ac:dyDescent="0.2">
      <c r="A11" s="54"/>
      <c r="B11" s="169" t="s">
        <v>134</v>
      </c>
      <c r="C11" s="169"/>
      <c r="D11" s="169"/>
      <c r="E11" s="169"/>
      <c r="F11" s="169"/>
      <c r="G11" s="82">
        <v>2</v>
      </c>
      <c r="H11" s="67" t="s">
        <v>66</v>
      </c>
      <c r="J11" s="72"/>
      <c r="K11" s="72"/>
    </row>
    <row r="12" spans="1:19" ht="14.25" customHeight="1" x14ac:dyDescent="0.2">
      <c r="B12" s="33"/>
      <c r="C12" s="33"/>
      <c r="D12" s="33"/>
      <c r="E12" s="35"/>
      <c r="F12" s="36"/>
    </row>
    <row r="13" spans="1:19" ht="14.25" customHeight="1" x14ac:dyDescent="0.2">
      <c r="A13" s="157" t="s">
        <v>42</v>
      </c>
      <c r="B13" s="158"/>
      <c r="C13" s="158"/>
      <c r="D13" s="158"/>
      <c r="E13" s="158"/>
      <c r="F13" s="158"/>
      <c r="G13" s="158"/>
      <c r="H13" s="158"/>
      <c r="I13" s="159" t="s">
        <v>119</v>
      </c>
      <c r="J13" s="159"/>
      <c r="K13" s="67"/>
      <c r="L13" s="67"/>
    </row>
    <row r="14" spans="1:19" ht="14.25" customHeight="1" x14ac:dyDescent="0.2">
      <c r="K14" s="67"/>
    </row>
    <row r="15" spans="1:19" ht="62.25" customHeight="1" x14ac:dyDescent="0.2">
      <c r="B15" s="37" t="s">
        <v>46</v>
      </c>
      <c r="C15" s="69" t="s">
        <v>43</v>
      </c>
      <c r="D15" s="69" t="s">
        <v>44</v>
      </c>
      <c r="E15" s="37" t="s">
        <v>48</v>
      </c>
      <c r="F15" s="37" t="s">
        <v>50</v>
      </c>
      <c r="G15" s="69" t="s">
        <v>91</v>
      </c>
      <c r="H15" s="69" t="s">
        <v>97</v>
      </c>
      <c r="I15" s="107" t="s">
        <v>92</v>
      </c>
      <c r="J15" s="107" t="s">
        <v>98</v>
      </c>
      <c r="L15" s="151" t="s">
        <v>122</v>
      </c>
      <c r="M15" s="152"/>
      <c r="N15" s="152"/>
      <c r="O15" s="152"/>
      <c r="P15" s="152"/>
      <c r="Q15" s="152"/>
      <c r="R15" s="152"/>
      <c r="S15" s="153"/>
    </row>
    <row r="16" spans="1:19" ht="14.25" customHeight="1" x14ac:dyDescent="0.2">
      <c r="B16" s="79" t="s">
        <v>47</v>
      </c>
      <c r="C16" s="80" t="s">
        <v>37</v>
      </c>
      <c r="D16" s="80" t="s">
        <v>31</v>
      </c>
      <c r="E16" s="81">
        <f>IF(ISBLANK(C16),"",VLOOKUP(C16,'Prix unitaires journaliers'!$B$8:$E$25,IF(D16="Sénior",4,IF(D16="Confirmé",3,2))))</f>
        <v>0</v>
      </c>
      <c r="F16" s="84">
        <v>1</v>
      </c>
      <c r="G16" s="61">
        <f>IF(($G$10*$G$11*F16)&gt;0,($G$10*$G$11*F16),"")</f>
        <v>30</v>
      </c>
      <c r="H16" s="105">
        <f>IF(OR(ISBLANK(E16),ISBLANK(F16)),"",E16*G16)</f>
        <v>0</v>
      </c>
      <c r="I16" s="117">
        <v>28</v>
      </c>
      <c r="J16" s="105">
        <f>IF(ISBLANK(I16),"",E16*I16)</f>
        <v>0</v>
      </c>
      <c r="L16" s="154" t="s">
        <v>123</v>
      </c>
      <c r="M16" s="154"/>
      <c r="N16" s="154"/>
      <c r="O16" s="154"/>
      <c r="P16" s="154" t="s">
        <v>124</v>
      </c>
      <c r="Q16" s="154"/>
      <c r="R16" s="154"/>
      <c r="S16" s="154"/>
    </row>
    <row r="17" spans="2:19" ht="14.25" customHeight="1" x14ac:dyDescent="0.2">
      <c r="B17" s="79" t="s">
        <v>55</v>
      </c>
      <c r="C17" s="80" t="s">
        <v>38</v>
      </c>
      <c r="D17" s="80" t="s">
        <v>30</v>
      </c>
      <c r="E17" s="81">
        <f>IF(ISBLANK(C17),"",VLOOKUP(C17,'Prix unitaires journaliers'!$B$8:$E$25,IF(D17="Sénior",4,IF(D17="Confirmé",3,2))))</f>
        <v>0</v>
      </c>
      <c r="F17" s="84">
        <v>0.5</v>
      </c>
      <c r="G17" s="61">
        <f t="shared" ref="G17:G27" si="0">IF(($G$10*$G$11*F17)&gt;0,($G$10*$G$11*F17),"")</f>
        <v>15</v>
      </c>
      <c r="H17" s="105">
        <f t="shared" ref="H17:H27" si="1">IF(OR(ISBLANK(E17),ISBLANK(F17)),"",E17*G17)</f>
        <v>0</v>
      </c>
      <c r="I17" s="117">
        <v>16</v>
      </c>
      <c r="J17" s="105">
        <f t="shared" ref="J17:J27" si="2">IF(ISBLANK(I17),"",E17*I17)</f>
        <v>0</v>
      </c>
      <c r="L17" s="149" t="s">
        <v>171</v>
      </c>
      <c r="M17" s="149"/>
      <c r="N17" s="149"/>
      <c r="O17" s="149"/>
      <c r="P17" s="234">
        <v>1</v>
      </c>
      <c r="Q17" s="234"/>
      <c r="R17" s="234"/>
      <c r="S17" s="234"/>
    </row>
    <row r="18" spans="2:19" ht="14.25" customHeight="1" x14ac:dyDescent="0.2">
      <c r="B18" s="77"/>
      <c r="C18" s="80"/>
      <c r="D18" s="78"/>
      <c r="E18" s="81" t="str">
        <f>IF(ISBLANK(C18),"",VLOOKUP(C18,'Prix unitaires journaliers'!$B$8:$E$25,IF(D18="Sénior",4,IF(D18="Confirmé",3,2))))</f>
        <v/>
      </c>
      <c r="F18" s="83"/>
      <c r="G18" s="61" t="str">
        <f t="shared" si="0"/>
        <v/>
      </c>
      <c r="H18" s="105" t="str">
        <f t="shared" si="1"/>
        <v/>
      </c>
      <c r="I18" s="104"/>
      <c r="J18" s="105" t="str">
        <f t="shared" si="2"/>
        <v/>
      </c>
      <c r="L18" s="149" t="s">
        <v>125</v>
      </c>
      <c r="M18" s="149"/>
      <c r="N18" s="149"/>
      <c r="O18" s="149"/>
      <c r="P18" s="150"/>
      <c r="Q18" s="150"/>
      <c r="R18" s="150"/>
      <c r="S18" s="150"/>
    </row>
    <row r="19" spans="2:19" ht="14.25" customHeight="1" x14ac:dyDescent="0.2">
      <c r="B19" s="77"/>
      <c r="C19" s="80"/>
      <c r="D19" s="78"/>
      <c r="E19" s="81" t="str">
        <f>IF(ISBLANK(C19),"",VLOOKUP(C19,'Prix unitaires journaliers'!$B$8:$E$25,IF(D19="Sénior",4,IF(D19="Confirmé",3,2))))</f>
        <v/>
      </c>
      <c r="F19" s="83"/>
      <c r="G19" s="61" t="str">
        <f t="shared" si="0"/>
        <v/>
      </c>
      <c r="H19" s="105" t="str">
        <f t="shared" si="1"/>
        <v/>
      </c>
      <c r="I19" s="104"/>
      <c r="J19" s="105" t="str">
        <f t="shared" si="2"/>
        <v/>
      </c>
      <c r="L19" s="149" t="s">
        <v>126</v>
      </c>
      <c r="M19" s="149"/>
      <c r="N19" s="149"/>
      <c r="O19" s="149"/>
      <c r="P19" s="150"/>
      <c r="Q19" s="150"/>
      <c r="R19" s="150"/>
      <c r="S19" s="150"/>
    </row>
    <row r="20" spans="2:19" ht="14.25" customHeight="1" x14ac:dyDescent="0.2">
      <c r="B20" s="77"/>
      <c r="C20" s="80"/>
      <c r="D20" s="78"/>
      <c r="E20" s="81" t="str">
        <f>IF(ISBLANK(C20),"",VLOOKUP(C20,'Prix unitaires journaliers'!$B$8:$E$25,IF(D20="Sénior",4,IF(D20="Confirmé",3,2))))</f>
        <v/>
      </c>
      <c r="F20" s="83"/>
      <c r="G20" s="61" t="str">
        <f t="shared" si="0"/>
        <v/>
      </c>
      <c r="H20" s="105" t="str">
        <f t="shared" si="1"/>
        <v/>
      </c>
      <c r="I20" s="104"/>
      <c r="J20" s="105" t="str">
        <f t="shared" si="2"/>
        <v/>
      </c>
      <c r="L20" s="149" t="s">
        <v>127</v>
      </c>
      <c r="M20" s="149"/>
      <c r="N20" s="149"/>
      <c r="O20" s="149"/>
      <c r="P20" s="150"/>
      <c r="Q20" s="150"/>
      <c r="R20" s="150"/>
      <c r="S20" s="150"/>
    </row>
    <row r="21" spans="2:19" ht="14.25" customHeight="1" x14ac:dyDescent="0.2">
      <c r="B21" s="77"/>
      <c r="C21" s="80"/>
      <c r="D21" s="78"/>
      <c r="E21" s="81" t="str">
        <f>IF(ISBLANK(C21),"",VLOOKUP(C21,'Prix unitaires journaliers'!$B$8:$E$25,IF(D21="Sénior",4,IF(D21="Confirmé",3,2))))</f>
        <v/>
      </c>
      <c r="F21" s="83"/>
      <c r="G21" s="61" t="str">
        <f t="shared" si="0"/>
        <v/>
      </c>
      <c r="H21" s="105" t="str">
        <f t="shared" si="1"/>
        <v/>
      </c>
      <c r="I21" s="104"/>
      <c r="J21" s="105" t="str">
        <f t="shared" si="2"/>
        <v/>
      </c>
      <c r="L21" s="149" t="s">
        <v>128</v>
      </c>
      <c r="M21" s="149"/>
      <c r="N21" s="149"/>
      <c r="O21" s="149"/>
      <c r="P21" s="150"/>
      <c r="Q21" s="150"/>
      <c r="R21" s="150"/>
      <c r="S21" s="150"/>
    </row>
    <row r="22" spans="2:19" ht="14.25" customHeight="1" x14ac:dyDescent="0.2">
      <c r="B22" s="77"/>
      <c r="C22" s="80"/>
      <c r="D22" s="78"/>
      <c r="E22" s="81" t="str">
        <f>IF(ISBLANK(C22),"",VLOOKUP(C22,'Prix unitaires journaliers'!$B$8:$E$25,IF(D22="Sénior",4,IF(D22="Confirmé",3,2))))</f>
        <v/>
      </c>
      <c r="F22" s="83"/>
      <c r="G22" s="61" t="str">
        <f t="shared" si="0"/>
        <v/>
      </c>
      <c r="H22" s="105" t="str">
        <f t="shared" si="1"/>
        <v/>
      </c>
      <c r="I22" s="104"/>
      <c r="J22" s="105" t="str">
        <f t="shared" si="2"/>
        <v/>
      </c>
      <c r="L22" s="53"/>
      <c r="M22" s="53"/>
      <c r="N22" s="53"/>
      <c r="O22" s="53"/>
      <c r="P22" s="53"/>
      <c r="Q22" s="53"/>
      <c r="R22" s="53"/>
      <c r="S22" s="53"/>
    </row>
    <row r="23" spans="2:19" ht="14.25" customHeight="1" x14ac:dyDescent="0.2">
      <c r="B23" s="77"/>
      <c r="C23" s="80"/>
      <c r="D23" s="78"/>
      <c r="E23" s="81" t="str">
        <f>IF(ISBLANK(C23),"",VLOOKUP(C23,'Prix unitaires journaliers'!$B$8:$E$25,IF(D23="Sénior",4,IF(D23="Confirmé",3,2))))</f>
        <v/>
      </c>
      <c r="F23" s="83"/>
      <c r="G23" s="61" t="str">
        <f t="shared" si="0"/>
        <v/>
      </c>
      <c r="H23" s="105" t="str">
        <f t="shared" si="1"/>
        <v/>
      </c>
      <c r="I23" s="104"/>
      <c r="J23" s="105" t="str">
        <f t="shared" si="2"/>
        <v/>
      </c>
      <c r="L23" s="121" t="s">
        <v>129</v>
      </c>
      <c r="M23" s="121"/>
      <c r="N23" s="121"/>
      <c r="O23" s="121"/>
      <c r="P23" s="235"/>
      <c r="Q23" s="236"/>
      <c r="R23" s="236"/>
      <c r="S23" s="236"/>
    </row>
    <row r="24" spans="2:19" ht="14.25" customHeight="1" x14ac:dyDescent="0.2">
      <c r="B24" s="77"/>
      <c r="C24" s="80"/>
      <c r="D24" s="78"/>
      <c r="E24" s="81" t="str">
        <f>IF(ISBLANK(C24),"",VLOOKUP(C24,'Prix unitaires journaliers'!$B$8:$E$25,IF(D24="Sénior",4,IF(D24="Confirmé",3,2))))</f>
        <v/>
      </c>
      <c r="F24" s="83"/>
      <c r="G24" s="61" t="str">
        <f t="shared" si="0"/>
        <v/>
      </c>
      <c r="H24" s="105" t="str">
        <f t="shared" si="1"/>
        <v/>
      </c>
      <c r="I24" s="104"/>
      <c r="J24" s="105" t="str">
        <f t="shared" si="2"/>
        <v/>
      </c>
      <c r="L24" s="53"/>
      <c r="M24" s="53"/>
      <c r="N24" s="53"/>
      <c r="O24" s="53"/>
      <c r="P24" s="147" t="s">
        <v>130</v>
      </c>
      <c r="Q24" s="147"/>
      <c r="R24" s="147"/>
      <c r="S24" s="147"/>
    </row>
    <row r="25" spans="2:19" ht="14.25" customHeight="1" x14ac:dyDescent="0.2">
      <c r="B25" s="77"/>
      <c r="C25" s="80"/>
      <c r="D25" s="78"/>
      <c r="E25" s="81" t="str">
        <f>IF(ISBLANK(C25),"",VLOOKUP(C25,'Prix unitaires journaliers'!$B$8:$E$25,IF(D25="Sénior",4,IF(D25="Confirmé",3,2))))</f>
        <v/>
      </c>
      <c r="F25" s="83"/>
      <c r="G25" s="61" t="str">
        <f t="shared" si="0"/>
        <v/>
      </c>
      <c r="H25" s="105" t="str">
        <f t="shared" si="1"/>
        <v/>
      </c>
      <c r="I25" s="104"/>
      <c r="J25" s="105" t="str">
        <f t="shared" si="2"/>
        <v/>
      </c>
      <c r="L25" s="53"/>
      <c r="M25" s="53"/>
      <c r="N25" s="53"/>
      <c r="O25" s="53"/>
      <c r="P25" s="147"/>
      <c r="Q25" s="147"/>
      <c r="R25" s="147"/>
      <c r="S25" s="147"/>
    </row>
    <row r="26" spans="2:19" ht="14.25" customHeight="1" x14ac:dyDescent="0.2">
      <c r="B26" s="77"/>
      <c r="C26" s="80"/>
      <c r="D26" s="78"/>
      <c r="E26" s="81" t="str">
        <f>IF(ISBLANK(C26),"",VLOOKUP(C26,'Prix unitaires journaliers'!$B$8:$E$25,IF(D26="Sénior",4,IF(D26="Confirmé",3,2))))</f>
        <v/>
      </c>
      <c r="F26" s="83"/>
      <c r="G26" s="61" t="str">
        <f t="shared" si="0"/>
        <v/>
      </c>
      <c r="H26" s="105" t="str">
        <f t="shared" si="1"/>
        <v/>
      </c>
      <c r="I26" s="104"/>
      <c r="J26" s="105" t="str">
        <f t="shared" si="2"/>
        <v/>
      </c>
      <c r="L26" s="53"/>
      <c r="M26" s="53"/>
      <c r="N26" s="53"/>
      <c r="O26" s="53"/>
      <c r="P26" s="53"/>
      <c r="Q26" s="53"/>
      <c r="R26" s="53"/>
      <c r="S26" s="53"/>
    </row>
    <row r="27" spans="2:19" ht="14.25" customHeight="1" x14ac:dyDescent="0.2">
      <c r="B27" s="77"/>
      <c r="C27" s="80"/>
      <c r="D27" s="78"/>
      <c r="E27" s="81" t="str">
        <f>IF(ISBLANK(C27),"",VLOOKUP(C27,'Prix unitaires journaliers'!$B$8:$E$25,IF(D27="Sénior",4,IF(D27="Confirmé",3,2))))</f>
        <v/>
      </c>
      <c r="F27" s="83"/>
      <c r="G27" s="61" t="str">
        <f t="shared" si="0"/>
        <v/>
      </c>
      <c r="H27" s="105" t="str">
        <f t="shared" si="1"/>
        <v/>
      </c>
      <c r="I27" s="104"/>
      <c r="J27" s="105" t="str">
        <f t="shared" si="2"/>
        <v/>
      </c>
      <c r="L27" s="53"/>
      <c r="M27" s="53"/>
      <c r="N27" s="53"/>
      <c r="O27" s="53"/>
      <c r="P27" s="53"/>
      <c r="Q27" s="53"/>
      <c r="R27" s="53"/>
      <c r="S27" s="53"/>
    </row>
    <row r="28" spans="2:19" s="53" customFormat="1" ht="14.25" customHeight="1" x14ac:dyDescent="0.2">
      <c r="G28" s="106">
        <f>SUM(G16:G27)</f>
        <v>45</v>
      </c>
      <c r="H28" s="106">
        <f>SUM(H16:H27)</f>
        <v>0</v>
      </c>
      <c r="I28" s="106">
        <f>SUM(I16:I27)</f>
        <v>44</v>
      </c>
      <c r="J28" s="106">
        <f>SUM(J16:J27)*P23</f>
        <v>0</v>
      </c>
      <c r="K28" s="67"/>
    </row>
    <row r="29" spans="2:19" s="53" customFormat="1" ht="14.25" customHeight="1" x14ac:dyDescent="0.2">
      <c r="B29" s="67"/>
      <c r="C29" s="67"/>
      <c r="D29" s="67"/>
      <c r="E29" s="67"/>
      <c r="F29" s="67"/>
      <c r="G29" s="67" t="s">
        <v>56</v>
      </c>
      <c r="H29" s="67" t="s">
        <v>57</v>
      </c>
      <c r="I29" s="67" t="s">
        <v>67</v>
      </c>
      <c r="J29" s="67" t="s">
        <v>93</v>
      </c>
      <c r="K29" s="67"/>
      <c r="L29" s="148" t="s">
        <v>131</v>
      </c>
      <c r="M29" s="148"/>
      <c r="N29" s="148"/>
      <c r="O29" s="148"/>
    </row>
    <row r="30" spans="2:19" ht="25.15" customHeight="1" x14ac:dyDescent="0.2">
      <c r="B30" s="162" t="s">
        <v>68</v>
      </c>
      <c r="C30" s="162"/>
      <c r="D30" s="162"/>
      <c r="E30" s="162"/>
      <c r="F30" s="162"/>
      <c r="G30" s="162"/>
      <c r="H30" s="162"/>
      <c r="I30" s="162"/>
      <c r="L30" s="148"/>
      <c r="M30" s="148"/>
      <c r="N30" s="148"/>
      <c r="O30" s="148"/>
      <c r="P30" s="53"/>
      <c r="Q30" s="53"/>
      <c r="R30" s="53"/>
      <c r="S30" s="53"/>
    </row>
    <row r="31" spans="2:19" s="53" customFormat="1" ht="16.149999999999999" customHeight="1" x14ac:dyDescent="0.2">
      <c r="B31" s="170" t="s">
        <v>94</v>
      </c>
      <c r="C31" s="170"/>
      <c r="D31" s="170"/>
      <c r="E31" s="170"/>
      <c r="F31" s="170"/>
      <c r="G31" s="170"/>
      <c r="H31" s="170"/>
      <c r="I31" s="170"/>
      <c r="J31" s="170"/>
      <c r="K31" s="67"/>
      <c r="L31" s="31"/>
      <c r="M31" s="31"/>
      <c r="N31" s="31"/>
      <c r="O31" s="31"/>
      <c r="P31" s="31"/>
      <c r="Q31" s="31"/>
      <c r="R31" s="31"/>
      <c r="S31" s="31"/>
    </row>
    <row r="32" spans="2:19" s="53" customFormat="1" ht="14.25" customHeight="1" x14ac:dyDescent="0.2">
      <c r="J32" s="67"/>
      <c r="K32" s="67"/>
    </row>
    <row r="33" spans="1:19" ht="14.45" customHeight="1" x14ac:dyDescent="0.2">
      <c r="A33" s="163" t="s">
        <v>61</v>
      </c>
      <c r="B33" s="164"/>
      <c r="C33" s="164"/>
      <c r="D33" s="164"/>
      <c r="E33" s="164"/>
      <c r="F33" s="164"/>
      <c r="G33" s="164"/>
      <c r="H33" s="164"/>
      <c r="I33" s="164"/>
      <c r="L33" s="53"/>
      <c r="M33" s="53"/>
      <c r="N33" s="53"/>
      <c r="O33" s="53"/>
      <c r="P33" s="53"/>
      <c r="Q33" s="53"/>
      <c r="R33" s="53"/>
      <c r="S33" s="53"/>
    </row>
    <row r="34" spans="1:19" ht="14.25" customHeight="1" x14ac:dyDescent="0.2">
      <c r="B34" s="93" t="s">
        <v>79</v>
      </c>
    </row>
    <row r="35" spans="1:19" ht="14.25" customHeight="1" x14ac:dyDescent="0.2">
      <c r="F35" s="222" t="s">
        <v>161</v>
      </c>
      <c r="G35" s="223" t="s">
        <v>159</v>
      </c>
    </row>
    <row r="36" spans="1:19" ht="14.25" customHeight="1" x14ac:dyDescent="0.2">
      <c r="B36" s="165" t="s">
        <v>135</v>
      </c>
      <c r="C36" s="166"/>
      <c r="D36" s="167"/>
      <c r="E36" s="41" t="s">
        <v>160</v>
      </c>
      <c r="F36" s="222">
        <v>1.02</v>
      </c>
      <c r="G36" s="222">
        <f>IF(E36="oui",'coefficients projets Agile'!H22,1)</f>
        <v>0.96</v>
      </c>
      <c r="H36" s="67" t="s">
        <v>54</v>
      </c>
    </row>
    <row r="37" spans="1:19" ht="14.25" customHeight="1" x14ac:dyDescent="0.2">
      <c r="B37" s="165" t="s">
        <v>52</v>
      </c>
      <c r="C37" s="166"/>
      <c r="D37" s="167"/>
      <c r="E37" s="41" t="s">
        <v>160</v>
      </c>
      <c r="F37" s="222">
        <v>1.02</v>
      </c>
      <c r="G37" s="222">
        <f>IF(E37="oui",'coefficients projets Agile'!H36,1)</f>
        <v>1</v>
      </c>
      <c r="H37" s="67" t="s">
        <v>58</v>
      </c>
    </row>
    <row r="38" spans="1:19" ht="14.25" customHeight="1" x14ac:dyDescent="0.2">
      <c r="B38" s="165" t="s">
        <v>53</v>
      </c>
      <c r="C38" s="166"/>
      <c r="D38" s="167"/>
      <c r="E38" s="41" t="s">
        <v>160</v>
      </c>
      <c r="F38" s="222">
        <v>1.02</v>
      </c>
      <c r="G38" s="222">
        <f>IF(E38="oui",'coefficients projets Agile'!H50,1)</f>
        <v>1</v>
      </c>
      <c r="H38" s="67" t="s">
        <v>59</v>
      </c>
    </row>
    <row r="39" spans="1:19" s="53" customFormat="1" ht="13.9" customHeight="1" x14ac:dyDescent="0.2">
      <c r="B39" s="162"/>
      <c r="C39" s="162"/>
      <c r="D39" s="162"/>
      <c r="E39" s="162"/>
      <c r="F39" s="162"/>
      <c r="G39" s="162"/>
      <c r="J39" s="67"/>
      <c r="K39" s="67"/>
      <c r="L39" s="31"/>
      <c r="M39" s="31"/>
      <c r="N39" s="31"/>
      <c r="O39" s="31"/>
      <c r="P39" s="31"/>
      <c r="Q39" s="31"/>
      <c r="R39" s="31"/>
      <c r="S39" s="31"/>
    </row>
    <row r="40" spans="1:19" ht="14.25" customHeight="1" x14ac:dyDescent="0.2">
      <c r="A40" s="158" t="s">
        <v>90</v>
      </c>
      <c r="B40" s="158"/>
      <c r="C40" s="158"/>
      <c r="D40" s="158"/>
      <c r="E40" s="158"/>
      <c r="F40" s="158"/>
      <c r="G40" s="158"/>
      <c r="H40" s="158"/>
      <c r="I40" s="158"/>
      <c r="L40" s="53"/>
      <c r="M40" s="53"/>
      <c r="N40" s="53"/>
      <c r="O40" s="53"/>
      <c r="P40" s="53"/>
      <c r="Q40" s="53"/>
      <c r="R40" s="53"/>
      <c r="S40" s="53"/>
    </row>
    <row r="41" spans="1:19" ht="14.25" customHeight="1" x14ac:dyDescent="0.2">
      <c r="B41" s="3"/>
      <c r="C41" s="3"/>
      <c r="D41" s="3"/>
      <c r="E41" s="4"/>
      <c r="F41" s="32"/>
      <c r="G41" s="32"/>
      <c r="H41" s="32"/>
      <c r="I41" s="32"/>
    </row>
    <row r="42" spans="1:19" ht="14.25" customHeight="1" x14ac:dyDescent="0.2">
      <c r="B42" s="161" t="s">
        <v>102</v>
      </c>
      <c r="C42" s="161"/>
      <c r="D42" s="161"/>
      <c r="E42" s="161"/>
      <c r="F42" s="233">
        <f>H28</f>
        <v>0</v>
      </c>
      <c r="G42" s="68" t="s">
        <v>99</v>
      </c>
      <c r="H42" s="32"/>
      <c r="I42" s="32"/>
    </row>
    <row r="43" spans="1:19" ht="14.25" customHeight="1" x14ac:dyDescent="0.2">
      <c r="B43" s="161" t="s">
        <v>101</v>
      </c>
      <c r="C43" s="161"/>
      <c r="D43" s="161"/>
      <c r="E43" s="161"/>
      <c r="F43" s="233">
        <f>F42*F36*F37*F38</f>
        <v>0</v>
      </c>
      <c r="G43" s="68" t="s">
        <v>60</v>
      </c>
      <c r="H43" s="32"/>
      <c r="I43" s="86"/>
    </row>
    <row r="44" spans="1:19" ht="14.25" customHeight="1" x14ac:dyDescent="0.2">
      <c r="B44" s="68"/>
      <c r="C44" s="68"/>
      <c r="D44" s="68"/>
      <c r="E44" s="68"/>
      <c r="F44" s="67"/>
      <c r="G44" s="32"/>
      <c r="H44" s="32"/>
      <c r="I44" s="32"/>
    </row>
    <row r="45" spans="1:19" ht="14.25" customHeight="1" x14ac:dyDescent="0.2">
      <c r="B45" s="168" t="s">
        <v>104</v>
      </c>
      <c r="C45" s="168"/>
      <c r="D45" s="168"/>
      <c r="E45" s="168"/>
      <c r="F45" s="108">
        <f>F43</f>
        <v>0</v>
      </c>
      <c r="G45" s="32"/>
      <c r="H45" s="32"/>
      <c r="I45" s="32"/>
    </row>
    <row r="46" spans="1:19" ht="14.25" customHeight="1" x14ac:dyDescent="0.2">
      <c r="B46" s="155" t="s">
        <v>0</v>
      </c>
      <c r="C46" s="155"/>
      <c r="D46" s="155"/>
      <c r="E46" s="155"/>
      <c r="F46" s="73">
        <v>0.2</v>
      </c>
      <c r="G46" s="32"/>
      <c r="H46" s="32"/>
      <c r="I46" s="32"/>
      <c r="J46" s="42"/>
      <c r="K46" s="31"/>
      <c r="M46" s="32"/>
      <c r="N46" s="32"/>
    </row>
    <row r="47" spans="1:19" ht="14.25" customHeight="1" x14ac:dyDescent="0.2">
      <c r="B47" s="168" t="s">
        <v>105</v>
      </c>
      <c r="C47" s="168"/>
      <c r="D47" s="168"/>
      <c r="E47" s="168"/>
      <c r="F47" s="108">
        <f>F45*(1+F46)</f>
        <v>0</v>
      </c>
      <c r="J47" s="31"/>
      <c r="K47" s="31"/>
      <c r="M47" s="32"/>
      <c r="N47" s="32"/>
    </row>
    <row r="48" spans="1:19" ht="14.25" customHeight="1" x14ac:dyDescent="0.2">
      <c r="H48" s="43"/>
      <c r="M48" s="32"/>
      <c r="N48" s="32"/>
    </row>
    <row r="50" spans="1:9" ht="14.25" customHeight="1" x14ac:dyDescent="0.2">
      <c r="A50" s="160" t="s">
        <v>96</v>
      </c>
      <c r="B50" s="160"/>
      <c r="C50" s="160"/>
      <c r="D50" s="160"/>
      <c r="E50" s="160"/>
      <c r="F50" s="160"/>
      <c r="G50" s="160"/>
      <c r="H50" s="160"/>
      <c r="I50" s="160"/>
    </row>
    <row r="51" spans="1:9" ht="14.25" customHeight="1" x14ac:dyDescent="0.2">
      <c r="A51" s="53"/>
      <c r="B51" s="54"/>
      <c r="C51" s="54"/>
      <c r="D51" s="54"/>
      <c r="E51" s="4"/>
      <c r="F51" s="67"/>
      <c r="G51" s="67"/>
      <c r="H51" s="67"/>
      <c r="I51" s="67"/>
    </row>
    <row r="52" spans="1:9" ht="14.25" customHeight="1" x14ac:dyDescent="0.2">
      <c r="A52" s="53"/>
      <c r="B52" s="161" t="s">
        <v>98</v>
      </c>
      <c r="C52" s="161"/>
      <c r="D52" s="161"/>
      <c r="E52" s="161"/>
      <c r="F52" s="233">
        <f>J28</f>
        <v>0</v>
      </c>
      <c r="G52" s="68" t="s">
        <v>100</v>
      </c>
      <c r="H52" s="67"/>
      <c r="I52" s="67"/>
    </row>
    <row r="53" spans="1:9" ht="14.25" customHeight="1" x14ac:dyDescent="0.2">
      <c r="A53" s="53"/>
      <c r="B53" s="161" t="s">
        <v>103</v>
      </c>
      <c r="C53" s="161"/>
      <c r="D53" s="161"/>
      <c r="E53" s="161"/>
      <c r="F53" s="233">
        <f>F52*G36*G37*G38</f>
        <v>0</v>
      </c>
      <c r="G53" s="68" t="s">
        <v>60</v>
      </c>
      <c r="H53" s="67"/>
      <c r="I53" s="86"/>
    </row>
    <row r="54" spans="1:9" ht="14.25" customHeight="1" x14ac:dyDescent="0.2">
      <c r="A54" s="53"/>
      <c r="B54" s="68"/>
      <c r="C54" s="68"/>
      <c r="D54" s="68"/>
      <c r="E54" s="68"/>
      <c r="F54" s="67"/>
      <c r="G54" s="67"/>
      <c r="H54" s="67"/>
      <c r="I54" s="67"/>
    </row>
    <row r="55" spans="1:9" ht="14.25" customHeight="1" x14ac:dyDescent="0.2">
      <c r="A55" s="53"/>
      <c r="B55" s="156" t="s">
        <v>106</v>
      </c>
      <c r="C55" s="156"/>
      <c r="D55" s="156"/>
      <c r="E55" s="156"/>
      <c r="F55" s="109">
        <f>F53</f>
        <v>0</v>
      </c>
      <c r="G55" s="67"/>
      <c r="H55" s="67"/>
      <c r="I55" s="67"/>
    </row>
    <row r="56" spans="1:9" ht="14.25" customHeight="1" x14ac:dyDescent="0.2">
      <c r="A56" s="53"/>
      <c r="B56" s="155" t="s">
        <v>0</v>
      </c>
      <c r="C56" s="155"/>
      <c r="D56" s="155"/>
      <c r="E56" s="155"/>
      <c r="F56" s="73">
        <v>0.2</v>
      </c>
      <c r="G56" s="67"/>
      <c r="H56" s="67"/>
      <c r="I56" s="67"/>
    </row>
    <row r="57" spans="1:9" ht="14.25" customHeight="1" x14ac:dyDescent="0.2">
      <c r="A57" s="53"/>
      <c r="B57" s="156" t="s">
        <v>107</v>
      </c>
      <c r="C57" s="156"/>
      <c r="D57" s="156"/>
      <c r="E57" s="156"/>
      <c r="F57" s="109">
        <f>F55*(1+F56)</f>
        <v>0</v>
      </c>
      <c r="G57" s="53"/>
      <c r="H57" s="53"/>
      <c r="I57" s="53"/>
    </row>
  </sheetData>
  <autoFilter ref="B15:C16"/>
  <dataConsolidate/>
  <mergeCells count="40">
    <mergeCell ref="B42:E42"/>
    <mergeCell ref="B43:E43"/>
    <mergeCell ref="A8:I8"/>
    <mergeCell ref="B30:I30"/>
    <mergeCell ref="B10:F10"/>
    <mergeCell ref="B11:F11"/>
    <mergeCell ref="B36:D36"/>
    <mergeCell ref="B31:J31"/>
    <mergeCell ref="B56:E56"/>
    <mergeCell ref="B57:E57"/>
    <mergeCell ref="A13:H13"/>
    <mergeCell ref="I13:J13"/>
    <mergeCell ref="A50:I50"/>
    <mergeCell ref="B52:E52"/>
    <mergeCell ref="B53:E53"/>
    <mergeCell ref="B55:E55"/>
    <mergeCell ref="B39:G39"/>
    <mergeCell ref="A33:I33"/>
    <mergeCell ref="B37:D37"/>
    <mergeCell ref="B38:D38"/>
    <mergeCell ref="A40:I40"/>
    <mergeCell ref="B45:E45"/>
    <mergeCell ref="B47:E47"/>
    <mergeCell ref="B46:E46"/>
    <mergeCell ref="L15:S15"/>
    <mergeCell ref="L16:O16"/>
    <mergeCell ref="P16:S16"/>
    <mergeCell ref="L18:O18"/>
    <mergeCell ref="P18:S18"/>
    <mergeCell ref="L17:O17"/>
    <mergeCell ref="P17:S17"/>
    <mergeCell ref="P23:S23"/>
    <mergeCell ref="P24:S25"/>
    <mergeCell ref="L29:O30"/>
    <mergeCell ref="L19:O19"/>
    <mergeCell ref="P19:S19"/>
    <mergeCell ref="L20:O20"/>
    <mergeCell ref="P20:S20"/>
    <mergeCell ref="L21:O21"/>
    <mergeCell ref="P21:S21"/>
  </mergeCells>
  <phoneticPr fontId="7" type="noConversion"/>
  <dataValidations count="1">
    <dataValidation type="list" allowBlank="1" showInputMessage="1" showErrorMessage="1" sqref="E36:E38">
      <formula1>"oui,non"</formula1>
    </dataValidation>
  </dataValidations>
  <pageMargins left="0.23622047244094491" right="0.23622047244094491" top="0.74803149606299213" bottom="0.74803149606299213" header="0.31496062992125984" footer="0.31496062992125984"/>
  <pageSetup paperSize="9" scale="80"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'Prix unitaires journaliers'!$C$7:$E$7</xm:f>
          </x14:formula1>
          <xm:sqref>D16:D27</xm:sqref>
        </x14:dataValidation>
        <x14:dataValidation type="list" allowBlank="1" showInputMessage="1" showErrorMessage="1">
          <x14:formula1>
            <xm:f>'Prix unitaires journaliers'!$B$8:$B$25</xm:f>
          </x14:formula1>
          <xm:sqref>C16:C27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85" workbookViewId="0">
      <selection activeCell="B31" sqref="B31"/>
    </sheetView>
  </sheetViews>
  <sheetFormatPr baseColWidth="10" defaultColWidth="11.42578125" defaultRowHeight="14.25" customHeight="1" x14ac:dyDescent="0.2"/>
  <cols>
    <col min="1" max="1" width="4.28515625" style="22" customWidth="1"/>
    <col min="2" max="2" width="35.85546875" style="22" customWidth="1"/>
    <col min="3" max="3" width="36.85546875" style="22" customWidth="1"/>
    <col min="4" max="4" width="30.28515625" style="22" customWidth="1"/>
    <col min="5" max="5" width="26" style="22" hidden="1" customWidth="1"/>
    <col min="6" max="6" width="10.7109375" style="22" customWidth="1"/>
    <col min="7" max="7" width="15.7109375" style="22" customWidth="1"/>
    <col min="8" max="8" width="6.7109375" style="22" customWidth="1"/>
    <col min="9" max="9" width="7.7109375" style="22" customWidth="1"/>
    <col min="10" max="10" width="10.42578125" style="22" customWidth="1"/>
    <col min="11" max="11" width="13.42578125" style="22" customWidth="1"/>
    <col min="12" max="13" width="13.28515625" style="22" customWidth="1"/>
    <col min="14" max="14" width="15.7109375" style="22" customWidth="1"/>
    <col min="15" max="15" width="5.7109375" style="22" customWidth="1"/>
    <col min="16" max="16" width="7.42578125" style="22" customWidth="1"/>
    <col min="17" max="17" width="5.7109375" style="22" customWidth="1"/>
    <col min="18" max="18" width="8.7109375" style="22" customWidth="1"/>
    <col min="19" max="19" width="5.7109375" style="22" customWidth="1"/>
    <col min="20" max="16384" width="11.42578125" style="22"/>
  </cols>
  <sheetData>
    <row r="1" spans="1:7" ht="14.25" customHeight="1" x14ac:dyDescent="0.2">
      <c r="C1" s="23" t="str">
        <f>Présentation!C1</f>
        <v>Marchés de prestation SI-Etudes 2025-2029</v>
      </c>
    </row>
    <row r="2" spans="1:7" ht="14.25" customHeight="1" x14ac:dyDescent="0.2">
      <c r="C2" s="24"/>
      <c r="D2" s="25"/>
    </row>
    <row r="3" spans="1:7" ht="14.25" customHeight="1" x14ac:dyDescent="0.2">
      <c r="C3" s="26" t="str">
        <f>Chiffrage!B2</f>
        <v>Fiche de chiffrage Projets Agile</v>
      </c>
      <c r="D3" s="27" t="str">
        <f>Chiffrage!D2</f>
        <v>Version outil : V1</v>
      </c>
    </row>
    <row r="4" spans="1:7" ht="14.25" customHeight="1" x14ac:dyDescent="0.2">
      <c r="C4" s="24"/>
    </row>
    <row r="5" spans="1:7" ht="14.25" customHeight="1" x14ac:dyDescent="0.2">
      <c r="C5" s="23" t="s">
        <v>5</v>
      </c>
    </row>
    <row r="7" spans="1:7" ht="14.25" customHeight="1" x14ac:dyDescent="0.25">
      <c r="A7" s="171" t="s">
        <v>6</v>
      </c>
      <c r="B7" s="171"/>
      <c r="C7" s="171"/>
      <c r="D7" s="171"/>
      <c r="E7" s="171"/>
    </row>
    <row r="8" spans="1:7" ht="14.25" customHeight="1" x14ac:dyDescent="0.2">
      <c r="D8" s="28"/>
    </row>
    <row r="9" spans="1:7" ht="14.25" customHeight="1" x14ac:dyDescent="0.2">
      <c r="B9" s="172" t="s">
        <v>18</v>
      </c>
      <c r="C9" s="173"/>
      <c r="D9" s="64" t="s">
        <v>62</v>
      </c>
    </row>
    <row r="10" spans="1:7" ht="14.25" customHeight="1" x14ac:dyDescent="0.25">
      <c r="B10" s="172" t="s">
        <v>9</v>
      </c>
      <c r="C10" s="173"/>
      <c r="D10" s="20"/>
    </row>
    <row r="11" spans="1:7" ht="14.25" customHeight="1" x14ac:dyDescent="0.2">
      <c r="B11" s="29"/>
      <c r="C11" s="29"/>
      <c r="D11" s="29"/>
    </row>
    <row r="12" spans="1:7" ht="14.25" customHeight="1" x14ac:dyDescent="0.2">
      <c r="B12" s="111" t="s">
        <v>64</v>
      </c>
      <c r="C12" s="112"/>
      <c r="D12" s="110">
        <f>Chiffrage!G10</f>
        <v>15</v>
      </c>
      <c r="F12" s="44"/>
      <c r="G12" s="44"/>
    </row>
    <row r="13" spans="1:7" ht="14.25" customHeight="1" x14ac:dyDescent="0.2">
      <c r="B13" s="172" t="s">
        <v>63</v>
      </c>
      <c r="C13" s="173"/>
      <c r="D13" s="110">
        <f>Chiffrage!G11</f>
        <v>2</v>
      </c>
      <c r="F13" s="44"/>
      <c r="G13" s="44"/>
    </row>
    <row r="14" spans="1:7" ht="14.25" customHeight="1" x14ac:dyDescent="0.2">
      <c r="B14" s="172" t="s">
        <v>95</v>
      </c>
      <c r="C14" s="173"/>
      <c r="D14" s="65">
        <f>Chiffrage!G28</f>
        <v>45</v>
      </c>
      <c r="F14" s="44"/>
      <c r="G14" s="44"/>
    </row>
    <row r="15" spans="1:7" ht="14.25" customHeight="1" x14ac:dyDescent="0.2">
      <c r="B15" s="29"/>
      <c r="C15" s="29"/>
      <c r="D15" s="29"/>
    </row>
    <row r="16" spans="1:7" ht="14.25" customHeight="1" x14ac:dyDescent="0.2">
      <c r="B16" s="172" t="s">
        <v>2</v>
      </c>
      <c r="C16" s="173"/>
      <c r="D16" s="30">
        <f>Chiffrage!F45</f>
        <v>0</v>
      </c>
    </row>
    <row r="17" spans="1:7" ht="14.25" customHeight="1" x14ac:dyDescent="0.2">
      <c r="B17" s="172" t="s">
        <v>3</v>
      </c>
      <c r="C17" s="173"/>
      <c r="D17" s="30">
        <f>Chiffrage!F47</f>
        <v>0</v>
      </c>
    </row>
    <row r="18" spans="1:7" ht="14.25" customHeight="1" x14ac:dyDescent="0.2">
      <c r="C18" s="29"/>
      <c r="D18" s="29"/>
    </row>
    <row r="19" spans="1:7" ht="14.25" customHeight="1" x14ac:dyDescent="0.2">
      <c r="B19" s="172" t="s">
        <v>21</v>
      </c>
      <c r="C19" s="173"/>
      <c r="D19" s="21"/>
    </row>
    <row r="21" spans="1:7" ht="14.25" customHeight="1" x14ac:dyDescent="0.2">
      <c r="A21" s="66"/>
      <c r="B21" s="172" t="s">
        <v>19</v>
      </c>
      <c r="C21" s="173"/>
      <c r="D21" s="63"/>
    </row>
    <row r="22" spans="1:7" ht="14.25" customHeight="1" x14ac:dyDescent="0.2">
      <c r="C22" s="29"/>
      <c r="D22" s="29"/>
    </row>
    <row r="23" spans="1:7" ht="14.25" customHeight="1" x14ac:dyDescent="0.2">
      <c r="B23" s="174" t="s">
        <v>20</v>
      </c>
      <c r="C23" s="175"/>
      <c r="D23" s="175"/>
      <c r="E23" s="175"/>
    </row>
    <row r="24" spans="1:7" ht="14.25" customHeight="1" x14ac:dyDescent="0.2">
      <c r="B24" s="98" t="s">
        <v>82</v>
      </c>
      <c r="C24" s="98" t="s">
        <v>86</v>
      </c>
      <c r="D24" s="98" t="s">
        <v>85</v>
      </c>
      <c r="G24" s="29"/>
    </row>
    <row r="25" spans="1:7" ht="14.25" customHeight="1" x14ac:dyDescent="0.2">
      <c r="B25" s="95" t="s">
        <v>83</v>
      </c>
      <c r="C25" s="96"/>
      <c r="D25" s="97"/>
    </row>
    <row r="26" spans="1:7" ht="14.25" customHeight="1" x14ac:dyDescent="0.2">
      <c r="B26" s="95" t="s">
        <v>83</v>
      </c>
      <c r="C26" s="96"/>
      <c r="D26" s="97"/>
    </row>
    <row r="27" spans="1:7" ht="14.25" customHeight="1" x14ac:dyDescent="0.2">
      <c r="B27" s="99"/>
      <c r="C27" s="99"/>
      <c r="D27" s="100"/>
    </row>
    <row r="28" spans="1:7" ht="14.25" customHeight="1" x14ac:dyDescent="0.2">
      <c r="B28" s="123" t="s">
        <v>84</v>
      </c>
      <c r="C28" s="124"/>
      <c r="D28" s="125"/>
    </row>
    <row r="29" spans="1:7" ht="14.25" customHeight="1" x14ac:dyDescent="0.2">
      <c r="B29" s="126"/>
      <c r="C29" s="101"/>
      <c r="D29" s="102"/>
    </row>
    <row r="30" spans="1:7" ht="14.25" customHeight="1" x14ac:dyDescent="0.2">
      <c r="B30" s="126"/>
      <c r="C30" s="101"/>
      <c r="D30" s="102"/>
    </row>
    <row r="31" spans="1:7" ht="14.25" customHeight="1" x14ac:dyDescent="0.2">
      <c r="B31" s="126"/>
      <c r="C31" s="101"/>
      <c r="D31" s="102"/>
    </row>
    <row r="32" spans="1:7" ht="14.25" customHeight="1" x14ac:dyDescent="0.2">
      <c r="B32" s="127"/>
      <c r="C32" s="122"/>
      <c r="D32" s="102"/>
    </row>
    <row r="33" spans="2:4" ht="14.25" customHeight="1" x14ac:dyDescent="0.2">
      <c r="B33" s="127"/>
      <c r="C33" s="122"/>
      <c r="D33" s="102"/>
    </row>
    <row r="34" spans="2:4" ht="14.25" customHeight="1" x14ac:dyDescent="0.2">
      <c r="B34" s="127"/>
      <c r="C34" s="122"/>
      <c r="D34" s="102"/>
    </row>
    <row r="35" spans="2:4" ht="14.25" customHeight="1" x14ac:dyDescent="0.2">
      <c r="B35" s="127"/>
      <c r="C35" s="122"/>
      <c r="D35" s="102"/>
    </row>
    <row r="36" spans="2:4" ht="14.25" customHeight="1" x14ac:dyDescent="0.2">
      <c r="B36" s="128"/>
      <c r="C36" s="129"/>
      <c r="D36" s="103"/>
    </row>
  </sheetData>
  <mergeCells count="10">
    <mergeCell ref="B23:E23"/>
    <mergeCell ref="B19:C19"/>
    <mergeCell ref="B21:C21"/>
    <mergeCell ref="B16:C16"/>
    <mergeCell ref="B17:C17"/>
    <mergeCell ref="A7:E7"/>
    <mergeCell ref="B9:C9"/>
    <mergeCell ref="B10:C10"/>
    <mergeCell ref="B14:C14"/>
    <mergeCell ref="B13:C13"/>
  </mergeCells>
  <phoneticPr fontId="9" type="noConversion"/>
  <pageMargins left="0.23622047244094491" right="0.23622047244094491" top="0.74803149606299213" bottom="0.74803149606299213" header="0.31496062992125984" footer="0.31496062992125984"/>
  <pageSetup paperSize="9" scale="83" orientation="portrait" r:id="rId1"/>
  <headerFooter alignWithMargins="0">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85" workbookViewId="0">
      <selection activeCell="E47" sqref="E47"/>
    </sheetView>
  </sheetViews>
  <sheetFormatPr baseColWidth="10" defaultColWidth="11.42578125" defaultRowHeight="14.25" customHeight="1" x14ac:dyDescent="0.2"/>
  <cols>
    <col min="1" max="1" width="4.28515625" style="22" customWidth="1"/>
    <col min="2" max="2" width="11.28515625" style="22" customWidth="1"/>
    <col min="3" max="3" width="36.85546875" style="22" customWidth="1"/>
    <col min="4" max="4" width="30.28515625" style="22" customWidth="1"/>
    <col min="5" max="5" width="26" style="22" customWidth="1"/>
    <col min="6" max="6" width="10.7109375" style="22" customWidth="1"/>
    <col min="7" max="7" width="15.7109375" style="22" customWidth="1"/>
    <col min="8" max="8" width="6.7109375" style="22" customWidth="1"/>
    <col min="9" max="9" width="7.7109375" style="22" customWidth="1"/>
    <col min="10" max="10" width="10.42578125" style="22" customWidth="1"/>
    <col min="11" max="11" width="13.42578125" style="22" customWidth="1"/>
    <col min="12" max="13" width="13.28515625" style="22" customWidth="1"/>
    <col min="14" max="14" width="15.7109375" style="22" customWidth="1"/>
    <col min="15" max="15" width="5.7109375" style="22" customWidth="1"/>
    <col min="16" max="16" width="7.42578125" style="22" customWidth="1"/>
    <col min="17" max="17" width="5.7109375" style="22" customWidth="1"/>
    <col min="18" max="18" width="8.7109375" style="22" customWidth="1"/>
    <col min="19" max="19" width="5.7109375" style="22" customWidth="1"/>
    <col min="20" max="16384" width="11.42578125" style="22"/>
  </cols>
  <sheetData>
    <row r="1" spans="1:7" ht="14.25" customHeight="1" x14ac:dyDescent="0.2">
      <c r="C1" s="23" t="str">
        <f>Présentation!C1</f>
        <v>Marchés de prestation SI-Etudes 2025-2029</v>
      </c>
    </row>
    <row r="2" spans="1:7" ht="14.25" customHeight="1" x14ac:dyDescent="0.2">
      <c r="C2" s="24"/>
      <c r="D2" s="25"/>
    </row>
    <row r="3" spans="1:7" ht="14.25" customHeight="1" x14ac:dyDescent="0.2">
      <c r="C3" s="26" t="str">
        <f>Chiffrage!B2</f>
        <v>Fiche de chiffrage Projets Agile</v>
      </c>
      <c r="D3" s="27" t="str">
        <f>Chiffrage!D2</f>
        <v>Version outil : V1</v>
      </c>
    </row>
    <row r="4" spans="1:7" ht="14.25" customHeight="1" x14ac:dyDescent="0.2">
      <c r="C4" s="24"/>
    </row>
    <row r="5" spans="1:7" ht="14.25" customHeight="1" x14ac:dyDescent="0.2">
      <c r="C5" s="26" t="s">
        <v>116</v>
      </c>
    </row>
    <row r="7" spans="1:7" ht="14.25" customHeight="1" x14ac:dyDescent="0.25">
      <c r="A7" s="180" t="s">
        <v>108</v>
      </c>
      <c r="B7" s="181"/>
      <c r="C7" s="181"/>
      <c r="D7" s="181"/>
      <c r="E7" s="181"/>
    </row>
    <row r="8" spans="1:7" ht="14.25" customHeight="1" x14ac:dyDescent="0.2">
      <c r="D8" s="28"/>
    </row>
    <row r="9" spans="1:7" ht="14.25" customHeight="1" x14ac:dyDescent="0.25">
      <c r="B9" s="178" t="s">
        <v>109</v>
      </c>
      <c r="C9" s="179"/>
      <c r="D9" s="20"/>
    </row>
    <row r="10" spans="1:7" ht="14.25" customHeight="1" x14ac:dyDescent="0.2">
      <c r="B10" s="178" t="s">
        <v>18</v>
      </c>
      <c r="C10" s="179"/>
      <c r="D10" s="64" t="s">
        <v>62</v>
      </c>
    </row>
    <row r="11" spans="1:7" ht="14.25" customHeight="1" x14ac:dyDescent="0.25">
      <c r="B11" s="178" t="s">
        <v>9</v>
      </c>
      <c r="C11" s="179"/>
      <c r="D11" s="20"/>
    </row>
    <row r="12" spans="1:7" ht="14.25" customHeight="1" x14ac:dyDescent="0.2">
      <c r="B12" s="29"/>
      <c r="C12" s="29"/>
      <c r="D12" s="29"/>
    </row>
    <row r="13" spans="1:7" ht="14.25" customHeight="1" x14ac:dyDescent="0.2">
      <c r="B13" s="113" t="s">
        <v>64</v>
      </c>
      <c r="C13" s="114"/>
      <c r="D13" s="110">
        <f>Chiffrage!G10</f>
        <v>15</v>
      </c>
      <c r="F13" s="44"/>
      <c r="G13" s="44"/>
    </row>
    <row r="14" spans="1:7" ht="14.25" customHeight="1" x14ac:dyDescent="0.2">
      <c r="B14" s="178" t="s">
        <v>63</v>
      </c>
      <c r="C14" s="179"/>
      <c r="D14" s="110">
        <f>Chiffrage!G11</f>
        <v>2</v>
      </c>
      <c r="F14" s="44"/>
      <c r="G14" s="44"/>
    </row>
    <row r="15" spans="1:7" ht="14.25" customHeight="1" x14ac:dyDescent="0.2">
      <c r="F15" s="44"/>
      <c r="G15" s="44"/>
    </row>
    <row r="16" spans="1:7" ht="14.25" customHeight="1" x14ac:dyDescent="0.2">
      <c r="B16" s="176" t="s">
        <v>113</v>
      </c>
      <c r="C16" s="177"/>
      <c r="D16" s="115">
        <f>Chiffrage!G28</f>
        <v>45</v>
      </c>
    </row>
    <row r="17" spans="1:4" ht="14.25" customHeight="1" x14ac:dyDescent="0.2">
      <c r="B17" s="176" t="s">
        <v>110</v>
      </c>
      <c r="C17" s="177"/>
      <c r="D17" s="116">
        <f>Chiffrage!F45</f>
        <v>0</v>
      </c>
    </row>
    <row r="18" spans="1:4" ht="14.25" customHeight="1" x14ac:dyDescent="0.2">
      <c r="B18" s="176" t="s">
        <v>111</v>
      </c>
      <c r="C18" s="177"/>
      <c r="D18" s="116">
        <f>Chiffrage!F47</f>
        <v>0</v>
      </c>
    </row>
    <row r="19" spans="1:4" ht="10.15" customHeight="1" x14ac:dyDescent="0.2"/>
    <row r="20" spans="1:4" ht="14.25" customHeight="1" x14ac:dyDescent="0.2">
      <c r="B20" s="113" t="s">
        <v>112</v>
      </c>
      <c r="C20" s="113"/>
      <c r="D20" s="110">
        <f>Chiffrage!I28</f>
        <v>44</v>
      </c>
    </row>
    <row r="21" spans="1:4" ht="14.25" customHeight="1" x14ac:dyDescent="0.2">
      <c r="B21" s="113" t="s">
        <v>114</v>
      </c>
      <c r="C21" s="113"/>
      <c r="D21" s="30">
        <f>Chiffrage!F55</f>
        <v>0</v>
      </c>
    </row>
    <row r="22" spans="1:4" ht="14.25" customHeight="1" x14ac:dyDescent="0.2">
      <c r="B22" s="113" t="s">
        <v>115</v>
      </c>
      <c r="C22" s="113"/>
      <c r="D22" s="30">
        <f>Chiffrage!F57</f>
        <v>0</v>
      </c>
    </row>
    <row r="23" spans="1:4" ht="14.25" customHeight="1" x14ac:dyDescent="0.2">
      <c r="C23" s="29"/>
      <c r="D23" s="29"/>
    </row>
    <row r="24" spans="1:4" ht="14.25" customHeight="1" x14ac:dyDescent="0.2">
      <c r="B24" s="178" t="s">
        <v>21</v>
      </c>
      <c r="C24" s="179"/>
      <c r="D24" s="63"/>
    </row>
    <row r="25" spans="1:4" ht="14.25" customHeight="1" x14ac:dyDescent="0.2">
      <c r="A25" s="66"/>
      <c r="B25" s="178" t="s">
        <v>19</v>
      </c>
      <c r="C25" s="179"/>
      <c r="D25" s="63"/>
    </row>
    <row r="26" spans="1:4" ht="14.25" customHeight="1" x14ac:dyDescent="0.2">
      <c r="C26" s="29"/>
      <c r="D26" s="29"/>
    </row>
  </sheetData>
  <mergeCells count="10">
    <mergeCell ref="B18:C18"/>
    <mergeCell ref="B24:C24"/>
    <mergeCell ref="B25:C25"/>
    <mergeCell ref="B9:C9"/>
    <mergeCell ref="A7:E7"/>
    <mergeCell ref="B10:C10"/>
    <mergeCell ref="B11:C11"/>
    <mergeCell ref="B14:C14"/>
    <mergeCell ref="B16:C16"/>
    <mergeCell ref="B17:C17"/>
  </mergeCells>
  <pageMargins left="0.23622047244094491" right="0.23622047244094491" top="0.74803149606299213" bottom="0.74803149606299213" header="0.31496062992125984" footer="0.31496062992125984"/>
  <pageSetup paperSize="9" scale="83" orientation="portrait" r:id="rId1"/>
  <headerFooter alignWithMargins="0">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7"/>
  <sheetViews>
    <sheetView workbookViewId="0">
      <selection activeCell="E35" sqref="E35"/>
    </sheetView>
  </sheetViews>
  <sheetFormatPr baseColWidth="10" defaultRowHeight="15" x14ac:dyDescent="0.25"/>
  <cols>
    <col min="1" max="1" width="16.7109375" style="49" customWidth="1"/>
    <col min="2" max="2" width="30.28515625" style="50" customWidth="1"/>
    <col min="3" max="5" width="18.140625" style="50" customWidth="1"/>
    <col min="6" max="13" width="11.42578125" style="50" customWidth="1"/>
    <col min="14" max="21" width="11.85546875" style="50" customWidth="1"/>
    <col min="22" max="25" width="9.5703125" style="50" customWidth="1"/>
    <col min="26" max="30" width="10.28515625" style="50" customWidth="1"/>
    <col min="31" max="38" width="11.5703125" style="50"/>
    <col min="39" max="41" width="9.5703125" style="50" customWidth="1"/>
    <col min="42" max="252" width="11.5703125" style="50"/>
    <col min="253" max="253" width="13.5703125" style="50" customWidth="1"/>
    <col min="254" max="254" width="11.7109375" style="50" customWidth="1"/>
    <col min="255" max="277" width="11.85546875" style="50" customWidth="1"/>
    <col min="278" max="281" width="9.5703125" style="50" customWidth="1"/>
    <col min="282" max="286" width="10.28515625" style="50" customWidth="1"/>
    <col min="287" max="294" width="11.5703125" style="50"/>
    <col min="295" max="297" width="9.5703125" style="50" customWidth="1"/>
    <col min="298" max="508" width="11.5703125" style="50"/>
    <col min="509" max="509" width="13.5703125" style="50" customWidth="1"/>
    <col min="510" max="510" width="11.7109375" style="50" customWidth="1"/>
    <col min="511" max="533" width="11.85546875" style="50" customWidth="1"/>
    <col min="534" max="537" width="9.5703125" style="50" customWidth="1"/>
    <col min="538" max="542" width="10.28515625" style="50" customWidth="1"/>
    <col min="543" max="550" width="11.5703125" style="50"/>
    <col min="551" max="553" width="9.5703125" style="50" customWidth="1"/>
    <col min="554" max="764" width="11.5703125" style="50"/>
    <col min="765" max="765" width="13.5703125" style="50" customWidth="1"/>
    <col min="766" max="766" width="11.7109375" style="50" customWidth="1"/>
    <col min="767" max="789" width="11.85546875" style="50" customWidth="1"/>
    <col min="790" max="793" width="9.5703125" style="50" customWidth="1"/>
    <col min="794" max="798" width="10.28515625" style="50" customWidth="1"/>
    <col min="799" max="806" width="11.5703125" style="50"/>
    <col min="807" max="809" width="9.5703125" style="50" customWidth="1"/>
    <col min="810" max="1020" width="11.5703125" style="50"/>
    <col min="1021" max="1021" width="13.5703125" style="50" customWidth="1"/>
    <col min="1022" max="1022" width="11.7109375" style="50" customWidth="1"/>
    <col min="1023" max="1045" width="11.85546875" style="50" customWidth="1"/>
    <col min="1046" max="1049" width="9.5703125" style="50" customWidth="1"/>
    <col min="1050" max="1054" width="10.28515625" style="50" customWidth="1"/>
    <col min="1055" max="1062" width="11.5703125" style="50"/>
    <col min="1063" max="1065" width="9.5703125" style="50" customWidth="1"/>
    <col min="1066" max="1276" width="11.5703125" style="50"/>
    <col min="1277" max="1277" width="13.5703125" style="50" customWidth="1"/>
    <col min="1278" max="1278" width="11.7109375" style="50" customWidth="1"/>
    <col min="1279" max="1301" width="11.85546875" style="50" customWidth="1"/>
    <col min="1302" max="1305" width="9.5703125" style="50" customWidth="1"/>
    <col min="1306" max="1310" width="10.28515625" style="50" customWidth="1"/>
    <col min="1311" max="1318" width="11.5703125" style="50"/>
    <col min="1319" max="1321" width="9.5703125" style="50" customWidth="1"/>
    <col min="1322" max="1532" width="11.5703125" style="50"/>
    <col min="1533" max="1533" width="13.5703125" style="50" customWidth="1"/>
    <col min="1534" max="1534" width="11.7109375" style="50" customWidth="1"/>
    <col min="1535" max="1557" width="11.85546875" style="50" customWidth="1"/>
    <col min="1558" max="1561" width="9.5703125" style="50" customWidth="1"/>
    <col min="1562" max="1566" width="10.28515625" style="50" customWidth="1"/>
    <col min="1567" max="1574" width="11.5703125" style="50"/>
    <col min="1575" max="1577" width="9.5703125" style="50" customWidth="1"/>
    <col min="1578" max="1788" width="11.5703125" style="50"/>
    <col min="1789" max="1789" width="13.5703125" style="50" customWidth="1"/>
    <col min="1790" max="1790" width="11.7109375" style="50" customWidth="1"/>
    <col min="1791" max="1813" width="11.85546875" style="50" customWidth="1"/>
    <col min="1814" max="1817" width="9.5703125" style="50" customWidth="1"/>
    <col min="1818" max="1822" width="10.28515625" style="50" customWidth="1"/>
    <col min="1823" max="1830" width="11.5703125" style="50"/>
    <col min="1831" max="1833" width="9.5703125" style="50" customWidth="1"/>
    <col min="1834" max="2044" width="11.5703125" style="50"/>
    <col min="2045" max="2045" width="13.5703125" style="50" customWidth="1"/>
    <col min="2046" max="2046" width="11.7109375" style="50" customWidth="1"/>
    <col min="2047" max="2069" width="11.85546875" style="50" customWidth="1"/>
    <col min="2070" max="2073" width="9.5703125" style="50" customWidth="1"/>
    <col min="2074" max="2078" width="10.28515625" style="50" customWidth="1"/>
    <col min="2079" max="2086" width="11.5703125" style="50"/>
    <col min="2087" max="2089" width="9.5703125" style="50" customWidth="1"/>
    <col min="2090" max="2300" width="11.5703125" style="50"/>
    <col min="2301" max="2301" width="13.5703125" style="50" customWidth="1"/>
    <col min="2302" max="2302" width="11.7109375" style="50" customWidth="1"/>
    <col min="2303" max="2325" width="11.85546875" style="50" customWidth="1"/>
    <col min="2326" max="2329" width="9.5703125" style="50" customWidth="1"/>
    <col min="2330" max="2334" width="10.28515625" style="50" customWidth="1"/>
    <col min="2335" max="2342" width="11.5703125" style="50"/>
    <col min="2343" max="2345" width="9.5703125" style="50" customWidth="1"/>
    <col min="2346" max="2556" width="11.5703125" style="50"/>
    <col min="2557" max="2557" width="13.5703125" style="50" customWidth="1"/>
    <col min="2558" max="2558" width="11.7109375" style="50" customWidth="1"/>
    <col min="2559" max="2581" width="11.85546875" style="50" customWidth="1"/>
    <col min="2582" max="2585" width="9.5703125" style="50" customWidth="1"/>
    <col min="2586" max="2590" width="10.28515625" style="50" customWidth="1"/>
    <col min="2591" max="2598" width="11.5703125" style="50"/>
    <col min="2599" max="2601" width="9.5703125" style="50" customWidth="1"/>
    <col min="2602" max="2812" width="11.5703125" style="50"/>
    <col min="2813" max="2813" width="13.5703125" style="50" customWidth="1"/>
    <col min="2814" max="2814" width="11.7109375" style="50" customWidth="1"/>
    <col min="2815" max="2837" width="11.85546875" style="50" customWidth="1"/>
    <col min="2838" max="2841" width="9.5703125" style="50" customWidth="1"/>
    <col min="2842" max="2846" width="10.28515625" style="50" customWidth="1"/>
    <col min="2847" max="2854" width="11.5703125" style="50"/>
    <col min="2855" max="2857" width="9.5703125" style="50" customWidth="1"/>
    <col min="2858" max="3068" width="11.5703125" style="50"/>
    <col min="3069" max="3069" width="13.5703125" style="50" customWidth="1"/>
    <col min="3070" max="3070" width="11.7109375" style="50" customWidth="1"/>
    <col min="3071" max="3093" width="11.85546875" style="50" customWidth="1"/>
    <col min="3094" max="3097" width="9.5703125" style="50" customWidth="1"/>
    <col min="3098" max="3102" width="10.28515625" style="50" customWidth="1"/>
    <col min="3103" max="3110" width="11.5703125" style="50"/>
    <col min="3111" max="3113" width="9.5703125" style="50" customWidth="1"/>
    <col min="3114" max="3324" width="11.5703125" style="50"/>
    <col min="3325" max="3325" width="13.5703125" style="50" customWidth="1"/>
    <col min="3326" max="3326" width="11.7109375" style="50" customWidth="1"/>
    <col min="3327" max="3349" width="11.85546875" style="50" customWidth="1"/>
    <col min="3350" max="3353" width="9.5703125" style="50" customWidth="1"/>
    <col min="3354" max="3358" width="10.28515625" style="50" customWidth="1"/>
    <col min="3359" max="3366" width="11.5703125" style="50"/>
    <col min="3367" max="3369" width="9.5703125" style="50" customWidth="1"/>
    <col min="3370" max="3580" width="11.5703125" style="50"/>
    <col min="3581" max="3581" width="13.5703125" style="50" customWidth="1"/>
    <col min="3582" max="3582" width="11.7109375" style="50" customWidth="1"/>
    <col min="3583" max="3605" width="11.85546875" style="50" customWidth="1"/>
    <col min="3606" max="3609" width="9.5703125" style="50" customWidth="1"/>
    <col min="3610" max="3614" width="10.28515625" style="50" customWidth="1"/>
    <col min="3615" max="3622" width="11.5703125" style="50"/>
    <col min="3623" max="3625" width="9.5703125" style="50" customWidth="1"/>
    <col min="3626" max="3836" width="11.5703125" style="50"/>
    <col min="3837" max="3837" width="13.5703125" style="50" customWidth="1"/>
    <col min="3838" max="3838" width="11.7109375" style="50" customWidth="1"/>
    <col min="3839" max="3861" width="11.85546875" style="50" customWidth="1"/>
    <col min="3862" max="3865" width="9.5703125" style="50" customWidth="1"/>
    <col min="3866" max="3870" width="10.28515625" style="50" customWidth="1"/>
    <col min="3871" max="3878" width="11.5703125" style="50"/>
    <col min="3879" max="3881" width="9.5703125" style="50" customWidth="1"/>
    <col min="3882" max="4092" width="11.5703125" style="50"/>
    <col min="4093" max="4093" width="13.5703125" style="50" customWidth="1"/>
    <col min="4094" max="4094" width="11.7109375" style="50" customWidth="1"/>
    <col min="4095" max="4117" width="11.85546875" style="50" customWidth="1"/>
    <col min="4118" max="4121" width="9.5703125" style="50" customWidth="1"/>
    <col min="4122" max="4126" width="10.28515625" style="50" customWidth="1"/>
    <col min="4127" max="4134" width="11.5703125" style="50"/>
    <col min="4135" max="4137" width="9.5703125" style="50" customWidth="1"/>
    <col min="4138" max="4348" width="11.5703125" style="50"/>
    <col min="4349" max="4349" width="13.5703125" style="50" customWidth="1"/>
    <col min="4350" max="4350" width="11.7109375" style="50" customWidth="1"/>
    <col min="4351" max="4373" width="11.85546875" style="50" customWidth="1"/>
    <col min="4374" max="4377" width="9.5703125" style="50" customWidth="1"/>
    <col min="4378" max="4382" width="10.28515625" style="50" customWidth="1"/>
    <col min="4383" max="4390" width="11.5703125" style="50"/>
    <col min="4391" max="4393" width="9.5703125" style="50" customWidth="1"/>
    <col min="4394" max="4604" width="11.5703125" style="50"/>
    <col min="4605" max="4605" width="13.5703125" style="50" customWidth="1"/>
    <col min="4606" max="4606" width="11.7109375" style="50" customWidth="1"/>
    <col min="4607" max="4629" width="11.85546875" style="50" customWidth="1"/>
    <col min="4630" max="4633" width="9.5703125" style="50" customWidth="1"/>
    <col min="4634" max="4638" width="10.28515625" style="50" customWidth="1"/>
    <col min="4639" max="4646" width="11.5703125" style="50"/>
    <col min="4647" max="4649" width="9.5703125" style="50" customWidth="1"/>
    <col min="4650" max="4860" width="11.5703125" style="50"/>
    <col min="4861" max="4861" width="13.5703125" style="50" customWidth="1"/>
    <col min="4862" max="4862" width="11.7109375" style="50" customWidth="1"/>
    <col min="4863" max="4885" width="11.85546875" style="50" customWidth="1"/>
    <col min="4886" max="4889" width="9.5703125" style="50" customWidth="1"/>
    <col min="4890" max="4894" width="10.28515625" style="50" customWidth="1"/>
    <col min="4895" max="4902" width="11.5703125" style="50"/>
    <col min="4903" max="4905" width="9.5703125" style="50" customWidth="1"/>
    <col min="4906" max="5116" width="11.5703125" style="50"/>
    <col min="5117" max="5117" width="13.5703125" style="50" customWidth="1"/>
    <col min="5118" max="5118" width="11.7109375" style="50" customWidth="1"/>
    <col min="5119" max="5141" width="11.85546875" style="50" customWidth="1"/>
    <col min="5142" max="5145" width="9.5703125" style="50" customWidth="1"/>
    <col min="5146" max="5150" width="10.28515625" style="50" customWidth="1"/>
    <col min="5151" max="5158" width="11.5703125" style="50"/>
    <col min="5159" max="5161" width="9.5703125" style="50" customWidth="1"/>
    <col min="5162" max="5372" width="11.5703125" style="50"/>
    <col min="5373" max="5373" width="13.5703125" style="50" customWidth="1"/>
    <col min="5374" max="5374" width="11.7109375" style="50" customWidth="1"/>
    <col min="5375" max="5397" width="11.85546875" style="50" customWidth="1"/>
    <col min="5398" max="5401" width="9.5703125" style="50" customWidth="1"/>
    <col min="5402" max="5406" width="10.28515625" style="50" customWidth="1"/>
    <col min="5407" max="5414" width="11.5703125" style="50"/>
    <col min="5415" max="5417" width="9.5703125" style="50" customWidth="1"/>
    <col min="5418" max="5628" width="11.5703125" style="50"/>
    <col min="5629" max="5629" width="13.5703125" style="50" customWidth="1"/>
    <col min="5630" max="5630" width="11.7109375" style="50" customWidth="1"/>
    <col min="5631" max="5653" width="11.85546875" style="50" customWidth="1"/>
    <col min="5654" max="5657" width="9.5703125" style="50" customWidth="1"/>
    <col min="5658" max="5662" width="10.28515625" style="50" customWidth="1"/>
    <col min="5663" max="5670" width="11.5703125" style="50"/>
    <col min="5671" max="5673" width="9.5703125" style="50" customWidth="1"/>
    <col min="5674" max="5884" width="11.5703125" style="50"/>
    <col min="5885" max="5885" width="13.5703125" style="50" customWidth="1"/>
    <col min="5886" max="5886" width="11.7109375" style="50" customWidth="1"/>
    <col min="5887" max="5909" width="11.85546875" style="50" customWidth="1"/>
    <col min="5910" max="5913" width="9.5703125" style="50" customWidth="1"/>
    <col min="5914" max="5918" width="10.28515625" style="50" customWidth="1"/>
    <col min="5919" max="5926" width="11.5703125" style="50"/>
    <col min="5927" max="5929" width="9.5703125" style="50" customWidth="1"/>
    <col min="5930" max="6140" width="11.5703125" style="50"/>
    <col min="6141" max="6141" width="13.5703125" style="50" customWidth="1"/>
    <col min="6142" max="6142" width="11.7109375" style="50" customWidth="1"/>
    <col min="6143" max="6165" width="11.85546875" style="50" customWidth="1"/>
    <col min="6166" max="6169" width="9.5703125" style="50" customWidth="1"/>
    <col min="6170" max="6174" width="10.28515625" style="50" customWidth="1"/>
    <col min="6175" max="6182" width="11.5703125" style="50"/>
    <col min="6183" max="6185" width="9.5703125" style="50" customWidth="1"/>
    <col min="6186" max="6396" width="11.5703125" style="50"/>
    <col min="6397" max="6397" width="13.5703125" style="50" customWidth="1"/>
    <col min="6398" max="6398" width="11.7109375" style="50" customWidth="1"/>
    <col min="6399" max="6421" width="11.85546875" style="50" customWidth="1"/>
    <col min="6422" max="6425" width="9.5703125" style="50" customWidth="1"/>
    <col min="6426" max="6430" width="10.28515625" style="50" customWidth="1"/>
    <col min="6431" max="6438" width="11.5703125" style="50"/>
    <col min="6439" max="6441" width="9.5703125" style="50" customWidth="1"/>
    <col min="6442" max="6652" width="11.5703125" style="50"/>
    <col min="6653" max="6653" width="13.5703125" style="50" customWidth="1"/>
    <col min="6654" max="6654" width="11.7109375" style="50" customWidth="1"/>
    <col min="6655" max="6677" width="11.85546875" style="50" customWidth="1"/>
    <col min="6678" max="6681" width="9.5703125" style="50" customWidth="1"/>
    <col min="6682" max="6686" width="10.28515625" style="50" customWidth="1"/>
    <col min="6687" max="6694" width="11.5703125" style="50"/>
    <col min="6695" max="6697" width="9.5703125" style="50" customWidth="1"/>
    <col min="6698" max="6908" width="11.5703125" style="50"/>
    <col min="6909" max="6909" width="13.5703125" style="50" customWidth="1"/>
    <col min="6910" max="6910" width="11.7109375" style="50" customWidth="1"/>
    <col min="6911" max="6933" width="11.85546875" style="50" customWidth="1"/>
    <col min="6934" max="6937" width="9.5703125" style="50" customWidth="1"/>
    <col min="6938" max="6942" width="10.28515625" style="50" customWidth="1"/>
    <col min="6943" max="6950" width="11.5703125" style="50"/>
    <col min="6951" max="6953" width="9.5703125" style="50" customWidth="1"/>
    <col min="6954" max="7164" width="11.5703125" style="50"/>
    <col min="7165" max="7165" width="13.5703125" style="50" customWidth="1"/>
    <col min="7166" max="7166" width="11.7109375" style="50" customWidth="1"/>
    <col min="7167" max="7189" width="11.85546875" style="50" customWidth="1"/>
    <col min="7190" max="7193" width="9.5703125" style="50" customWidth="1"/>
    <col min="7194" max="7198" width="10.28515625" style="50" customWidth="1"/>
    <col min="7199" max="7206" width="11.5703125" style="50"/>
    <col min="7207" max="7209" width="9.5703125" style="50" customWidth="1"/>
    <col min="7210" max="7420" width="11.5703125" style="50"/>
    <col min="7421" max="7421" width="13.5703125" style="50" customWidth="1"/>
    <col min="7422" max="7422" width="11.7109375" style="50" customWidth="1"/>
    <col min="7423" max="7445" width="11.85546875" style="50" customWidth="1"/>
    <col min="7446" max="7449" width="9.5703125" style="50" customWidth="1"/>
    <col min="7450" max="7454" width="10.28515625" style="50" customWidth="1"/>
    <col min="7455" max="7462" width="11.5703125" style="50"/>
    <col min="7463" max="7465" width="9.5703125" style="50" customWidth="1"/>
    <col min="7466" max="7676" width="11.5703125" style="50"/>
    <col min="7677" max="7677" width="13.5703125" style="50" customWidth="1"/>
    <col min="7678" max="7678" width="11.7109375" style="50" customWidth="1"/>
    <col min="7679" max="7701" width="11.85546875" style="50" customWidth="1"/>
    <col min="7702" max="7705" width="9.5703125" style="50" customWidth="1"/>
    <col min="7706" max="7710" width="10.28515625" style="50" customWidth="1"/>
    <col min="7711" max="7718" width="11.5703125" style="50"/>
    <col min="7719" max="7721" width="9.5703125" style="50" customWidth="1"/>
    <col min="7722" max="7932" width="11.5703125" style="50"/>
    <col min="7933" max="7933" width="13.5703125" style="50" customWidth="1"/>
    <col min="7934" max="7934" width="11.7109375" style="50" customWidth="1"/>
    <col min="7935" max="7957" width="11.85546875" style="50" customWidth="1"/>
    <col min="7958" max="7961" width="9.5703125" style="50" customWidth="1"/>
    <col min="7962" max="7966" width="10.28515625" style="50" customWidth="1"/>
    <col min="7967" max="7974" width="11.5703125" style="50"/>
    <col min="7975" max="7977" width="9.5703125" style="50" customWidth="1"/>
    <col min="7978" max="8188" width="11.5703125" style="50"/>
    <col min="8189" max="8189" width="13.5703125" style="50" customWidth="1"/>
    <col min="8190" max="8190" width="11.7109375" style="50" customWidth="1"/>
    <col min="8191" max="8213" width="11.85546875" style="50" customWidth="1"/>
    <col min="8214" max="8217" width="9.5703125" style="50" customWidth="1"/>
    <col min="8218" max="8222" width="10.28515625" style="50" customWidth="1"/>
    <col min="8223" max="8230" width="11.5703125" style="50"/>
    <col min="8231" max="8233" width="9.5703125" style="50" customWidth="1"/>
    <col min="8234" max="8444" width="11.5703125" style="50"/>
    <col min="8445" max="8445" width="13.5703125" style="50" customWidth="1"/>
    <col min="8446" max="8446" width="11.7109375" style="50" customWidth="1"/>
    <col min="8447" max="8469" width="11.85546875" style="50" customWidth="1"/>
    <col min="8470" max="8473" width="9.5703125" style="50" customWidth="1"/>
    <col min="8474" max="8478" width="10.28515625" style="50" customWidth="1"/>
    <col min="8479" max="8486" width="11.5703125" style="50"/>
    <col min="8487" max="8489" width="9.5703125" style="50" customWidth="1"/>
    <col min="8490" max="8700" width="11.5703125" style="50"/>
    <col min="8701" max="8701" width="13.5703125" style="50" customWidth="1"/>
    <col min="8702" max="8702" width="11.7109375" style="50" customWidth="1"/>
    <col min="8703" max="8725" width="11.85546875" style="50" customWidth="1"/>
    <col min="8726" max="8729" width="9.5703125" style="50" customWidth="1"/>
    <col min="8730" max="8734" width="10.28515625" style="50" customWidth="1"/>
    <col min="8735" max="8742" width="11.5703125" style="50"/>
    <col min="8743" max="8745" width="9.5703125" style="50" customWidth="1"/>
    <col min="8746" max="8956" width="11.5703125" style="50"/>
    <col min="8957" max="8957" width="13.5703125" style="50" customWidth="1"/>
    <col min="8958" max="8958" width="11.7109375" style="50" customWidth="1"/>
    <col min="8959" max="8981" width="11.85546875" style="50" customWidth="1"/>
    <col min="8982" max="8985" width="9.5703125" style="50" customWidth="1"/>
    <col min="8986" max="8990" width="10.28515625" style="50" customWidth="1"/>
    <col min="8991" max="8998" width="11.5703125" style="50"/>
    <col min="8999" max="9001" width="9.5703125" style="50" customWidth="1"/>
    <col min="9002" max="9212" width="11.5703125" style="50"/>
    <col min="9213" max="9213" width="13.5703125" style="50" customWidth="1"/>
    <col min="9214" max="9214" width="11.7109375" style="50" customWidth="1"/>
    <col min="9215" max="9237" width="11.85546875" style="50" customWidth="1"/>
    <col min="9238" max="9241" width="9.5703125" style="50" customWidth="1"/>
    <col min="9242" max="9246" width="10.28515625" style="50" customWidth="1"/>
    <col min="9247" max="9254" width="11.5703125" style="50"/>
    <col min="9255" max="9257" width="9.5703125" style="50" customWidth="1"/>
    <col min="9258" max="9468" width="11.5703125" style="50"/>
    <col min="9469" max="9469" width="13.5703125" style="50" customWidth="1"/>
    <col min="9470" max="9470" width="11.7109375" style="50" customWidth="1"/>
    <col min="9471" max="9493" width="11.85546875" style="50" customWidth="1"/>
    <col min="9494" max="9497" width="9.5703125" style="50" customWidth="1"/>
    <col min="9498" max="9502" width="10.28515625" style="50" customWidth="1"/>
    <col min="9503" max="9510" width="11.5703125" style="50"/>
    <col min="9511" max="9513" width="9.5703125" style="50" customWidth="1"/>
    <col min="9514" max="9724" width="11.5703125" style="50"/>
    <col min="9725" max="9725" width="13.5703125" style="50" customWidth="1"/>
    <col min="9726" max="9726" width="11.7109375" style="50" customWidth="1"/>
    <col min="9727" max="9749" width="11.85546875" style="50" customWidth="1"/>
    <col min="9750" max="9753" width="9.5703125" style="50" customWidth="1"/>
    <col min="9754" max="9758" width="10.28515625" style="50" customWidth="1"/>
    <col min="9759" max="9766" width="11.5703125" style="50"/>
    <col min="9767" max="9769" width="9.5703125" style="50" customWidth="1"/>
    <col min="9770" max="9980" width="11.5703125" style="50"/>
    <col min="9981" max="9981" width="13.5703125" style="50" customWidth="1"/>
    <col min="9982" max="9982" width="11.7109375" style="50" customWidth="1"/>
    <col min="9983" max="10005" width="11.85546875" style="50" customWidth="1"/>
    <col min="10006" max="10009" width="9.5703125" style="50" customWidth="1"/>
    <col min="10010" max="10014" width="10.28515625" style="50" customWidth="1"/>
    <col min="10015" max="10022" width="11.5703125" style="50"/>
    <col min="10023" max="10025" width="9.5703125" style="50" customWidth="1"/>
    <col min="10026" max="10236" width="11.5703125" style="50"/>
    <col min="10237" max="10237" width="13.5703125" style="50" customWidth="1"/>
    <col min="10238" max="10238" width="11.7109375" style="50" customWidth="1"/>
    <col min="10239" max="10261" width="11.85546875" style="50" customWidth="1"/>
    <col min="10262" max="10265" width="9.5703125" style="50" customWidth="1"/>
    <col min="10266" max="10270" width="10.28515625" style="50" customWidth="1"/>
    <col min="10271" max="10278" width="11.5703125" style="50"/>
    <col min="10279" max="10281" width="9.5703125" style="50" customWidth="1"/>
    <col min="10282" max="10492" width="11.5703125" style="50"/>
    <col min="10493" max="10493" width="13.5703125" style="50" customWidth="1"/>
    <col min="10494" max="10494" width="11.7109375" style="50" customWidth="1"/>
    <col min="10495" max="10517" width="11.85546875" style="50" customWidth="1"/>
    <col min="10518" max="10521" width="9.5703125" style="50" customWidth="1"/>
    <col min="10522" max="10526" width="10.28515625" style="50" customWidth="1"/>
    <col min="10527" max="10534" width="11.5703125" style="50"/>
    <col min="10535" max="10537" width="9.5703125" style="50" customWidth="1"/>
    <col min="10538" max="10748" width="11.5703125" style="50"/>
    <col min="10749" max="10749" width="13.5703125" style="50" customWidth="1"/>
    <col min="10750" max="10750" width="11.7109375" style="50" customWidth="1"/>
    <col min="10751" max="10773" width="11.85546875" style="50" customWidth="1"/>
    <col min="10774" max="10777" width="9.5703125" style="50" customWidth="1"/>
    <col min="10778" max="10782" width="10.28515625" style="50" customWidth="1"/>
    <col min="10783" max="10790" width="11.5703125" style="50"/>
    <col min="10791" max="10793" width="9.5703125" style="50" customWidth="1"/>
    <col min="10794" max="11004" width="11.5703125" style="50"/>
    <col min="11005" max="11005" width="13.5703125" style="50" customWidth="1"/>
    <col min="11006" max="11006" width="11.7109375" style="50" customWidth="1"/>
    <col min="11007" max="11029" width="11.85546875" style="50" customWidth="1"/>
    <col min="11030" max="11033" width="9.5703125" style="50" customWidth="1"/>
    <col min="11034" max="11038" width="10.28515625" style="50" customWidth="1"/>
    <col min="11039" max="11046" width="11.5703125" style="50"/>
    <col min="11047" max="11049" width="9.5703125" style="50" customWidth="1"/>
    <col min="11050" max="11260" width="11.5703125" style="50"/>
    <col min="11261" max="11261" width="13.5703125" style="50" customWidth="1"/>
    <col min="11262" max="11262" width="11.7109375" style="50" customWidth="1"/>
    <col min="11263" max="11285" width="11.85546875" style="50" customWidth="1"/>
    <col min="11286" max="11289" width="9.5703125" style="50" customWidth="1"/>
    <col min="11290" max="11294" width="10.28515625" style="50" customWidth="1"/>
    <col min="11295" max="11302" width="11.5703125" style="50"/>
    <col min="11303" max="11305" width="9.5703125" style="50" customWidth="1"/>
    <col min="11306" max="11516" width="11.5703125" style="50"/>
    <col min="11517" max="11517" width="13.5703125" style="50" customWidth="1"/>
    <col min="11518" max="11518" width="11.7109375" style="50" customWidth="1"/>
    <col min="11519" max="11541" width="11.85546875" style="50" customWidth="1"/>
    <col min="11542" max="11545" width="9.5703125" style="50" customWidth="1"/>
    <col min="11546" max="11550" width="10.28515625" style="50" customWidth="1"/>
    <col min="11551" max="11558" width="11.5703125" style="50"/>
    <col min="11559" max="11561" width="9.5703125" style="50" customWidth="1"/>
    <col min="11562" max="11772" width="11.5703125" style="50"/>
    <col min="11773" max="11773" width="13.5703125" style="50" customWidth="1"/>
    <col min="11774" max="11774" width="11.7109375" style="50" customWidth="1"/>
    <col min="11775" max="11797" width="11.85546875" style="50" customWidth="1"/>
    <col min="11798" max="11801" width="9.5703125" style="50" customWidth="1"/>
    <col min="11802" max="11806" width="10.28515625" style="50" customWidth="1"/>
    <col min="11807" max="11814" width="11.5703125" style="50"/>
    <col min="11815" max="11817" width="9.5703125" style="50" customWidth="1"/>
    <col min="11818" max="12028" width="11.5703125" style="50"/>
    <col min="12029" max="12029" width="13.5703125" style="50" customWidth="1"/>
    <col min="12030" max="12030" width="11.7109375" style="50" customWidth="1"/>
    <col min="12031" max="12053" width="11.85546875" style="50" customWidth="1"/>
    <col min="12054" max="12057" width="9.5703125" style="50" customWidth="1"/>
    <col min="12058" max="12062" width="10.28515625" style="50" customWidth="1"/>
    <col min="12063" max="12070" width="11.5703125" style="50"/>
    <col min="12071" max="12073" width="9.5703125" style="50" customWidth="1"/>
    <col min="12074" max="12284" width="11.5703125" style="50"/>
    <col min="12285" max="12285" width="13.5703125" style="50" customWidth="1"/>
    <col min="12286" max="12286" width="11.7109375" style="50" customWidth="1"/>
    <col min="12287" max="12309" width="11.85546875" style="50" customWidth="1"/>
    <col min="12310" max="12313" width="9.5703125" style="50" customWidth="1"/>
    <col min="12314" max="12318" width="10.28515625" style="50" customWidth="1"/>
    <col min="12319" max="12326" width="11.5703125" style="50"/>
    <col min="12327" max="12329" width="9.5703125" style="50" customWidth="1"/>
    <col min="12330" max="12540" width="11.5703125" style="50"/>
    <col min="12541" max="12541" width="13.5703125" style="50" customWidth="1"/>
    <col min="12542" max="12542" width="11.7109375" style="50" customWidth="1"/>
    <col min="12543" max="12565" width="11.85546875" style="50" customWidth="1"/>
    <col min="12566" max="12569" width="9.5703125" style="50" customWidth="1"/>
    <col min="12570" max="12574" width="10.28515625" style="50" customWidth="1"/>
    <col min="12575" max="12582" width="11.5703125" style="50"/>
    <col min="12583" max="12585" width="9.5703125" style="50" customWidth="1"/>
    <col min="12586" max="12796" width="11.5703125" style="50"/>
    <col min="12797" max="12797" width="13.5703125" style="50" customWidth="1"/>
    <col min="12798" max="12798" width="11.7109375" style="50" customWidth="1"/>
    <col min="12799" max="12821" width="11.85546875" style="50" customWidth="1"/>
    <col min="12822" max="12825" width="9.5703125" style="50" customWidth="1"/>
    <col min="12826" max="12830" width="10.28515625" style="50" customWidth="1"/>
    <col min="12831" max="12838" width="11.5703125" style="50"/>
    <col min="12839" max="12841" width="9.5703125" style="50" customWidth="1"/>
    <col min="12842" max="13052" width="11.5703125" style="50"/>
    <col min="13053" max="13053" width="13.5703125" style="50" customWidth="1"/>
    <col min="13054" max="13054" width="11.7109375" style="50" customWidth="1"/>
    <col min="13055" max="13077" width="11.85546875" style="50" customWidth="1"/>
    <col min="13078" max="13081" width="9.5703125" style="50" customWidth="1"/>
    <col min="13082" max="13086" width="10.28515625" style="50" customWidth="1"/>
    <col min="13087" max="13094" width="11.5703125" style="50"/>
    <col min="13095" max="13097" width="9.5703125" style="50" customWidth="1"/>
    <col min="13098" max="13308" width="11.5703125" style="50"/>
    <col min="13309" max="13309" width="13.5703125" style="50" customWidth="1"/>
    <col min="13310" max="13310" width="11.7109375" style="50" customWidth="1"/>
    <col min="13311" max="13333" width="11.85546875" style="50" customWidth="1"/>
    <col min="13334" max="13337" width="9.5703125" style="50" customWidth="1"/>
    <col min="13338" max="13342" width="10.28515625" style="50" customWidth="1"/>
    <col min="13343" max="13350" width="11.5703125" style="50"/>
    <col min="13351" max="13353" width="9.5703125" style="50" customWidth="1"/>
    <col min="13354" max="13564" width="11.5703125" style="50"/>
    <col min="13565" max="13565" width="13.5703125" style="50" customWidth="1"/>
    <col min="13566" max="13566" width="11.7109375" style="50" customWidth="1"/>
    <col min="13567" max="13589" width="11.85546875" style="50" customWidth="1"/>
    <col min="13590" max="13593" width="9.5703125" style="50" customWidth="1"/>
    <col min="13594" max="13598" width="10.28515625" style="50" customWidth="1"/>
    <col min="13599" max="13606" width="11.5703125" style="50"/>
    <col min="13607" max="13609" width="9.5703125" style="50" customWidth="1"/>
    <col min="13610" max="13820" width="11.5703125" style="50"/>
    <col min="13821" max="13821" width="13.5703125" style="50" customWidth="1"/>
    <col min="13822" max="13822" width="11.7109375" style="50" customWidth="1"/>
    <col min="13823" max="13845" width="11.85546875" style="50" customWidth="1"/>
    <col min="13846" max="13849" width="9.5703125" style="50" customWidth="1"/>
    <col min="13850" max="13854" width="10.28515625" style="50" customWidth="1"/>
    <col min="13855" max="13862" width="11.5703125" style="50"/>
    <col min="13863" max="13865" width="9.5703125" style="50" customWidth="1"/>
    <col min="13866" max="14076" width="11.5703125" style="50"/>
    <col min="14077" max="14077" width="13.5703125" style="50" customWidth="1"/>
    <col min="14078" max="14078" width="11.7109375" style="50" customWidth="1"/>
    <col min="14079" max="14101" width="11.85546875" style="50" customWidth="1"/>
    <col min="14102" max="14105" width="9.5703125" style="50" customWidth="1"/>
    <col min="14106" max="14110" width="10.28515625" style="50" customWidth="1"/>
    <col min="14111" max="14118" width="11.5703125" style="50"/>
    <col min="14119" max="14121" width="9.5703125" style="50" customWidth="1"/>
    <col min="14122" max="14332" width="11.5703125" style="50"/>
    <col min="14333" max="14333" width="13.5703125" style="50" customWidth="1"/>
    <col min="14334" max="14334" width="11.7109375" style="50" customWidth="1"/>
    <col min="14335" max="14357" width="11.85546875" style="50" customWidth="1"/>
    <col min="14358" max="14361" width="9.5703125" style="50" customWidth="1"/>
    <col min="14362" max="14366" width="10.28515625" style="50" customWidth="1"/>
    <col min="14367" max="14374" width="11.5703125" style="50"/>
    <col min="14375" max="14377" width="9.5703125" style="50" customWidth="1"/>
    <col min="14378" max="14588" width="11.5703125" style="50"/>
    <col min="14589" max="14589" width="13.5703125" style="50" customWidth="1"/>
    <col min="14590" max="14590" width="11.7109375" style="50" customWidth="1"/>
    <col min="14591" max="14613" width="11.85546875" style="50" customWidth="1"/>
    <col min="14614" max="14617" width="9.5703125" style="50" customWidth="1"/>
    <col min="14618" max="14622" width="10.28515625" style="50" customWidth="1"/>
    <col min="14623" max="14630" width="11.5703125" style="50"/>
    <col min="14631" max="14633" width="9.5703125" style="50" customWidth="1"/>
    <col min="14634" max="14844" width="11.5703125" style="50"/>
    <col min="14845" max="14845" width="13.5703125" style="50" customWidth="1"/>
    <col min="14846" max="14846" width="11.7109375" style="50" customWidth="1"/>
    <col min="14847" max="14869" width="11.85546875" style="50" customWidth="1"/>
    <col min="14870" max="14873" width="9.5703125" style="50" customWidth="1"/>
    <col min="14874" max="14878" width="10.28515625" style="50" customWidth="1"/>
    <col min="14879" max="14886" width="11.5703125" style="50"/>
    <col min="14887" max="14889" width="9.5703125" style="50" customWidth="1"/>
    <col min="14890" max="15100" width="11.5703125" style="50"/>
    <col min="15101" max="15101" width="13.5703125" style="50" customWidth="1"/>
    <col min="15102" max="15102" width="11.7109375" style="50" customWidth="1"/>
    <col min="15103" max="15125" width="11.85546875" style="50" customWidth="1"/>
    <col min="15126" max="15129" width="9.5703125" style="50" customWidth="1"/>
    <col min="15130" max="15134" width="10.28515625" style="50" customWidth="1"/>
    <col min="15135" max="15142" width="11.5703125" style="50"/>
    <col min="15143" max="15145" width="9.5703125" style="50" customWidth="1"/>
    <col min="15146" max="15356" width="11.5703125" style="50"/>
    <col min="15357" max="15357" width="13.5703125" style="50" customWidth="1"/>
    <col min="15358" max="15358" width="11.7109375" style="50" customWidth="1"/>
    <col min="15359" max="15381" width="11.85546875" style="50" customWidth="1"/>
    <col min="15382" max="15385" width="9.5703125" style="50" customWidth="1"/>
    <col min="15386" max="15390" width="10.28515625" style="50" customWidth="1"/>
    <col min="15391" max="15398" width="11.5703125" style="50"/>
    <col min="15399" max="15401" width="9.5703125" style="50" customWidth="1"/>
    <col min="15402" max="15612" width="11.5703125" style="50"/>
    <col min="15613" max="15613" width="13.5703125" style="50" customWidth="1"/>
    <col min="15614" max="15614" width="11.7109375" style="50" customWidth="1"/>
    <col min="15615" max="15637" width="11.85546875" style="50" customWidth="1"/>
    <col min="15638" max="15641" width="9.5703125" style="50" customWidth="1"/>
    <col min="15642" max="15646" width="10.28515625" style="50" customWidth="1"/>
    <col min="15647" max="15654" width="11.5703125" style="50"/>
    <col min="15655" max="15657" width="9.5703125" style="50" customWidth="1"/>
    <col min="15658" max="15868" width="11.5703125" style="50"/>
    <col min="15869" max="15869" width="13.5703125" style="50" customWidth="1"/>
    <col min="15870" max="15870" width="11.7109375" style="50" customWidth="1"/>
    <col min="15871" max="15893" width="11.85546875" style="50" customWidth="1"/>
    <col min="15894" max="15897" width="9.5703125" style="50" customWidth="1"/>
    <col min="15898" max="15902" width="10.28515625" style="50" customWidth="1"/>
    <col min="15903" max="15910" width="11.5703125" style="50"/>
    <col min="15911" max="15913" width="9.5703125" style="50" customWidth="1"/>
    <col min="15914" max="16124" width="11.5703125" style="50"/>
    <col min="16125" max="16125" width="13.5703125" style="50" customWidth="1"/>
    <col min="16126" max="16126" width="11.7109375" style="50" customWidth="1"/>
    <col min="16127" max="16149" width="11.85546875" style="50" customWidth="1"/>
    <col min="16150" max="16153" width="9.5703125" style="50" customWidth="1"/>
    <col min="16154" max="16158" width="10.28515625" style="50" customWidth="1"/>
    <col min="16159" max="16166" width="11.5703125" style="50"/>
    <col min="16167" max="16169" width="9.5703125" style="50" customWidth="1"/>
    <col min="16170" max="16380" width="11.5703125" style="50"/>
    <col min="16381" max="16384" width="11.5703125" style="50" customWidth="1"/>
  </cols>
  <sheetData>
    <row r="1" spans="1:25" s="48" customFormat="1" ht="21" customHeight="1" x14ac:dyDescent="0.25">
      <c r="A1" s="185" t="s">
        <v>39</v>
      </c>
      <c r="B1" s="185"/>
      <c r="C1" s="185"/>
      <c r="D1" s="185"/>
      <c r="E1" s="185"/>
      <c r="F1" s="185"/>
      <c r="G1" s="185"/>
      <c r="H1" s="185"/>
      <c r="I1" s="185"/>
      <c r="J1" s="185"/>
      <c r="K1" s="185"/>
      <c r="L1" s="185"/>
      <c r="M1" s="185"/>
      <c r="N1" s="185"/>
      <c r="O1" s="185"/>
      <c r="P1" s="47"/>
      <c r="Q1" s="47"/>
      <c r="R1" s="47"/>
      <c r="S1" s="47"/>
      <c r="T1" s="47"/>
      <c r="U1" s="47"/>
      <c r="V1" s="47"/>
      <c r="W1" s="47"/>
      <c r="X1" s="47"/>
      <c r="Y1" s="47"/>
    </row>
    <row r="2" spans="1:25" s="48" customFormat="1" ht="16.149999999999999" customHeight="1" x14ac:dyDescent="0.25">
      <c r="A2" s="47"/>
      <c r="B2" s="55" t="s">
        <v>8</v>
      </c>
      <c r="C2" s="52"/>
      <c r="D2" s="52"/>
      <c r="E2" s="52"/>
      <c r="F2" s="52"/>
      <c r="G2" s="52"/>
      <c r="H2" s="47"/>
      <c r="I2" s="47"/>
      <c r="J2" s="47"/>
      <c r="K2" s="47"/>
      <c r="L2" s="47"/>
      <c r="M2" s="47"/>
      <c r="N2" s="47"/>
      <c r="O2" s="47"/>
      <c r="P2" s="47"/>
      <c r="Q2" s="47"/>
      <c r="R2" s="47"/>
      <c r="S2" s="47"/>
      <c r="T2" s="47"/>
      <c r="U2" s="47"/>
      <c r="V2" s="47"/>
      <c r="W2" s="47"/>
      <c r="X2" s="47"/>
      <c r="Y2" s="47"/>
    </row>
    <row r="3" spans="1:25" s="48" customFormat="1" ht="16.899999999999999" customHeight="1" x14ac:dyDescent="0.25">
      <c r="A3" s="47"/>
      <c r="B3" s="138" t="s">
        <v>153</v>
      </c>
      <c r="C3" s="138"/>
      <c r="D3" s="138"/>
      <c r="E3" s="138"/>
      <c r="F3" s="138"/>
      <c r="G3" s="138"/>
      <c r="H3" s="139"/>
      <c r="I3" s="139"/>
      <c r="J3" s="47"/>
      <c r="K3" s="47"/>
      <c r="L3" s="47"/>
      <c r="M3" s="47"/>
      <c r="N3" s="47"/>
      <c r="O3" s="47"/>
      <c r="P3" s="47"/>
      <c r="Q3" s="47"/>
      <c r="R3" s="47"/>
      <c r="S3" s="47"/>
      <c r="T3" s="47"/>
      <c r="U3" s="47"/>
      <c r="V3" s="47"/>
      <c r="W3" s="47"/>
      <c r="X3" s="47"/>
      <c r="Y3" s="47"/>
    </row>
    <row r="4" spans="1:25" x14ac:dyDescent="0.25">
      <c r="B4" s="55" t="s">
        <v>4</v>
      </c>
      <c r="C4" s="55"/>
      <c r="D4" s="55"/>
      <c r="E4" s="55"/>
      <c r="F4" s="55"/>
      <c r="G4" s="52"/>
    </row>
    <row r="5" spans="1:25" x14ac:dyDescent="0.25">
      <c r="B5" s="55"/>
      <c r="C5" s="55"/>
      <c r="D5" s="55"/>
      <c r="E5" s="55"/>
      <c r="F5" s="55"/>
      <c r="G5" s="52"/>
    </row>
    <row r="6" spans="1:25" x14ac:dyDescent="0.25">
      <c r="B6" s="186" t="s">
        <v>45</v>
      </c>
      <c r="C6" s="182" t="s">
        <v>44</v>
      </c>
      <c r="D6" s="183"/>
      <c r="E6" s="184"/>
      <c r="F6" s="55"/>
      <c r="G6" s="52"/>
    </row>
    <row r="7" spans="1:25" x14ac:dyDescent="0.25">
      <c r="B7" s="187"/>
      <c r="C7" s="51" t="s">
        <v>31</v>
      </c>
      <c r="D7" s="51" t="s">
        <v>29</v>
      </c>
      <c r="E7" s="51" t="s">
        <v>30</v>
      </c>
      <c r="F7" s="55"/>
      <c r="G7" s="52"/>
    </row>
    <row r="8" spans="1:25" ht="18.75" customHeight="1" x14ac:dyDescent="0.25">
      <c r="B8" s="137" t="s">
        <v>144</v>
      </c>
      <c r="C8" s="140"/>
      <c r="D8" s="140"/>
      <c r="E8" s="141"/>
      <c r="F8" s="55"/>
      <c r="G8" s="52"/>
    </row>
    <row r="9" spans="1:25" s="136" customFormat="1" ht="18.75" customHeight="1" x14ac:dyDescent="0.25">
      <c r="A9" s="135"/>
      <c r="B9" s="137" t="s">
        <v>25</v>
      </c>
      <c r="C9" s="140"/>
      <c r="D9" s="140"/>
      <c r="E9" s="140"/>
      <c r="F9" s="55"/>
      <c r="G9" s="52"/>
      <c r="H9" s="50"/>
    </row>
    <row r="10" spans="1:25" s="136" customFormat="1" ht="18.75" customHeight="1" x14ac:dyDescent="0.25">
      <c r="A10" s="135"/>
      <c r="B10" s="137" t="s">
        <v>150</v>
      </c>
      <c r="C10" s="140"/>
      <c r="D10" s="140"/>
      <c r="E10" s="140"/>
      <c r="F10" s="55"/>
      <c r="G10" s="52"/>
      <c r="H10" s="50"/>
    </row>
    <row r="11" spans="1:25" ht="18.75" customHeight="1" x14ac:dyDescent="0.25">
      <c r="B11" s="137" t="s">
        <v>32</v>
      </c>
      <c r="C11" s="140"/>
      <c r="D11" s="140"/>
      <c r="E11" s="140"/>
      <c r="F11" s="55"/>
      <c r="G11" s="52"/>
    </row>
    <row r="12" spans="1:25" ht="18.75" customHeight="1" x14ac:dyDescent="0.25">
      <c r="B12" s="137" t="s">
        <v>28</v>
      </c>
      <c r="C12" s="140"/>
      <c r="D12" s="140"/>
      <c r="E12" s="140"/>
      <c r="F12" s="55"/>
      <c r="G12" s="52"/>
    </row>
    <row r="13" spans="1:25" ht="18.75" customHeight="1" x14ac:dyDescent="0.25">
      <c r="B13" s="137" t="s">
        <v>148</v>
      </c>
      <c r="C13" s="140"/>
      <c r="D13" s="140"/>
      <c r="E13" s="140"/>
      <c r="F13" s="55"/>
      <c r="G13" s="52"/>
    </row>
    <row r="14" spans="1:25" ht="18.75" customHeight="1" x14ac:dyDescent="0.25">
      <c r="B14" s="137" t="s">
        <v>145</v>
      </c>
      <c r="C14" s="140"/>
      <c r="D14" s="140"/>
      <c r="E14" s="140"/>
      <c r="F14" s="55"/>
      <c r="G14" s="52"/>
    </row>
    <row r="15" spans="1:25" ht="18.75" customHeight="1" x14ac:dyDescent="0.25">
      <c r="B15" s="137" t="s">
        <v>146</v>
      </c>
      <c r="C15" s="140"/>
      <c r="D15" s="140"/>
      <c r="E15" s="140"/>
      <c r="F15" s="55"/>
      <c r="G15" s="52"/>
    </row>
    <row r="16" spans="1:25" ht="18.75" customHeight="1" x14ac:dyDescent="0.25">
      <c r="B16" s="137" t="s">
        <v>147</v>
      </c>
      <c r="C16" s="140"/>
      <c r="D16" s="140"/>
      <c r="E16" s="140"/>
      <c r="F16" s="55"/>
      <c r="G16" s="52"/>
    </row>
    <row r="17" spans="2:7" ht="18.75" customHeight="1" x14ac:dyDescent="0.25">
      <c r="B17" s="137" t="s">
        <v>33</v>
      </c>
      <c r="C17" s="140"/>
      <c r="D17" s="140"/>
      <c r="E17" s="140"/>
      <c r="F17" s="55"/>
      <c r="G17" s="52"/>
    </row>
    <row r="18" spans="2:7" ht="18.75" customHeight="1" x14ac:dyDescent="0.25">
      <c r="B18" s="137" t="s">
        <v>36</v>
      </c>
      <c r="C18" s="140"/>
      <c r="D18" s="140"/>
      <c r="E18" s="140"/>
      <c r="F18" s="55"/>
      <c r="G18" s="52"/>
    </row>
    <row r="19" spans="2:7" ht="18.75" customHeight="1" x14ac:dyDescent="0.25">
      <c r="B19" s="137" t="s">
        <v>35</v>
      </c>
      <c r="C19" s="140"/>
      <c r="D19" s="140"/>
      <c r="E19" s="140"/>
      <c r="F19" s="55"/>
      <c r="G19" s="52"/>
    </row>
    <row r="20" spans="2:7" ht="18.75" customHeight="1" x14ac:dyDescent="0.25">
      <c r="B20" s="137" t="s">
        <v>149</v>
      </c>
      <c r="C20" s="140"/>
      <c r="D20" s="140"/>
      <c r="E20" s="140"/>
      <c r="F20" s="55"/>
      <c r="G20" s="52"/>
    </row>
    <row r="21" spans="2:7" ht="18.75" customHeight="1" x14ac:dyDescent="0.25">
      <c r="B21" s="137" t="s">
        <v>37</v>
      </c>
      <c r="C21" s="140"/>
      <c r="D21" s="140"/>
      <c r="E21" s="140"/>
      <c r="F21" s="55"/>
      <c r="G21" s="52"/>
    </row>
    <row r="22" spans="2:7" ht="18.75" customHeight="1" x14ac:dyDescent="0.25">
      <c r="B22" s="137" t="s">
        <v>26</v>
      </c>
      <c r="C22" s="140"/>
      <c r="D22" s="140"/>
      <c r="E22" s="140"/>
      <c r="F22" s="55"/>
      <c r="G22" s="52"/>
    </row>
    <row r="23" spans="2:7" ht="18.75" customHeight="1" x14ac:dyDescent="0.25">
      <c r="B23" s="137" t="s">
        <v>38</v>
      </c>
      <c r="C23" s="140"/>
      <c r="D23" s="140"/>
      <c r="E23" s="140"/>
      <c r="F23" s="55"/>
      <c r="G23" s="52"/>
    </row>
    <row r="24" spans="2:7" ht="18.75" customHeight="1" x14ac:dyDescent="0.25">
      <c r="B24" s="137" t="s">
        <v>27</v>
      </c>
      <c r="C24" s="140"/>
      <c r="D24" s="140"/>
      <c r="E24" s="140"/>
      <c r="F24" s="55"/>
      <c r="G24" s="52"/>
    </row>
    <row r="25" spans="2:7" ht="18.75" customHeight="1" x14ac:dyDescent="0.25">
      <c r="B25" s="137" t="s">
        <v>34</v>
      </c>
      <c r="C25" s="140"/>
      <c r="D25" s="140"/>
      <c r="E25" s="140"/>
      <c r="F25" s="55"/>
      <c r="G25" s="52"/>
    </row>
    <row r="26" spans="2:7" x14ac:dyDescent="0.25">
      <c r="F26" s="55"/>
      <c r="G26" s="52"/>
    </row>
    <row r="27" spans="2:7" x14ac:dyDescent="0.25">
      <c r="F27" s="55"/>
      <c r="G27" s="52"/>
    </row>
  </sheetData>
  <sortState ref="B8:E25">
    <sortCondition ref="B8:B25"/>
  </sortState>
  <mergeCells count="3">
    <mergeCell ref="C6:E6"/>
    <mergeCell ref="A1:O1"/>
    <mergeCell ref="B6:B7"/>
  </mergeCells>
  <pageMargins left="0.25" right="0.26" top="0.74803149606299213" bottom="0.74803149606299213" header="0.31496062992125984" footer="0.31496062992125984"/>
  <pageSetup paperSize="9" scale="96" orientation="landscape" verticalDpi="599" r:id="rId1"/>
  <headerFooter>
    <oddHeader>&amp;LFranceAgriMer</oddHeader>
    <oddFooter>&amp;C&amp;A&amp;R&amp;P/&amp;N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50"/>
  <sheetViews>
    <sheetView workbookViewId="0">
      <selection activeCell="J21" sqref="J21"/>
    </sheetView>
  </sheetViews>
  <sheetFormatPr baseColWidth="10" defaultRowHeight="12.75" x14ac:dyDescent="0.2"/>
  <cols>
    <col min="1" max="2" width="4.28515625" customWidth="1"/>
    <col min="5" max="5" width="11.85546875" customWidth="1"/>
    <col min="13" max="14" width="11.5703125" style="52"/>
    <col min="15" max="15" width="21.42578125" customWidth="1"/>
  </cols>
  <sheetData>
    <row r="1" spans="2:18" ht="15" x14ac:dyDescent="0.2">
      <c r="C1" s="5" t="str">
        <f>Présentation!C1</f>
        <v>Marchés de prestation SI-Etudes 2025-2029</v>
      </c>
    </row>
    <row r="2" spans="2:18" ht="14.25" x14ac:dyDescent="0.2">
      <c r="C2" s="7"/>
    </row>
    <row r="3" spans="2:18" s="53" customFormat="1" ht="14.25" customHeight="1" x14ac:dyDescent="0.2">
      <c r="B3" s="53" t="s">
        <v>1</v>
      </c>
      <c r="J3" s="67"/>
      <c r="K3" s="67"/>
    </row>
    <row r="4" spans="2:18" s="53" customFormat="1" ht="14.25" customHeight="1" x14ac:dyDescent="0.2">
      <c r="B4" s="70" t="s">
        <v>49</v>
      </c>
      <c r="C4" s="70"/>
      <c r="D4" s="70"/>
      <c r="E4" s="70"/>
      <c r="F4" s="70"/>
      <c r="G4" s="70"/>
      <c r="H4" s="70"/>
      <c r="I4" s="70"/>
      <c r="J4" s="67"/>
      <c r="K4" s="67"/>
    </row>
    <row r="5" spans="2:18" s="53" customFormat="1" ht="14.25" customHeight="1" x14ac:dyDescent="0.2">
      <c r="J5" s="67"/>
      <c r="K5" s="67"/>
    </row>
    <row r="6" spans="2:18" ht="15" x14ac:dyDescent="0.2">
      <c r="B6" s="5" t="s">
        <v>69</v>
      </c>
    </row>
    <row r="7" spans="2:18" x14ac:dyDescent="0.2">
      <c r="B7" s="224" t="s">
        <v>163</v>
      </c>
    </row>
    <row r="8" spans="2:18" x14ac:dyDescent="0.2">
      <c r="B8" s="224" t="s">
        <v>164</v>
      </c>
    </row>
    <row r="9" spans="2:18" s="52" customFormat="1" x14ac:dyDescent="0.2">
      <c r="B9" s="224" t="s">
        <v>165</v>
      </c>
    </row>
    <row r="10" spans="2:18" s="52" customFormat="1" x14ac:dyDescent="0.2">
      <c r="C10" s="71"/>
    </row>
    <row r="11" spans="2:18" ht="12.75" customHeight="1" x14ac:dyDescent="0.2">
      <c r="B11" s="193" t="s">
        <v>135</v>
      </c>
      <c r="C11" s="193"/>
      <c r="D11" s="193"/>
      <c r="E11" s="193"/>
      <c r="F11" s="193"/>
      <c r="G11" s="193"/>
      <c r="H11" s="193"/>
      <c r="I11" s="193"/>
      <c r="J11" s="193"/>
      <c r="K11" s="193"/>
      <c r="L11" s="193"/>
      <c r="M11" s="193"/>
      <c r="N11" s="193"/>
      <c r="O11" s="193"/>
      <c r="P11" s="53"/>
    </row>
    <row r="12" spans="2:18" s="52" customFormat="1" ht="12.75" customHeight="1" x14ac:dyDescent="0.2">
      <c r="B12" s="58"/>
      <c r="C12" s="71"/>
      <c r="D12" s="76"/>
      <c r="E12" s="76"/>
      <c r="F12" s="76"/>
      <c r="G12" s="76"/>
      <c r="H12" s="76"/>
      <c r="I12" s="76"/>
      <c r="J12" s="76"/>
      <c r="K12" s="76"/>
      <c r="L12" s="76"/>
      <c r="M12" s="76"/>
      <c r="N12" s="76"/>
    </row>
    <row r="13" spans="2:18" s="132" customFormat="1" ht="12.75" customHeight="1" x14ac:dyDescent="0.2">
      <c r="B13" s="195" t="s">
        <v>143</v>
      </c>
      <c r="C13" s="196"/>
      <c r="D13" s="196"/>
      <c r="E13" s="196"/>
      <c r="F13" s="196"/>
      <c r="G13" s="196"/>
      <c r="H13" s="196"/>
      <c r="I13" s="196"/>
      <c r="J13" s="196"/>
      <c r="K13" s="196"/>
      <c r="L13" s="197"/>
      <c r="M13" s="131"/>
    </row>
    <row r="14" spans="2:18" s="132" customFormat="1" x14ac:dyDescent="0.2">
      <c r="B14" s="198"/>
      <c r="C14" s="199"/>
      <c r="D14" s="199"/>
      <c r="E14" s="199"/>
      <c r="F14" s="199"/>
      <c r="G14" s="199"/>
      <c r="H14" s="199"/>
      <c r="I14" s="199"/>
      <c r="J14" s="199"/>
      <c r="K14" s="199"/>
      <c r="L14" s="200"/>
      <c r="M14" s="131"/>
      <c r="P14" s="227"/>
      <c r="Q14" s="226"/>
    </row>
    <row r="15" spans="2:18" s="52" customFormat="1" x14ac:dyDescent="0.2">
      <c r="B15" s="58"/>
      <c r="C15" s="58"/>
      <c r="D15" s="58"/>
      <c r="E15" s="58"/>
      <c r="F15" s="58"/>
      <c r="G15" s="58"/>
      <c r="H15" s="58"/>
      <c r="I15" s="58"/>
      <c r="J15" s="58"/>
      <c r="K15" s="58"/>
      <c r="L15" s="58"/>
      <c r="M15" s="58"/>
      <c r="N15" s="58"/>
      <c r="O15" s="57"/>
      <c r="P15" s="67" t="s">
        <v>166</v>
      </c>
      <c r="Q15" s="67" t="s">
        <v>167</v>
      </c>
    </row>
    <row r="16" spans="2:18" s="52" customFormat="1" ht="12.75" customHeight="1" x14ac:dyDescent="0.2">
      <c r="B16" s="58"/>
      <c r="C16" s="165" t="s">
        <v>169</v>
      </c>
      <c r="D16" s="166"/>
      <c r="E16" s="166"/>
      <c r="F16" s="166"/>
      <c r="G16" s="166"/>
      <c r="H16" s="166"/>
      <c r="I16" s="166"/>
      <c r="J16" s="167"/>
      <c r="K16" s="92">
        <v>0.8</v>
      </c>
      <c r="L16" s="232" t="s">
        <v>156</v>
      </c>
      <c r="M16" s="231" t="s">
        <v>168</v>
      </c>
      <c r="N16" s="230"/>
      <c r="O16" s="230"/>
      <c r="P16" s="228"/>
      <c r="Q16" s="228"/>
      <c r="R16" s="225"/>
    </row>
    <row r="17" spans="2:17" s="52" customFormat="1" x14ac:dyDescent="0.2">
      <c r="B17" s="58"/>
      <c r="C17" s="201" t="s">
        <v>140</v>
      </c>
      <c r="D17" s="202"/>
      <c r="E17" s="202"/>
      <c r="F17" s="202"/>
      <c r="G17" s="202"/>
      <c r="H17" s="202"/>
      <c r="I17" s="202"/>
      <c r="J17" s="203"/>
      <c r="K17" s="92">
        <v>0.5</v>
      </c>
      <c r="L17" s="232" t="s">
        <v>157</v>
      </c>
      <c r="M17" s="231" t="s">
        <v>172</v>
      </c>
      <c r="N17" s="230"/>
      <c r="O17" s="230"/>
      <c r="P17" s="229"/>
      <c r="Q17" s="229"/>
    </row>
    <row r="18" spans="2:17" s="52" customFormat="1" x14ac:dyDescent="0.2">
      <c r="B18" s="58"/>
      <c r="C18" s="74"/>
      <c r="D18" s="74"/>
      <c r="E18" s="74"/>
      <c r="F18" s="74"/>
      <c r="G18" s="74"/>
      <c r="H18" s="74"/>
      <c r="I18" s="74"/>
      <c r="J18" s="74"/>
      <c r="K18" s="88">
        <f>K17/K16</f>
        <v>0.625</v>
      </c>
      <c r="L18" s="232" t="s">
        <v>158</v>
      </c>
      <c r="N18" s="58"/>
      <c r="O18" s="57"/>
    </row>
    <row r="19" spans="2:17" s="52" customFormat="1" x14ac:dyDescent="0.2">
      <c r="B19" s="58"/>
      <c r="C19" s="58"/>
      <c r="D19" s="130" t="s">
        <v>138</v>
      </c>
      <c r="E19" s="130"/>
      <c r="F19" s="133" t="s">
        <v>139</v>
      </c>
      <c r="G19" s="61" t="s">
        <v>71</v>
      </c>
      <c r="H19" s="61" t="s">
        <v>70</v>
      </c>
      <c r="I19" s="61" t="s">
        <v>72</v>
      </c>
      <c r="J19" s="74"/>
      <c r="K19" s="74"/>
      <c r="L19" s="74"/>
      <c r="M19" s="58"/>
      <c r="N19" s="58"/>
      <c r="O19" s="57"/>
    </row>
    <row r="20" spans="2:17" s="52" customFormat="1" ht="15.6" customHeight="1" x14ac:dyDescent="0.2">
      <c r="B20" s="58"/>
      <c r="C20" s="58"/>
      <c r="D20" s="191" t="s">
        <v>135</v>
      </c>
      <c r="E20" s="204"/>
      <c r="F20" s="134">
        <v>0.96</v>
      </c>
      <c r="G20" s="89">
        <v>0.98</v>
      </c>
      <c r="H20" s="56">
        <v>1</v>
      </c>
      <c r="I20" s="56">
        <v>1.02</v>
      </c>
      <c r="J20" s="58"/>
    </row>
    <row r="21" spans="2:17" s="52" customFormat="1" ht="15.6" customHeight="1" x14ac:dyDescent="0.2">
      <c r="B21" s="58"/>
      <c r="C21" s="58"/>
      <c r="J21" s="58"/>
    </row>
    <row r="22" spans="2:17" s="52" customFormat="1" ht="15.6" customHeight="1" x14ac:dyDescent="0.2">
      <c r="B22" s="58"/>
      <c r="C22" s="58"/>
      <c r="E22" s="188" t="s">
        <v>135</v>
      </c>
      <c r="F22" s="188"/>
      <c r="G22" s="188"/>
      <c r="H22" s="91">
        <f>IF(K17&lt;60%,F20,IF(K18&lt;90%,G20,IF(K18&gt;110%,I20,H20)))</f>
        <v>0.96</v>
      </c>
      <c r="I22" s="90"/>
      <c r="J22" s="58"/>
    </row>
    <row r="23" spans="2:17" s="52" customFormat="1" x14ac:dyDescent="0.2">
      <c r="B23" s="58"/>
      <c r="C23" s="58"/>
      <c r="D23" s="58"/>
      <c r="E23" s="58"/>
      <c r="F23" s="58"/>
      <c r="G23" s="58"/>
      <c r="H23" s="58"/>
      <c r="J23" s="58"/>
    </row>
    <row r="24" spans="2:17" ht="12.75" customHeight="1" x14ac:dyDescent="0.2">
      <c r="B24" s="194" t="s">
        <v>52</v>
      </c>
      <c r="C24" s="194"/>
      <c r="D24" s="194"/>
      <c r="E24" s="194"/>
      <c r="F24" s="194"/>
      <c r="G24" s="194"/>
      <c r="H24" s="194"/>
      <c r="I24" s="194"/>
      <c r="J24" s="8"/>
      <c r="K24" s="8"/>
      <c r="L24" s="8"/>
    </row>
    <row r="25" spans="2:17" s="52" customFormat="1" ht="12.75" customHeight="1" x14ac:dyDescent="0.2">
      <c r="B25" s="75"/>
      <c r="C25" s="75"/>
      <c r="D25" s="75"/>
      <c r="E25" s="75"/>
      <c r="F25" s="75"/>
      <c r="G25" s="75"/>
      <c r="H25" s="75"/>
      <c r="I25" s="75"/>
      <c r="J25" s="59"/>
      <c r="K25" s="59"/>
      <c r="L25" s="59"/>
    </row>
    <row r="26" spans="2:17" s="52" customFormat="1" ht="12.75" customHeight="1" x14ac:dyDescent="0.2">
      <c r="B26" s="211" t="s">
        <v>141</v>
      </c>
      <c r="C26" s="212"/>
      <c r="D26" s="212"/>
      <c r="E26" s="212"/>
      <c r="F26" s="212"/>
      <c r="G26" s="212"/>
      <c r="H26" s="212"/>
      <c r="I26" s="212"/>
      <c r="J26" s="212"/>
      <c r="K26" s="212"/>
      <c r="L26" s="213"/>
    </row>
    <row r="27" spans="2:17" s="52" customFormat="1" ht="12.75" customHeight="1" x14ac:dyDescent="0.2">
      <c r="B27" s="214"/>
      <c r="C27" s="215"/>
      <c r="D27" s="215"/>
      <c r="E27" s="215"/>
      <c r="F27" s="215"/>
      <c r="G27" s="215"/>
      <c r="H27" s="215"/>
      <c r="I27" s="215"/>
      <c r="J27" s="215"/>
      <c r="K27" s="215"/>
      <c r="L27" s="216"/>
    </row>
    <row r="28" spans="2:17" s="52" customFormat="1" ht="12.75" customHeight="1" x14ac:dyDescent="0.2">
      <c r="B28" s="75"/>
      <c r="C28" s="75"/>
      <c r="D28" s="75"/>
      <c r="E28" s="75"/>
      <c r="F28" s="75"/>
      <c r="G28" s="75"/>
      <c r="H28" s="75"/>
      <c r="I28" s="75"/>
      <c r="J28" s="59"/>
      <c r="K28" s="59"/>
      <c r="L28" s="59"/>
      <c r="M28" s="58"/>
      <c r="N28" s="58"/>
      <c r="O28" s="57"/>
      <c r="P28" s="67" t="s">
        <v>166</v>
      </c>
      <c r="Q28" s="67" t="s">
        <v>167</v>
      </c>
    </row>
    <row r="29" spans="2:17" s="52" customFormat="1" x14ac:dyDescent="0.2">
      <c r="B29" s="58"/>
      <c r="C29" s="165" t="s">
        <v>169</v>
      </c>
      <c r="D29" s="166"/>
      <c r="E29" s="166"/>
      <c r="F29" s="166"/>
      <c r="G29" s="166"/>
      <c r="H29" s="166"/>
      <c r="I29" s="166"/>
      <c r="J29" s="167"/>
      <c r="K29" s="92">
        <v>0.8</v>
      </c>
      <c r="L29" s="87" t="s">
        <v>73</v>
      </c>
      <c r="M29" s="231" t="s">
        <v>168</v>
      </c>
      <c r="N29" s="230"/>
      <c r="O29" s="230"/>
      <c r="P29" s="228"/>
      <c r="Q29" s="228"/>
    </row>
    <row r="30" spans="2:17" s="52" customFormat="1" x14ac:dyDescent="0.2">
      <c r="B30" s="58"/>
      <c r="C30" s="217" t="s">
        <v>142</v>
      </c>
      <c r="D30" s="218"/>
      <c r="E30" s="218"/>
      <c r="F30" s="218"/>
      <c r="G30" s="218"/>
      <c r="H30" s="218"/>
      <c r="I30" s="218"/>
      <c r="J30" s="219"/>
      <c r="K30" s="92">
        <v>0.8</v>
      </c>
      <c r="L30" s="87" t="s">
        <v>74</v>
      </c>
      <c r="M30" s="231" t="s">
        <v>173</v>
      </c>
      <c r="N30" s="230"/>
      <c r="O30" s="230"/>
      <c r="P30" s="229"/>
      <c r="Q30" s="229"/>
    </row>
    <row r="31" spans="2:17" s="52" customFormat="1" x14ac:dyDescent="0.2">
      <c r="B31" s="58"/>
      <c r="C31" s="74"/>
      <c r="D31" s="74"/>
      <c r="E31" s="74"/>
      <c r="F31" s="74"/>
      <c r="G31" s="74"/>
      <c r="H31" s="74"/>
      <c r="I31" s="74"/>
      <c r="J31" s="74"/>
      <c r="K31" s="88">
        <f>K30/K29</f>
        <v>1</v>
      </c>
      <c r="L31" s="87" t="s">
        <v>75</v>
      </c>
      <c r="N31" s="58"/>
    </row>
    <row r="32" spans="2:17" s="52" customFormat="1" x14ac:dyDescent="0.2">
      <c r="B32" s="58"/>
      <c r="C32" s="58"/>
      <c r="D32" s="74"/>
      <c r="E32" s="74"/>
      <c r="F32" s="74"/>
      <c r="J32" s="74"/>
      <c r="K32" s="74"/>
      <c r="L32" s="74"/>
      <c r="M32" s="58"/>
      <c r="N32" s="58"/>
      <c r="O32" s="57"/>
    </row>
    <row r="33" spans="2:17" s="52" customFormat="1" ht="13.9" customHeight="1" x14ac:dyDescent="0.2">
      <c r="B33" s="58"/>
      <c r="C33" s="58"/>
      <c r="D33" s="74"/>
      <c r="E33" s="220" t="s">
        <v>76</v>
      </c>
      <c r="F33" s="220"/>
      <c r="G33" s="61" t="s">
        <v>71</v>
      </c>
      <c r="H33" s="61" t="s">
        <v>70</v>
      </c>
      <c r="I33" s="61" t="s">
        <v>72</v>
      </c>
      <c r="J33" s="58"/>
    </row>
    <row r="34" spans="2:17" s="52" customFormat="1" ht="13.9" customHeight="1" x14ac:dyDescent="0.2">
      <c r="B34" s="58"/>
      <c r="C34" s="58"/>
      <c r="E34" s="149" t="s">
        <v>52</v>
      </c>
      <c r="F34" s="149"/>
      <c r="G34" s="89">
        <v>0.98</v>
      </c>
      <c r="H34" s="56">
        <v>1</v>
      </c>
      <c r="I34" s="56">
        <v>1.02</v>
      </c>
      <c r="J34" s="58"/>
    </row>
    <row r="36" spans="2:17" ht="13.15" customHeight="1" x14ac:dyDescent="0.2">
      <c r="E36" s="188" t="s">
        <v>52</v>
      </c>
      <c r="F36" s="188"/>
      <c r="G36" s="188"/>
      <c r="H36" s="91">
        <f>IF(K31&lt;90%,G34,IF(K31&gt;110%,I34,H34))</f>
        <v>1</v>
      </c>
    </row>
    <row r="38" spans="2:17" ht="13.15" customHeight="1" x14ac:dyDescent="0.2">
      <c r="B38" s="194" t="s">
        <v>53</v>
      </c>
      <c r="C38" s="194"/>
      <c r="D38" s="194"/>
      <c r="E38" s="194"/>
      <c r="F38" s="194"/>
      <c r="G38" s="194"/>
      <c r="H38" s="194"/>
      <c r="I38" s="194"/>
      <c r="J38" s="59"/>
      <c r="K38" s="59"/>
      <c r="L38" s="59"/>
    </row>
    <row r="39" spans="2:17" x14ac:dyDescent="0.2">
      <c r="B39" s="75"/>
      <c r="C39" s="75"/>
      <c r="D39" s="75"/>
      <c r="E39" s="75"/>
      <c r="F39" s="75"/>
      <c r="G39" s="75"/>
      <c r="H39" s="75"/>
      <c r="I39" s="75"/>
      <c r="J39" s="59"/>
      <c r="K39" s="59"/>
      <c r="L39" s="59"/>
    </row>
    <row r="40" spans="2:17" ht="13.15" customHeight="1" x14ac:dyDescent="0.2">
      <c r="B40" s="205" t="s">
        <v>170</v>
      </c>
      <c r="C40" s="206"/>
      <c r="D40" s="206"/>
      <c r="E40" s="206"/>
      <c r="F40" s="206"/>
      <c r="G40" s="206"/>
      <c r="H40" s="206"/>
      <c r="I40" s="206"/>
      <c r="J40" s="206"/>
      <c r="K40" s="206"/>
      <c r="L40" s="207"/>
    </row>
    <row r="41" spans="2:17" x14ac:dyDescent="0.2">
      <c r="B41" s="208"/>
      <c r="C41" s="209"/>
      <c r="D41" s="209"/>
      <c r="E41" s="209"/>
      <c r="F41" s="209"/>
      <c r="G41" s="209"/>
      <c r="H41" s="209"/>
      <c r="I41" s="209"/>
      <c r="J41" s="209"/>
      <c r="K41" s="209"/>
      <c r="L41" s="210"/>
    </row>
    <row r="42" spans="2:17" x14ac:dyDescent="0.2">
      <c r="B42" s="75"/>
      <c r="C42" s="75"/>
      <c r="D42" s="75"/>
      <c r="E42" s="75"/>
      <c r="F42" s="75"/>
      <c r="G42" s="75"/>
      <c r="H42" s="75"/>
      <c r="I42" s="75"/>
      <c r="J42" s="59"/>
      <c r="K42" s="59"/>
      <c r="L42" s="59"/>
      <c r="M42" s="58"/>
      <c r="N42" s="58"/>
      <c r="O42" s="57"/>
      <c r="P42" s="67" t="s">
        <v>166</v>
      </c>
      <c r="Q42" s="67" t="s">
        <v>167</v>
      </c>
    </row>
    <row r="43" spans="2:17" x14ac:dyDescent="0.2">
      <c r="B43" s="58"/>
      <c r="C43" s="165" t="s">
        <v>169</v>
      </c>
      <c r="D43" s="166"/>
      <c r="E43" s="166"/>
      <c r="F43" s="166"/>
      <c r="G43" s="166"/>
      <c r="H43" s="166"/>
      <c r="I43" s="166"/>
      <c r="J43" s="167"/>
      <c r="K43" s="92">
        <v>0.8</v>
      </c>
      <c r="L43" s="87" t="s">
        <v>77</v>
      </c>
      <c r="M43" s="231" t="s">
        <v>168</v>
      </c>
      <c r="N43" s="230"/>
      <c r="O43" s="230"/>
      <c r="P43" s="228"/>
      <c r="Q43" s="228"/>
    </row>
    <row r="44" spans="2:17" x14ac:dyDescent="0.2">
      <c r="B44" s="58"/>
      <c r="C44" s="165" t="s">
        <v>137</v>
      </c>
      <c r="D44" s="166"/>
      <c r="E44" s="166"/>
      <c r="F44" s="166"/>
      <c r="G44" s="166"/>
      <c r="H44" s="166"/>
      <c r="I44" s="166"/>
      <c r="J44" s="167"/>
      <c r="K44" s="92">
        <v>0.8</v>
      </c>
      <c r="L44" s="232" t="s">
        <v>155</v>
      </c>
      <c r="M44" s="231" t="s">
        <v>174</v>
      </c>
      <c r="N44" s="230"/>
      <c r="O44" s="230"/>
      <c r="P44" s="229"/>
      <c r="Q44" s="229"/>
    </row>
    <row r="45" spans="2:17" x14ac:dyDescent="0.2">
      <c r="B45" s="58"/>
      <c r="C45" s="74"/>
      <c r="D45" s="74"/>
      <c r="E45" s="74"/>
      <c r="F45" s="74"/>
      <c r="G45" s="74"/>
      <c r="H45" s="74"/>
      <c r="I45" s="74"/>
      <c r="J45" s="74"/>
      <c r="K45" s="88">
        <f>K44/K43</f>
        <v>1</v>
      </c>
      <c r="L45" s="87" t="s">
        <v>78</v>
      </c>
    </row>
    <row r="46" spans="2:17" x14ac:dyDescent="0.2">
      <c r="B46" s="58"/>
      <c r="C46" s="58"/>
      <c r="D46" s="74"/>
      <c r="E46" s="74"/>
      <c r="F46" s="74"/>
      <c r="G46" s="52"/>
      <c r="H46" s="52"/>
      <c r="I46" s="52"/>
      <c r="J46" s="74"/>
      <c r="K46" s="74"/>
      <c r="L46" s="74"/>
    </row>
    <row r="47" spans="2:17" ht="13.15" customHeight="1" x14ac:dyDescent="0.2">
      <c r="B47" s="58"/>
      <c r="C47" s="58"/>
      <c r="D47" s="74"/>
      <c r="E47" s="189" t="s">
        <v>76</v>
      </c>
      <c r="F47" s="190"/>
      <c r="G47" s="61" t="s">
        <v>71</v>
      </c>
      <c r="H47" s="61" t="s">
        <v>70</v>
      </c>
      <c r="I47" s="61" t="s">
        <v>72</v>
      </c>
      <c r="J47" s="58"/>
      <c r="K47" s="52"/>
      <c r="L47" s="52"/>
    </row>
    <row r="48" spans="2:17" ht="13.15" customHeight="1" x14ac:dyDescent="0.2">
      <c r="B48" s="58"/>
      <c r="C48" s="58"/>
      <c r="D48" s="52"/>
      <c r="E48" s="191" t="s">
        <v>53</v>
      </c>
      <c r="F48" s="192"/>
      <c r="G48" s="89">
        <v>0.98</v>
      </c>
      <c r="H48" s="120">
        <v>1</v>
      </c>
      <c r="I48" s="120">
        <v>1.02</v>
      </c>
      <c r="J48" s="58"/>
      <c r="K48" s="52"/>
      <c r="L48" s="52"/>
    </row>
    <row r="49" spans="2:12" x14ac:dyDescent="0.2">
      <c r="B49" s="52"/>
      <c r="C49" s="52"/>
      <c r="D49" s="52"/>
      <c r="E49" s="52"/>
      <c r="F49" s="52"/>
      <c r="G49" s="52"/>
      <c r="H49" s="52"/>
      <c r="I49" s="52"/>
      <c r="J49" s="52"/>
      <c r="K49" s="52"/>
      <c r="L49" s="52"/>
    </row>
    <row r="50" spans="2:12" x14ac:dyDescent="0.2">
      <c r="B50" s="52"/>
      <c r="C50" s="52"/>
      <c r="D50" s="52"/>
      <c r="E50" s="188" t="s">
        <v>53</v>
      </c>
      <c r="F50" s="188"/>
      <c r="G50" s="188"/>
      <c r="H50" s="91">
        <f>IF(K45&lt;90%,G48,IF(K45&gt;110%,I48,H48))</f>
        <v>1</v>
      </c>
      <c r="I50" s="52"/>
      <c r="J50" s="52"/>
      <c r="K50" s="52"/>
      <c r="L50" s="52"/>
    </row>
  </sheetData>
  <mergeCells count="27">
    <mergeCell ref="M29:O29"/>
    <mergeCell ref="M30:O30"/>
    <mergeCell ref="M43:O43"/>
    <mergeCell ref="M44:O44"/>
    <mergeCell ref="E36:G36"/>
    <mergeCell ref="E22:G22"/>
    <mergeCell ref="B38:I38"/>
    <mergeCell ref="B40:L41"/>
    <mergeCell ref="B26:L27"/>
    <mergeCell ref="C29:J29"/>
    <mergeCell ref="C30:J30"/>
    <mergeCell ref="E34:F34"/>
    <mergeCell ref="E33:F33"/>
    <mergeCell ref="B11:O11"/>
    <mergeCell ref="B24:I24"/>
    <mergeCell ref="B13:L14"/>
    <mergeCell ref="C16:J16"/>
    <mergeCell ref="C17:J17"/>
    <mergeCell ref="D20:E20"/>
    <mergeCell ref="M16:O16"/>
    <mergeCell ref="P14:Q14"/>
    <mergeCell ref="M17:O17"/>
    <mergeCell ref="C43:J43"/>
    <mergeCell ref="C44:J44"/>
    <mergeCell ref="E50:G50"/>
    <mergeCell ref="E47:F47"/>
    <mergeCell ref="E48:F48"/>
  </mergeCells>
  <pageMargins left="0.70866141732283472" right="0.70866141732283472" top="0.74803149606299213" bottom="0.74803149606299213" header="0.31496062992125984" footer="0.31496062992125984"/>
  <pageSetup paperSize="9" scale="78" orientation="landscape" verticalDpi="360"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selection activeCell="A4" sqref="A4"/>
    </sheetView>
  </sheetViews>
  <sheetFormatPr baseColWidth="10" defaultRowHeight="12.75" x14ac:dyDescent="0.2"/>
  <cols>
    <col min="2" max="2" width="11.42578125" style="9" customWidth="1"/>
    <col min="3" max="3" width="13.28515625" bestFit="1" customWidth="1"/>
    <col min="4" max="4" width="59.7109375" customWidth="1"/>
  </cols>
  <sheetData>
    <row r="1" spans="1:4" x14ac:dyDescent="0.2">
      <c r="A1" s="11" t="s">
        <v>23</v>
      </c>
      <c r="C1" s="11"/>
    </row>
    <row r="2" spans="1:4" x14ac:dyDescent="0.2">
      <c r="A2" s="11"/>
      <c r="C2" s="11"/>
    </row>
    <row r="3" spans="1:4" x14ac:dyDescent="0.2">
      <c r="A3" s="14" t="s">
        <v>11</v>
      </c>
      <c r="B3" s="14" t="s">
        <v>12</v>
      </c>
      <c r="C3" s="14" t="s">
        <v>14</v>
      </c>
      <c r="D3" s="14" t="s">
        <v>13</v>
      </c>
    </row>
    <row r="4" spans="1:4" x14ac:dyDescent="0.2">
      <c r="A4" s="19">
        <v>45717</v>
      </c>
      <c r="B4" s="15" t="s">
        <v>10</v>
      </c>
      <c r="C4" s="12" t="s">
        <v>15</v>
      </c>
      <c r="D4" s="46" t="s">
        <v>22</v>
      </c>
    </row>
    <row r="5" spans="1:4" x14ac:dyDescent="0.2">
      <c r="A5" s="19"/>
      <c r="B5" s="6"/>
      <c r="C5" s="12"/>
      <c r="D5" s="118"/>
    </row>
    <row r="6" spans="1:4" x14ac:dyDescent="0.2">
      <c r="A6" s="19"/>
      <c r="B6" s="120"/>
      <c r="C6" s="119"/>
      <c r="D6" s="118"/>
    </row>
    <row r="7" spans="1:4" x14ac:dyDescent="0.2">
      <c r="A7" s="19"/>
      <c r="B7" s="61"/>
      <c r="C7" s="46"/>
      <c r="D7" s="46"/>
    </row>
    <row r="8" spans="1:4" x14ac:dyDescent="0.2">
      <c r="A8" s="19"/>
      <c r="B8" s="6"/>
      <c r="C8" s="13"/>
      <c r="D8" s="13"/>
    </row>
    <row r="9" spans="1:4" x14ac:dyDescent="0.2">
      <c r="A9" s="13"/>
      <c r="B9" s="6"/>
      <c r="C9" s="13"/>
      <c r="D9" s="13"/>
    </row>
    <row r="10" spans="1:4" x14ac:dyDescent="0.2">
      <c r="A10" s="13"/>
      <c r="B10" s="6"/>
      <c r="C10" s="13"/>
      <c r="D10" s="13"/>
    </row>
    <row r="11" spans="1:4" x14ac:dyDescent="0.2">
      <c r="A11" s="13"/>
      <c r="B11" s="6"/>
      <c r="C11" s="13"/>
      <c r="D11" s="13"/>
    </row>
    <row r="12" spans="1:4" x14ac:dyDescent="0.2">
      <c r="A12" s="13"/>
      <c r="B12" s="6"/>
      <c r="C12" s="13"/>
      <c r="D12" s="13"/>
    </row>
    <row r="13" spans="1:4" x14ac:dyDescent="0.2">
      <c r="A13" s="13"/>
      <c r="B13" s="6"/>
      <c r="C13" s="13"/>
      <c r="D13" s="13"/>
    </row>
    <row r="14" spans="1:4" x14ac:dyDescent="0.2">
      <c r="A14" s="13"/>
      <c r="B14" s="6"/>
      <c r="C14" s="13"/>
      <c r="D14" s="13"/>
    </row>
    <row r="15" spans="1:4" x14ac:dyDescent="0.2">
      <c r="A15" s="13"/>
      <c r="B15" s="6"/>
      <c r="C15" s="13"/>
      <c r="D15" s="13"/>
    </row>
    <row r="16" spans="1:4" x14ac:dyDescent="0.2">
      <c r="A16" s="13"/>
      <c r="B16" s="6"/>
      <c r="C16" s="13"/>
      <c r="D16" s="13"/>
    </row>
    <row r="17" spans="1:4" x14ac:dyDescent="0.2">
      <c r="A17" s="13"/>
      <c r="B17" s="6"/>
      <c r="C17" s="13"/>
      <c r="D17" s="13"/>
    </row>
    <row r="18" spans="1:4" x14ac:dyDescent="0.2">
      <c r="A18" s="13"/>
      <c r="B18" s="6"/>
      <c r="C18" s="13"/>
      <c r="D18" s="13"/>
    </row>
    <row r="19" spans="1:4" x14ac:dyDescent="0.2">
      <c r="A19" s="13"/>
      <c r="B19" s="6"/>
      <c r="C19" s="13"/>
      <c r="D19" s="13"/>
    </row>
    <row r="20" spans="1:4" x14ac:dyDescent="0.2">
      <c r="A20" s="13"/>
      <c r="B20" s="6"/>
      <c r="C20" s="13"/>
      <c r="D20" s="13"/>
    </row>
    <row r="21" spans="1:4" x14ac:dyDescent="0.2">
      <c r="A21" s="13"/>
      <c r="B21" s="6"/>
      <c r="C21" s="13"/>
      <c r="D21" s="13"/>
    </row>
    <row r="22" spans="1:4" x14ac:dyDescent="0.2">
      <c r="A22" s="13"/>
      <c r="B22" s="6"/>
      <c r="C22" s="13"/>
      <c r="D22" s="13"/>
    </row>
    <row r="23" spans="1:4" x14ac:dyDescent="0.2">
      <c r="A23" s="13"/>
      <c r="B23" s="6"/>
      <c r="C23" s="13"/>
      <c r="D23" s="13"/>
    </row>
    <row r="24" spans="1:4" x14ac:dyDescent="0.2">
      <c r="A24" s="13"/>
      <c r="B24" s="6"/>
      <c r="C24" s="13"/>
      <c r="D24" s="13"/>
    </row>
    <row r="25" spans="1:4" x14ac:dyDescent="0.2">
      <c r="A25" s="13"/>
      <c r="B25" s="6"/>
      <c r="C25" s="13"/>
      <c r="D25" s="13"/>
    </row>
    <row r="26" spans="1:4" x14ac:dyDescent="0.2">
      <c r="A26" s="13"/>
      <c r="B26" s="6"/>
      <c r="C26" s="13"/>
      <c r="D26" s="13"/>
    </row>
    <row r="27" spans="1:4" x14ac:dyDescent="0.2">
      <c r="A27" s="13"/>
      <c r="B27" s="6"/>
      <c r="C27" s="13"/>
      <c r="D27" s="13"/>
    </row>
    <row r="28" spans="1:4" x14ac:dyDescent="0.2">
      <c r="A28" s="13"/>
      <c r="B28" s="6"/>
      <c r="C28" s="13"/>
      <c r="D28" s="13"/>
    </row>
    <row r="29" spans="1:4" x14ac:dyDescent="0.2">
      <c r="A29" s="13"/>
      <c r="B29" s="6"/>
      <c r="C29" s="13"/>
      <c r="D29" s="13"/>
    </row>
    <row r="30" spans="1:4" x14ac:dyDescent="0.2">
      <c r="A30" s="13"/>
      <c r="B30" s="6"/>
      <c r="C30" s="13"/>
      <c r="D30" s="13"/>
    </row>
    <row r="31" spans="1:4" x14ac:dyDescent="0.2">
      <c r="A31" s="13"/>
      <c r="B31" s="6"/>
      <c r="C31" s="13"/>
      <c r="D31" s="13"/>
    </row>
    <row r="32" spans="1:4" x14ac:dyDescent="0.2">
      <c r="A32" s="13"/>
      <c r="B32" s="6"/>
      <c r="C32" s="13"/>
      <c r="D32" s="13"/>
    </row>
    <row r="33" spans="1:4" x14ac:dyDescent="0.2">
      <c r="A33" s="13"/>
      <c r="B33" s="6"/>
      <c r="C33" s="13"/>
      <c r="D33" s="13"/>
    </row>
    <row r="34" spans="1:4" x14ac:dyDescent="0.2">
      <c r="A34" s="13"/>
      <c r="B34" s="6"/>
      <c r="C34" s="13"/>
      <c r="D34" s="13"/>
    </row>
    <row r="35" spans="1:4" x14ac:dyDescent="0.2">
      <c r="A35" s="13"/>
      <c r="B35" s="6"/>
      <c r="C35" s="13"/>
      <c r="D35" s="13"/>
    </row>
    <row r="36" spans="1:4" x14ac:dyDescent="0.2">
      <c r="A36" s="13"/>
      <c r="B36" s="6"/>
      <c r="C36" s="13"/>
      <c r="D36" s="13"/>
    </row>
    <row r="37" spans="1:4" x14ac:dyDescent="0.2">
      <c r="A37" s="13"/>
      <c r="B37" s="6"/>
      <c r="C37" s="13"/>
      <c r="D37" s="13"/>
    </row>
    <row r="38" spans="1:4" x14ac:dyDescent="0.2">
      <c r="A38" s="13"/>
      <c r="B38" s="6"/>
      <c r="C38" s="13"/>
      <c r="D38" s="13"/>
    </row>
    <row r="39" spans="1:4" x14ac:dyDescent="0.2">
      <c r="A39" s="13"/>
      <c r="B39" s="6"/>
      <c r="C39" s="13"/>
      <c r="D39" s="13"/>
    </row>
    <row r="40" spans="1:4" x14ac:dyDescent="0.2">
      <c r="A40" s="13"/>
      <c r="B40" s="6"/>
      <c r="C40" s="13"/>
      <c r="D40" s="13"/>
    </row>
    <row r="41" spans="1:4" x14ac:dyDescent="0.2">
      <c r="A41" s="13"/>
      <c r="B41" s="6"/>
      <c r="C41" s="13"/>
      <c r="D41" s="13"/>
    </row>
    <row r="42" spans="1:4" x14ac:dyDescent="0.2">
      <c r="A42" s="13"/>
      <c r="B42" s="6"/>
      <c r="C42" s="13"/>
      <c r="D42" s="13"/>
    </row>
    <row r="43" spans="1:4" x14ac:dyDescent="0.2">
      <c r="A43" s="13"/>
      <c r="B43" s="6"/>
      <c r="C43" s="13"/>
      <c r="D43" s="13"/>
    </row>
    <row r="44" spans="1:4" x14ac:dyDescent="0.2">
      <c r="A44" s="13"/>
      <c r="B44" s="6"/>
      <c r="C44" s="13"/>
      <c r="D44" s="13"/>
    </row>
    <row r="45" spans="1:4" x14ac:dyDescent="0.2">
      <c r="A45" s="13"/>
      <c r="B45" s="6"/>
      <c r="C45" s="13"/>
      <c r="D45" s="13"/>
    </row>
    <row r="46" spans="1:4" x14ac:dyDescent="0.2">
      <c r="A46" s="13"/>
      <c r="B46" s="6"/>
      <c r="C46" s="13"/>
      <c r="D46" s="13"/>
    </row>
    <row r="47" spans="1:4" x14ac:dyDescent="0.2">
      <c r="A47" s="13"/>
      <c r="B47" s="6"/>
      <c r="C47" s="13"/>
      <c r="D47" s="13"/>
    </row>
    <row r="48" spans="1:4" x14ac:dyDescent="0.2">
      <c r="A48" s="13"/>
      <c r="B48" s="6"/>
      <c r="C48" s="13"/>
      <c r="D48" s="13"/>
    </row>
    <row r="49" spans="1:4" x14ac:dyDescent="0.2">
      <c r="A49" s="13"/>
      <c r="B49" s="6"/>
      <c r="C49" s="13"/>
      <c r="D49" s="13"/>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1683C432C9C04C8920E9DE0D7B5F49" ma:contentTypeVersion="2" ma:contentTypeDescription="Crée un document." ma:contentTypeScope="" ma:versionID="c5344e2a2ac6f46bdd2990d1d6b3287c">
  <xsd:schema xmlns:xsd="http://www.w3.org/2001/XMLSchema" xmlns:xs="http://www.w3.org/2001/XMLSchema" xmlns:p="http://schemas.microsoft.com/office/2006/metadata/properties" xmlns:ns2="4db94d29-be97-4d4f-82cd-695cb2541e6c" xmlns:ns3="6922abe0-9598-4205-8e1d-97a0e9a7f476" targetNamespace="http://schemas.microsoft.com/office/2006/metadata/properties" ma:root="true" ma:fieldsID="9158f2156f3f47d782dac549c849cb5d" ns2:_="" ns3:_="">
    <xsd:import namespace="4db94d29-be97-4d4f-82cd-695cb2541e6c"/>
    <xsd:import namespace="6922abe0-9598-4205-8e1d-97a0e9a7f476"/>
    <xsd:element name="properties">
      <xsd:complexType>
        <xsd:sequence>
          <xsd:element name="documentManagement">
            <xsd:complexType>
              <xsd:all>
                <xsd:element ref="ns2:_dlc_DocId" minOccurs="0"/>
                <xsd:element ref="ns2:_dlc_DocIdUrl" minOccurs="0"/>
                <xsd:element ref="ns2:_dlc_DocIdPersistId" minOccurs="0"/>
                <xsd:element ref="ns3:Portefeuille_x0020_Projet" minOccurs="0"/>
                <xsd:element ref="ns3:Document_x0020_archiv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94d29-be97-4d4f-82cd-695cb2541e6c"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922abe0-9598-4205-8e1d-97a0e9a7f476" elementFormDefault="qualified">
    <xsd:import namespace="http://schemas.microsoft.com/office/2006/documentManagement/types"/>
    <xsd:import namespace="http://schemas.microsoft.com/office/infopath/2007/PartnerControls"/>
    <xsd:element name="Portefeuille_x0020_Projet" ma:index="11" nillable="true" ma:displayName="Portefeuille Projet" ma:internalName="Portefeuille_x0020_Projet">
      <xsd:simpleType>
        <xsd:restriction base="dms:Text">
          <xsd:maxLength value="255"/>
        </xsd:restriction>
      </xsd:simpleType>
    </xsd:element>
    <xsd:element name="Document_x0020_archive" ma:index="12" nillable="true" ma:displayName="Document archive" ma:default="Non" ma:format="Dropdown" ma:internalName="Document_x0020_archive">
      <xsd:simpleType>
        <xsd:restriction base="dms:Choice">
          <xsd:enumeration value="Oui"/>
          <xsd:enumeration value="N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ortefeuille_x0020_Projet xmlns="6922abe0-9598-4205-8e1d-97a0e9a7f476" xsi:nil="true"/>
    <Document_x0020_archive xmlns="6922abe0-9598-4205-8e1d-97a0e9a7f476">Non</Document_x0020_archive>
    <_dlc_DocId xmlns="4db94d29-be97-4d4f-82cd-695cb2541e6c">6RZ6NCFNPQVU-4-155</_dlc_DocId>
    <_dlc_DocIdUrl xmlns="4db94d29-be97-4d4f-82cd-695cb2541e6c">
      <Url>http://portail-intranet.franceagrimer.fr/sites/AMOE2017Lot2/_layouts/DocIdRedir.aspx?ID=6RZ6NCFNPQVU-4-155</Url>
      <Description>6RZ6NCFNPQVU-4-155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F12E481-DC47-44EC-AED3-38D3DBE555E6}"/>
</file>

<file path=customXml/itemProps2.xml><?xml version="1.0" encoding="utf-8"?>
<ds:datastoreItem xmlns:ds="http://schemas.openxmlformats.org/officeDocument/2006/customXml" ds:itemID="{2348E2B7-E389-4B2A-9AF0-DBDCFA849AF3}"/>
</file>

<file path=customXml/itemProps3.xml><?xml version="1.0" encoding="utf-8"?>
<ds:datastoreItem xmlns:ds="http://schemas.openxmlformats.org/officeDocument/2006/customXml" ds:itemID="{5DB1BB37-4AB6-4BE3-86AC-C58011645EE9}"/>
</file>

<file path=customXml/itemProps4.xml><?xml version="1.0" encoding="utf-8"?>
<ds:datastoreItem xmlns:ds="http://schemas.openxmlformats.org/officeDocument/2006/customXml" ds:itemID="{4EE58617-A6DD-4D99-9903-3B2B89F65319}"/>
</file>

<file path=customXml/itemProps5.xml><?xml version="1.0" encoding="utf-8"?>
<ds:datastoreItem xmlns:ds="http://schemas.openxmlformats.org/officeDocument/2006/customXml" ds:itemID="{3B434A73-DBE8-4CF6-9010-39364A4AA1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Présentation</vt:lpstr>
      <vt:lpstr>Chiffrage</vt:lpstr>
      <vt:lpstr>Synthèse commande</vt:lpstr>
      <vt:lpstr>Synthèse facture</vt:lpstr>
      <vt:lpstr>Prix unitaires journaliers</vt:lpstr>
      <vt:lpstr>coefficients projets Agile</vt:lpstr>
      <vt:lpstr>Révisions outil</vt:lpstr>
      <vt:lpstr>Présentation!Zone_d_impression</vt:lpstr>
    </vt:vector>
  </TitlesOfParts>
  <Company>FranceAgriMer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Méthode d'estimation des charges et délais Agile</dc:title>
  <dc:creator>FranceAgriMer</dc:creator>
  <cp:lastModifiedBy>BATEMAN Frederic</cp:lastModifiedBy>
  <cp:lastPrinted>2021-02-17T09:54:22Z</cp:lastPrinted>
  <dcterms:created xsi:type="dcterms:W3CDTF">2010-03-22T15:10:06Z</dcterms:created>
  <dcterms:modified xsi:type="dcterms:W3CDTF">2025-04-01T16:29:11Z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AMOE2009 - Lot 3</vt:lpwstr>
  </property>
  <property fmtid="{D5CDD505-2E9C-101B-9397-08002B2CF9AE}" pid="3" name="_dlc_DocId">
    <vt:lpwstr>6RZ6NCFNPQVU-4-155</vt:lpwstr>
  </property>
  <property fmtid="{D5CDD505-2E9C-101B-9397-08002B2CF9AE}" pid="4" name="_dlc_DocIdItemGuid">
    <vt:lpwstr>5bdf5ca6-66c8-419f-95e1-0ef1b000e15d</vt:lpwstr>
  </property>
  <property fmtid="{D5CDD505-2E9C-101B-9397-08002B2CF9AE}" pid="5" name="_dlc_DocIdUrl">
    <vt:lpwstr>http://portail-intranet.franceagrimer.fr/sites/AMOE2017Lot2/_layouts/DocIdRedir.aspx?ID=6RZ6NCFNPQVU-4-155, 6RZ6NCFNPQVU-4-155</vt:lpwstr>
  </property>
  <property fmtid="{D5CDD505-2E9C-101B-9397-08002B2CF9AE}" pid="6" name="ContentTypeId">
    <vt:lpwstr>0x010100911683C432C9C04C8920E9DE0D7B5F49</vt:lpwstr>
  </property>
  <property fmtid="{D5CDD505-2E9C-101B-9397-08002B2CF9AE}" pid="7" name="Portefeuille Projet">
    <vt:lpwstr/>
  </property>
  <property fmtid="{D5CDD505-2E9C-101B-9397-08002B2CF9AE}" pid="8" name="Document archive">
    <vt:lpwstr>Non</vt:lpwstr>
  </property>
  <property fmtid="{D5CDD505-2E9C-101B-9397-08002B2CF9AE}" pid="9" name="Domaine0">
    <vt:lpwstr>Autorisation de plantation</vt:lpwstr>
  </property>
</Properties>
</file>