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ate1904="1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LEABACK\leadrive_2025\LEA 06.1 PROJETS OUVERTS\21_04_DIJON_MANSART\06_DCE\250407 Envoi LEA\"/>
    </mc:Choice>
  </mc:AlternateContent>
  <xr:revisionPtr revIDLastSave="0" documentId="8_{03E0AF95-BA6B-4F5E-A51B-EBDC163349C0}" xr6:coauthVersionLast="47" xr6:coauthVersionMax="47" xr10:uidLastSave="{00000000-0000-0000-0000-000000000000}"/>
  <bookViews>
    <workbookView xWindow="-120" yWindow="-120" windowWidth="38640" windowHeight="21120" tabRatio="647" xr2:uid="{00000000-000D-0000-FFFF-FFFF00000000}"/>
  </bookViews>
  <sheets>
    <sheet name="DCE_DPGF_MANSART" sheetId="5" r:id="rId1"/>
  </sheets>
  <definedNames>
    <definedName name="_xlnm.Print_Titles" localSheetId="0">DCE_DPGF_MANSART!$A:$D,DCE_DPGF_MANSART!$1:$8</definedName>
    <definedName name="_xlnm.Print_Area" localSheetId="0">DCE_DPGF_MANSART!$A$1:$F$148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8" i="5" l="1"/>
  <c r="F143" i="5" l="1"/>
  <c r="F95" i="5"/>
  <c r="F31" i="5"/>
  <c r="E40" i="5" l="1"/>
  <c r="F40" i="5" s="1"/>
  <c r="B144" i="5" l="1"/>
  <c r="F142" i="5"/>
  <c r="F144" i="5" s="1"/>
  <c r="F146" i="5" s="1"/>
  <c r="A142" i="5"/>
  <c r="A143" i="5" s="1"/>
  <c r="F147" i="5" l="1"/>
  <c r="F148" i="5" s="1"/>
  <c r="F48" i="5" l="1"/>
  <c r="F127" i="5" l="1"/>
  <c r="F82" i="5"/>
  <c r="E89" i="5"/>
  <c r="A116" i="5" l="1"/>
  <c r="A117" i="5" s="1"/>
  <c r="A107" i="5"/>
  <c r="B132" i="5"/>
  <c r="F130" i="5"/>
  <c r="F126" i="5"/>
  <c r="F125" i="5"/>
  <c r="A122" i="5"/>
  <c r="A125" i="5" s="1"/>
  <c r="A126" i="5" s="1"/>
  <c r="B121" i="5"/>
  <c r="F120" i="5"/>
  <c r="F117" i="5"/>
  <c r="F116" i="5"/>
  <c r="B112" i="5"/>
  <c r="F111" i="5"/>
  <c r="F112" i="5" s="1"/>
  <c r="A111" i="5"/>
  <c r="B108" i="5"/>
  <c r="F107" i="5"/>
  <c r="F108" i="5" s="1"/>
  <c r="F39" i="5"/>
  <c r="F38" i="5"/>
  <c r="F35" i="5"/>
  <c r="F36" i="5"/>
  <c r="A118" i="5" l="1"/>
  <c r="A120" i="5" s="1"/>
  <c r="F121" i="5"/>
  <c r="F132" i="5"/>
  <c r="A130" i="5"/>
  <c r="A127" i="5"/>
  <c r="F134" i="5" l="1"/>
  <c r="F135" i="5" s="1"/>
  <c r="F136" i="5" s="1"/>
  <c r="F45" i="5" l="1"/>
  <c r="F47" i="5"/>
  <c r="F49" i="5"/>
  <c r="F83" i="5" l="1"/>
  <c r="F81" i="5"/>
  <c r="F78" i="5"/>
  <c r="F77" i="5"/>
  <c r="F76" i="5"/>
  <c r="F72" i="5"/>
  <c r="F73" i="5"/>
  <c r="F71" i="5"/>
  <c r="F57" i="5"/>
  <c r="F89" i="5"/>
  <c r="F94" i="5"/>
  <c r="F93" i="5"/>
  <c r="A93" i="5"/>
  <c r="A94" i="5" l="1"/>
  <c r="F13" i="5"/>
  <c r="F12" i="5"/>
  <c r="F14" i="5"/>
  <c r="F18" i="5"/>
  <c r="F19" i="5"/>
  <c r="F20" i="5"/>
  <c r="F24" i="5"/>
  <c r="F28" i="5"/>
  <c r="F33" i="5"/>
  <c r="F43" i="5"/>
  <c r="F46" i="5"/>
  <c r="F56" i="5"/>
  <c r="F66" i="5"/>
  <c r="F68" i="5"/>
  <c r="F61" i="5"/>
  <c r="F88" i="5"/>
  <c r="F90" i="5" s="1"/>
  <c r="F96" i="5"/>
  <c r="F97" i="5" s="1"/>
  <c r="F30" i="5"/>
  <c r="F54" i="5"/>
  <c r="F55" i="5"/>
  <c r="F65" i="5"/>
  <c r="F67" i="5"/>
  <c r="F60" i="5"/>
  <c r="F62" i="5"/>
  <c r="A51" i="5"/>
  <c r="A54" i="5" s="1"/>
  <c r="A55" i="5" s="1"/>
  <c r="A56" i="5" s="1"/>
  <c r="B90" i="5"/>
  <c r="A88" i="5"/>
  <c r="A89" i="5" s="1"/>
  <c r="B97" i="5"/>
  <c r="B85" i="5"/>
  <c r="B50" i="5"/>
  <c r="B25" i="5"/>
  <c r="A24" i="5"/>
  <c r="B15" i="5"/>
  <c r="B21" i="5"/>
  <c r="A18" i="5"/>
  <c r="A19" i="5" s="1"/>
  <c r="A20" i="5" s="1"/>
  <c r="A11" i="5"/>
  <c r="A12" i="5" s="1"/>
  <c r="A13" i="5" s="1"/>
  <c r="A14" i="5" s="1"/>
  <c r="A28" i="5"/>
  <c r="A95" i="5" l="1"/>
  <c r="A96" i="5" s="1"/>
  <c r="F85" i="5"/>
  <c r="F25" i="5"/>
  <c r="F21" i="5"/>
  <c r="A30" i="5"/>
  <c r="A57" i="5"/>
  <c r="A60" i="5" s="1"/>
  <c r="F11" i="5"/>
  <c r="F15" i="5" s="1"/>
  <c r="F42" i="5"/>
  <c r="F50" i="5" s="1"/>
  <c r="A31" i="5" l="1"/>
  <c r="A33" i="5" s="1"/>
  <c r="A35" i="5" s="1"/>
  <c r="A36" i="5" s="1"/>
  <c r="A38" i="5" s="1"/>
  <c r="A39" i="5" s="1"/>
  <c r="F99" i="5"/>
  <c r="F100" i="5" s="1"/>
  <c r="F101" i="5" s="1"/>
  <c r="A40" i="5" l="1"/>
  <c r="A42" i="5" s="1"/>
  <c r="A43" i="5" s="1"/>
  <c r="A45" i="5" s="1"/>
  <c r="A46" i="5" s="1"/>
  <c r="A47" i="5" s="1"/>
  <c r="A48" i="5" s="1"/>
  <c r="A49" i="5" s="1"/>
  <c r="A61" i="5"/>
  <c r="A62" i="5" s="1"/>
  <c r="A65" i="5" l="1"/>
  <c r="A66" i="5" s="1"/>
  <c r="A67" i="5" s="1"/>
  <c r="A68" i="5" s="1"/>
  <c r="A71" i="5" l="1"/>
  <c r="A72" i="5" s="1"/>
  <c r="A73" i="5" s="1"/>
  <c r="A76" i="5" s="1"/>
  <c r="A77" i="5" s="1"/>
  <c r="A78" i="5" s="1"/>
  <c r="A81" i="5" s="1"/>
  <c r="A82" i="5" s="1"/>
  <c r="A83" i="5" s="1"/>
</calcChain>
</file>

<file path=xl/sharedStrings.xml><?xml version="1.0" encoding="utf-8"?>
<sst xmlns="http://schemas.openxmlformats.org/spreadsheetml/2006/main" count="170" uniqueCount="91">
  <si>
    <t>U</t>
  </si>
  <si>
    <t>Q</t>
  </si>
  <si>
    <t>TOTAL</t>
  </si>
  <si>
    <t>ml</t>
  </si>
  <si>
    <t>ft</t>
  </si>
  <si>
    <t>PU   HT</t>
  </si>
  <si>
    <t>T.V.A. 20%</t>
  </si>
  <si>
    <t>Matériel d'éclairage</t>
  </si>
  <si>
    <t>Réalisation et fourniture des notes de calcul et shémas d'armoire, y compris toutes sujétions, conformes au CCTP pour chaque départ</t>
  </si>
  <si>
    <t>Prestations diverses</t>
  </si>
  <si>
    <t>Réalisation et fourniture du Dossier des Ouvrages Exécutés pour l'ensemble de l'installation y compris toutes sujétions, conforme au CCTP</t>
  </si>
  <si>
    <t>Fourniture et pose de fourreaux en tranchée conforme au CCTP, y compris toutes sujétions</t>
  </si>
  <si>
    <t>Fourreau Ø 90</t>
  </si>
  <si>
    <t>Fourniture et pose de câbles sous fourreaux conforme au CCTP, y compris toutes sujétions</t>
  </si>
  <si>
    <t>Prise de terre</t>
  </si>
  <si>
    <t>Fourniture et pose en fond de tranchée câble de terre cuivre nu, section 25mm², conforme au CCTP, y compris toutes sujétions.</t>
  </si>
  <si>
    <t>Génie civil et distribution électrique</t>
  </si>
  <si>
    <t>Liaisons équipotentielles, raccordement de toutes les masses métalliques à la terre, conforme au CCTP, y compris toutes sujétions</t>
  </si>
  <si>
    <t>Essais et réglages photométriques</t>
  </si>
  <si>
    <t>Halle Théâtre MANSART - DIJON</t>
  </si>
  <si>
    <t>Dépose éclairage existant</t>
  </si>
  <si>
    <t>Dépose, décablage et évacuation d'une applique en façade  y compris toutes sujétions</t>
  </si>
  <si>
    <t>Consignation réseau existant pour travaux de dépose y compris toutes sujétions</t>
  </si>
  <si>
    <t>Dépose, décablage et évacuation d'un mât d'éclairage existant toute hauteur et évacuation  y compris toutes sujétions</t>
  </si>
  <si>
    <t>Réalisation des contrôles des installations électriques en conformité vis-à-vis des normes C 15100 et C 17200. Les vérifications doivent être effectuées par un organisme de contrôle agréé connaissant les règles de sécurité, conforme au CCTP, y compris toutes sujétions.</t>
  </si>
  <si>
    <t>Présentation des échantillons et demandes d'agrément</t>
  </si>
  <si>
    <t>Système de pilotage</t>
  </si>
  <si>
    <t>Fourniture pose et raccordement du commutateur CASAMBI Xpress LR, y compris toutes sujétions.</t>
  </si>
  <si>
    <t>Rep_01 : RUBAN LED, 2 700 K.</t>
  </si>
  <si>
    <t>Fourniture ruban LED conforme à la FTI, y compris toutes sujétions.</t>
  </si>
  <si>
    <t>Fourniture profilé aluminium conforme à la FTI, y compris toutes sujétions.</t>
  </si>
  <si>
    <t>Pose de l'ensemble, raccordement et réglages photométriques conforme au CCTP, y compris toutes sujétions.</t>
  </si>
  <si>
    <t>ML</t>
  </si>
  <si>
    <t>Réalisation d'un massif conforme aux prescriptions du fabricant, y compris toutes sujétions.</t>
  </si>
  <si>
    <t>Fourniture borne 1m équipé source LED conforme à la FTI, y compris toutes sujétions.</t>
  </si>
  <si>
    <t>Fourniture d'une applique 200 x 124 mm conforme à la FTI, y compris pièces de fixation et toutes sujétions.</t>
  </si>
  <si>
    <t>Réalisation des tranchées et remblaiements pour raccordement du mât au réseau principal conforme au CCTP, y compris toutes sujétions</t>
  </si>
  <si>
    <t>Percement façade existante y compris ragréage de la paroi</t>
  </si>
  <si>
    <t>Fourniture et pose d'une remontée de façade sur poteau bois conforme au CCTP, y compris percement façade et toutes sujétions</t>
  </si>
  <si>
    <t>Remontée de façade</t>
  </si>
  <si>
    <t xml:space="preserve">Fourniture et pose chemin de câble </t>
  </si>
  <si>
    <t>Fourniture et pose de câbles sous chemin de câbles conforme au CCTP, y compris toutes sujétions</t>
  </si>
  <si>
    <t>Enseigne</t>
  </si>
  <si>
    <t>Rep_10 : ENSEIGNE CROUS.</t>
  </si>
  <si>
    <t>Fourniture enseigne lumineuse plexiglas conforme à la FTI, y compris toutes sujétions.</t>
  </si>
  <si>
    <t>Pose de l'ensemble, raccordement et réglages conforme au CCTP, y compris toutes sujétions.</t>
  </si>
  <si>
    <t>Rep_02 : TUBE LUMINEUX SUSPENDU.</t>
  </si>
  <si>
    <t>Rep_03 : RUBAN LED, RGBW</t>
  </si>
  <si>
    <t>Rep_05 : BORNE 1M</t>
  </si>
  <si>
    <t>Rep_06 : APPLIQUE MURALE</t>
  </si>
  <si>
    <t>Rep_11 : ENSEIGNE RETROECLAIREE</t>
  </si>
  <si>
    <t>Fourniture et pose d'un boitier de dérivation</t>
  </si>
  <si>
    <t>Fourniture et pose d'un coffret de façade pour intégration des protections</t>
  </si>
  <si>
    <t>Fourniture et pose câble électrique 5G 6 mm²</t>
  </si>
  <si>
    <t>Fourniture tube lumineux LED 2m suspendu conforme à la FTI, y compris toutes sujétions.</t>
  </si>
  <si>
    <t>Pose de l'ensemble (tube de 2m), raccordement et réglages photométriques conforme au CCTP, y compris toutes sujétions.</t>
  </si>
  <si>
    <t>Fourniture et pose d'une remontée de façade conforme au CCTP, y compris percement façade et toutes sujétions</t>
  </si>
  <si>
    <t>Fourniture et raccordement coffret de chantier tétrapolaire IP44 4 prises 16A + 1 prise 3P+N+T 32A et arrêt d'urgence</t>
  </si>
  <si>
    <t>Fourniture et pose câble électrique 5G 6 mm² noir, y compris fixation à la charpente bois</t>
  </si>
  <si>
    <t>Réalisation du dossier d'études d'EXEcution (note de calcul, dimensionnement à réaliser avant la réalisation de la charpente) pour une  installation conforme aux exigences du CCTP, y compris toute sujétions.</t>
  </si>
  <si>
    <t>Fourniture et pose câble électrique 5G 1,5 mm² noir gainé, y compris fixation à la charpente bois</t>
  </si>
  <si>
    <t>Fourniture pose et raccordement de contrôleurs communicants CASAMBI, y compris toutes sujétions.</t>
  </si>
  <si>
    <t>Fourniture et pose d'un coffret de coupure en façade pour intégration des protections</t>
  </si>
  <si>
    <t xml:space="preserve">Décomposition des Prix Globale et Forfaitaire </t>
  </si>
  <si>
    <t>Fourniture mât 4m équipé lanterne source LED conforme à la FTI, y compris toutes sujétions.</t>
  </si>
  <si>
    <t>Rep_04 : COLONNE 4M</t>
  </si>
  <si>
    <t>Armoires électriques</t>
  </si>
  <si>
    <t>Création d'un départ supplémentaire dans armoire existante AE01 (R-1), y compris toutes sujétions</t>
  </si>
  <si>
    <t>Fourniture Alimentation CASAMBI conforme à la FTI, y compris toutes sujétions.</t>
  </si>
  <si>
    <t>Fourniture Alimentation CASAMBI  conforme à la FTI, y compris toutes sujétions.</t>
  </si>
  <si>
    <t>Création d'un départ supplémentaire dans armoire existante, y compris système de pilotage dans TGBT R+1 et relais CASAMBI avec boitier de commande local régisseur RDC toutes sujétions</t>
  </si>
  <si>
    <t>Fourniture , pose et raccordement d'une attente électrique pour enseigne lumineuse, y compris toutes sujétions.</t>
  </si>
  <si>
    <t>F</t>
  </si>
  <si>
    <t>TOTAL LOT 04 - ECLAIRAGE ET DISTRIBUTION ELECTRIQUE € HT</t>
  </si>
  <si>
    <t>TOTAL LOT 04 - ECLAIRAGE ET DISTRIBUTION ELECTRIQUE - PILOTAGE DALI  € T.T.C.</t>
  </si>
  <si>
    <t>TOTAL LOT 04 - ECLAIRAGE ET DISTRIBUTION ELECTRIQUE - PILOTAGE DALI € HT</t>
  </si>
  <si>
    <t>TOTAL LOT 04 - ECLAIRAGE ET DISTRIBUTION ELECTRIQUE - ENSEIGNE LUMINEUSE € T.T.C.</t>
  </si>
  <si>
    <t>TOTAL LOT 04 - ECLAIRAGE ET DISTRIBUTION ELECTRIQUE - ENSEIGNE LUMINEUSE € HT</t>
  </si>
  <si>
    <t>TOTAL LOT 04 - ECLAIRAGE ET DISTRIBUTION ELECTRIQUE  € T.T.C.</t>
  </si>
  <si>
    <t>VARIANTE - SYSTÈME PILOTAGE DALI</t>
  </si>
  <si>
    <t xml:space="preserve">Système de pilotage </t>
  </si>
  <si>
    <t>Fourniture et pose de protection mécanique type tube IRO peint dito structure, y compris toutes sujétions</t>
  </si>
  <si>
    <t>Fourniture et pose de câbles sous protections mécaniques conforme au CCTP, y compris toutes sujétions</t>
  </si>
  <si>
    <t>Chambre de tirage type T2 (400x400 mm) Classe B125 à tampon de remplissage</t>
  </si>
  <si>
    <t>Réalisation des Essais de Validation conforme au CCTP, y compris toutes sujétions.</t>
  </si>
  <si>
    <t>Réalisation de la Programmation états lumineux conforme au CCTP, y compris toutes sujétions.</t>
  </si>
  <si>
    <t>Réalisation des Réglages photométriques définitifs conforme au CCTP, y compris toutes sujétions.</t>
  </si>
  <si>
    <t>Plus - Value - Fourniture pose et raccordement dans armoire électrique existante AE02 (RDC) d'un système de pilotage DALI , y compris automate LPC, passerelle DMX / DALI, Switch, alimentations et  protections électriques conforme au CCTP,  y compris câblage et toutes sujétions.</t>
  </si>
  <si>
    <t>Plus- value - Mise en service et adressage de la nouvelle installation d'éclairage, y compris câblage et toutes sujétions.</t>
  </si>
  <si>
    <t>LOT 04 -  Eclairage et distribution électrique</t>
  </si>
  <si>
    <t>Fourniture et pose câble électrique 5G 1,5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</si>
</sst>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"/>
    <numFmt numFmtId="165" formatCode="_-* #,##0.00[$€]_-;\-* #,##0.00[$€]_-;_-* &quot;-&quot;??[$€]_-;_-@_-"/>
  </numFmts>
  <fonts count="19">
    <font>
      <sz val="9"/>
      <name val="Helv"/>
    </font>
    <font>
      <sz val="9"/>
      <name val="Helv"/>
    </font>
    <font>
      <b/>
      <sz val="14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Geneva"/>
    </font>
    <font>
      <sz val="9"/>
      <name val="Geneva"/>
    </font>
    <font>
      <sz val="9"/>
      <color indexed="12"/>
      <name val="Arial"/>
      <family val="2"/>
    </font>
    <font>
      <sz val="9"/>
      <color indexed="12"/>
      <name val="Geneva"/>
    </font>
    <font>
      <b/>
      <sz val="14"/>
      <name val="Arial"/>
      <family val="2"/>
    </font>
    <font>
      <b/>
      <u/>
      <sz val="11"/>
      <name val="Arial"/>
      <family val="2"/>
    </font>
    <font>
      <b/>
      <u/>
      <sz val="9"/>
      <name val="Arial"/>
      <family val="2"/>
    </font>
    <font>
      <b/>
      <u/>
      <sz val="9"/>
      <name val="Geneva"/>
    </font>
    <font>
      <b/>
      <sz val="9"/>
      <color rgb="FFFF0000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" fontId="13" fillId="0" borderId="0" applyFill="0" applyBorder="0" applyProtection="0">
      <alignment horizontal="left" vertical="center"/>
    </xf>
    <xf numFmtId="0" fontId="1" fillId="0" borderId="0"/>
    <xf numFmtId="1" fontId="14" fillId="0" borderId="0" applyFill="0" applyBorder="0" applyProtection="0">
      <alignment horizontal="left" vertical="center"/>
    </xf>
  </cellStyleXfs>
  <cellXfs count="111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/>
    <xf numFmtId="4" fontId="6" fillId="0" borderId="0" xfId="0" applyNumberFormat="1" applyFont="1"/>
    <xf numFmtId="4" fontId="5" fillId="0" borderId="2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" fontId="6" fillId="0" borderId="2" xfId="0" applyNumberFormat="1" applyFont="1" applyBorder="1"/>
    <xf numFmtId="0" fontId="5" fillId="0" borderId="0" xfId="0" applyFont="1"/>
    <xf numFmtId="165" fontId="6" fillId="0" borderId="2" xfId="1" applyFont="1" applyBorder="1"/>
    <xf numFmtId="165" fontId="8" fillId="0" borderId="2" xfId="1" applyFont="1" applyFill="1" applyBorder="1"/>
    <xf numFmtId="0" fontId="6" fillId="0" borderId="2" xfId="0" applyFont="1" applyBorder="1" applyAlignment="1">
      <alignment horizontal="center"/>
    </xf>
    <xf numFmtId="4" fontId="6" fillId="0" borderId="6" xfId="0" applyNumberFormat="1" applyFont="1" applyBorder="1"/>
    <xf numFmtId="0" fontId="6" fillId="2" borderId="2" xfId="0" applyFont="1" applyFill="1" applyBorder="1"/>
    <xf numFmtId="0" fontId="6" fillId="0" borderId="9" xfId="0" applyFont="1" applyBorder="1" applyAlignment="1">
      <alignment horizontal="center"/>
    </xf>
    <xf numFmtId="4" fontId="6" fillId="0" borderId="9" xfId="0" applyNumberFormat="1" applyFont="1" applyBorder="1"/>
    <xf numFmtId="4" fontId="5" fillId="0" borderId="18" xfId="0" applyNumberFormat="1" applyFont="1" applyBorder="1"/>
    <xf numFmtId="4" fontId="5" fillId="0" borderId="19" xfId="0" applyNumberFormat="1" applyFont="1" applyBorder="1"/>
    <xf numFmtId="0" fontId="2" fillId="3" borderId="4" xfId="0" applyFont="1" applyFill="1" applyBorder="1" applyAlignment="1">
      <alignment horizontal="center"/>
    </xf>
    <xf numFmtId="4" fontId="5" fillId="3" borderId="5" xfId="0" applyNumberFormat="1" applyFont="1" applyFill="1" applyBorder="1"/>
    <xf numFmtId="4" fontId="5" fillId="3" borderId="3" xfId="0" applyNumberFormat="1" applyFont="1" applyFill="1" applyBorder="1"/>
    <xf numFmtId="0" fontId="2" fillId="3" borderId="2" xfId="0" applyFont="1" applyFill="1" applyBorder="1" applyAlignment="1">
      <alignment horizontal="center"/>
    </xf>
    <xf numFmtId="4" fontId="5" fillId="3" borderId="0" xfId="0" applyNumberFormat="1" applyFont="1" applyFill="1"/>
    <xf numFmtId="4" fontId="5" fillId="3" borderId="1" xfId="0" applyNumberFormat="1" applyFont="1" applyFill="1" applyBorder="1"/>
    <xf numFmtId="0" fontId="3" fillId="3" borderId="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4" fontId="5" fillId="3" borderId="15" xfId="0" applyNumberFormat="1" applyFont="1" applyFill="1" applyBorder="1"/>
    <xf numFmtId="4" fontId="5" fillId="3" borderId="16" xfId="0" applyNumberFormat="1" applyFont="1" applyFill="1" applyBorder="1"/>
    <xf numFmtId="165" fontId="4" fillId="3" borderId="14" xfId="1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4" fontId="4" fillId="3" borderId="14" xfId="0" applyNumberFormat="1" applyFont="1" applyFill="1" applyBorder="1" applyAlignment="1">
      <alignment horizontal="center"/>
    </xf>
    <xf numFmtId="164" fontId="4" fillId="3" borderId="11" xfId="0" applyNumberFormat="1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4" fontId="6" fillId="3" borderId="10" xfId="0" applyNumberFormat="1" applyFont="1" applyFill="1" applyBorder="1"/>
    <xf numFmtId="4" fontId="6" fillId="3" borderId="8" xfId="0" applyNumberFormat="1" applyFont="1" applyFill="1" applyBorder="1"/>
    <xf numFmtId="4" fontId="6" fillId="3" borderId="4" xfId="0" applyNumberFormat="1" applyFont="1" applyFill="1" applyBorder="1"/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/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left"/>
    </xf>
    <xf numFmtId="165" fontId="6" fillId="3" borderId="10" xfId="1" applyFont="1" applyFill="1" applyBorder="1"/>
    <xf numFmtId="0" fontId="6" fillId="3" borderId="10" xfId="0" applyFont="1" applyFill="1" applyBorder="1" applyAlignment="1">
      <alignment horizontal="center"/>
    </xf>
    <xf numFmtId="4" fontId="5" fillId="3" borderId="11" xfId="0" applyNumberFormat="1" applyFont="1" applyFill="1" applyBorder="1" applyAlignment="1">
      <alignment horizontal="left"/>
    </xf>
    <xf numFmtId="0" fontId="5" fillId="3" borderId="11" xfId="0" applyFont="1" applyFill="1" applyBorder="1" applyAlignment="1">
      <alignment horizontal="right"/>
    </xf>
    <xf numFmtId="0" fontId="6" fillId="3" borderId="21" xfId="0" applyFont="1" applyFill="1" applyBorder="1" applyAlignment="1">
      <alignment horizontal="center"/>
    </xf>
    <xf numFmtId="165" fontId="6" fillId="3" borderId="8" xfId="1" applyFont="1" applyFill="1" applyBorder="1"/>
    <xf numFmtId="0" fontId="6" fillId="3" borderId="8" xfId="0" applyFont="1" applyFill="1" applyBorder="1" applyAlignment="1">
      <alignment horizontal="center"/>
    </xf>
    <xf numFmtId="165" fontId="8" fillId="0" borderId="11" xfId="1" applyFont="1" applyFill="1" applyBorder="1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165" fontId="11" fillId="0" borderId="11" xfId="1" applyFont="1" applyFill="1" applyBorder="1"/>
    <xf numFmtId="165" fontId="11" fillId="0" borderId="11" xfId="1" applyFont="1" applyFill="1" applyBorder="1" applyAlignment="1">
      <alignment horizontal="right"/>
    </xf>
    <xf numFmtId="0" fontId="10" fillId="0" borderId="11" xfId="0" applyFont="1" applyBorder="1" applyAlignment="1">
      <alignment horizontal="center"/>
    </xf>
    <xf numFmtId="4" fontId="12" fillId="0" borderId="11" xfId="0" applyNumberFormat="1" applyFont="1" applyBorder="1"/>
    <xf numFmtId="0" fontId="6" fillId="0" borderId="11" xfId="0" applyFont="1" applyBorder="1" applyAlignment="1">
      <alignment horizontal="left"/>
    </xf>
    <xf numFmtId="4" fontId="6" fillId="0" borderId="17" xfId="0" applyNumberFormat="1" applyFont="1" applyBorder="1"/>
    <xf numFmtId="0" fontId="9" fillId="0" borderId="11" xfId="0" applyFont="1" applyBorder="1" applyAlignment="1">
      <alignment wrapText="1"/>
    </xf>
    <xf numFmtId="165" fontId="11" fillId="3" borderId="11" xfId="1" applyFont="1" applyFill="1" applyBorder="1" applyAlignment="1">
      <alignment horizontal="right"/>
    </xf>
    <xf numFmtId="4" fontId="5" fillId="0" borderId="20" xfId="0" applyNumberFormat="1" applyFont="1" applyBorder="1"/>
    <xf numFmtId="4" fontId="5" fillId="0" borderId="22" xfId="0" applyNumberFormat="1" applyFont="1" applyBorder="1"/>
    <xf numFmtId="0" fontId="5" fillId="0" borderId="11" xfId="0" applyFont="1" applyBorder="1" applyAlignment="1">
      <alignment horizontal="left" wrapText="1"/>
    </xf>
    <xf numFmtId="0" fontId="5" fillId="3" borderId="7" xfId="0" applyFont="1" applyFill="1" applyBorder="1" applyAlignment="1">
      <alignment horizontal="right"/>
    </xf>
    <xf numFmtId="4" fontId="6" fillId="3" borderId="23" xfId="0" applyNumberFormat="1" applyFont="1" applyFill="1" applyBorder="1"/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165" fontId="11" fillId="0" borderId="11" xfId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5" fontId="11" fillId="0" borderId="11" xfId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vertical="center"/>
    </xf>
    <xf numFmtId="165" fontId="11" fillId="0" borderId="11" xfId="1" applyFont="1" applyFill="1" applyBorder="1" applyAlignment="1">
      <alignment horizontal="right" vertical="center"/>
    </xf>
    <xf numFmtId="165" fontId="11" fillId="0" borderId="11" xfId="1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/>
    </xf>
    <xf numFmtId="0" fontId="16" fillId="0" borderId="11" xfId="0" applyFont="1" applyBorder="1" applyAlignment="1">
      <alignment wrapText="1"/>
    </xf>
    <xf numFmtId="0" fontId="15" fillId="0" borderId="11" xfId="0" applyFont="1" applyBorder="1" applyAlignment="1">
      <alignment horizontal="left" vertical="center"/>
    </xf>
    <xf numFmtId="4" fontId="6" fillId="0" borderId="9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165" fontId="6" fillId="4" borderId="2" xfId="1" applyFont="1" applyFill="1" applyBorder="1"/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/>
    <xf numFmtId="0" fontId="7" fillId="4" borderId="4" xfId="0" applyFont="1" applyFill="1" applyBorder="1" applyAlignment="1">
      <alignment horizontal="right"/>
    </xf>
    <xf numFmtId="0" fontId="7" fillId="4" borderId="5" xfId="0" applyFont="1" applyFill="1" applyBorder="1" applyAlignment="1">
      <alignment horizontal="right"/>
    </xf>
    <xf numFmtId="4" fontId="6" fillId="4" borderId="4" xfId="0" applyNumberFormat="1" applyFont="1" applyFill="1" applyBorder="1"/>
    <xf numFmtId="4" fontId="5" fillId="4" borderId="5" xfId="0" applyNumberFormat="1" applyFont="1" applyFill="1" applyBorder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3" borderId="10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right"/>
    </xf>
    <xf numFmtId="0" fontId="7" fillId="3" borderId="13" xfId="0" applyFont="1" applyFill="1" applyBorder="1" applyAlignment="1">
      <alignment horizontal="right"/>
    </xf>
    <xf numFmtId="0" fontId="5" fillId="3" borderId="10" xfId="0" applyFont="1" applyFill="1" applyBorder="1" applyAlignment="1">
      <alignment horizontal="right"/>
    </xf>
    <xf numFmtId="0" fontId="5" fillId="3" borderId="12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right"/>
    </xf>
    <xf numFmtId="0" fontId="7" fillId="3" borderId="23" xfId="0" applyFont="1" applyFill="1" applyBorder="1" applyAlignment="1">
      <alignment horizontal="right"/>
    </xf>
    <xf numFmtId="0" fontId="7" fillId="3" borderId="24" xfId="0" applyFont="1" applyFill="1" applyBorder="1" applyAlignment="1">
      <alignment horizontal="right"/>
    </xf>
    <xf numFmtId="0" fontId="7" fillId="3" borderId="25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</cellXfs>
  <cellStyles count="5">
    <cellStyle name="Euro" xfId="1" xr:uid="{00000000-0005-0000-0000-000000000000}"/>
    <cellStyle name="Normal" xfId="0" builtinId="0"/>
    <cellStyle name="Normal 2" xfId="3" xr:uid="{00000000-0005-0000-0000-000002000000}"/>
    <cellStyle name="titre 1" xfId="2" xr:uid="{00000000-0005-0000-0000-000004000000}"/>
    <cellStyle name="titre 2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8"/>
  <sheetViews>
    <sheetView tabSelected="1" view="pageBreakPreview" zoomScale="90" zoomScaleNormal="95" zoomScaleSheetLayoutView="90" workbookViewId="0">
      <selection activeCell="B1" sqref="B1:D4"/>
    </sheetView>
  </sheetViews>
  <sheetFormatPr baseColWidth="10" defaultColWidth="11" defaultRowHeight="12"/>
  <cols>
    <col min="1" max="1" width="10.33203125" style="6" customWidth="1"/>
    <col min="2" max="2" width="83.5" style="5" customWidth="1"/>
    <col min="3" max="3" width="14.5" style="10" bestFit="1" customWidth="1"/>
    <col min="4" max="4" width="7.5" style="12" customWidth="1"/>
    <col min="5" max="5" width="10.6640625" style="14" customWidth="1"/>
    <col min="6" max="6" width="16.1640625" style="14" customWidth="1"/>
    <col min="7" max="16384" width="11" style="2"/>
  </cols>
  <sheetData>
    <row r="1" spans="1:7" s="1" customFormat="1" ht="18" customHeight="1">
      <c r="A1" s="19"/>
      <c r="B1" s="106" t="s">
        <v>19</v>
      </c>
      <c r="C1" s="106"/>
      <c r="D1" s="106"/>
      <c r="E1" s="20"/>
      <c r="F1" s="21"/>
      <c r="G1" s="82"/>
    </row>
    <row r="2" spans="1:7" s="1" customFormat="1" ht="18">
      <c r="A2" s="22"/>
      <c r="B2" s="107"/>
      <c r="C2" s="107"/>
      <c r="D2" s="107"/>
      <c r="E2" s="23"/>
      <c r="F2" s="24"/>
      <c r="G2" s="82"/>
    </row>
    <row r="3" spans="1:7" s="1" customFormat="1" ht="15.75">
      <c r="A3" s="25"/>
      <c r="B3" s="107"/>
      <c r="C3" s="107"/>
      <c r="D3" s="107"/>
      <c r="E3" s="23"/>
      <c r="F3" s="24"/>
      <c r="G3" s="82"/>
    </row>
    <row r="4" spans="1:7" s="1" customFormat="1" ht="21.75" customHeight="1">
      <c r="A4" s="26"/>
      <c r="B4" s="108"/>
      <c r="C4" s="108"/>
      <c r="D4" s="108"/>
      <c r="E4" s="27"/>
      <c r="F4" s="28"/>
      <c r="G4" s="82"/>
    </row>
    <row r="5" spans="1:7" s="1" customFormat="1" ht="20.25" customHeight="1">
      <c r="A5" s="109" t="s">
        <v>63</v>
      </c>
      <c r="B5" s="110"/>
      <c r="C5" s="29" t="s">
        <v>5</v>
      </c>
      <c r="D5" s="30" t="s">
        <v>0</v>
      </c>
      <c r="E5" s="31" t="s">
        <v>1</v>
      </c>
      <c r="F5" s="32" t="s">
        <v>2</v>
      </c>
      <c r="G5" s="82"/>
    </row>
    <row r="6" spans="1:7">
      <c r="A6" s="15"/>
      <c r="B6" s="7"/>
      <c r="C6" s="11"/>
      <c r="E6" s="8"/>
      <c r="F6" s="4"/>
      <c r="G6" s="83"/>
    </row>
    <row r="7" spans="1:7" ht="15.75">
      <c r="A7" s="39"/>
      <c r="B7" s="40" t="s">
        <v>89</v>
      </c>
      <c r="C7" s="41"/>
      <c r="D7" s="42"/>
      <c r="E7" s="34"/>
      <c r="F7" s="43"/>
      <c r="G7" s="83"/>
    </row>
    <row r="8" spans="1:7" ht="12" customHeight="1">
      <c r="A8" s="37"/>
      <c r="B8" s="55"/>
      <c r="C8" s="48"/>
      <c r="D8" s="37"/>
      <c r="E8" s="38"/>
      <c r="F8" s="38"/>
      <c r="G8" s="83"/>
    </row>
    <row r="9" spans="1:7" ht="15.95" customHeight="1">
      <c r="A9" s="49">
        <v>0</v>
      </c>
      <c r="B9" s="76" t="s">
        <v>9</v>
      </c>
      <c r="C9" s="54"/>
      <c r="D9" s="53"/>
      <c r="E9" s="38"/>
      <c r="F9" s="56"/>
      <c r="G9" s="83"/>
    </row>
    <row r="10" spans="1:7" ht="15.95" customHeight="1">
      <c r="A10" s="49"/>
      <c r="B10" s="76"/>
      <c r="C10" s="54"/>
      <c r="D10" s="53"/>
      <c r="E10" s="38"/>
      <c r="F10" s="13"/>
      <c r="G10" s="83"/>
    </row>
    <row r="11" spans="1:7" ht="24">
      <c r="A11" s="64">
        <f>A9+1</f>
        <v>1</v>
      </c>
      <c r="B11" s="57" t="s">
        <v>8</v>
      </c>
      <c r="C11" s="52"/>
      <c r="D11" s="53" t="s">
        <v>4</v>
      </c>
      <c r="E11" s="38">
        <v>1</v>
      </c>
      <c r="F11" s="16">
        <f>$C11*E11</f>
        <v>0</v>
      </c>
      <c r="G11" s="83"/>
    </row>
    <row r="12" spans="1:7" ht="37.5" customHeight="1">
      <c r="A12" s="64">
        <f>A11+1</f>
        <v>2</v>
      </c>
      <c r="B12" s="57" t="s">
        <v>59</v>
      </c>
      <c r="C12" s="52"/>
      <c r="D12" s="53" t="s">
        <v>4</v>
      </c>
      <c r="E12" s="38">
        <v>1</v>
      </c>
      <c r="F12" s="16">
        <f>$C12*E12</f>
        <v>0</v>
      </c>
      <c r="G12" s="83"/>
    </row>
    <row r="13" spans="1:7" ht="24">
      <c r="A13" s="64">
        <f>A12+1</f>
        <v>3</v>
      </c>
      <c r="B13" s="57" t="s">
        <v>10</v>
      </c>
      <c r="C13" s="52"/>
      <c r="D13" s="53" t="s">
        <v>4</v>
      </c>
      <c r="E13" s="38">
        <v>1</v>
      </c>
      <c r="F13" s="16">
        <f t="shared" ref="F13" si="0">$C13*E13</f>
        <v>0</v>
      </c>
      <c r="G13" s="83"/>
    </row>
    <row r="14" spans="1:7" ht="48.75" thickBot="1">
      <c r="A14" s="64">
        <f>A13+1</f>
        <v>4</v>
      </c>
      <c r="B14" s="57" t="s">
        <v>24</v>
      </c>
      <c r="C14" s="52"/>
      <c r="D14" s="53" t="s">
        <v>4</v>
      </c>
      <c r="E14" s="38">
        <v>1</v>
      </c>
      <c r="F14" s="16">
        <f>$C14*E14</f>
        <v>0</v>
      </c>
      <c r="G14" s="83"/>
    </row>
    <row r="15" spans="1:7" ht="15.95" customHeight="1" thickBot="1">
      <c r="A15" s="74"/>
      <c r="B15" s="44" t="str">
        <f>CONCATENATE("Sous Total  ",B9)</f>
        <v>Sous Total  Prestations diverses</v>
      </c>
      <c r="C15" s="58"/>
      <c r="D15" s="33"/>
      <c r="E15" s="34"/>
      <c r="F15" s="17">
        <f>SUM(F9:F14)</f>
        <v>0</v>
      </c>
      <c r="G15" s="83"/>
    </row>
    <row r="16" spans="1:7" s="9" customFormat="1" ht="18" customHeight="1">
      <c r="A16" s="64">
        <v>100</v>
      </c>
      <c r="B16" s="75" t="s">
        <v>20</v>
      </c>
      <c r="C16" s="48"/>
      <c r="D16" s="49"/>
      <c r="E16" s="38"/>
      <c r="F16" s="38"/>
      <c r="G16" s="81"/>
    </row>
    <row r="17" spans="1:7" s="9" customFormat="1" ht="18" customHeight="1">
      <c r="A17" s="64"/>
      <c r="B17" s="75"/>
      <c r="C17" s="48"/>
      <c r="D17" s="49"/>
      <c r="E17" s="38"/>
      <c r="F17" s="38"/>
      <c r="G17" s="81"/>
    </row>
    <row r="18" spans="1:7" ht="27" customHeight="1">
      <c r="A18" s="64">
        <f>A16+1</f>
        <v>101</v>
      </c>
      <c r="B18" s="61" t="s">
        <v>22</v>
      </c>
      <c r="C18" s="52"/>
      <c r="D18" s="37" t="s">
        <v>0</v>
      </c>
      <c r="E18" s="38">
        <v>1</v>
      </c>
      <c r="F18" s="38">
        <f>$C18*E18</f>
        <v>0</v>
      </c>
      <c r="G18" s="83"/>
    </row>
    <row r="19" spans="1:7" ht="22.5" customHeight="1">
      <c r="A19" s="64">
        <f>A18+1</f>
        <v>102</v>
      </c>
      <c r="B19" s="61" t="s">
        <v>23</v>
      </c>
      <c r="C19" s="52"/>
      <c r="D19" s="37" t="s">
        <v>0</v>
      </c>
      <c r="E19" s="38">
        <v>4</v>
      </c>
      <c r="F19" s="16">
        <f>$C19*E19</f>
        <v>0</v>
      </c>
      <c r="G19" s="83"/>
    </row>
    <row r="20" spans="1:7" ht="24.75" thickBot="1">
      <c r="A20" s="64">
        <f>A19+1</f>
        <v>103</v>
      </c>
      <c r="B20" s="61" t="s">
        <v>21</v>
      </c>
      <c r="C20" s="52"/>
      <c r="D20" s="37" t="s">
        <v>0</v>
      </c>
      <c r="E20" s="38">
        <v>2</v>
      </c>
      <c r="F20" s="16">
        <f>$C20*E20</f>
        <v>0</v>
      </c>
      <c r="G20" s="83"/>
    </row>
    <row r="21" spans="1:7" ht="15.95" customHeight="1" thickBot="1">
      <c r="A21" s="74"/>
      <c r="B21" s="44" t="str">
        <f>CONCATENATE("Sous Total  ",B16)</f>
        <v>Sous Total  Dépose éclairage existant</v>
      </c>
      <c r="C21" s="58"/>
      <c r="D21" s="33"/>
      <c r="E21" s="34"/>
      <c r="F21" s="17">
        <f>SUM(F16:F20)</f>
        <v>0</v>
      </c>
      <c r="G21" s="83"/>
    </row>
    <row r="22" spans="1:7" ht="15.95" customHeight="1">
      <c r="A22" s="64">
        <v>200</v>
      </c>
      <c r="B22" s="76" t="s">
        <v>66</v>
      </c>
      <c r="C22" s="54"/>
      <c r="D22" s="53"/>
      <c r="E22" s="38"/>
      <c r="F22" s="56"/>
      <c r="G22" s="83"/>
    </row>
    <row r="23" spans="1:7" ht="15.95" customHeight="1">
      <c r="A23" s="64"/>
      <c r="B23" s="76"/>
      <c r="C23" s="54"/>
      <c r="D23" s="53"/>
      <c r="E23" s="38"/>
      <c r="F23" s="13"/>
      <c r="G23" s="83"/>
    </row>
    <row r="24" spans="1:7" ht="24.75" thickBot="1">
      <c r="A24" s="64">
        <f>A22+1</f>
        <v>201</v>
      </c>
      <c r="B24" s="61" t="s">
        <v>67</v>
      </c>
      <c r="C24" s="52"/>
      <c r="D24" s="53" t="s">
        <v>0</v>
      </c>
      <c r="E24" s="38">
        <v>3</v>
      </c>
      <c r="F24" s="16">
        <f>$C24*E24</f>
        <v>0</v>
      </c>
      <c r="G24" s="83"/>
    </row>
    <row r="25" spans="1:7" ht="15.95" customHeight="1" thickBot="1">
      <c r="A25" s="74"/>
      <c r="B25" s="44" t="str">
        <f>CONCATENATE("Sous Total  ",B22)</f>
        <v>Sous Total  Armoires électriques</v>
      </c>
      <c r="C25" s="58"/>
      <c r="D25" s="33"/>
      <c r="E25" s="34"/>
      <c r="F25" s="17">
        <f>SUM(F22:F24)</f>
        <v>0</v>
      </c>
      <c r="G25" s="83"/>
    </row>
    <row r="26" spans="1:7" s="9" customFormat="1" ht="18" customHeight="1">
      <c r="A26" s="64">
        <v>300</v>
      </c>
      <c r="B26" s="75" t="s">
        <v>16</v>
      </c>
      <c r="C26" s="48"/>
      <c r="D26" s="49"/>
      <c r="E26" s="38"/>
      <c r="F26" s="38"/>
      <c r="G26" s="81"/>
    </row>
    <row r="27" spans="1:7" s="9" customFormat="1" ht="18" customHeight="1">
      <c r="A27" s="64"/>
      <c r="B27" s="75"/>
      <c r="C27" s="48"/>
      <c r="D27" s="49"/>
      <c r="E27" s="38"/>
      <c r="F27" s="38"/>
      <c r="G27" s="81"/>
    </row>
    <row r="28" spans="1:7" ht="24">
      <c r="A28" s="64">
        <f>A26+1</f>
        <v>301</v>
      </c>
      <c r="B28" s="61" t="s">
        <v>36</v>
      </c>
      <c r="C28" s="72"/>
      <c r="D28" s="67" t="s">
        <v>3</v>
      </c>
      <c r="E28" s="71">
        <v>40</v>
      </c>
      <c r="F28" s="71">
        <f>$C28*E28</f>
        <v>0</v>
      </c>
      <c r="G28" s="83"/>
    </row>
    <row r="29" spans="1:7" ht="24">
      <c r="A29" s="64"/>
      <c r="B29" s="61" t="s">
        <v>11</v>
      </c>
      <c r="C29" s="72"/>
      <c r="D29" s="67"/>
      <c r="E29" s="71"/>
      <c r="F29" s="78"/>
      <c r="G29" s="83"/>
    </row>
    <row r="30" spans="1:7" ht="15.95" customHeight="1">
      <c r="A30" s="64">
        <f>A28+1</f>
        <v>302</v>
      </c>
      <c r="B30" s="61" t="s">
        <v>12</v>
      </c>
      <c r="C30" s="72"/>
      <c r="D30" s="67" t="s">
        <v>3</v>
      </c>
      <c r="E30" s="71">
        <v>45</v>
      </c>
      <c r="F30" s="78">
        <f>$C30*E30</f>
        <v>0</v>
      </c>
      <c r="G30" s="83"/>
    </row>
    <row r="31" spans="1:7" ht="15.95" customHeight="1">
      <c r="A31" s="64">
        <f>A30+1</f>
        <v>303</v>
      </c>
      <c r="B31" s="57" t="s">
        <v>83</v>
      </c>
      <c r="C31" s="52"/>
      <c r="D31" s="53" t="s">
        <v>0</v>
      </c>
      <c r="E31" s="71">
        <v>2</v>
      </c>
      <c r="F31" s="78">
        <f>$C31*E31</f>
        <v>0</v>
      </c>
      <c r="G31" s="83"/>
    </row>
    <row r="32" spans="1:7" ht="24">
      <c r="A32" s="64"/>
      <c r="B32" s="80" t="s">
        <v>13</v>
      </c>
      <c r="C32" s="72"/>
      <c r="D32" s="67"/>
      <c r="E32" s="71"/>
      <c r="F32" s="78"/>
      <c r="G32" s="83"/>
    </row>
    <row r="33" spans="1:7" ht="15.95" customHeight="1">
      <c r="A33" s="64">
        <f>A31+1</f>
        <v>304</v>
      </c>
      <c r="B33" s="61" t="s">
        <v>53</v>
      </c>
      <c r="C33" s="72"/>
      <c r="D33" s="67" t="s">
        <v>3</v>
      </c>
      <c r="E33" s="71">
        <v>25</v>
      </c>
      <c r="F33" s="78">
        <f>$C33*E33</f>
        <v>0</v>
      </c>
      <c r="G33" s="83"/>
    </row>
    <row r="34" spans="1:7" ht="24">
      <c r="A34" s="64"/>
      <c r="B34" s="80" t="s">
        <v>41</v>
      </c>
      <c r="C34" s="72"/>
      <c r="D34" s="67"/>
      <c r="E34" s="71"/>
      <c r="F34" s="78"/>
      <c r="G34" s="83"/>
    </row>
    <row r="35" spans="1:7" ht="15.95" customHeight="1">
      <c r="A35" s="64">
        <f>A33+1</f>
        <v>305</v>
      </c>
      <c r="B35" s="61" t="s">
        <v>40</v>
      </c>
      <c r="C35" s="72"/>
      <c r="D35" s="67" t="s">
        <v>3</v>
      </c>
      <c r="E35" s="71">
        <v>10</v>
      </c>
      <c r="F35" s="78">
        <f>$C35*E35</f>
        <v>0</v>
      </c>
      <c r="G35" s="83"/>
    </row>
    <row r="36" spans="1:7" ht="15.95" customHeight="1">
      <c r="A36" s="64">
        <f>A35+1</f>
        <v>306</v>
      </c>
      <c r="B36" s="61" t="s">
        <v>53</v>
      </c>
      <c r="C36" s="72"/>
      <c r="D36" s="67" t="s">
        <v>3</v>
      </c>
      <c r="E36" s="71">
        <v>30</v>
      </c>
      <c r="F36" s="78">
        <f>$C36*E36</f>
        <v>0</v>
      </c>
      <c r="G36" s="83"/>
    </row>
    <row r="37" spans="1:7" ht="24">
      <c r="A37" s="64"/>
      <c r="B37" s="80" t="s">
        <v>82</v>
      </c>
      <c r="C37" s="72"/>
      <c r="D37" s="67"/>
      <c r="E37" s="71"/>
      <c r="F37" s="78"/>
      <c r="G37" s="83"/>
    </row>
    <row r="38" spans="1:7" ht="24">
      <c r="A38" s="64">
        <f>A36+1</f>
        <v>307</v>
      </c>
      <c r="B38" s="61" t="s">
        <v>58</v>
      </c>
      <c r="C38" s="72"/>
      <c r="D38" s="67" t="s">
        <v>3</v>
      </c>
      <c r="E38" s="71">
        <v>200</v>
      </c>
      <c r="F38" s="78">
        <f>$C38*E38</f>
        <v>0</v>
      </c>
      <c r="G38" s="83"/>
    </row>
    <row r="39" spans="1:7" ht="24">
      <c r="A39" s="64">
        <f>A38+1</f>
        <v>308</v>
      </c>
      <c r="B39" s="61" t="s">
        <v>60</v>
      </c>
      <c r="C39" s="72"/>
      <c r="D39" s="67" t="s">
        <v>3</v>
      </c>
      <c r="E39" s="71">
        <v>275</v>
      </c>
      <c r="F39" s="78">
        <f>$C39*E39</f>
        <v>0</v>
      </c>
      <c r="G39" s="83"/>
    </row>
    <row r="40" spans="1:7" ht="24">
      <c r="A40" s="64">
        <f>A39+1</f>
        <v>309</v>
      </c>
      <c r="B40" s="61" t="s">
        <v>81</v>
      </c>
      <c r="C40" s="72"/>
      <c r="D40" s="67" t="s">
        <v>3</v>
      </c>
      <c r="E40" s="71">
        <f>E38+E39</f>
        <v>475</v>
      </c>
      <c r="F40" s="78">
        <f>$C40*E40</f>
        <v>0</v>
      </c>
      <c r="G40" s="83"/>
    </row>
    <row r="41" spans="1:7" ht="15.95" customHeight="1">
      <c r="A41" s="64"/>
      <c r="B41" s="61" t="s">
        <v>14</v>
      </c>
      <c r="C41" s="72"/>
      <c r="D41" s="67"/>
      <c r="E41" s="71"/>
      <c r="F41" s="71"/>
      <c r="G41" s="83"/>
    </row>
    <row r="42" spans="1:7" ht="24">
      <c r="A42" s="64">
        <f>A40+1</f>
        <v>310</v>
      </c>
      <c r="B42" s="61" t="s">
        <v>15</v>
      </c>
      <c r="C42" s="72"/>
      <c r="D42" s="67" t="s">
        <v>3</v>
      </c>
      <c r="E42" s="71">
        <v>125</v>
      </c>
      <c r="F42" s="78">
        <f>$C42*E42</f>
        <v>0</v>
      </c>
      <c r="G42" s="83"/>
    </row>
    <row r="43" spans="1:7" ht="24">
      <c r="A43" s="64">
        <f>A42+1</f>
        <v>311</v>
      </c>
      <c r="B43" s="61" t="s">
        <v>17</v>
      </c>
      <c r="C43" s="72"/>
      <c r="D43" s="67" t="s">
        <v>4</v>
      </c>
      <c r="E43" s="71">
        <v>1</v>
      </c>
      <c r="F43" s="78">
        <f>$C43*E43</f>
        <v>0</v>
      </c>
      <c r="G43" s="83"/>
    </row>
    <row r="44" spans="1:7">
      <c r="A44" s="64"/>
      <c r="B44" s="80" t="s">
        <v>39</v>
      </c>
      <c r="C44" s="72"/>
      <c r="D44" s="67"/>
      <c r="E44" s="71"/>
      <c r="F44" s="78"/>
      <c r="G44" s="83"/>
    </row>
    <row r="45" spans="1:7">
      <c r="A45" s="64">
        <f>A43+1</f>
        <v>312</v>
      </c>
      <c r="B45" s="61" t="s">
        <v>37</v>
      </c>
      <c r="C45" s="72"/>
      <c r="D45" s="67" t="s">
        <v>0</v>
      </c>
      <c r="E45" s="71">
        <v>1</v>
      </c>
      <c r="F45" s="78">
        <f>$C45*E45</f>
        <v>0</v>
      </c>
      <c r="G45" s="83"/>
    </row>
    <row r="46" spans="1:7" ht="24">
      <c r="A46" s="64">
        <f>A45+1</f>
        <v>313</v>
      </c>
      <c r="B46" s="61" t="s">
        <v>56</v>
      </c>
      <c r="C46" s="72"/>
      <c r="D46" s="67" t="s">
        <v>0</v>
      </c>
      <c r="E46" s="71">
        <v>1</v>
      </c>
      <c r="F46" s="78">
        <f>$C46*E46</f>
        <v>0</v>
      </c>
      <c r="G46" s="83"/>
    </row>
    <row r="47" spans="1:7" ht="24">
      <c r="A47" s="64">
        <f>A46+1</f>
        <v>314</v>
      </c>
      <c r="B47" s="61" t="s">
        <v>38</v>
      </c>
      <c r="C47" s="72"/>
      <c r="D47" s="67" t="s">
        <v>0</v>
      </c>
      <c r="E47" s="71">
        <v>1</v>
      </c>
      <c r="F47" s="78">
        <f>$C47*E47</f>
        <v>0</v>
      </c>
      <c r="G47" s="83"/>
    </row>
    <row r="48" spans="1:7">
      <c r="A48" s="64">
        <f t="shared" ref="A48:A49" si="1">A47+1</f>
        <v>315</v>
      </c>
      <c r="B48" s="61" t="s">
        <v>51</v>
      </c>
      <c r="C48" s="72"/>
      <c r="D48" s="67" t="s">
        <v>0</v>
      </c>
      <c r="E48" s="71">
        <v>4</v>
      </c>
      <c r="F48" s="78">
        <f>$C48*E48</f>
        <v>0</v>
      </c>
      <c r="G48" s="83"/>
    </row>
    <row r="49" spans="1:7" ht="24.75" thickBot="1">
      <c r="A49" s="64">
        <f t="shared" si="1"/>
        <v>316</v>
      </c>
      <c r="B49" s="61" t="s">
        <v>57</v>
      </c>
      <c r="C49" s="72"/>
      <c r="D49" s="67" t="s">
        <v>0</v>
      </c>
      <c r="E49" s="71">
        <v>1</v>
      </c>
      <c r="F49" s="78">
        <f>$C49*E49</f>
        <v>0</v>
      </c>
      <c r="G49" s="83"/>
    </row>
    <row r="50" spans="1:7" ht="15.95" customHeight="1" thickBot="1">
      <c r="A50" s="74"/>
      <c r="B50" s="44" t="str">
        <f>CONCATENATE("Sous Total  ",B26)</f>
        <v>Sous Total  Génie civil et distribution électrique</v>
      </c>
      <c r="C50" s="58"/>
      <c r="D50" s="33"/>
      <c r="E50" s="34"/>
      <c r="F50" s="17">
        <f>SUM(F26:F49)</f>
        <v>0</v>
      </c>
      <c r="G50" s="83"/>
    </row>
    <row r="51" spans="1:7" s="9" customFormat="1" ht="18" customHeight="1">
      <c r="A51" s="64">
        <f>A26+100</f>
        <v>400</v>
      </c>
      <c r="B51" s="75" t="s">
        <v>7</v>
      </c>
      <c r="C51" s="51"/>
      <c r="D51" s="37"/>
      <c r="E51" s="38"/>
      <c r="F51" s="56"/>
      <c r="G51" s="81"/>
    </row>
    <row r="52" spans="1:7" s="9" customFormat="1">
      <c r="A52" s="64"/>
      <c r="B52" s="50"/>
      <c r="C52" s="51"/>
      <c r="D52" s="37"/>
      <c r="E52" s="38"/>
      <c r="F52" s="56"/>
      <c r="G52" s="81"/>
    </row>
    <row r="53" spans="1:7" s="9" customFormat="1" ht="15.95" customHeight="1">
      <c r="A53" s="64"/>
      <c r="B53" s="61" t="s">
        <v>28</v>
      </c>
      <c r="C53" s="51"/>
      <c r="D53" s="37"/>
      <c r="E53" s="38"/>
      <c r="F53" s="38"/>
      <c r="G53" s="81"/>
    </row>
    <row r="54" spans="1:7" s="9" customFormat="1" ht="15.95" customHeight="1">
      <c r="A54" s="64">
        <f>A51+1</f>
        <v>401</v>
      </c>
      <c r="B54" s="61" t="s">
        <v>29</v>
      </c>
      <c r="C54" s="73"/>
      <c r="D54" s="67" t="s">
        <v>32</v>
      </c>
      <c r="E54" s="71">
        <v>41</v>
      </c>
      <c r="F54" s="71">
        <f t="shared" ref="F54:F67" si="2">$C54*E54</f>
        <v>0</v>
      </c>
      <c r="G54" s="81"/>
    </row>
    <row r="55" spans="1:7" s="9" customFormat="1" ht="15.95" customHeight="1">
      <c r="A55" s="64">
        <f t="shared" ref="A55:A57" si="3">A54+1</f>
        <v>402</v>
      </c>
      <c r="B55" s="61" t="s">
        <v>30</v>
      </c>
      <c r="C55" s="73"/>
      <c r="D55" s="67" t="s">
        <v>32</v>
      </c>
      <c r="E55" s="71">
        <v>41</v>
      </c>
      <c r="F55" s="71">
        <f t="shared" si="2"/>
        <v>0</v>
      </c>
      <c r="G55" s="81"/>
    </row>
    <row r="56" spans="1:7" s="9" customFormat="1" ht="15.95" customHeight="1">
      <c r="A56" s="64">
        <f t="shared" si="3"/>
        <v>403</v>
      </c>
      <c r="B56" s="61" t="s">
        <v>68</v>
      </c>
      <c r="C56" s="73"/>
      <c r="D56" s="67" t="s">
        <v>0</v>
      </c>
      <c r="E56" s="71">
        <v>8</v>
      </c>
      <c r="F56" s="71">
        <f t="shared" si="2"/>
        <v>0</v>
      </c>
      <c r="G56" s="81"/>
    </row>
    <row r="57" spans="1:7" s="9" customFormat="1" ht="24">
      <c r="A57" s="64">
        <f t="shared" si="3"/>
        <v>404</v>
      </c>
      <c r="B57" s="61" t="s">
        <v>31</v>
      </c>
      <c r="C57" s="73"/>
      <c r="D57" s="67" t="s">
        <v>32</v>
      </c>
      <c r="E57" s="71">
        <v>41</v>
      </c>
      <c r="F57" s="71">
        <f t="shared" si="2"/>
        <v>0</v>
      </c>
      <c r="G57" s="81"/>
    </row>
    <row r="58" spans="1:7" s="9" customFormat="1">
      <c r="A58" s="64"/>
      <c r="B58" s="57"/>
      <c r="C58" s="73"/>
      <c r="D58" s="67"/>
      <c r="E58" s="71"/>
      <c r="F58" s="71"/>
      <c r="G58" s="81"/>
    </row>
    <row r="59" spans="1:7" s="9" customFormat="1" ht="15.95" customHeight="1">
      <c r="A59" s="64"/>
      <c r="B59" s="61" t="s">
        <v>46</v>
      </c>
      <c r="C59" s="73"/>
      <c r="D59" s="67"/>
      <c r="E59" s="71"/>
      <c r="F59" s="71"/>
      <c r="G59" s="81"/>
    </row>
    <row r="60" spans="1:7" s="9" customFormat="1" ht="24">
      <c r="A60" s="64">
        <f>A57+1</f>
        <v>405</v>
      </c>
      <c r="B60" s="61" t="s">
        <v>54</v>
      </c>
      <c r="C60" s="66"/>
      <c r="D60" s="67" t="s">
        <v>0</v>
      </c>
      <c r="E60" s="70">
        <v>14</v>
      </c>
      <c r="F60" s="70">
        <f t="shared" ref="F60:F62" si="4">$C60*E60</f>
        <v>0</v>
      </c>
      <c r="G60" s="81"/>
    </row>
    <row r="61" spans="1:7" s="9" customFormat="1">
      <c r="A61" s="64">
        <f>A60+1</f>
        <v>406</v>
      </c>
      <c r="B61" s="61" t="s">
        <v>69</v>
      </c>
      <c r="C61" s="66"/>
      <c r="D61" s="67" t="s">
        <v>0</v>
      </c>
      <c r="E61" s="70">
        <v>2</v>
      </c>
      <c r="F61" s="70">
        <f t="shared" si="4"/>
        <v>0</v>
      </c>
      <c r="G61" s="81"/>
    </row>
    <row r="62" spans="1:7" s="9" customFormat="1" ht="25.5" customHeight="1">
      <c r="A62" s="64">
        <f>A61+1</f>
        <v>407</v>
      </c>
      <c r="B62" s="61" t="s">
        <v>55</v>
      </c>
      <c r="C62" s="66"/>
      <c r="D62" s="67" t="s">
        <v>0</v>
      </c>
      <c r="E62" s="70">
        <v>14</v>
      </c>
      <c r="F62" s="79">
        <f t="shared" si="4"/>
        <v>0</v>
      </c>
      <c r="G62" s="81"/>
    </row>
    <row r="63" spans="1:7" s="9" customFormat="1">
      <c r="A63" s="64"/>
      <c r="B63" s="61"/>
      <c r="C63" s="73"/>
      <c r="D63" s="67"/>
      <c r="E63" s="71"/>
      <c r="F63" s="71"/>
      <c r="G63" s="81"/>
    </row>
    <row r="64" spans="1:7" s="9" customFormat="1" ht="15.95" customHeight="1">
      <c r="A64" s="64"/>
      <c r="B64" s="61" t="s">
        <v>47</v>
      </c>
      <c r="C64" s="73"/>
      <c r="D64" s="67"/>
      <c r="E64" s="71"/>
      <c r="F64" s="71"/>
      <c r="G64" s="81"/>
    </row>
    <row r="65" spans="1:7" s="9" customFormat="1" ht="15.95" customHeight="1">
      <c r="A65" s="64">
        <f>A62+1</f>
        <v>408</v>
      </c>
      <c r="B65" s="61" t="s">
        <v>29</v>
      </c>
      <c r="C65" s="66"/>
      <c r="D65" s="67" t="s">
        <v>32</v>
      </c>
      <c r="E65" s="71">
        <v>30.75</v>
      </c>
      <c r="F65" s="71">
        <f t="shared" si="2"/>
        <v>0</v>
      </c>
      <c r="G65" s="81"/>
    </row>
    <row r="66" spans="1:7" s="9" customFormat="1" ht="15.95" customHeight="1">
      <c r="A66" s="64">
        <f>A65+1</f>
        <v>409</v>
      </c>
      <c r="B66" s="61" t="s">
        <v>30</v>
      </c>
      <c r="C66" s="66"/>
      <c r="D66" s="67" t="s">
        <v>32</v>
      </c>
      <c r="E66" s="71">
        <v>30.75</v>
      </c>
      <c r="F66" s="71">
        <f t="shared" si="2"/>
        <v>0</v>
      </c>
      <c r="G66" s="81"/>
    </row>
    <row r="67" spans="1:7" s="9" customFormat="1" ht="15.95" customHeight="1">
      <c r="A67" s="64">
        <f>A66+1</f>
        <v>410</v>
      </c>
      <c r="B67" s="61" t="s">
        <v>69</v>
      </c>
      <c r="C67" s="66"/>
      <c r="D67" s="67" t="s">
        <v>0</v>
      </c>
      <c r="E67" s="71">
        <v>8</v>
      </c>
      <c r="F67" s="78">
        <f t="shared" si="2"/>
        <v>0</v>
      </c>
      <c r="G67" s="81"/>
    </row>
    <row r="68" spans="1:7" s="9" customFormat="1" ht="24">
      <c r="A68" s="64">
        <f>A67+1</f>
        <v>411</v>
      </c>
      <c r="B68" s="61" t="s">
        <v>31</v>
      </c>
      <c r="C68" s="66"/>
      <c r="D68" s="67" t="s">
        <v>32</v>
      </c>
      <c r="E68" s="71">
        <v>30.75</v>
      </c>
      <c r="F68" s="71">
        <f>$C68*E68</f>
        <v>0</v>
      </c>
      <c r="G68" s="81"/>
    </row>
    <row r="69" spans="1:7" s="9" customFormat="1">
      <c r="A69" s="64"/>
      <c r="B69" s="61"/>
      <c r="C69" s="73"/>
      <c r="D69" s="67"/>
      <c r="E69" s="71"/>
      <c r="F69" s="71"/>
      <c r="G69" s="81"/>
    </row>
    <row r="70" spans="1:7" s="9" customFormat="1">
      <c r="A70" s="64"/>
      <c r="B70" s="61" t="s">
        <v>65</v>
      </c>
      <c r="C70" s="73"/>
      <c r="D70" s="67"/>
      <c r="E70" s="71"/>
      <c r="F70" s="71"/>
      <c r="G70" s="81"/>
    </row>
    <row r="71" spans="1:7" s="9" customFormat="1" ht="24">
      <c r="A71" s="64">
        <f>A68+1</f>
        <v>412</v>
      </c>
      <c r="B71" s="61" t="s">
        <v>64</v>
      </c>
      <c r="C71" s="66"/>
      <c r="D71" s="67" t="s">
        <v>0</v>
      </c>
      <c r="E71" s="71">
        <v>1</v>
      </c>
      <c r="F71" s="71">
        <f>$C71*E71</f>
        <v>0</v>
      </c>
      <c r="G71" s="81"/>
    </row>
    <row r="72" spans="1:7" s="9" customFormat="1" ht="24">
      <c r="A72" s="64">
        <f>A71+1</f>
        <v>413</v>
      </c>
      <c r="B72" s="61" t="s">
        <v>33</v>
      </c>
      <c r="C72" s="66"/>
      <c r="D72" s="67" t="s">
        <v>0</v>
      </c>
      <c r="E72" s="71">
        <v>1</v>
      </c>
      <c r="F72" s="71">
        <f t="shared" ref="F72:F73" si="5">$C72*E72</f>
        <v>0</v>
      </c>
      <c r="G72" s="81"/>
    </row>
    <row r="73" spans="1:7" s="9" customFormat="1" ht="24">
      <c r="A73" s="64">
        <f>A72+1</f>
        <v>414</v>
      </c>
      <c r="B73" s="61" t="s">
        <v>31</v>
      </c>
      <c r="C73" s="66"/>
      <c r="D73" s="67" t="s">
        <v>0</v>
      </c>
      <c r="E73" s="71">
        <v>1</v>
      </c>
      <c r="F73" s="71">
        <f t="shared" si="5"/>
        <v>0</v>
      </c>
      <c r="G73" s="81"/>
    </row>
    <row r="74" spans="1:7" s="9" customFormat="1">
      <c r="A74" s="64"/>
      <c r="B74" s="61"/>
      <c r="C74" s="73"/>
      <c r="D74" s="67"/>
      <c r="E74" s="71"/>
      <c r="F74" s="71"/>
      <c r="G74" s="81"/>
    </row>
    <row r="75" spans="1:7" s="9" customFormat="1">
      <c r="A75" s="64"/>
      <c r="B75" s="61" t="s">
        <v>48</v>
      </c>
      <c r="C75" s="73"/>
      <c r="D75" s="67"/>
      <c r="E75" s="71"/>
      <c r="F75" s="71"/>
      <c r="G75" s="81"/>
    </row>
    <row r="76" spans="1:7" s="9" customFormat="1" ht="24">
      <c r="A76" s="64">
        <f>A73+1</f>
        <v>415</v>
      </c>
      <c r="B76" s="61" t="s">
        <v>34</v>
      </c>
      <c r="C76" s="66"/>
      <c r="D76" s="67" t="s">
        <v>0</v>
      </c>
      <c r="E76" s="71">
        <v>2</v>
      </c>
      <c r="F76" s="71">
        <f>$C76*E76</f>
        <v>0</v>
      </c>
      <c r="G76" s="81"/>
    </row>
    <row r="77" spans="1:7" s="9" customFormat="1" ht="24">
      <c r="A77" s="64">
        <f>A76+1</f>
        <v>416</v>
      </c>
      <c r="B77" s="61" t="s">
        <v>33</v>
      </c>
      <c r="C77" s="66"/>
      <c r="D77" s="67" t="s">
        <v>0</v>
      </c>
      <c r="E77" s="71">
        <v>2</v>
      </c>
      <c r="F77" s="71">
        <f t="shared" ref="F77:F78" si="6">$C77*E77</f>
        <v>0</v>
      </c>
      <c r="G77" s="81"/>
    </row>
    <row r="78" spans="1:7" s="9" customFormat="1" ht="24">
      <c r="A78" s="64">
        <f>A77+1</f>
        <v>417</v>
      </c>
      <c r="B78" s="61" t="s">
        <v>31</v>
      </c>
      <c r="C78" s="66"/>
      <c r="D78" s="67" t="s">
        <v>0</v>
      </c>
      <c r="E78" s="71">
        <v>2</v>
      </c>
      <c r="F78" s="71">
        <f t="shared" si="6"/>
        <v>0</v>
      </c>
      <c r="G78" s="81"/>
    </row>
    <row r="79" spans="1:7" s="9" customFormat="1">
      <c r="A79" s="64"/>
      <c r="B79" s="61"/>
      <c r="C79" s="73"/>
      <c r="D79" s="67"/>
      <c r="E79" s="71"/>
      <c r="F79" s="71"/>
      <c r="G79" s="81"/>
    </row>
    <row r="80" spans="1:7" s="9" customFormat="1">
      <c r="A80" s="64"/>
      <c r="B80" s="61" t="s">
        <v>49</v>
      </c>
      <c r="C80" s="73"/>
      <c r="D80" s="67"/>
      <c r="E80" s="71"/>
      <c r="F80" s="71"/>
      <c r="G80" s="81"/>
    </row>
    <row r="81" spans="1:8" s="9" customFormat="1" ht="24">
      <c r="A81" s="64">
        <f>A78+1</f>
        <v>418</v>
      </c>
      <c r="B81" s="61" t="s">
        <v>35</v>
      </c>
      <c r="C81" s="66"/>
      <c r="D81" s="67" t="s">
        <v>0</v>
      </c>
      <c r="E81" s="71">
        <v>2</v>
      </c>
      <c r="F81" s="71">
        <f>$C81*E81</f>
        <v>0</v>
      </c>
      <c r="G81" s="81"/>
    </row>
    <row r="82" spans="1:8" s="9" customFormat="1">
      <c r="A82" s="64">
        <f>A81+1</f>
        <v>419</v>
      </c>
      <c r="B82" s="61" t="s">
        <v>52</v>
      </c>
      <c r="C82" s="66"/>
      <c r="D82" s="67" t="s">
        <v>0</v>
      </c>
      <c r="E82" s="71">
        <v>2</v>
      </c>
      <c r="F82" s="71">
        <f t="shared" ref="F82" si="7">$C82*E82</f>
        <v>0</v>
      </c>
      <c r="G82" s="81"/>
    </row>
    <row r="83" spans="1:8" s="9" customFormat="1" ht="24">
      <c r="A83" s="64">
        <f>A82+1</f>
        <v>420</v>
      </c>
      <c r="B83" s="61" t="s">
        <v>31</v>
      </c>
      <c r="C83" s="66"/>
      <c r="D83" s="67" t="s">
        <v>0</v>
      </c>
      <c r="E83" s="71">
        <v>2</v>
      </c>
      <c r="F83" s="71">
        <f t="shared" ref="F83" si="8">$C83*E83</f>
        <v>0</v>
      </c>
      <c r="G83" s="81"/>
    </row>
    <row r="84" spans="1:8" s="9" customFormat="1" ht="12.75" thickBot="1">
      <c r="A84" s="64"/>
      <c r="B84" s="61"/>
      <c r="C84" s="73"/>
      <c r="D84" s="67"/>
      <c r="E84" s="71"/>
      <c r="F84" s="71"/>
      <c r="G84" s="81"/>
    </row>
    <row r="85" spans="1:8" s="9" customFormat="1" ht="18" customHeight="1" thickBot="1">
      <c r="A85" s="74"/>
      <c r="B85" s="44" t="str">
        <f>CONCATENATE("Sous Total  ",B51)</f>
        <v>Sous Total  Matériel d'éclairage</v>
      </c>
      <c r="C85" s="58"/>
      <c r="D85" s="33"/>
      <c r="E85" s="34"/>
      <c r="F85" s="17">
        <f>SUM(F51:F84)</f>
        <v>0</v>
      </c>
      <c r="G85" s="81"/>
    </row>
    <row r="86" spans="1:8" ht="15.75" customHeight="1">
      <c r="A86" s="64">
        <v>500</v>
      </c>
      <c r="B86" s="77" t="s">
        <v>26</v>
      </c>
      <c r="C86" s="48"/>
      <c r="D86" s="49"/>
      <c r="E86" s="38"/>
      <c r="F86" s="38"/>
      <c r="G86" s="83"/>
    </row>
    <row r="87" spans="1:8" ht="15.75" customHeight="1">
      <c r="A87" s="64"/>
      <c r="B87" s="77"/>
      <c r="C87" s="48"/>
      <c r="D87" s="49"/>
      <c r="E87" s="38"/>
      <c r="F87" s="38"/>
      <c r="G87" s="83"/>
    </row>
    <row r="88" spans="1:8" s="69" customFormat="1" ht="30" customHeight="1">
      <c r="A88" s="64">
        <f>A86+1</f>
        <v>501</v>
      </c>
      <c r="B88" s="65" t="s">
        <v>27</v>
      </c>
      <c r="C88" s="68"/>
      <c r="D88" s="67" t="s">
        <v>0</v>
      </c>
      <c r="E88" s="70">
        <v>1</v>
      </c>
      <c r="F88" s="70">
        <f>$C88*E88</f>
        <v>0</v>
      </c>
      <c r="G88" s="84"/>
    </row>
    <row r="89" spans="1:8" ht="24.75" thickBot="1">
      <c r="A89" s="64">
        <f>A88+1</f>
        <v>502</v>
      </c>
      <c r="B89" s="65" t="s">
        <v>61</v>
      </c>
      <c r="C89" s="72"/>
      <c r="D89" s="67" t="s">
        <v>0</v>
      </c>
      <c r="E89" s="71">
        <f>E67+E61+E56</f>
        <v>18</v>
      </c>
      <c r="F89" s="70">
        <f>$C89*E89</f>
        <v>0</v>
      </c>
      <c r="G89" s="83"/>
    </row>
    <row r="90" spans="1:8" s="9" customFormat="1" ht="18" customHeight="1" thickBot="1">
      <c r="A90" s="74"/>
      <c r="B90" s="44" t="str">
        <f>CONCATENATE("Sous Total  ",B86)</f>
        <v>Sous Total  Système de pilotage</v>
      </c>
      <c r="C90" s="58"/>
      <c r="D90" s="33"/>
      <c r="E90" s="34"/>
      <c r="F90" s="17">
        <f>SUM(F86:F89)</f>
        <v>0</v>
      </c>
      <c r="G90" s="83"/>
      <c r="H90" s="2"/>
    </row>
    <row r="91" spans="1:8" ht="15.75" customHeight="1">
      <c r="A91" s="64">
        <v>600</v>
      </c>
      <c r="B91" s="75" t="s">
        <v>18</v>
      </c>
      <c r="C91" s="52"/>
      <c r="D91" s="37"/>
      <c r="E91" s="38"/>
      <c r="F91" s="38"/>
      <c r="G91" s="81"/>
      <c r="H91" s="9"/>
    </row>
    <row r="92" spans="1:8" ht="15.75" customHeight="1">
      <c r="A92" s="64"/>
      <c r="B92" s="75"/>
      <c r="C92" s="52"/>
      <c r="D92" s="37"/>
      <c r="E92" s="38"/>
      <c r="F92" s="38"/>
      <c r="G92" s="81"/>
      <c r="H92" s="9"/>
    </row>
    <row r="93" spans="1:8" ht="15.75" customHeight="1">
      <c r="A93" s="64">
        <f>A91+1</f>
        <v>601</v>
      </c>
      <c r="B93" s="50" t="s">
        <v>25</v>
      </c>
      <c r="C93" s="52"/>
      <c r="D93" s="37" t="s">
        <v>0</v>
      </c>
      <c r="E93" s="38">
        <v>1</v>
      </c>
      <c r="F93" s="38">
        <f>$C93*E93</f>
        <v>0</v>
      </c>
      <c r="G93" s="81"/>
      <c r="H93" s="9"/>
    </row>
    <row r="94" spans="1:8" ht="23.25" customHeight="1">
      <c r="A94" s="64">
        <f t="shared" ref="A94" si="9">A93+1</f>
        <v>602</v>
      </c>
      <c r="B94" s="61" t="s">
        <v>84</v>
      </c>
      <c r="C94" s="52"/>
      <c r="D94" s="37" t="s">
        <v>0</v>
      </c>
      <c r="E94" s="38">
        <v>1</v>
      </c>
      <c r="F94" s="38">
        <f>$C94*E94</f>
        <v>0</v>
      </c>
      <c r="G94" s="81"/>
      <c r="H94" s="9"/>
    </row>
    <row r="95" spans="1:8" ht="23.25" customHeight="1">
      <c r="A95" s="64">
        <f>A94+1</f>
        <v>603</v>
      </c>
      <c r="B95" s="61" t="s">
        <v>86</v>
      </c>
      <c r="C95" s="52"/>
      <c r="D95" s="37" t="s">
        <v>0</v>
      </c>
      <c r="E95" s="38">
        <v>1</v>
      </c>
      <c r="F95" s="38">
        <f>$C95*E95</f>
        <v>0</v>
      </c>
      <c r="G95" s="81"/>
      <c r="H95" s="9"/>
    </row>
    <row r="96" spans="1:8" s="9" customFormat="1" ht="24" customHeight="1" thickBot="1">
      <c r="A96" s="64">
        <f>A95+1</f>
        <v>604</v>
      </c>
      <c r="B96" s="61" t="s">
        <v>85</v>
      </c>
      <c r="C96" s="52"/>
      <c r="D96" s="37" t="s">
        <v>0</v>
      </c>
      <c r="E96" s="38">
        <v>1</v>
      </c>
      <c r="F96" s="38">
        <f>$C96*E96</f>
        <v>0</v>
      </c>
      <c r="G96" s="83"/>
      <c r="H96" s="2"/>
    </row>
    <row r="97" spans="1:8" s="9" customFormat="1" ht="12" customHeight="1" thickBot="1">
      <c r="A97" s="45"/>
      <c r="B97" s="62" t="str">
        <f>CONCATENATE("Sous Total  ",B91)</f>
        <v>Sous Total  Essais et réglages photométriques</v>
      </c>
      <c r="C97" s="46"/>
      <c r="D97" s="47"/>
      <c r="E97" s="35"/>
      <c r="F97" s="17">
        <f>SUM(F91:F96)</f>
        <v>0</v>
      </c>
      <c r="G97" s="81"/>
    </row>
    <row r="98" spans="1:8" ht="13.5" thickTop="1" thickBot="1">
      <c r="A98" s="94"/>
      <c r="B98" s="95"/>
      <c r="C98" s="95"/>
      <c r="D98" s="95"/>
      <c r="E98" s="95"/>
      <c r="F98" s="96"/>
      <c r="G98" s="81"/>
      <c r="H98" s="9"/>
    </row>
    <row r="99" spans="1:8" ht="21.75" customHeight="1">
      <c r="A99" s="97" t="s">
        <v>73</v>
      </c>
      <c r="B99" s="98"/>
      <c r="C99" s="98"/>
      <c r="D99" s="99"/>
      <c r="E99" s="34"/>
      <c r="F99" s="59">
        <f>F15+F21+F25+F50+F85+F90+F97</f>
        <v>0</v>
      </c>
      <c r="G99" s="83"/>
      <c r="H99" s="3"/>
    </row>
    <row r="100" spans="1:8" ht="27" customHeight="1">
      <c r="A100" s="100" t="s">
        <v>6</v>
      </c>
      <c r="B100" s="101"/>
      <c r="C100" s="101"/>
      <c r="D100" s="102"/>
      <c r="E100" s="36"/>
      <c r="F100" s="60">
        <f>F99*0.196</f>
        <v>0</v>
      </c>
      <c r="G100" s="83"/>
    </row>
    <row r="101" spans="1:8" ht="13.5" thickBot="1">
      <c r="A101" s="103" t="s">
        <v>78</v>
      </c>
      <c r="B101" s="104"/>
      <c r="C101" s="104"/>
      <c r="D101" s="105"/>
      <c r="E101" s="63"/>
      <c r="F101" s="18">
        <f>SUM(F99:F100)</f>
        <v>0</v>
      </c>
      <c r="G101" s="83"/>
    </row>
    <row r="102" spans="1:8" ht="12.75">
      <c r="A102" s="90"/>
      <c r="B102" s="91"/>
      <c r="C102" s="91"/>
      <c r="D102" s="91"/>
      <c r="E102" s="92"/>
      <c r="F102" s="93"/>
      <c r="G102" s="83"/>
    </row>
    <row r="103" spans="1:8" ht="15.75">
      <c r="A103" s="39"/>
      <c r="B103" s="40" t="s">
        <v>42</v>
      </c>
      <c r="C103" s="41"/>
      <c r="D103" s="42"/>
      <c r="E103" s="34"/>
      <c r="F103" s="43"/>
      <c r="G103" s="83"/>
    </row>
    <row r="104" spans="1:8" ht="12" customHeight="1">
      <c r="A104" s="37"/>
      <c r="B104" s="55"/>
      <c r="C104" s="48"/>
      <c r="D104" s="37"/>
      <c r="E104" s="38"/>
      <c r="F104" s="38"/>
      <c r="G104" s="83"/>
    </row>
    <row r="105" spans="1:8" s="9" customFormat="1" ht="18" customHeight="1">
      <c r="A105" s="64">
        <v>700</v>
      </c>
      <c r="B105" s="75" t="s">
        <v>20</v>
      </c>
      <c r="C105" s="48"/>
      <c r="D105" s="49"/>
      <c r="E105" s="38"/>
      <c r="F105" s="38"/>
      <c r="G105" s="81"/>
    </row>
    <row r="106" spans="1:8" s="9" customFormat="1" ht="18" customHeight="1">
      <c r="A106" s="64"/>
      <c r="B106" s="75"/>
      <c r="C106" s="48"/>
      <c r="D106" s="49"/>
      <c r="E106" s="38"/>
      <c r="F106" s="38"/>
      <c r="G106" s="81"/>
    </row>
    <row r="107" spans="1:8" ht="24.75" thickBot="1">
      <c r="A107" s="64">
        <f>A105+1</f>
        <v>701</v>
      </c>
      <c r="B107" s="61" t="s">
        <v>21</v>
      </c>
      <c r="C107" s="52"/>
      <c r="D107" s="37" t="s">
        <v>0</v>
      </c>
      <c r="E107" s="38">
        <v>2</v>
      </c>
      <c r="F107" s="16">
        <f>$C107*E107</f>
        <v>0</v>
      </c>
      <c r="G107" s="83"/>
    </row>
    <row r="108" spans="1:8" ht="15.95" customHeight="1" thickBot="1">
      <c r="A108" s="74"/>
      <c r="B108" s="44" t="str">
        <f>CONCATENATE("Sous Total  ",B105)</f>
        <v>Sous Total  Dépose éclairage existant</v>
      </c>
      <c r="C108" s="58"/>
      <c r="D108" s="33"/>
      <c r="E108" s="34"/>
      <c r="F108" s="17">
        <f>SUM(F105:F107)</f>
        <v>0</v>
      </c>
      <c r="G108" s="83"/>
    </row>
    <row r="109" spans="1:8" ht="15.95" customHeight="1">
      <c r="A109" s="64">
        <v>800</v>
      </c>
      <c r="B109" s="76" t="s">
        <v>66</v>
      </c>
      <c r="C109" s="54"/>
      <c r="D109" s="53"/>
      <c r="E109" s="38"/>
      <c r="F109" s="56"/>
      <c r="G109" s="83"/>
    </row>
    <row r="110" spans="1:8" ht="15.95" customHeight="1">
      <c r="A110" s="64"/>
      <c r="B110" s="76"/>
      <c r="C110" s="54"/>
      <c r="D110" s="53"/>
      <c r="E110" s="38"/>
      <c r="F110" s="13"/>
      <c r="G110" s="83"/>
    </row>
    <row r="111" spans="1:8" ht="44.25" customHeight="1" thickBot="1">
      <c r="A111" s="64">
        <f>A109+1</f>
        <v>801</v>
      </c>
      <c r="B111" s="61" t="s">
        <v>70</v>
      </c>
      <c r="C111" s="52"/>
      <c r="D111" s="53" t="s">
        <v>0</v>
      </c>
      <c r="E111" s="38">
        <v>1</v>
      </c>
      <c r="F111" s="16">
        <f>$C111*E111</f>
        <v>0</v>
      </c>
      <c r="G111" s="83"/>
    </row>
    <row r="112" spans="1:8" ht="15.95" customHeight="1" thickBot="1">
      <c r="A112" s="74"/>
      <c r="B112" s="44" t="str">
        <f>CONCATENATE("Sous Total  ",B109)</f>
        <v>Sous Total  Armoires électriques</v>
      </c>
      <c r="C112" s="58"/>
      <c r="D112" s="33"/>
      <c r="E112" s="34"/>
      <c r="F112" s="17">
        <f>SUM(F109:F111)</f>
        <v>0</v>
      </c>
      <c r="G112" s="83"/>
    </row>
    <row r="113" spans="1:7" s="9" customFormat="1" ht="18" customHeight="1">
      <c r="A113" s="64">
        <v>900</v>
      </c>
      <c r="B113" s="75" t="s">
        <v>16</v>
      </c>
      <c r="C113" s="48"/>
      <c r="D113" s="49"/>
      <c r="E113" s="38"/>
      <c r="F113" s="38"/>
      <c r="G113" s="81"/>
    </row>
    <row r="114" spans="1:7" s="9" customFormat="1" ht="18" customHeight="1">
      <c r="A114" s="64"/>
      <c r="B114" s="75"/>
      <c r="C114" s="48"/>
      <c r="D114" s="49"/>
      <c r="E114" s="38"/>
      <c r="F114" s="38"/>
      <c r="G114" s="81"/>
    </row>
    <row r="115" spans="1:7" ht="24">
      <c r="A115" s="64"/>
      <c r="B115" s="80" t="s">
        <v>41</v>
      </c>
      <c r="C115" s="72"/>
      <c r="D115" s="67"/>
      <c r="E115" s="71"/>
      <c r="F115" s="78"/>
      <c r="G115" s="83"/>
    </row>
    <row r="116" spans="1:7">
      <c r="A116" s="64">
        <f>A113+1</f>
        <v>901</v>
      </c>
      <c r="B116" s="61" t="s">
        <v>40</v>
      </c>
      <c r="C116" s="72"/>
      <c r="D116" s="67" t="s">
        <v>3</v>
      </c>
      <c r="E116" s="71">
        <v>55</v>
      </c>
      <c r="F116" s="78">
        <f>$C116*E116</f>
        <v>0</v>
      </c>
      <c r="G116" s="83"/>
    </row>
    <row r="117" spans="1:7" ht="15.95" customHeight="1">
      <c r="A117" s="64">
        <f>A116+1</f>
        <v>902</v>
      </c>
      <c r="B117" s="61" t="s">
        <v>53</v>
      </c>
      <c r="C117" s="72"/>
      <c r="D117" s="67" t="s">
        <v>3</v>
      </c>
      <c r="E117" s="71">
        <v>55</v>
      </c>
      <c r="F117" s="78">
        <f>$C117*E117</f>
        <v>0</v>
      </c>
      <c r="G117" s="83"/>
    </row>
    <row r="118" spans="1:7">
      <c r="A118" s="64">
        <f>A117+1</f>
        <v>903</v>
      </c>
      <c r="B118" s="61" t="s">
        <v>90</v>
      </c>
      <c r="C118" s="72"/>
      <c r="D118" s="67" t="s">
        <v>3</v>
      </c>
      <c r="E118" s="71">
        <v>1.5</v>
      </c>
      <c r="F118" s="78">
        <f>$C118*E118</f>
        <v>0</v>
      </c>
      <c r="G118" s="83"/>
    </row>
    <row r="119" spans="1:7">
      <c r="A119" s="64"/>
      <c r="B119" s="80" t="s">
        <v>39</v>
      </c>
      <c r="C119" s="72"/>
      <c r="D119" s="67"/>
      <c r="E119" s="71"/>
      <c r="F119" s="78"/>
      <c r="G119" s="83"/>
    </row>
    <row r="120" spans="1:7" ht="12.75" thickBot="1">
      <c r="A120" s="64">
        <f>A118+1</f>
        <v>904</v>
      </c>
      <c r="B120" s="61" t="s">
        <v>37</v>
      </c>
      <c r="C120" s="72"/>
      <c r="D120" s="67" t="s">
        <v>0</v>
      </c>
      <c r="E120" s="71">
        <v>2</v>
      </c>
      <c r="F120" s="78">
        <f>$C120*E120</f>
        <v>0</v>
      </c>
      <c r="G120" s="83"/>
    </row>
    <row r="121" spans="1:7" ht="15.95" customHeight="1" thickBot="1">
      <c r="A121" s="74"/>
      <c r="B121" s="44" t="str">
        <f>CONCATENATE("Sous Total  ",B113)</f>
        <v>Sous Total  Génie civil et distribution électrique</v>
      </c>
      <c r="C121" s="58"/>
      <c r="D121" s="33"/>
      <c r="E121" s="34"/>
      <c r="F121" s="17">
        <f>SUM(F113:F120)</f>
        <v>0</v>
      </c>
      <c r="G121" s="83"/>
    </row>
    <row r="122" spans="1:7" s="9" customFormat="1" ht="18" customHeight="1">
      <c r="A122" s="64">
        <f>A113+100</f>
        <v>1000</v>
      </c>
      <c r="B122" s="75" t="s">
        <v>7</v>
      </c>
      <c r="C122" s="51"/>
      <c r="D122" s="37"/>
      <c r="E122" s="38"/>
      <c r="F122" s="56"/>
      <c r="G122" s="81"/>
    </row>
    <row r="123" spans="1:7" s="9" customFormat="1">
      <c r="A123" s="64"/>
      <c r="B123" s="50"/>
      <c r="C123" s="51"/>
      <c r="D123" s="37"/>
      <c r="E123" s="38"/>
      <c r="F123" s="56"/>
      <c r="G123" s="81"/>
    </row>
    <row r="124" spans="1:7" s="9" customFormat="1" ht="15.95" customHeight="1">
      <c r="A124" s="64"/>
      <c r="B124" s="61" t="s">
        <v>43</v>
      </c>
      <c r="C124" s="51"/>
      <c r="D124" s="37"/>
      <c r="E124" s="38"/>
      <c r="F124" s="38"/>
      <c r="G124" s="81"/>
    </row>
    <row r="125" spans="1:7" s="9" customFormat="1" ht="24">
      <c r="A125" s="64">
        <f>A122+1</f>
        <v>1001</v>
      </c>
      <c r="B125" s="61" t="s">
        <v>44</v>
      </c>
      <c r="C125" s="73"/>
      <c r="D125" s="67" t="s">
        <v>0</v>
      </c>
      <c r="E125" s="71">
        <v>1</v>
      </c>
      <c r="F125" s="71">
        <f t="shared" ref="F125:F127" si="10">$C125*E125</f>
        <v>0</v>
      </c>
      <c r="G125" s="81"/>
    </row>
    <row r="126" spans="1:7" s="9" customFormat="1" ht="24">
      <c r="A126" s="64">
        <f>A125+1</f>
        <v>1002</v>
      </c>
      <c r="B126" s="61" t="s">
        <v>45</v>
      </c>
      <c r="C126" s="73"/>
      <c r="D126" s="67" t="s">
        <v>0</v>
      </c>
      <c r="E126" s="71">
        <v>1</v>
      </c>
      <c r="F126" s="71">
        <f t="shared" si="10"/>
        <v>0</v>
      </c>
      <c r="G126" s="81"/>
    </row>
    <row r="127" spans="1:7" s="9" customFormat="1" ht="24">
      <c r="A127" s="64">
        <f>A126+1</f>
        <v>1003</v>
      </c>
      <c r="B127" s="61" t="s">
        <v>62</v>
      </c>
      <c r="C127" s="66"/>
      <c r="D127" s="67" t="s">
        <v>0</v>
      </c>
      <c r="E127" s="71">
        <v>1</v>
      </c>
      <c r="F127" s="71">
        <f t="shared" si="10"/>
        <v>0</v>
      </c>
      <c r="G127" s="81"/>
    </row>
    <row r="128" spans="1:7" s="9" customFormat="1">
      <c r="A128" s="64"/>
      <c r="B128" s="57"/>
      <c r="C128" s="73"/>
      <c r="D128" s="67"/>
      <c r="E128" s="71"/>
      <c r="F128" s="71"/>
      <c r="G128" s="81"/>
    </row>
    <row r="129" spans="1:8" s="9" customFormat="1" ht="15.95" customHeight="1">
      <c r="A129" s="64"/>
      <c r="B129" s="61" t="s">
        <v>50</v>
      </c>
      <c r="C129" s="73"/>
      <c r="D129" s="67"/>
      <c r="E129" s="71"/>
      <c r="F129" s="71"/>
      <c r="G129" s="81"/>
    </row>
    <row r="130" spans="1:8" s="9" customFormat="1" ht="24">
      <c r="A130" s="64">
        <f>A126+1</f>
        <v>1003</v>
      </c>
      <c r="B130" s="61" t="s">
        <v>71</v>
      </c>
      <c r="C130" s="66"/>
      <c r="D130" s="67" t="s">
        <v>0</v>
      </c>
      <c r="E130" s="71">
        <v>1</v>
      </c>
      <c r="F130" s="71">
        <f t="shared" ref="F130" si="11">$C130*E130</f>
        <v>0</v>
      </c>
      <c r="G130" s="81"/>
    </row>
    <row r="131" spans="1:8" s="9" customFormat="1" ht="12.75" thickBot="1">
      <c r="A131" s="64"/>
      <c r="B131" s="61"/>
      <c r="C131" s="73"/>
      <c r="D131" s="67"/>
      <c r="E131" s="71"/>
      <c r="F131" s="71"/>
      <c r="G131" s="81"/>
    </row>
    <row r="132" spans="1:8" s="9" customFormat="1" ht="18" customHeight="1" thickBot="1">
      <c r="A132" s="74"/>
      <c r="B132" s="44" t="str">
        <f>CONCATENATE("Sous Total  ",B122)</f>
        <v>Sous Total  Matériel d'éclairage</v>
      </c>
      <c r="C132" s="58"/>
      <c r="D132" s="33"/>
      <c r="E132" s="34"/>
      <c r="F132" s="17">
        <f>SUM(F122:F131)</f>
        <v>0</v>
      </c>
      <c r="G132" s="81"/>
    </row>
    <row r="133" spans="1:8" ht="12.75" thickBot="1">
      <c r="A133" s="94"/>
      <c r="B133" s="95"/>
      <c r="C133" s="95"/>
      <c r="D133" s="95"/>
      <c r="E133" s="95"/>
      <c r="F133" s="96"/>
      <c r="G133" s="81"/>
      <c r="H133" s="9"/>
    </row>
    <row r="134" spans="1:8" ht="21.75" customHeight="1">
      <c r="A134" s="97" t="s">
        <v>77</v>
      </c>
      <c r="B134" s="98"/>
      <c r="C134" s="98"/>
      <c r="D134" s="99"/>
      <c r="E134" s="34"/>
      <c r="F134" s="59">
        <f>F108+F112+F121+F132</f>
        <v>0</v>
      </c>
      <c r="G134" s="83"/>
      <c r="H134" s="3"/>
    </row>
    <row r="135" spans="1:8" ht="27" customHeight="1">
      <c r="A135" s="100" t="s">
        <v>6</v>
      </c>
      <c r="B135" s="101"/>
      <c r="C135" s="101"/>
      <c r="D135" s="102"/>
      <c r="E135" s="36"/>
      <c r="F135" s="60">
        <f>F134*0.196</f>
        <v>0</v>
      </c>
      <c r="G135" s="83"/>
    </row>
    <row r="136" spans="1:8" ht="13.5" thickBot="1">
      <c r="A136" s="103" t="s">
        <v>76</v>
      </c>
      <c r="B136" s="104"/>
      <c r="C136" s="104"/>
      <c r="D136" s="105"/>
      <c r="E136" s="63"/>
      <c r="F136" s="18">
        <f>SUM(F134:F135)</f>
        <v>0</v>
      </c>
      <c r="G136" s="83"/>
    </row>
    <row r="137" spans="1:8">
      <c r="A137" s="85"/>
      <c r="B137" s="86"/>
      <c r="C137" s="87"/>
      <c r="D137" s="88"/>
      <c r="E137" s="89"/>
      <c r="F137" s="89"/>
    </row>
    <row r="138" spans="1:8" ht="15.75">
      <c r="A138" s="39"/>
      <c r="B138" s="40" t="s">
        <v>79</v>
      </c>
      <c r="C138" s="41"/>
      <c r="D138" s="42"/>
      <c r="E138" s="34"/>
      <c r="F138" s="43"/>
    </row>
    <row r="139" spans="1:8">
      <c r="A139" s="37"/>
      <c r="B139" s="55"/>
      <c r="C139" s="48"/>
      <c r="D139" s="37"/>
      <c r="E139" s="38"/>
      <c r="F139" s="38"/>
    </row>
    <row r="140" spans="1:8">
      <c r="A140" s="64">
        <v>1200</v>
      </c>
      <c r="B140" s="77" t="s">
        <v>80</v>
      </c>
      <c r="C140" s="48"/>
      <c r="D140" s="49"/>
      <c r="E140" s="38"/>
      <c r="F140" s="38"/>
    </row>
    <row r="141" spans="1:8">
      <c r="A141" s="64"/>
      <c r="B141" s="75"/>
      <c r="C141" s="48"/>
      <c r="D141" s="49"/>
      <c r="E141" s="38"/>
      <c r="F141" s="38"/>
    </row>
    <row r="142" spans="1:8" ht="51.75" customHeight="1">
      <c r="A142" s="64">
        <f>A140+1</f>
        <v>1201</v>
      </c>
      <c r="B142" s="61" t="s">
        <v>87</v>
      </c>
      <c r="C142" s="72"/>
      <c r="D142" s="67" t="s">
        <v>72</v>
      </c>
      <c r="E142" s="71">
        <v>1</v>
      </c>
      <c r="F142" s="78">
        <f>$C142*E142</f>
        <v>0</v>
      </c>
    </row>
    <row r="143" spans="1:8" ht="24.75" thickBot="1">
      <c r="A143" s="64">
        <f>A142+1</f>
        <v>1202</v>
      </c>
      <c r="B143" s="61" t="s">
        <v>88</v>
      </c>
      <c r="C143" s="72"/>
      <c r="D143" s="67" t="s">
        <v>72</v>
      </c>
      <c r="E143" s="71">
        <v>1</v>
      </c>
      <c r="F143" s="78">
        <f>$C143*E143</f>
        <v>0</v>
      </c>
    </row>
    <row r="144" spans="1:8" ht="12.75" thickBot="1">
      <c r="A144" s="74"/>
      <c r="B144" s="44" t="str">
        <f>CONCATENATE("Sous Total  ",B140)</f>
        <v xml:space="preserve">Sous Total  Système de pilotage </v>
      </c>
      <c r="C144" s="58"/>
      <c r="D144" s="33"/>
      <c r="E144" s="34"/>
      <c r="F144" s="17">
        <f>SUM(F142:F143)</f>
        <v>0</v>
      </c>
    </row>
    <row r="145" spans="1:6" ht="12.75" thickBot="1">
      <c r="A145" s="94"/>
      <c r="B145" s="95"/>
      <c r="C145" s="95"/>
      <c r="D145" s="95"/>
      <c r="E145" s="95"/>
      <c r="F145" s="96"/>
    </row>
    <row r="146" spans="1:6" ht="12.75">
      <c r="A146" s="97" t="s">
        <v>75</v>
      </c>
      <c r="B146" s="98"/>
      <c r="C146" s="98"/>
      <c r="D146" s="99"/>
      <c r="E146" s="34"/>
      <c r="F146" s="59">
        <f>F144</f>
        <v>0</v>
      </c>
    </row>
    <row r="147" spans="1:6">
      <c r="A147" s="100" t="s">
        <v>6</v>
      </c>
      <c r="B147" s="101"/>
      <c r="C147" s="101"/>
      <c r="D147" s="102"/>
      <c r="E147" s="36"/>
      <c r="F147" s="60">
        <f>F146*0.196</f>
        <v>0</v>
      </c>
    </row>
    <row r="148" spans="1:6" ht="13.5" thickBot="1">
      <c r="A148" s="103" t="s">
        <v>74</v>
      </c>
      <c r="B148" s="104"/>
      <c r="C148" s="104"/>
      <c r="D148" s="105"/>
      <c r="E148" s="63"/>
      <c r="F148" s="18">
        <f>SUM(F146:F147)</f>
        <v>0</v>
      </c>
    </row>
  </sheetData>
  <mergeCells count="14">
    <mergeCell ref="A145:F145"/>
    <mergeCell ref="A146:D146"/>
    <mergeCell ref="A147:D147"/>
    <mergeCell ref="A148:D148"/>
    <mergeCell ref="B1:D4"/>
    <mergeCell ref="A133:F133"/>
    <mergeCell ref="A134:D134"/>
    <mergeCell ref="A135:D135"/>
    <mergeCell ref="A136:D136"/>
    <mergeCell ref="A99:D99"/>
    <mergeCell ref="A100:D100"/>
    <mergeCell ref="A101:D101"/>
    <mergeCell ref="A98:F98"/>
    <mergeCell ref="A5:B5"/>
  </mergeCells>
  <phoneticPr fontId="0" type="noConversion"/>
  <printOptions horizontalCentered="1" gridLines="1" gridLinesSet="0"/>
  <pageMargins left="0.23622047244094491" right="0.23622047244094491" top="0.74803149606299213" bottom="0.74803149606299213" header="0.31496062992125984" footer="0.31496062992125984"/>
  <pageSetup paperSize="8" scale="70" fitToWidth="0" orientation="portrait" r:id="rId1"/>
  <headerFooter alignWithMargins="0">
    <oddHeader>&amp;LHalle Théâtre MANSART
DIJON
&amp;CESTIMATION FINANCIERE
Phase DCE&amp;R© Les Eclairagistes Associes</oddHeader>
    <oddFooter>&amp;C&amp;P / &amp;N&amp;R&amp;D</oddFooter>
  </headerFooter>
  <rowBreaks count="2" manualBreakCount="2">
    <brk id="50" max="5" man="1"/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DCE_DPGF_MANSART</vt:lpstr>
      <vt:lpstr>DCE_DPGF_MANSART!Impression_des_titres</vt:lpstr>
      <vt:lpstr>DCE_DPGF_MANSART!Zone_d_impression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ILEX</dc:creator>
  <cp:lastModifiedBy>Marion NOEL</cp:lastModifiedBy>
  <cp:lastPrinted>2025-02-17T14:41:59Z</cp:lastPrinted>
  <dcterms:created xsi:type="dcterms:W3CDTF">2001-06-20T09:35:11Z</dcterms:created>
  <dcterms:modified xsi:type="dcterms:W3CDTF">2025-04-07T13:37:50Z</dcterms:modified>
</cp:coreProperties>
</file>