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tlans-my.sharepoint.com/personal/etienne_penaud_atlans_fr/Documents/Atlans Associés/01 Conseil/130 LADOM/CDC/"/>
    </mc:Choice>
  </mc:AlternateContent>
  <xr:revisionPtr revIDLastSave="205" documentId="8_{3580E933-66B0-45DF-BD23-C4213A36DC06}" xr6:coauthVersionLast="47" xr6:coauthVersionMax="47" xr10:uidLastSave="{F90AC0C5-BB97-443F-8E8C-B4B0741FE07E}"/>
  <bookViews>
    <workbookView xWindow="-98" yWindow="-98" windowWidth="19396" windowHeight="11475" activeTab="3" xr2:uid="{D5A2425D-3A9A-41B9-95C2-0AE84C0B997D}"/>
  </bookViews>
  <sheets>
    <sheet name="Page de garde" sheetId="1" r:id="rId1"/>
    <sheet name="Lot 1 BPU" sheetId="2" r:id="rId2"/>
    <sheet name="Lot 1 DQE" sheetId="3" r:id="rId3"/>
    <sheet name="Lot 2 BPU " sheetId="4" r:id="rId4"/>
    <sheet name="Lot 2 DQE" sheetId="5" r:id="rId5"/>
  </sheets>
  <externalReferences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5" i="5" l="1"/>
  <c r="G33" i="5"/>
  <c r="I33" i="5" s="1"/>
  <c r="G32" i="5"/>
  <c r="I51" i="5"/>
  <c r="H51" i="5"/>
  <c r="J51" i="5" s="1"/>
  <c r="I50" i="5"/>
  <c r="H50" i="5"/>
  <c r="J50" i="5" s="1"/>
  <c r="I49" i="5"/>
  <c r="H49" i="5"/>
  <c r="J49" i="5" s="1"/>
  <c r="I48" i="5"/>
  <c r="H48" i="5" s="1"/>
  <c r="J48" i="5" s="1"/>
  <c r="I47" i="5"/>
  <c r="H47" i="5"/>
  <c r="J47" i="5" s="1"/>
  <c r="I46" i="5"/>
  <c r="H46" i="5"/>
  <c r="J46" i="5" s="1"/>
  <c r="I45" i="5"/>
  <c r="H45" i="5"/>
  <c r="J45" i="5" s="1"/>
  <c r="I44" i="5"/>
  <c r="H44" i="5" s="1"/>
  <c r="J44" i="5" s="1"/>
  <c r="I43" i="5"/>
  <c r="H43" i="5"/>
  <c r="J43" i="5" s="1"/>
  <c r="I41" i="5"/>
  <c r="H41" i="5" s="1"/>
  <c r="J41" i="5" s="1"/>
  <c r="I40" i="5"/>
  <c r="H40" i="5" s="1"/>
  <c r="J40" i="5" s="1"/>
  <c r="I39" i="5"/>
  <c r="H39" i="5"/>
  <c r="J39" i="5" s="1"/>
  <c r="I38" i="5"/>
  <c r="I37" i="5"/>
  <c r="H37" i="5" s="1"/>
  <c r="J37" i="5" s="1"/>
  <c r="I36" i="5"/>
  <c r="H36" i="5"/>
  <c r="J36" i="5" s="1"/>
  <c r="I35" i="5"/>
  <c r="H35" i="5" s="1"/>
  <c r="J35" i="5" s="1"/>
  <c r="I34" i="5"/>
  <c r="I31" i="5"/>
  <c r="J30" i="5"/>
  <c r="I29" i="5"/>
  <c r="H29" i="5" s="1"/>
  <c r="J29" i="5" s="1"/>
  <c r="I28" i="5"/>
  <c r="H28" i="5" s="1"/>
  <c r="J28" i="5" s="1"/>
  <c r="I27" i="5"/>
  <c r="H27" i="5" s="1"/>
  <c r="J27" i="5" s="1"/>
  <c r="I26" i="5"/>
  <c r="H26" i="5"/>
  <c r="J26" i="5" s="1"/>
  <c r="I25" i="5"/>
  <c r="H25" i="5" s="1"/>
  <c r="J25" i="5" s="1"/>
  <c r="J24" i="5"/>
  <c r="I23" i="5"/>
  <c r="H23" i="5"/>
  <c r="J23" i="5" s="1"/>
  <c r="I22" i="5"/>
  <c r="H22" i="5"/>
  <c r="J22" i="5" s="1"/>
  <c r="I21" i="5"/>
  <c r="H21" i="5" s="1"/>
  <c r="J21" i="5" s="1"/>
  <c r="J14" i="5"/>
  <c r="F13" i="5"/>
  <c r="J13" i="5" s="1"/>
  <c r="J4" i="5" s="1"/>
  <c r="J12" i="5"/>
  <c r="J11" i="5"/>
  <c r="J8" i="5"/>
  <c r="J7" i="5"/>
  <c r="J6" i="5"/>
  <c r="J7" i="3"/>
  <c r="J8" i="3"/>
  <c r="J11" i="3"/>
  <c r="J12" i="3"/>
  <c r="J13" i="3"/>
  <c r="J14" i="3"/>
  <c r="J27" i="3"/>
  <c r="J28" i="3"/>
  <c r="J32" i="3"/>
  <c r="J33" i="3"/>
  <c r="J38" i="3"/>
  <c r="J42" i="3"/>
  <c r="B21" i="3"/>
  <c r="C21" i="3"/>
  <c r="D21" i="3"/>
  <c r="B22" i="3"/>
  <c r="J22" i="3" s="1"/>
  <c r="C22" i="3"/>
  <c r="D22" i="3"/>
  <c r="B23" i="3"/>
  <c r="J23" i="3" s="1"/>
  <c r="C23" i="3"/>
  <c r="D23" i="3"/>
  <c r="B24" i="3"/>
  <c r="J24" i="3" s="1"/>
  <c r="C24" i="3"/>
  <c r="D24" i="3"/>
  <c r="B25" i="3"/>
  <c r="J25" i="3" s="1"/>
  <c r="C25" i="3"/>
  <c r="D25" i="3"/>
  <c r="B26" i="3"/>
  <c r="J26" i="3" s="1"/>
  <c r="C26" i="3"/>
  <c r="D26" i="3"/>
  <c r="B27" i="3"/>
  <c r="C27" i="3"/>
  <c r="D27" i="3"/>
  <c r="B28" i="3"/>
  <c r="C28" i="3"/>
  <c r="D28" i="3"/>
  <c r="B29" i="3"/>
  <c r="J29" i="3" s="1"/>
  <c r="C29" i="3"/>
  <c r="D29" i="3"/>
  <c r="B30" i="3"/>
  <c r="J30" i="3" s="1"/>
  <c r="C30" i="3"/>
  <c r="D30" i="3"/>
  <c r="B31" i="3"/>
  <c r="J31" i="3" s="1"/>
  <c r="C31" i="3"/>
  <c r="D31" i="3"/>
  <c r="B32" i="3"/>
  <c r="C32" i="3"/>
  <c r="D32" i="3"/>
  <c r="B33" i="3"/>
  <c r="C33" i="3"/>
  <c r="D33" i="3"/>
  <c r="B34" i="3"/>
  <c r="C34" i="3"/>
  <c r="J34" i="3" s="1"/>
  <c r="D34" i="3"/>
  <c r="B35" i="3"/>
  <c r="J35" i="3" s="1"/>
  <c r="C35" i="3"/>
  <c r="D35" i="3"/>
  <c r="B36" i="3"/>
  <c r="C36" i="3"/>
  <c r="J36" i="3" s="1"/>
  <c r="D36" i="3"/>
  <c r="B37" i="3"/>
  <c r="J37" i="3" s="1"/>
  <c r="C37" i="3"/>
  <c r="D37" i="3"/>
  <c r="B38" i="3"/>
  <c r="C38" i="3"/>
  <c r="D38" i="3"/>
  <c r="B39" i="3"/>
  <c r="C39" i="3"/>
  <c r="D39" i="3"/>
  <c r="B40" i="3"/>
  <c r="C40" i="3"/>
  <c r="D40" i="3"/>
  <c r="B41" i="3"/>
  <c r="C41" i="3"/>
  <c r="D41" i="3"/>
  <c r="B42" i="3"/>
  <c r="C42" i="3"/>
  <c r="D42" i="3"/>
  <c r="B43" i="3"/>
  <c r="C43" i="3"/>
  <c r="D43" i="3"/>
  <c r="B44" i="3"/>
  <c r="C44" i="3"/>
  <c r="D44" i="3"/>
  <c r="B45" i="3"/>
  <c r="C45" i="3"/>
  <c r="D45" i="3"/>
  <c r="B46" i="3"/>
  <c r="C46" i="3"/>
  <c r="D46" i="3"/>
  <c r="B47" i="3"/>
  <c r="C47" i="3"/>
  <c r="D47" i="3"/>
  <c r="B48" i="3"/>
  <c r="C48" i="3"/>
  <c r="D48" i="3"/>
  <c r="B49" i="3"/>
  <c r="C49" i="3"/>
  <c r="D49" i="3"/>
  <c r="B50" i="3"/>
  <c r="C50" i="3"/>
  <c r="D50" i="3"/>
  <c r="B51" i="3"/>
  <c r="C51" i="3"/>
  <c r="D51" i="3"/>
  <c r="B52" i="3"/>
  <c r="C52" i="3"/>
  <c r="D52" i="3"/>
  <c r="B11" i="3"/>
  <c r="C11" i="3"/>
  <c r="B12" i="3"/>
  <c r="C12" i="3"/>
  <c r="B13" i="3"/>
  <c r="C13" i="3"/>
  <c r="B14" i="3"/>
  <c r="C14" i="3"/>
  <c r="B6" i="3"/>
  <c r="J6" i="3" s="1"/>
  <c r="C6" i="3"/>
  <c r="B7" i="3"/>
  <c r="C7" i="3"/>
  <c r="B8" i="3"/>
  <c r="C8" i="3"/>
  <c r="A22" i="5"/>
  <c r="B22" i="5"/>
  <c r="C22" i="5"/>
  <c r="D22" i="5"/>
  <c r="A23" i="5"/>
  <c r="B23" i="5"/>
  <c r="C23" i="5"/>
  <c r="D23" i="5"/>
  <c r="A24" i="5"/>
  <c r="B24" i="5"/>
  <c r="C24" i="5"/>
  <c r="D24" i="5"/>
  <c r="A25" i="5"/>
  <c r="B25" i="5"/>
  <c r="C25" i="5"/>
  <c r="D25" i="5"/>
  <c r="A26" i="5"/>
  <c r="B26" i="5"/>
  <c r="C26" i="5"/>
  <c r="D26" i="5"/>
  <c r="A27" i="5"/>
  <c r="B27" i="5"/>
  <c r="C27" i="5"/>
  <c r="D27" i="5"/>
  <c r="A28" i="5"/>
  <c r="B28" i="5"/>
  <c r="C28" i="5"/>
  <c r="D28" i="5"/>
  <c r="A29" i="5"/>
  <c r="B29" i="5"/>
  <c r="C29" i="5"/>
  <c r="D29" i="5"/>
  <c r="A30" i="5"/>
  <c r="B30" i="5"/>
  <c r="C30" i="5"/>
  <c r="D30" i="5"/>
  <c r="A31" i="5"/>
  <c r="B31" i="5"/>
  <c r="C31" i="5"/>
  <c r="D31" i="5"/>
  <c r="A32" i="5"/>
  <c r="B32" i="5"/>
  <c r="C32" i="5"/>
  <c r="D32" i="5"/>
  <c r="A33" i="5"/>
  <c r="B33" i="5"/>
  <c r="C33" i="5"/>
  <c r="D33" i="5"/>
  <c r="A34" i="5"/>
  <c r="B34" i="5"/>
  <c r="C34" i="5"/>
  <c r="D34" i="5"/>
  <c r="A35" i="5"/>
  <c r="B35" i="5"/>
  <c r="C35" i="5"/>
  <c r="D35" i="5"/>
  <c r="A36" i="5"/>
  <c r="B36" i="5"/>
  <c r="C36" i="5"/>
  <c r="D36" i="5"/>
  <c r="A37" i="5"/>
  <c r="B37" i="5"/>
  <c r="C37" i="5"/>
  <c r="D37" i="5"/>
  <c r="A38" i="5"/>
  <c r="B38" i="5"/>
  <c r="C38" i="5"/>
  <c r="D38" i="5"/>
  <c r="A39" i="5"/>
  <c r="B39" i="5"/>
  <c r="C39" i="5"/>
  <c r="D39" i="5"/>
  <c r="A40" i="5"/>
  <c r="B40" i="5"/>
  <c r="C40" i="5"/>
  <c r="D40" i="5"/>
  <c r="A41" i="5"/>
  <c r="B41" i="5"/>
  <c r="C41" i="5"/>
  <c r="D41" i="5"/>
  <c r="A42" i="5"/>
  <c r="B42" i="5"/>
  <c r="C42" i="5"/>
  <c r="D42" i="5"/>
  <c r="A43" i="5"/>
  <c r="B43" i="5"/>
  <c r="C43" i="5"/>
  <c r="D43" i="5"/>
  <c r="A44" i="5"/>
  <c r="B44" i="5"/>
  <c r="C44" i="5"/>
  <c r="D44" i="5"/>
  <c r="A45" i="5"/>
  <c r="B45" i="5"/>
  <c r="C45" i="5"/>
  <c r="D45" i="5"/>
  <c r="A46" i="5"/>
  <c r="B46" i="5"/>
  <c r="C46" i="5"/>
  <c r="D46" i="5"/>
  <c r="A47" i="5"/>
  <c r="B47" i="5"/>
  <c r="C47" i="5"/>
  <c r="D47" i="5"/>
  <c r="A48" i="5"/>
  <c r="B48" i="5"/>
  <c r="C48" i="5"/>
  <c r="D48" i="5"/>
  <c r="A49" i="5"/>
  <c r="B49" i="5"/>
  <c r="C49" i="5"/>
  <c r="D49" i="5"/>
  <c r="A50" i="5"/>
  <c r="B50" i="5"/>
  <c r="C50" i="5"/>
  <c r="D50" i="5"/>
  <c r="A51" i="5"/>
  <c r="B51" i="5"/>
  <c r="C51" i="5"/>
  <c r="D51" i="5"/>
  <c r="B21" i="5"/>
  <c r="C21" i="5"/>
  <c r="D21" i="5"/>
  <c r="A21" i="5"/>
  <c r="B14" i="5"/>
  <c r="A14" i="5"/>
  <c r="B13" i="5"/>
  <c r="A13" i="5"/>
  <c r="B12" i="5"/>
  <c r="A12" i="5"/>
  <c r="B11" i="5"/>
  <c r="A11" i="5"/>
  <c r="B6" i="5"/>
  <c r="B7" i="5"/>
  <c r="B8" i="5"/>
  <c r="A7" i="5"/>
  <c r="A8" i="5"/>
  <c r="A6" i="5"/>
  <c r="A52" i="5"/>
  <c r="C14" i="5"/>
  <c r="C13" i="5"/>
  <c r="C12" i="5"/>
  <c r="C11" i="5"/>
  <c r="C8" i="5"/>
  <c r="C7" i="5"/>
  <c r="C6" i="5"/>
  <c r="B3" i="5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21" i="3"/>
  <c r="A12" i="3"/>
  <c r="A13" i="3"/>
  <c r="A14" i="3"/>
  <c r="A11" i="3"/>
  <c r="A7" i="3"/>
  <c r="A8" i="3"/>
  <c r="A6" i="3"/>
  <c r="G42" i="3"/>
  <c r="G38" i="3"/>
  <c r="G34" i="3"/>
  <c r="G33" i="3"/>
  <c r="G32" i="3"/>
  <c r="G31" i="3"/>
  <c r="J21" i="3" l="1"/>
  <c r="H33" i="5"/>
  <c r="J33" i="5" s="1"/>
  <c r="H31" i="5"/>
  <c r="J31" i="5" s="1"/>
  <c r="H38" i="5"/>
  <c r="J38" i="5" s="1"/>
  <c r="I42" i="5"/>
  <c r="H42" i="5" s="1"/>
  <c r="J42" i="5" s="1"/>
  <c r="I32" i="5"/>
  <c r="H32" i="5" s="1"/>
  <c r="J32" i="5" s="1"/>
  <c r="H34" i="5"/>
  <c r="J34" i="5" s="1"/>
  <c r="J52" i="5" l="1"/>
  <c r="J17" i="5" s="1"/>
  <c r="J55" i="5" s="1"/>
  <c r="I51" i="3" l="1"/>
  <c r="H51" i="3" s="1"/>
  <c r="J51" i="3" s="1"/>
  <c r="I50" i="3"/>
  <c r="H50" i="3" s="1"/>
  <c r="J50" i="3" s="1"/>
  <c r="I49" i="3"/>
  <c r="H49" i="3" s="1"/>
  <c r="J49" i="3" s="1"/>
  <c r="I48" i="3"/>
  <c r="H48" i="3" s="1"/>
  <c r="J48" i="3" s="1"/>
  <c r="I47" i="3"/>
  <c r="H47" i="3" s="1"/>
  <c r="J47" i="3" s="1"/>
  <c r="I29" i="3"/>
  <c r="H29" i="3" s="1"/>
  <c r="I28" i="3"/>
  <c r="H28" i="3" s="1"/>
  <c r="I26" i="3"/>
  <c r="I25" i="3"/>
  <c r="H25" i="3" s="1"/>
  <c r="F13" i="3"/>
  <c r="B3" i="3"/>
  <c r="I36" i="3" l="1"/>
  <c r="H36" i="3" s="1"/>
  <c r="I39" i="3"/>
  <c r="H39" i="3" s="1"/>
  <c r="J39" i="3" s="1"/>
  <c r="I23" i="3"/>
  <c r="H23" i="3" s="1"/>
  <c r="I34" i="3"/>
  <c r="I37" i="3"/>
  <c r="H37" i="3" s="1"/>
  <c r="I38" i="3"/>
  <c r="I44" i="3"/>
  <c r="H44" i="3" s="1"/>
  <c r="J44" i="3" s="1"/>
  <c r="I22" i="3"/>
  <c r="H22" i="3" s="1"/>
  <c r="I21" i="3"/>
  <c r="H21" i="3" s="1"/>
  <c r="I43" i="3"/>
  <c r="H43" i="3" s="1"/>
  <c r="J43" i="3" s="1"/>
  <c r="I27" i="3"/>
  <c r="H27" i="3" s="1"/>
  <c r="H26" i="3"/>
  <c r="H38" i="3" l="1"/>
  <c r="H34" i="3"/>
  <c r="I40" i="3"/>
  <c r="H40" i="3" s="1"/>
  <c r="J40" i="3" s="1"/>
  <c r="J4" i="3"/>
  <c r="I33" i="3"/>
  <c r="H33" i="3" s="1"/>
  <c r="I32" i="3"/>
  <c r="H32" i="3" s="1"/>
  <c r="I35" i="3"/>
  <c r="H35" i="3" s="1"/>
  <c r="I45" i="3"/>
  <c r="H45" i="3" s="1"/>
  <c r="J45" i="3" s="1"/>
  <c r="I31" i="3"/>
  <c r="H31" i="3" s="1"/>
  <c r="I41" i="3" l="1"/>
  <c r="H41" i="3" s="1"/>
  <c r="J41" i="3" s="1"/>
  <c r="I46" i="3"/>
  <c r="H46" i="3" s="1"/>
  <c r="J46" i="3" s="1"/>
  <c r="J52" i="3" l="1"/>
  <c r="I42" i="3"/>
  <c r="H42" i="3" s="1"/>
  <c r="J17" i="3" l="1"/>
  <c r="J55" i="3" s="1"/>
</calcChain>
</file>

<file path=xl/sharedStrings.xml><?xml version="1.0" encoding="utf-8"?>
<sst xmlns="http://schemas.openxmlformats.org/spreadsheetml/2006/main" count="200" uniqueCount="84">
  <si>
    <t>ACCORD-CADRE n°XXX</t>
  </si>
  <si>
    <t>Prestation d’agence de voyage et services associés pour les déplacements de LADOM</t>
  </si>
  <si>
    <t xml:space="preserve">Document de réponse </t>
  </si>
  <si>
    <t>Merci de présenter votre réponse sous forme synthétique dans les tableaux joints (ajuster l'espace disponible si besoin) 
Vous êtes autorisé à fournir un document complémentaire permettant de mieux apprécier votre offre. Merci de bien vouloir indiquer précisement les références des chapitres concernés.</t>
  </si>
  <si>
    <t>Déploiement Outil</t>
  </si>
  <si>
    <t>Coûts année 1</t>
  </si>
  <si>
    <t>NOM du CANDIDAT</t>
  </si>
  <si>
    <t>ATTENTION : Le candidat remplit les cases grisées de l'onglet BPU. L'onglet DQE se renseigne automatiquement.</t>
  </si>
  <si>
    <t>Taux TVA</t>
  </si>
  <si>
    <t>SSO</t>
  </si>
  <si>
    <t>Paramétrage</t>
  </si>
  <si>
    <t>Formation SBT</t>
  </si>
  <si>
    <t>Formation initiale - Administrateur</t>
  </si>
  <si>
    <t>Formation continue - Administrateur</t>
  </si>
  <si>
    <t>Exploitation</t>
  </si>
  <si>
    <t>Coûts récurrents</t>
  </si>
  <si>
    <t>CANDIDAT</t>
  </si>
  <si>
    <t>Coût à la transaction</t>
  </si>
  <si>
    <t>Taux TVA en%</t>
  </si>
  <si>
    <t>OFF LINE</t>
  </si>
  <si>
    <t>ON LINE</t>
  </si>
  <si>
    <t>Aérien low cost national- Billet</t>
  </si>
  <si>
    <t>Fer national - Coupon</t>
  </si>
  <si>
    <t>Hôtels (reservation et paiement)</t>
  </si>
  <si>
    <t>Loueurs de voitures (reservation et paiement)</t>
  </si>
  <si>
    <t xml:space="preserve">Maritime </t>
  </si>
  <si>
    <t>Modification  air avant  émission</t>
  </si>
  <si>
    <t>Modification  air après émission</t>
  </si>
  <si>
    <t>Annulation air avant  émission</t>
  </si>
  <si>
    <t>Annulation air après émission</t>
  </si>
  <si>
    <t>Modification  fer avant  émission</t>
  </si>
  <si>
    <t>Modification  fer après émission</t>
  </si>
  <si>
    <t>Annulation fer avant  émission</t>
  </si>
  <si>
    <t>Annulation fer après émission</t>
  </si>
  <si>
    <t>Modification hôtel avant  émission</t>
  </si>
  <si>
    <t>Modification hôtel après émission</t>
  </si>
  <si>
    <t>Annulation hôtel avant  émission</t>
  </si>
  <si>
    <t>Annulation hôtel après émission</t>
  </si>
  <si>
    <t>Modification LCD après émission</t>
  </si>
  <si>
    <t>Annulation LCD avant  émission</t>
  </si>
  <si>
    <t>Annulation LCD après émission</t>
  </si>
  <si>
    <t xml:space="preserve">Frais sur visa </t>
  </si>
  <si>
    <t>Carte d'abonnement</t>
  </si>
  <si>
    <t>Réservation autocar avec chauffeur</t>
  </si>
  <si>
    <t>Assistance 24/24 - 7/7 - Appel</t>
  </si>
  <si>
    <t>Billet = Aller simple ou aller retour / Coupon = segment</t>
  </si>
  <si>
    <t xml:space="preserve">Le présent Détail Quantitatif Estimatif (DQE) porte sur une estimation annuelle de commandes ramenée sur 4 ans. Le présent document est destiné à l'analyse du critère prix, il ne traduit aucun engagement contractuel. 
Les montants relatifs aux frais à la transaction sont renseignés sur la base des montants renseignés au BPU. En cas de divergences, les montants figurant au BPU prévalent. </t>
  </si>
  <si>
    <t>Coûts année 1 et formation continue</t>
  </si>
  <si>
    <t xml:space="preserve">Quantité pour DQE </t>
  </si>
  <si>
    <t>Montant TTC</t>
  </si>
  <si>
    <t>Le candidat ne remplit aucune cellule.</t>
  </si>
  <si>
    <t>Total dépoiement et formations continues</t>
  </si>
  <si>
    <t>Quantité pour DQE</t>
  </si>
  <si>
    <t>sur 4 ans</t>
  </si>
  <si>
    <t xml:space="preserve">Coût à la transaction </t>
  </si>
  <si>
    <t>Taux online</t>
  </si>
  <si>
    <t>Quantité DQE</t>
  </si>
  <si>
    <t>Offline</t>
  </si>
  <si>
    <t>Online</t>
  </si>
  <si>
    <t>Montant</t>
  </si>
  <si>
    <t>Total</t>
  </si>
  <si>
    <t>Total sur 4 ans</t>
  </si>
  <si>
    <t xml:space="preserve">Formation initiale - Utilisateur  Visio </t>
  </si>
  <si>
    <t xml:space="preserve">Formation continue - Utilisateur  Visio </t>
  </si>
  <si>
    <t xml:space="preserve">Le candidat remplit les cases grisées </t>
  </si>
  <si>
    <t>Aérien supplément reservation NDC</t>
  </si>
  <si>
    <t>Aérien National - Billet **</t>
  </si>
  <si>
    <t>* dont  DROM COM
** France Métopolitaine et Corse - Billet
*** LCD: location courte durée véhicule</t>
  </si>
  <si>
    <t>Modification LCD*** avant  émission</t>
  </si>
  <si>
    <r>
      <t xml:space="preserve">NB: Les coûts listés ci-dessus intègrent les éléments de solutions techniques nécessaires à l'exécution du marché : négociation des allotements, renforcement en période de haute activité, suivi de compte, reporting, statistiques Co2, </t>
    </r>
    <r>
      <rPr>
        <b/>
        <sz val="10"/>
        <color indexed="10"/>
        <rFont val="Calibri"/>
        <family val="2"/>
      </rPr>
      <t>maintenance de la solution technique, synchronisation des profils selon les exigences du marché et l'ensemble des éléments demandés au titre du CCTP.</t>
    </r>
  </si>
  <si>
    <t>Bagage supplémentaire (non intégré au billet)</t>
  </si>
  <si>
    <t>Aérien Intercontinental - Billet *</t>
  </si>
  <si>
    <t>Aérien Continental - Billet</t>
  </si>
  <si>
    <t>Aérien low cost Continental- Billet</t>
  </si>
  <si>
    <t>Fer Continental- Coupon</t>
  </si>
  <si>
    <t>Interfaces DROM CONNECT</t>
  </si>
  <si>
    <t>Accord-cadre xxx
Bordereau des Prix Unitaires (BPU) Lot 1</t>
  </si>
  <si>
    <t>Accord-cadre
Détail quantitatif estimatif (DQE) Lot 1</t>
  </si>
  <si>
    <t>Accord-cadre xxx
Bordereau des Prix Unitaires (BPU) Lot 2</t>
  </si>
  <si>
    <t>Accord-cadre
Détail quantitatif estimatif (DQE) Lot 2</t>
  </si>
  <si>
    <t>€TTC</t>
  </si>
  <si>
    <t>par formation €TTC</t>
  </si>
  <si>
    <t>Transaction €TTC</t>
  </si>
  <si>
    <t>Interface SIFINANCE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</si>
</sst>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_€_-;\-* #,##0\ _€_-;_-* &quot;-&quot;??\ _€_-;_-@_-"/>
    <numFmt numFmtId="165" formatCode="_-* #,##0\ &quot;€&quot;_-;\-* #,##0\ &quot;€&quot;_-;_-* &quot;-&quot;??\ &quot;€&quot;_-;_-@_-"/>
  </numFmts>
  <fonts count="3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name val="Arial"/>
      <family val="2"/>
    </font>
    <font>
      <b/>
      <u/>
      <sz val="11"/>
      <name val="Arial"/>
      <family val="2"/>
    </font>
    <font>
      <b/>
      <u/>
      <sz val="26"/>
      <name val="Arial"/>
      <family val="2"/>
    </font>
    <font>
      <b/>
      <sz val="26"/>
      <name val="Arial"/>
      <family val="2"/>
    </font>
    <font>
      <b/>
      <sz val="26"/>
      <color indexed="12"/>
      <name val="Aptos Narrow"/>
      <family val="2"/>
      <scheme val="minor"/>
    </font>
    <font>
      <b/>
      <sz val="14"/>
      <name val="Aptos Narrow"/>
      <family val="2"/>
      <scheme val="minor"/>
    </font>
    <font>
      <b/>
      <u/>
      <sz val="26"/>
      <name val="Aptos Narrow"/>
      <family val="2"/>
      <scheme val="minor"/>
    </font>
    <font>
      <sz val="10"/>
      <name val="Aptos Narrow"/>
      <family val="2"/>
      <scheme val="minor"/>
    </font>
    <font>
      <b/>
      <sz val="22"/>
      <name val="Aptos Narrow"/>
      <family val="2"/>
      <scheme val="minor"/>
    </font>
    <font>
      <sz val="26"/>
      <name val="Aptos Narrow"/>
      <family val="2"/>
      <scheme val="minor"/>
    </font>
    <font>
      <sz val="26"/>
      <color indexed="10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i/>
      <sz val="10"/>
      <color rgb="FFFF0000"/>
      <name val="Aptos Narrow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i/>
      <sz val="10"/>
      <color theme="1"/>
      <name val="Aptos Narrow"/>
      <family val="2"/>
      <scheme val="minor"/>
    </font>
    <font>
      <i/>
      <sz val="12"/>
      <color theme="1"/>
      <name val="Aptos Narrow"/>
      <family val="2"/>
      <scheme val="minor"/>
    </font>
    <font>
      <sz val="9"/>
      <name val="Arial"/>
      <family val="2"/>
    </font>
    <font>
      <b/>
      <sz val="10"/>
      <color rgb="FFFF0000"/>
      <name val="Aptos Narrow"/>
      <family val="2"/>
      <scheme val="minor"/>
    </font>
    <font>
      <b/>
      <sz val="10"/>
      <color indexed="10"/>
      <name val="Calibri"/>
      <family val="2"/>
    </font>
    <font>
      <b/>
      <sz val="16"/>
      <name val="Aptos Narrow"/>
      <family val="2"/>
      <scheme val="minor"/>
    </font>
    <font>
      <b/>
      <sz val="12"/>
      <name val="Aptos Narrow"/>
      <family val="2"/>
      <scheme val="minor"/>
    </font>
    <font>
      <sz val="10"/>
      <color theme="0"/>
      <name val="Aptos Narrow"/>
      <family val="2"/>
      <scheme val="minor"/>
    </font>
    <font>
      <sz val="10"/>
      <color rgb="FF00B050"/>
      <name val="Arial"/>
      <family val="2"/>
    </font>
    <font>
      <sz val="12"/>
      <name val="Arial"/>
      <family val="2"/>
    </font>
    <font>
      <i/>
      <sz val="12"/>
      <name val="Aptos Narrow"/>
      <family val="2"/>
      <scheme val="minor"/>
    </font>
    <font>
      <b/>
      <sz val="8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theme="6" tint="0.59999389629810485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8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1" fillId="0" borderId="0" xfId="0" applyFont="1" applyAlignment="1">
      <alignment horizontal="center"/>
    </xf>
    <xf numFmtId="0" fontId="11" fillId="0" borderId="0" xfId="0" applyFont="1"/>
    <xf numFmtId="0" fontId="13" fillId="0" borderId="0" xfId="0" applyFont="1" applyAlignment="1">
      <alignment vertical="center" wrapText="1"/>
    </xf>
    <xf numFmtId="0" fontId="14" fillId="3" borderId="1" xfId="0" applyFont="1" applyFill="1" applyBorder="1" applyAlignment="1">
      <alignment horizontal="left" vertical="center"/>
    </xf>
    <xf numFmtId="0" fontId="14" fillId="3" borderId="4" xfId="0" applyFont="1" applyFill="1" applyBorder="1" applyAlignment="1">
      <alignment horizontal="left" vertical="center"/>
    </xf>
    <xf numFmtId="0" fontId="16" fillId="6" borderId="9" xfId="0" applyFont="1" applyFill="1" applyBorder="1"/>
    <xf numFmtId="0" fontId="16" fillId="6" borderId="10" xfId="0" applyFont="1" applyFill="1" applyBorder="1" applyAlignment="1">
      <alignment horizontal="center"/>
    </xf>
    <xf numFmtId="0" fontId="13" fillId="5" borderId="5" xfId="0" applyFont="1" applyFill="1" applyBorder="1" applyAlignment="1">
      <alignment horizontal="center" vertical="center" wrapText="1"/>
    </xf>
    <xf numFmtId="0" fontId="17" fillId="0" borderId="11" xfId="0" applyFont="1" applyBorder="1" applyAlignment="1">
      <alignment vertical="center"/>
    </xf>
    <xf numFmtId="44" fontId="0" fillId="4" borderId="12" xfId="0" applyNumberFormat="1" applyFill="1" applyBorder="1" applyAlignment="1">
      <alignment horizontal="center" wrapText="1"/>
    </xf>
    <xf numFmtId="9" fontId="17" fillId="4" borderId="12" xfId="2" applyFont="1" applyFill="1" applyBorder="1" applyAlignment="1" applyProtection="1">
      <alignment horizontal="center" wrapText="1"/>
    </xf>
    <xf numFmtId="44" fontId="0" fillId="4" borderId="13" xfId="0" applyNumberFormat="1" applyFill="1" applyBorder="1" applyAlignment="1">
      <alignment horizontal="center" wrapText="1"/>
    </xf>
    <xf numFmtId="9" fontId="17" fillId="4" borderId="13" xfId="2" applyFont="1" applyFill="1" applyBorder="1" applyAlignment="1" applyProtection="1">
      <alignment horizontal="center" wrapText="1"/>
    </xf>
    <xf numFmtId="0" fontId="17" fillId="0" borderId="14" xfId="0" applyFont="1" applyBorder="1" applyAlignment="1">
      <alignment vertical="center"/>
    </xf>
    <xf numFmtId="44" fontId="0" fillId="4" borderId="15" xfId="0" applyNumberFormat="1" applyFill="1" applyBorder="1" applyAlignment="1">
      <alignment horizontal="center" wrapText="1"/>
    </xf>
    <xf numFmtId="9" fontId="17" fillId="4" borderId="15" xfId="2" applyFont="1" applyFill="1" applyBorder="1" applyAlignment="1" applyProtection="1">
      <alignment horizontal="center" wrapText="1"/>
    </xf>
    <xf numFmtId="0" fontId="0" fillId="0" borderId="4" xfId="0" applyBorder="1"/>
    <xf numFmtId="0" fontId="16" fillId="6" borderId="9" xfId="0" applyFont="1" applyFill="1" applyBorder="1" applyAlignment="1">
      <alignment vertical="center"/>
    </xf>
    <xf numFmtId="0" fontId="17" fillId="0" borderId="11" xfId="0" applyFont="1" applyBorder="1"/>
    <xf numFmtId="0" fontId="17" fillId="0" borderId="14" xfId="0" applyFont="1" applyBorder="1"/>
    <xf numFmtId="0" fontId="13" fillId="5" borderId="8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vertical="center"/>
    </xf>
    <xf numFmtId="0" fontId="0" fillId="7" borderId="5" xfId="0" applyFill="1" applyBorder="1" applyAlignment="1">
      <alignment horizontal="center"/>
    </xf>
    <xf numFmtId="0" fontId="0" fillId="0" borderId="0" xfId="0" applyAlignment="1">
      <alignment horizontal="center"/>
    </xf>
    <xf numFmtId="0" fontId="19" fillId="0" borderId="0" xfId="0" applyFont="1" applyAlignment="1">
      <alignment vertical="center"/>
    </xf>
    <xf numFmtId="0" fontId="16" fillId="6" borderId="17" xfId="0" applyFont="1" applyFill="1" applyBorder="1" applyAlignment="1">
      <alignment horizontal="center" vertical="center" wrapText="1"/>
    </xf>
    <xf numFmtId="44" fontId="20" fillId="4" borderId="17" xfId="0" applyNumberFormat="1" applyFont="1" applyFill="1" applyBorder="1" applyAlignment="1">
      <alignment horizontal="center"/>
    </xf>
    <xf numFmtId="9" fontId="20" fillId="4" borderId="12" xfId="2" applyFont="1" applyFill="1" applyBorder="1" applyAlignment="1" applyProtection="1">
      <alignment horizontal="center"/>
    </xf>
    <xf numFmtId="44" fontId="20" fillId="8" borderId="17" xfId="0" applyNumberFormat="1" applyFont="1" applyFill="1" applyBorder="1" applyAlignment="1">
      <alignment horizontal="center"/>
    </xf>
    <xf numFmtId="0" fontId="17" fillId="0" borderId="17" xfId="0" applyFont="1" applyBorder="1"/>
    <xf numFmtId="0" fontId="17" fillId="0" borderId="4" xfId="0" applyFont="1" applyBorder="1"/>
    <xf numFmtId="0" fontId="17" fillId="0" borderId="0" xfId="0" applyFont="1"/>
    <xf numFmtId="0" fontId="17" fillId="0" borderId="5" xfId="0" applyFont="1" applyBorder="1"/>
    <xf numFmtId="1" fontId="20" fillId="5" borderId="0" xfId="0" applyNumberFormat="1" applyFont="1" applyFill="1" applyAlignment="1">
      <alignment horizontal="center"/>
    </xf>
    <xf numFmtId="0" fontId="0" fillId="0" borderId="5" xfId="0" applyBorder="1"/>
    <xf numFmtId="0" fontId="16" fillId="5" borderId="4" xfId="0" applyFont="1" applyFill="1" applyBorder="1"/>
    <xf numFmtId="0" fontId="23" fillId="0" borderId="0" xfId="0" applyFont="1" applyAlignment="1">
      <alignment vertical="center" wrapText="1"/>
    </xf>
    <xf numFmtId="43" fontId="24" fillId="3" borderId="18" xfId="1" applyFont="1" applyFill="1" applyBorder="1" applyAlignment="1">
      <alignment vertical="center"/>
    </xf>
    <xf numFmtId="0" fontId="0" fillId="3" borderId="19" xfId="0" applyFill="1" applyBorder="1"/>
    <xf numFmtId="0" fontId="13" fillId="3" borderId="19" xfId="0" applyFont="1" applyFill="1" applyBorder="1" applyAlignment="1">
      <alignment vertical="center" wrapText="1"/>
    </xf>
    <xf numFmtId="43" fontId="14" fillId="3" borderId="20" xfId="1" applyFont="1" applyFill="1" applyBorder="1" applyAlignment="1">
      <alignment vertical="center"/>
    </xf>
    <xf numFmtId="44" fontId="14" fillId="3" borderId="20" xfId="1" applyNumberFormat="1" applyFont="1" applyFill="1" applyBorder="1" applyAlignment="1">
      <alignment vertical="center"/>
    </xf>
    <xf numFmtId="37" fontId="0" fillId="5" borderId="12" xfId="0" applyNumberFormat="1" applyFill="1" applyBorder="1" applyAlignment="1" applyProtection="1">
      <alignment horizontal="center" wrapText="1"/>
      <protection locked="0"/>
    </xf>
    <xf numFmtId="0" fontId="26" fillId="0" borderId="0" xfId="0" applyFont="1"/>
    <xf numFmtId="0" fontId="0" fillId="0" borderId="7" xfId="0" applyBorder="1"/>
    <xf numFmtId="164" fontId="27" fillId="0" borderId="0" xfId="1" applyNumberFormat="1" applyFont="1"/>
    <xf numFmtId="0" fontId="0" fillId="3" borderId="19" xfId="0" applyFill="1" applyBorder="1" applyAlignment="1">
      <alignment vertical="center"/>
    </xf>
    <xf numFmtId="0" fontId="28" fillId="0" borderId="4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0" fontId="17" fillId="0" borderId="12" xfId="0" applyFont="1" applyBorder="1"/>
    <xf numFmtId="1" fontId="20" fillId="5" borderId="17" xfId="0" applyNumberFormat="1" applyFont="1" applyFill="1" applyBorder="1" applyAlignment="1">
      <alignment horizontal="center"/>
    </xf>
    <xf numFmtId="9" fontId="20" fillId="5" borderId="17" xfId="2" applyFont="1" applyFill="1" applyBorder="1" applyAlignment="1">
      <alignment horizontal="center"/>
    </xf>
    <xf numFmtId="9" fontId="0" fillId="0" borderId="11" xfId="0" applyNumberFormat="1" applyBorder="1"/>
    <xf numFmtId="0" fontId="0" fillId="0" borderId="17" xfId="0" applyBorder="1"/>
    <xf numFmtId="44" fontId="0" fillId="0" borderId="12" xfId="0" applyNumberFormat="1" applyBorder="1"/>
    <xf numFmtId="0" fontId="0" fillId="0" borderId="11" xfId="0" applyBorder="1"/>
    <xf numFmtId="1" fontId="20" fillId="8" borderId="17" xfId="0" applyNumberFormat="1" applyFont="1" applyFill="1" applyBorder="1" applyAlignment="1">
      <alignment horizontal="center"/>
    </xf>
    <xf numFmtId="0" fontId="0" fillId="0" borderId="6" xfId="0" applyBorder="1"/>
    <xf numFmtId="0" fontId="17" fillId="0" borderId="21" xfId="0" applyFont="1" applyBorder="1"/>
    <xf numFmtId="44" fontId="0" fillId="0" borderId="15" xfId="0" applyNumberFormat="1" applyBorder="1"/>
    <xf numFmtId="165" fontId="0" fillId="0" borderId="0" xfId="0" applyNumberFormat="1"/>
    <xf numFmtId="0" fontId="26" fillId="0" borderId="0" xfId="0" applyFont="1" applyAlignment="1">
      <alignment vertical="center" wrapText="1"/>
    </xf>
    <xf numFmtId="0" fontId="17" fillId="5" borderId="4" xfId="0" applyFont="1" applyFill="1" applyBorder="1" applyAlignment="1">
      <alignment wrapText="1"/>
    </xf>
    <xf numFmtId="9" fontId="0" fillId="5" borderId="12" xfId="2" applyFont="1" applyFill="1" applyBorder="1" applyAlignment="1" applyProtection="1">
      <alignment horizontal="center" wrapText="1"/>
      <protection locked="0"/>
    </xf>
    <xf numFmtId="9" fontId="0" fillId="0" borderId="0" xfId="2" applyFont="1"/>
    <xf numFmtId="9" fontId="16" fillId="6" borderId="10" xfId="2" applyFont="1" applyFill="1" applyBorder="1" applyAlignment="1">
      <alignment horizontal="center" vertical="center"/>
    </xf>
    <xf numFmtId="0" fontId="0" fillId="10" borderId="17" xfId="0" applyFill="1" applyBorder="1"/>
    <xf numFmtId="0" fontId="17" fillId="10" borderId="17" xfId="0" applyFont="1" applyFill="1" applyBorder="1"/>
    <xf numFmtId="0" fontId="29" fillId="6" borderId="10" xfId="0" applyFont="1" applyFill="1" applyBorder="1" applyAlignment="1">
      <alignment horizontal="center" vertical="center" wrapText="1"/>
    </xf>
    <xf numFmtId="43" fontId="24" fillId="3" borderId="1" xfId="1" applyFont="1" applyFill="1" applyBorder="1" applyAlignment="1">
      <alignment vertical="center"/>
    </xf>
    <xf numFmtId="0" fontId="0" fillId="3" borderId="2" xfId="0" applyFill="1" applyBorder="1"/>
    <xf numFmtId="0" fontId="13" fillId="3" borderId="2" xfId="0" applyFont="1" applyFill="1" applyBorder="1" applyAlignment="1">
      <alignment vertical="center" wrapText="1"/>
    </xf>
    <xf numFmtId="44" fontId="14" fillId="3" borderId="3" xfId="1" applyNumberFormat="1" applyFont="1" applyFill="1" applyBorder="1" applyAlignment="1">
      <alignment vertical="center"/>
    </xf>
    <xf numFmtId="164" fontId="17" fillId="0" borderId="22" xfId="1" applyNumberFormat="1" applyFont="1" applyBorder="1" applyAlignment="1">
      <alignment horizontal="center"/>
    </xf>
    <xf numFmtId="0" fontId="0" fillId="0" borderId="23" xfId="0" applyBorder="1"/>
    <xf numFmtId="0" fontId="13" fillId="0" borderId="23" xfId="0" applyFont="1" applyBorder="1" applyAlignment="1">
      <alignment vertical="center" wrapText="1"/>
    </xf>
    <xf numFmtId="44" fontId="25" fillId="0" borderId="24" xfId="1" applyNumberFormat="1" applyFont="1" applyFill="1" applyBorder="1" applyAlignment="1">
      <alignment horizontal="center" vertical="center" wrapText="1"/>
    </xf>
    <xf numFmtId="164" fontId="9" fillId="0" borderId="25" xfId="1" applyNumberFormat="1" applyFont="1" applyFill="1" applyBorder="1" applyAlignment="1">
      <alignment horizontal="center" vertical="center" wrapText="1"/>
    </xf>
    <xf numFmtId="44" fontId="9" fillId="0" borderId="26" xfId="1" applyNumberFormat="1" applyFont="1" applyFill="1" applyBorder="1" applyAlignment="1">
      <alignment horizontal="center" vertical="center" wrapText="1"/>
    </xf>
    <xf numFmtId="164" fontId="17" fillId="0" borderId="25" xfId="1" applyNumberFormat="1" applyFont="1" applyBorder="1" applyAlignment="1">
      <alignment horizontal="center"/>
    </xf>
    <xf numFmtId="164" fontId="17" fillId="0" borderId="27" xfId="1" applyNumberFormat="1" applyFont="1" applyBorder="1" applyAlignment="1">
      <alignment horizontal="center"/>
    </xf>
    <xf numFmtId="0" fontId="0" fillId="0" borderId="28" xfId="0" applyBorder="1"/>
    <xf numFmtId="44" fontId="9" fillId="0" borderId="29" xfId="1" applyNumberFormat="1" applyFont="1" applyFill="1" applyBorder="1" applyAlignment="1">
      <alignment horizontal="center" vertical="center" wrapText="1"/>
    </xf>
    <xf numFmtId="0" fontId="17" fillId="5" borderId="17" xfId="0" applyFont="1" applyFill="1" applyBorder="1"/>
    <xf numFmtId="0" fontId="0" fillId="5" borderId="17" xfId="0" applyFill="1" applyBorder="1"/>
    <xf numFmtId="0" fontId="7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/>
    </xf>
    <xf numFmtId="0" fontId="10" fillId="0" borderId="0" xfId="0" applyFont="1" applyAlignment="1">
      <alignment horizontal="center" wrapText="1"/>
    </xf>
    <xf numFmtId="0" fontId="16" fillId="6" borderId="9" xfId="0" applyFont="1" applyFill="1" applyBorder="1" applyAlignment="1">
      <alignment horizontal="left" vertical="center" wrapText="1"/>
    </xf>
    <xf numFmtId="0" fontId="16" fillId="6" borderId="11" xfId="0" applyFont="1" applyFill="1" applyBorder="1" applyAlignment="1">
      <alignment horizontal="left" vertical="center" wrapText="1"/>
    </xf>
    <xf numFmtId="0" fontId="16" fillId="6" borderId="16" xfId="0" applyFont="1" applyFill="1" applyBorder="1" applyAlignment="1">
      <alignment horizontal="center"/>
    </xf>
    <xf numFmtId="0" fontId="16" fillId="6" borderId="10" xfId="0" applyFont="1" applyFill="1" applyBorder="1" applyAlignment="1">
      <alignment horizontal="center" vertical="center" wrapText="1"/>
    </xf>
    <xf numFmtId="0" fontId="16" fillId="6" borderId="12" xfId="0" applyFont="1" applyFill="1" applyBorder="1" applyAlignment="1">
      <alignment horizontal="center" vertical="center" wrapText="1"/>
    </xf>
    <xf numFmtId="37" fontId="21" fillId="0" borderId="6" xfId="0" applyNumberFormat="1" applyFont="1" applyBorder="1" applyAlignment="1" applyProtection="1">
      <alignment horizontal="left" vertical="center" wrapText="1"/>
      <protection locked="0"/>
    </xf>
    <xf numFmtId="37" fontId="21" fillId="0" borderId="7" xfId="0" applyNumberFormat="1" applyFont="1" applyBorder="1" applyAlignment="1" applyProtection="1">
      <alignment horizontal="left" vertical="center" wrapText="1"/>
      <protection locked="0"/>
    </xf>
    <xf numFmtId="37" fontId="21" fillId="0" borderId="8" xfId="0" applyNumberFormat="1" applyFont="1" applyBorder="1" applyAlignment="1" applyProtection="1">
      <alignment horizontal="left" vertical="center" wrapText="1"/>
      <protection locked="0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14" fillId="4" borderId="0" xfId="0" applyFont="1" applyFill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0" fontId="15" fillId="5" borderId="6" xfId="0" applyFont="1" applyFill="1" applyBorder="1" applyAlignment="1">
      <alignment horizontal="left" vertical="center"/>
    </xf>
    <xf numFmtId="0" fontId="15" fillId="5" borderId="7" xfId="0" applyFont="1" applyFill="1" applyBorder="1" applyAlignment="1">
      <alignment horizontal="left" vertical="center"/>
    </xf>
    <xf numFmtId="0" fontId="15" fillId="5" borderId="8" xfId="0" applyFont="1" applyFill="1" applyBorder="1" applyAlignment="1">
      <alignment horizontal="left" vertical="center"/>
    </xf>
    <xf numFmtId="0" fontId="18" fillId="3" borderId="6" xfId="0" applyFont="1" applyFill="1" applyBorder="1" applyAlignment="1">
      <alignment horizontal="left" vertical="center"/>
    </xf>
    <xf numFmtId="0" fontId="18" fillId="3" borderId="7" xfId="0" applyFont="1" applyFill="1" applyBorder="1" applyAlignment="1">
      <alignment horizontal="left" vertical="center"/>
    </xf>
    <xf numFmtId="0" fontId="18" fillId="3" borderId="8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4" fillId="9" borderId="0" xfId="0" applyFont="1" applyFill="1" applyAlignment="1">
      <alignment horizontal="center" vertical="center"/>
    </xf>
    <xf numFmtId="0" fontId="14" fillId="9" borderId="5" xfId="0" applyFont="1" applyFill="1" applyBorder="1" applyAlignment="1">
      <alignment horizontal="center" vertical="center"/>
    </xf>
    <xf numFmtId="0" fontId="16" fillId="6" borderId="9" xfId="0" applyFont="1" applyFill="1" applyBorder="1" applyAlignment="1">
      <alignment horizontal="center" vertical="center" wrapText="1"/>
    </xf>
    <xf numFmtId="0" fontId="16" fillId="6" borderId="11" xfId="0" applyFont="1" applyFill="1" applyBorder="1" applyAlignment="1">
      <alignment horizontal="center" vertical="center" wrapText="1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233362</xdr:colOff>
      <xdr:row>5</xdr:row>
      <xdr:rowOff>128587</xdr:rowOff>
    </xdr:from>
    <xdr:to>
      <xdr:col>5</xdr:col>
      <xdr:colOff>333375</xdr:colOff>
      <xdr:row>8</xdr:row>
      <xdr:rowOff>352551</xdr:rowOff>
    </xdr:to>
    <xdr:pic>
      <xdr:nvPicPr>
        <xdr:cNvPr id="2" name="Image 1" descr="Une image contenant texte, Police, logo, capture d’écran&#10;&#10;Description générée automatiquement">
          <a:extLst>
            <a:ext uri="{FF2B5EF4-FFF2-40B4-BE49-F238E27FC236}">
              <a16:creationId xmlns:a16="http://schemas.microsoft.com/office/drawing/2014/main" id="{C8CDBB77-B7FE-439E-AB80-A662B9B4E2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2137" y="1033462"/>
          <a:ext cx="2543176" cy="145268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tlans-my.sharepoint.com/personal/etienne_penaud_atlans_fr/Documents/Atlans%20Associ&#233;s/01%20Conseil/130%20LADOM/20250403%20LADOM%20Agence%20de%20voyages%20BPU%20ET%20DQE%20CYU.xls" TargetMode="External"/><Relationship Id="rId1" Type="http://schemas.openxmlformats.org/officeDocument/2006/relationships/externalLinkPath" Target="20250403%20LADOM%20Agence%20de%20voyages%20BPU%20ET%20DQE%20CY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age de garde"/>
      <sheetName val="BPU"/>
      <sheetName val="DQE"/>
    </sheetNames>
    <sheetDataSet>
      <sheetData sheetId="0" refreshError="1"/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467AD3-09D6-41EC-B76A-6284A2DDEB4A}">
  <dimension ref="A1:H24"/>
  <sheetViews>
    <sheetView topLeftCell="A12" workbookViewId="0">
      <selection activeCell="A20" sqref="A20:H21"/>
    </sheetView>
  </sheetViews>
  <sheetFormatPr baseColWidth="10" defaultColWidth="11.3984375" defaultRowHeight="14.25" x14ac:dyDescent="0.45"/>
  <cols>
    <col min="1" max="16384" width="11.3984375" style="2"/>
  </cols>
  <sheetData>
    <row r="1" spans="1:8" x14ac:dyDescent="0.4">
      <c r="A1" s="1"/>
    </row>
    <row r="2" spans="1:8" x14ac:dyDescent="0.4">
      <c r="A2" s="3"/>
    </row>
    <row r="3" spans="1:8" x14ac:dyDescent="0.4">
      <c r="A3" s="3"/>
    </row>
    <row r="4" spans="1:8" x14ac:dyDescent="0.4">
      <c r="A4" s="3"/>
    </row>
    <row r="5" spans="1:8" x14ac:dyDescent="0.4">
      <c r="A5" s="3"/>
    </row>
    <row r="6" spans="1:8" ht="32.25" x14ac:dyDescent="0.85">
      <c r="A6" s="4"/>
    </row>
    <row r="7" spans="1:8" ht="32.25" x14ac:dyDescent="0.85">
      <c r="A7" s="5"/>
      <c r="B7" s="5"/>
      <c r="C7" s="5"/>
      <c r="D7" s="5"/>
      <c r="E7" s="5"/>
      <c r="F7" s="5"/>
      <c r="G7" s="5"/>
      <c r="H7" s="5"/>
    </row>
    <row r="8" spans="1:8" ht="32.25" x14ac:dyDescent="0.85">
      <c r="A8" s="6"/>
    </row>
    <row r="9" spans="1:8" ht="32.25" x14ac:dyDescent="0.85">
      <c r="A9" s="5"/>
      <c r="B9" s="5"/>
      <c r="C9" s="5"/>
      <c r="D9" s="5"/>
      <c r="E9" s="5"/>
      <c r="F9" s="5"/>
      <c r="G9" s="5"/>
      <c r="H9" s="5"/>
    </row>
    <row r="10" spans="1:8" ht="32.25" x14ac:dyDescent="0.85">
      <c r="A10" s="6"/>
    </row>
    <row r="11" spans="1:8" ht="34.15" x14ac:dyDescent="1.05">
      <c r="A11" s="7"/>
      <c r="B11" s="96" t="s">
        <v>0</v>
      </c>
      <c r="C11" s="96"/>
      <c r="D11" s="96"/>
      <c r="E11" s="96"/>
      <c r="F11" s="96"/>
      <c r="G11" s="96"/>
      <c r="H11" s="7"/>
    </row>
    <row r="12" spans="1:8" ht="34.15" x14ac:dyDescent="1.05">
      <c r="A12" s="8"/>
      <c r="B12" s="96"/>
      <c r="C12" s="96"/>
      <c r="D12" s="96"/>
      <c r="E12" s="96"/>
      <c r="F12" s="96"/>
      <c r="G12" s="96"/>
      <c r="H12" s="9"/>
    </row>
    <row r="13" spans="1:8" ht="34.15" x14ac:dyDescent="1.05">
      <c r="A13" s="10"/>
      <c r="B13" s="96"/>
      <c r="C13" s="96"/>
      <c r="D13" s="96"/>
      <c r="E13" s="96"/>
      <c r="F13" s="96"/>
      <c r="G13" s="96"/>
      <c r="H13" s="9"/>
    </row>
    <row r="14" spans="1:8" ht="14.25" customHeight="1" x14ac:dyDescent="0.45">
      <c r="A14" s="100" t="s">
        <v>1</v>
      </c>
      <c r="B14" s="100"/>
      <c r="C14" s="100"/>
      <c r="D14" s="100"/>
      <c r="E14" s="100"/>
      <c r="F14" s="100"/>
      <c r="G14" s="100"/>
      <c r="H14" s="100"/>
    </row>
    <row r="15" spans="1:8" ht="14.25" customHeight="1" x14ac:dyDescent="0.45">
      <c r="A15" s="100"/>
      <c r="B15" s="100"/>
      <c r="C15" s="100"/>
      <c r="D15" s="100"/>
      <c r="E15" s="100"/>
      <c r="F15" s="100"/>
      <c r="G15" s="100"/>
      <c r="H15" s="100"/>
    </row>
    <row r="16" spans="1:8" ht="34.15" customHeight="1" x14ac:dyDescent="0.45">
      <c r="A16" s="100"/>
      <c r="B16" s="100"/>
      <c r="C16" s="100"/>
      <c r="D16" s="100"/>
      <c r="E16" s="100"/>
      <c r="F16" s="100"/>
      <c r="G16" s="100"/>
      <c r="H16" s="100"/>
    </row>
    <row r="17" spans="1:8" ht="34.15" x14ac:dyDescent="1.05">
      <c r="A17" s="11"/>
      <c r="B17" s="9"/>
      <c r="C17" s="9"/>
      <c r="D17" s="9"/>
      <c r="E17" s="9"/>
      <c r="F17" s="9"/>
      <c r="G17" s="9"/>
      <c r="H17" s="9"/>
    </row>
    <row r="18" spans="1:8" ht="34.15" x14ac:dyDescent="0.45">
      <c r="A18" s="97" t="s">
        <v>2</v>
      </c>
      <c r="B18" s="97"/>
      <c r="C18" s="97"/>
      <c r="D18" s="97"/>
      <c r="E18" s="97"/>
      <c r="F18" s="97"/>
      <c r="G18" s="97"/>
      <c r="H18" s="97"/>
    </row>
    <row r="19" spans="1:8" ht="34.15" x14ac:dyDescent="1.05">
      <c r="A19" s="12"/>
      <c r="B19" s="9"/>
      <c r="C19" s="9"/>
      <c r="D19" s="9"/>
      <c r="E19" s="9"/>
      <c r="F19" s="9"/>
      <c r="G19" s="9"/>
      <c r="H19" s="9"/>
    </row>
    <row r="20" spans="1:8" x14ac:dyDescent="0.45">
      <c r="A20" s="98" t="s">
        <v>3</v>
      </c>
      <c r="B20" s="98"/>
      <c r="C20" s="98"/>
      <c r="D20" s="98"/>
      <c r="E20" s="98"/>
      <c r="F20" s="98"/>
      <c r="G20" s="98"/>
      <c r="H20" s="98"/>
    </row>
    <row r="21" spans="1:8" ht="25.15" customHeight="1" x14ac:dyDescent="0.45">
      <c r="A21" s="98"/>
      <c r="B21" s="98"/>
      <c r="C21" s="98"/>
      <c r="D21" s="98"/>
      <c r="E21" s="98"/>
      <c r="F21" s="98"/>
      <c r="G21" s="98"/>
      <c r="H21" s="98"/>
    </row>
    <row r="22" spans="1:8" ht="34.15" x14ac:dyDescent="1.05">
      <c r="A22" s="12"/>
      <c r="B22" s="9"/>
      <c r="C22" s="9"/>
      <c r="D22" s="9"/>
      <c r="E22" s="9"/>
      <c r="F22" s="9"/>
      <c r="G22" s="9"/>
      <c r="H22" s="9"/>
    </row>
    <row r="23" spans="1:8" ht="34.15" x14ac:dyDescent="1.05">
      <c r="A23" s="99"/>
      <c r="B23" s="99"/>
      <c r="C23" s="99"/>
      <c r="D23" s="99"/>
      <c r="E23" s="99"/>
      <c r="F23" s="99"/>
      <c r="G23" s="99"/>
      <c r="H23" s="99"/>
    </row>
    <row r="24" spans="1:8" x14ac:dyDescent="0.45">
      <c r="A24" s="9"/>
      <c r="B24" s="9"/>
      <c r="C24" s="9"/>
      <c r="D24" s="9"/>
      <c r="E24" s="9"/>
      <c r="F24" s="9"/>
      <c r="G24" s="9"/>
      <c r="H24" s="9"/>
    </row>
  </sheetData>
  <mergeCells count="5">
    <mergeCell ref="B11:G13"/>
    <mergeCell ref="A18:H18"/>
    <mergeCell ref="A20:H21"/>
    <mergeCell ref="A23:H23"/>
    <mergeCell ref="A14:H1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D1C27-CC77-4096-9B36-7104D7A0F9F6}">
  <dimension ref="A1:L56"/>
  <sheetViews>
    <sheetView workbookViewId="0">
      <selection activeCell="B12" sqref="B12"/>
    </sheetView>
  </sheetViews>
  <sheetFormatPr baseColWidth="10" defaultRowHeight="14.25" x14ac:dyDescent="0.45"/>
  <cols>
    <col min="1" max="1" width="60.86328125" customWidth="1"/>
    <col min="4" max="4" width="12.3984375" customWidth="1"/>
    <col min="257" max="257" width="60.86328125" customWidth="1"/>
    <col min="260" max="260" width="12.3984375" customWidth="1"/>
    <col min="513" max="513" width="60.86328125" customWidth="1"/>
    <col min="516" max="516" width="12.3984375" customWidth="1"/>
    <col min="769" max="769" width="60.86328125" customWidth="1"/>
    <col min="772" max="772" width="12.3984375" customWidth="1"/>
    <col min="1025" max="1025" width="60.86328125" customWidth="1"/>
    <col min="1028" max="1028" width="12.3984375" customWidth="1"/>
    <col min="1281" max="1281" width="60.86328125" customWidth="1"/>
    <col min="1284" max="1284" width="12.3984375" customWidth="1"/>
    <col min="1537" max="1537" width="60.86328125" customWidth="1"/>
    <col min="1540" max="1540" width="12.3984375" customWidth="1"/>
    <col min="1793" max="1793" width="60.86328125" customWidth="1"/>
    <col min="1796" max="1796" width="12.3984375" customWidth="1"/>
    <col min="2049" max="2049" width="60.86328125" customWidth="1"/>
    <col min="2052" max="2052" width="12.3984375" customWidth="1"/>
    <col min="2305" max="2305" width="60.86328125" customWidth="1"/>
    <col min="2308" max="2308" width="12.3984375" customWidth="1"/>
    <col min="2561" max="2561" width="60.86328125" customWidth="1"/>
    <col min="2564" max="2564" width="12.3984375" customWidth="1"/>
    <col min="2817" max="2817" width="60.86328125" customWidth="1"/>
    <col min="2820" max="2820" width="12.3984375" customWidth="1"/>
    <col min="3073" max="3073" width="60.86328125" customWidth="1"/>
    <col min="3076" max="3076" width="12.3984375" customWidth="1"/>
    <col min="3329" max="3329" width="60.86328125" customWidth="1"/>
    <col min="3332" max="3332" width="12.3984375" customWidth="1"/>
    <col min="3585" max="3585" width="60.86328125" customWidth="1"/>
    <col min="3588" max="3588" width="12.3984375" customWidth="1"/>
    <col min="3841" max="3841" width="60.86328125" customWidth="1"/>
    <col min="3844" max="3844" width="12.3984375" customWidth="1"/>
    <col min="4097" max="4097" width="60.86328125" customWidth="1"/>
    <col min="4100" max="4100" width="12.3984375" customWidth="1"/>
    <col min="4353" max="4353" width="60.86328125" customWidth="1"/>
    <col min="4356" max="4356" width="12.3984375" customWidth="1"/>
    <col min="4609" max="4609" width="60.86328125" customWidth="1"/>
    <col min="4612" max="4612" width="12.3984375" customWidth="1"/>
    <col min="4865" max="4865" width="60.86328125" customWidth="1"/>
    <col min="4868" max="4868" width="12.3984375" customWidth="1"/>
    <col min="5121" max="5121" width="60.86328125" customWidth="1"/>
    <col min="5124" max="5124" width="12.3984375" customWidth="1"/>
    <col min="5377" max="5377" width="60.86328125" customWidth="1"/>
    <col min="5380" max="5380" width="12.3984375" customWidth="1"/>
    <col min="5633" max="5633" width="60.86328125" customWidth="1"/>
    <col min="5636" max="5636" width="12.3984375" customWidth="1"/>
    <col min="5889" max="5889" width="60.86328125" customWidth="1"/>
    <col min="5892" max="5892" width="12.3984375" customWidth="1"/>
    <col min="6145" max="6145" width="60.86328125" customWidth="1"/>
    <col min="6148" max="6148" width="12.3984375" customWidth="1"/>
    <col min="6401" max="6401" width="60.86328125" customWidth="1"/>
    <col min="6404" max="6404" width="12.3984375" customWidth="1"/>
    <col min="6657" max="6657" width="60.86328125" customWidth="1"/>
    <col min="6660" max="6660" width="12.3984375" customWidth="1"/>
    <col min="6913" max="6913" width="60.86328125" customWidth="1"/>
    <col min="6916" max="6916" width="12.3984375" customWidth="1"/>
    <col min="7169" max="7169" width="60.86328125" customWidth="1"/>
    <col min="7172" max="7172" width="12.3984375" customWidth="1"/>
    <col min="7425" max="7425" width="60.86328125" customWidth="1"/>
    <col min="7428" max="7428" width="12.3984375" customWidth="1"/>
    <col min="7681" max="7681" width="60.86328125" customWidth="1"/>
    <col min="7684" max="7684" width="12.3984375" customWidth="1"/>
    <col min="7937" max="7937" width="60.86328125" customWidth="1"/>
    <col min="7940" max="7940" width="12.3984375" customWidth="1"/>
    <col min="8193" max="8193" width="60.86328125" customWidth="1"/>
    <col min="8196" max="8196" width="12.3984375" customWidth="1"/>
    <col min="8449" max="8449" width="60.86328125" customWidth="1"/>
    <col min="8452" max="8452" width="12.3984375" customWidth="1"/>
    <col min="8705" max="8705" width="60.86328125" customWidth="1"/>
    <col min="8708" max="8708" width="12.3984375" customWidth="1"/>
    <col min="8961" max="8961" width="60.86328125" customWidth="1"/>
    <col min="8964" max="8964" width="12.3984375" customWidth="1"/>
    <col min="9217" max="9217" width="60.86328125" customWidth="1"/>
    <col min="9220" max="9220" width="12.3984375" customWidth="1"/>
    <col min="9473" max="9473" width="60.86328125" customWidth="1"/>
    <col min="9476" max="9476" width="12.3984375" customWidth="1"/>
    <col min="9729" max="9729" width="60.86328125" customWidth="1"/>
    <col min="9732" max="9732" width="12.3984375" customWidth="1"/>
    <col min="9985" max="9985" width="60.86328125" customWidth="1"/>
    <col min="9988" max="9988" width="12.3984375" customWidth="1"/>
    <col min="10241" max="10241" width="60.86328125" customWidth="1"/>
    <col min="10244" max="10244" width="12.3984375" customWidth="1"/>
    <col min="10497" max="10497" width="60.86328125" customWidth="1"/>
    <col min="10500" max="10500" width="12.3984375" customWidth="1"/>
    <col min="10753" max="10753" width="60.86328125" customWidth="1"/>
    <col min="10756" max="10756" width="12.3984375" customWidth="1"/>
    <col min="11009" max="11009" width="60.86328125" customWidth="1"/>
    <col min="11012" max="11012" width="12.3984375" customWidth="1"/>
    <col min="11265" max="11265" width="60.86328125" customWidth="1"/>
    <col min="11268" max="11268" width="12.3984375" customWidth="1"/>
    <col min="11521" max="11521" width="60.86328125" customWidth="1"/>
    <col min="11524" max="11524" width="12.3984375" customWidth="1"/>
    <col min="11777" max="11777" width="60.86328125" customWidth="1"/>
    <col min="11780" max="11780" width="12.3984375" customWidth="1"/>
    <col min="12033" max="12033" width="60.86328125" customWidth="1"/>
    <col min="12036" max="12036" width="12.3984375" customWidth="1"/>
    <col min="12289" max="12289" width="60.86328125" customWidth="1"/>
    <col min="12292" max="12292" width="12.3984375" customWidth="1"/>
    <col min="12545" max="12545" width="60.86328125" customWidth="1"/>
    <col min="12548" max="12548" width="12.3984375" customWidth="1"/>
    <col min="12801" max="12801" width="60.86328125" customWidth="1"/>
    <col min="12804" max="12804" width="12.3984375" customWidth="1"/>
    <col min="13057" max="13057" width="60.86328125" customWidth="1"/>
    <col min="13060" max="13060" width="12.3984375" customWidth="1"/>
    <col min="13313" max="13313" width="60.86328125" customWidth="1"/>
    <col min="13316" max="13316" width="12.3984375" customWidth="1"/>
    <col min="13569" max="13569" width="60.86328125" customWidth="1"/>
    <col min="13572" max="13572" width="12.3984375" customWidth="1"/>
    <col min="13825" max="13825" width="60.86328125" customWidth="1"/>
    <col min="13828" max="13828" width="12.3984375" customWidth="1"/>
    <col min="14081" max="14081" width="60.86328125" customWidth="1"/>
    <col min="14084" max="14084" width="12.3984375" customWidth="1"/>
    <col min="14337" max="14337" width="60.86328125" customWidth="1"/>
    <col min="14340" max="14340" width="12.3984375" customWidth="1"/>
    <col min="14593" max="14593" width="60.86328125" customWidth="1"/>
    <col min="14596" max="14596" width="12.3984375" customWidth="1"/>
    <col min="14849" max="14849" width="60.86328125" customWidth="1"/>
    <col min="14852" max="14852" width="12.3984375" customWidth="1"/>
    <col min="15105" max="15105" width="60.86328125" customWidth="1"/>
    <col min="15108" max="15108" width="12.3984375" customWidth="1"/>
    <col min="15361" max="15361" width="60.86328125" customWidth="1"/>
    <col min="15364" max="15364" width="12.3984375" customWidth="1"/>
    <col min="15617" max="15617" width="60.86328125" customWidth="1"/>
    <col min="15620" max="15620" width="12.3984375" customWidth="1"/>
    <col min="15873" max="15873" width="60.86328125" customWidth="1"/>
    <col min="15876" max="15876" width="12.3984375" customWidth="1"/>
    <col min="16129" max="16129" width="60.86328125" customWidth="1"/>
    <col min="16132" max="16132" width="12.3984375" customWidth="1"/>
  </cols>
  <sheetData>
    <row r="1" spans="1:9" ht="43.5" customHeight="1" thickBot="1" x14ac:dyDescent="0.5">
      <c r="A1" s="109" t="s">
        <v>76</v>
      </c>
      <c r="B1" s="110"/>
      <c r="C1" s="110"/>
      <c r="D1" s="111"/>
      <c r="E1" s="13"/>
      <c r="F1" s="13"/>
      <c r="G1" s="13"/>
      <c r="H1" s="13"/>
      <c r="I1" s="13"/>
    </row>
    <row r="2" spans="1:9" ht="19.5" customHeight="1" x14ac:dyDescent="0.45">
      <c r="A2" s="14" t="s">
        <v>4</v>
      </c>
      <c r="B2" s="112" t="s">
        <v>5</v>
      </c>
      <c r="C2" s="112"/>
      <c r="D2" s="113"/>
      <c r="E2" s="13"/>
      <c r="F2" s="13"/>
      <c r="G2" s="13"/>
      <c r="H2" s="13"/>
      <c r="I2" s="13"/>
    </row>
    <row r="3" spans="1:9" ht="19.5" customHeight="1" x14ac:dyDescent="0.45">
      <c r="A3" s="15" t="s">
        <v>6</v>
      </c>
      <c r="B3" s="114"/>
      <c r="C3" s="114"/>
      <c r="D3" s="115"/>
      <c r="E3" s="13"/>
      <c r="F3" s="13"/>
      <c r="G3" s="13"/>
      <c r="H3" s="13"/>
      <c r="I3" s="13"/>
    </row>
    <row r="4" spans="1:9" ht="19.5" customHeight="1" thickBot="1" x14ac:dyDescent="0.5">
      <c r="A4" s="116" t="s">
        <v>7</v>
      </c>
      <c r="B4" s="117"/>
      <c r="C4" s="117"/>
      <c r="D4" s="118"/>
      <c r="E4" s="13"/>
      <c r="F4" s="13"/>
      <c r="G4" s="13"/>
      <c r="H4" s="13"/>
      <c r="I4" s="13"/>
    </row>
    <row r="5" spans="1:9" ht="21" x14ac:dyDescent="0.45">
      <c r="A5" s="16" t="s">
        <v>4</v>
      </c>
      <c r="B5" s="17" t="s">
        <v>80</v>
      </c>
      <c r="C5" s="17" t="s">
        <v>8</v>
      </c>
      <c r="D5" s="18"/>
      <c r="E5" s="13"/>
      <c r="F5" s="13"/>
      <c r="G5" s="13"/>
      <c r="H5" s="13"/>
      <c r="I5" s="13"/>
    </row>
    <row r="6" spans="1:9" ht="21" x14ac:dyDescent="0.45">
      <c r="A6" s="19" t="s">
        <v>75</v>
      </c>
      <c r="B6" s="20"/>
      <c r="C6" s="21"/>
      <c r="D6" s="18"/>
      <c r="E6" s="13"/>
      <c r="F6" s="13"/>
      <c r="G6" s="13"/>
      <c r="H6" s="13"/>
      <c r="I6" s="13"/>
    </row>
    <row r="7" spans="1:9" ht="21" x14ac:dyDescent="0.45">
      <c r="A7" s="19" t="s">
        <v>9</v>
      </c>
      <c r="B7" s="22"/>
      <c r="C7" s="23"/>
      <c r="D7" s="18"/>
      <c r="E7" s="13"/>
      <c r="F7" s="13"/>
      <c r="G7" s="13"/>
      <c r="H7" s="13"/>
      <c r="I7" s="13"/>
    </row>
    <row r="8" spans="1:9" ht="21.4" thickBot="1" x14ac:dyDescent="0.5">
      <c r="A8" s="24" t="s">
        <v>10</v>
      </c>
      <c r="B8" s="25"/>
      <c r="C8" s="26"/>
      <c r="D8" s="18"/>
      <c r="E8" s="13"/>
      <c r="F8" s="13"/>
      <c r="G8" s="13"/>
      <c r="H8" s="13"/>
      <c r="I8" s="13"/>
    </row>
    <row r="9" spans="1:9" ht="21.4" thickBot="1" x14ac:dyDescent="0.5">
      <c r="A9" s="27"/>
      <c r="D9" s="18"/>
    </row>
    <row r="10" spans="1:9" ht="24" customHeight="1" x14ac:dyDescent="0.45">
      <c r="A10" s="28" t="s">
        <v>11</v>
      </c>
      <c r="B10" s="17" t="s">
        <v>80</v>
      </c>
      <c r="C10" s="17" t="s">
        <v>8</v>
      </c>
      <c r="D10" s="18"/>
    </row>
    <row r="11" spans="1:9" ht="14.45" customHeight="1" x14ac:dyDescent="0.45">
      <c r="A11" s="29" t="s">
        <v>12</v>
      </c>
      <c r="B11" s="20"/>
      <c r="C11" s="21"/>
      <c r="D11" s="18"/>
    </row>
    <row r="12" spans="1:9" ht="14.45" customHeight="1" x14ac:dyDescent="0.45">
      <c r="A12" s="29" t="s">
        <v>62</v>
      </c>
      <c r="B12" s="20"/>
      <c r="C12" s="23"/>
      <c r="D12" s="18"/>
    </row>
    <row r="13" spans="1:9" ht="14.45" customHeight="1" x14ac:dyDescent="0.45">
      <c r="A13" s="29" t="s">
        <v>13</v>
      </c>
      <c r="B13" s="20"/>
      <c r="C13" s="21"/>
      <c r="D13" s="18"/>
    </row>
    <row r="14" spans="1:9" ht="14.45" customHeight="1" thickBot="1" x14ac:dyDescent="0.5">
      <c r="A14" s="30" t="s">
        <v>63</v>
      </c>
      <c r="B14" s="25"/>
      <c r="C14" s="26"/>
      <c r="D14" s="31"/>
    </row>
    <row r="15" spans="1:9" ht="14.65" thickBot="1" x14ac:dyDescent="0.5"/>
    <row r="16" spans="1:9" ht="21" x14ac:dyDescent="0.45">
      <c r="A16" s="14" t="s">
        <v>14</v>
      </c>
      <c r="B16" s="112" t="s">
        <v>15</v>
      </c>
      <c r="C16" s="112"/>
      <c r="D16" s="113"/>
      <c r="E16" s="13"/>
      <c r="F16" s="13"/>
      <c r="G16" s="13"/>
      <c r="H16" s="13"/>
      <c r="I16" s="13"/>
    </row>
    <row r="17" spans="1:12" ht="15.75" x14ac:dyDescent="0.45">
      <c r="A17" s="15" t="s">
        <v>16</v>
      </c>
      <c r="B17" s="32"/>
      <c r="C17" s="32"/>
      <c r="D17" s="33"/>
      <c r="E17" s="34"/>
      <c r="F17" s="34"/>
      <c r="G17" s="34"/>
      <c r="H17" s="34"/>
      <c r="I17" s="34"/>
      <c r="J17" s="34"/>
      <c r="K17" s="34"/>
      <c r="L17" s="34"/>
    </row>
    <row r="18" spans="1:12" ht="16.149999999999999" thickBot="1" x14ac:dyDescent="0.5">
      <c r="A18" s="119" t="s">
        <v>64</v>
      </c>
      <c r="B18" s="120"/>
      <c r="C18" s="120"/>
      <c r="D18" s="121"/>
      <c r="E18" s="35"/>
      <c r="F18" s="35"/>
      <c r="G18" s="35"/>
      <c r="H18" s="35"/>
      <c r="I18" s="35"/>
      <c r="J18" s="35"/>
      <c r="K18" s="35"/>
      <c r="L18" s="35"/>
    </row>
    <row r="19" spans="1:12" x14ac:dyDescent="0.45">
      <c r="A19" s="101" t="s">
        <v>17</v>
      </c>
      <c r="B19" s="103" t="s">
        <v>82</v>
      </c>
      <c r="C19" s="103"/>
      <c r="D19" s="104" t="s">
        <v>18</v>
      </c>
    </row>
    <row r="20" spans="1:12" x14ac:dyDescent="0.45">
      <c r="A20" s="102"/>
      <c r="B20" s="36" t="s">
        <v>19</v>
      </c>
      <c r="C20" s="36" t="s">
        <v>20</v>
      </c>
      <c r="D20" s="105"/>
    </row>
    <row r="21" spans="1:12" x14ac:dyDescent="0.45">
      <c r="A21" s="29" t="s">
        <v>71</v>
      </c>
      <c r="B21" s="37"/>
      <c r="C21" s="37"/>
      <c r="D21" s="38"/>
    </row>
    <row r="22" spans="1:12" x14ac:dyDescent="0.45">
      <c r="A22" s="29" t="s">
        <v>72</v>
      </c>
      <c r="B22" s="37"/>
      <c r="C22" s="37"/>
      <c r="D22" s="38"/>
    </row>
    <row r="23" spans="1:12" x14ac:dyDescent="0.45">
      <c r="A23" s="29" t="s">
        <v>66</v>
      </c>
      <c r="B23" s="37"/>
      <c r="C23" s="37"/>
      <c r="D23" s="38"/>
    </row>
    <row r="24" spans="1:12" x14ac:dyDescent="0.45">
      <c r="A24" s="29" t="s">
        <v>65</v>
      </c>
      <c r="B24" s="37"/>
      <c r="C24" s="37"/>
      <c r="D24" s="38"/>
    </row>
    <row r="25" spans="1:12" x14ac:dyDescent="0.45">
      <c r="A25" s="29" t="s">
        <v>73</v>
      </c>
      <c r="B25" s="37"/>
      <c r="C25" s="37"/>
      <c r="D25" s="38"/>
    </row>
    <row r="26" spans="1:12" x14ac:dyDescent="0.45">
      <c r="A26" s="29" t="s">
        <v>21</v>
      </c>
      <c r="B26" s="37"/>
      <c r="C26" s="37"/>
      <c r="D26" s="38"/>
    </row>
    <row r="27" spans="1:12" x14ac:dyDescent="0.45">
      <c r="A27" s="29" t="s">
        <v>74</v>
      </c>
      <c r="B27" s="37"/>
      <c r="C27" s="37"/>
      <c r="D27" s="38"/>
    </row>
    <row r="28" spans="1:12" x14ac:dyDescent="0.45">
      <c r="A28" s="29" t="s">
        <v>22</v>
      </c>
      <c r="B28" s="37"/>
      <c r="C28" s="37"/>
      <c r="D28" s="38"/>
    </row>
    <row r="29" spans="1:12" x14ac:dyDescent="0.45">
      <c r="A29" s="29" t="s">
        <v>23</v>
      </c>
      <c r="B29" s="37"/>
      <c r="C29" s="37"/>
      <c r="D29" s="38"/>
    </row>
    <row r="30" spans="1:12" x14ac:dyDescent="0.45">
      <c r="A30" s="29" t="s">
        <v>24</v>
      </c>
      <c r="B30" s="37"/>
      <c r="C30" s="37"/>
      <c r="D30" s="38"/>
    </row>
    <row r="31" spans="1:12" x14ac:dyDescent="0.45">
      <c r="A31" s="29" t="s">
        <v>25</v>
      </c>
      <c r="B31" s="37"/>
      <c r="C31" s="37"/>
      <c r="D31" s="38"/>
    </row>
    <row r="32" spans="1:12" x14ac:dyDescent="0.45">
      <c r="A32" s="29" t="s">
        <v>26</v>
      </c>
      <c r="B32" s="37"/>
      <c r="C32" s="37"/>
      <c r="D32" s="38"/>
    </row>
    <row r="33" spans="1:4" x14ac:dyDescent="0.45">
      <c r="A33" s="29" t="s">
        <v>27</v>
      </c>
      <c r="B33" s="37"/>
      <c r="C33" s="37"/>
      <c r="D33" s="38"/>
    </row>
    <row r="34" spans="1:4" x14ac:dyDescent="0.45">
      <c r="A34" s="29" t="s">
        <v>28</v>
      </c>
      <c r="B34" s="37"/>
      <c r="C34" s="37"/>
      <c r="D34" s="38"/>
    </row>
    <row r="35" spans="1:4" x14ac:dyDescent="0.45">
      <c r="A35" s="29" t="s">
        <v>29</v>
      </c>
      <c r="B35" s="37"/>
      <c r="C35" s="37"/>
      <c r="D35" s="38"/>
    </row>
    <row r="36" spans="1:4" x14ac:dyDescent="0.45">
      <c r="A36" s="29" t="s">
        <v>30</v>
      </c>
      <c r="B36" s="37"/>
      <c r="C36" s="37"/>
      <c r="D36" s="38"/>
    </row>
    <row r="37" spans="1:4" x14ac:dyDescent="0.45">
      <c r="A37" s="29" t="s">
        <v>31</v>
      </c>
      <c r="B37" s="37"/>
      <c r="C37" s="37"/>
      <c r="D37" s="38"/>
    </row>
    <row r="38" spans="1:4" x14ac:dyDescent="0.45">
      <c r="A38" s="29" t="s">
        <v>32</v>
      </c>
      <c r="B38" s="37"/>
      <c r="C38" s="37"/>
      <c r="D38" s="38"/>
    </row>
    <row r="39" spans="1:4" x14ac:dyDescent="0.45">
      <c r="A39" s="29" t="s">
        <v>33</v>
      </c>
      <c r="B39" s="37"/>
      <c r="C39" s="37"/>
      <c r="D39" s="38"/>
    </row>
    <row r="40" spans="1:4" x14ac:dyDescent="0.45">
      <c r="A40" s="29" t="s">
        <v>34</v>
      </c>
      <c r="B40" s="37"/>
      <c r="C40" s="37"/>
      <c r="D40" s="38"/>
    </row>
    <row r="41" spans="1:4" x14ac:dyDescent="0.45">
      <c r="A41" s="29" t="s">
        <v>35</v>
      </c>
      <c r="B41" s="37"/>
      <c r="C41" s="37"/>
      <c r="D41" s="38"/>
    </row>
    <row r="42" spans="1:4" x14ac:dyDescent="0.45">
      <c r="A42" s="29" t="s">
        <v>36</v>
      </c>
      <c r="B42" s="37"/>
      <c r="C42" s="37"/>
      <c r="D42" s="38"/>
    </row>
    <row r="43" spans="1:4" x14ac:dyDescent="0.45">
      <c r="A43" s="29" t="s">
        <v>37</v>
      </c>
      <c r="B43" s="37"/>
      <c r="C43" s="37"/>
      <c r="D43" s="38"/>
    </row>
    <row r="44" spans="1:4" x14ac:dyDescent="0.45">
      <c r="A44" s="29" t="s">
        <v>68</v>
      </c>
      <c r="B44" s="37"/>
      <c r="C44" s="37"/>
      <c r="D44" s="38"/>
    </row>
    <row r="45" spans="1:4" x14ac:dyDescent="0.45">
      <c r="A45" s="29" t="s">
        <v>38</v>
      </c>
      <c r="B45" s="37"/>
      <c r="C45" s="37"/>
      <c r="D45" s="38"/>
    </row>
    <row r="46" spans="1:4" x14ac:dyDescent="0.45">
      <c r="A46" s="29" t="s">
        <v>39</v>
      </c>
      <c r="B46" s="37"/>
      <c r="C46" s="37"/>
      <c r="D46" s="38"/>
    </row>
    <row r="47" spans="1:4" x14ac:dyDescent="0.45">
      <c r="A47" s="29" t="s">
        <v>40</v>
      </c>
      <c r="B47" s="37"/>
      <c r="C47" s="37"/>
      <c r="D47" s="38"/>
    </row>
    <row r="48" spans="1:4" ht="14.1" customHeight="1" x14ac:dyDescent="0.45">
      <c r="A48" s="29" t="s">
        <v>41</v>
      </c>
      <c r="B48" s="37"/>
      <c r="C48" s="39"/>
      <c r="D48" s="38"/>
    </row>
    <row r="49" spans="1:4" ht="14.1" customHeight="1" x14ac:dyDescent="0.45">
      <c r="A49" s="29" t="s">
        <v>42</v>
      </c>
      <c r="B49" s="37"/>
      <c r="C49" s="39"/>
      <c r="D49" s="38"/>
    </row>
    <row r="50" spans="1:4" ht="14.1" customHeight="1" x14ac:dyDescent="0.45">
      <c r="A50" s="29" t="s">
        <v>70</v>
      </c>
      <c r="B50" s="37"/>
      <c r="C50" s="37"/>
      <c r="D50" s="38"/>
    </row>
    <row r="51" spans="1:4" x14ac:dyDescent="0.45">
      <c r="A51" s="40" t="s">
        <v>43</v>
      </c>
      <c r="B51" s="37"/>
      <c r="C51" s="39"/>
      <c r="D51" s="38"/>
    </row>
    <row r="52" spans="1:4" x14ac:dyDescent="0.45">
      <c r="A52" s="40" t="s">
        <v>44</v>
      </c>
      <c r="B52" s="37"/>
      <c r="C52" s="39"/>
      <c r="D52" s="38"/>
    </row>
    <row r="53" spans="1:4" x14ac:dyDescent="0.45">
      <c r="A53" s="41"/>
      <c r="B53" s="42"/>
      <c r="C53" s="42"/>
      <c r="D53" s="43"/>
    </row>
    <row r="54" spans="1:4" ht="39" x14ac:dyDescent="0.45">
      <c r="A54" s="73" t="s">
        <v>67</v>
      </c>
      <c r="B54" s="44"/>
      <c r="C54" s="44"/>
      <c r="D54" s="45"/>
    </row>
    <row r="55" spans="1:4" x14ac:dyDescent="0.45">
      <c r="A55" s="46" t="s">
        <v>45</v>
      </c>
      <c r="B55" s="44"/>
      <c r="C55" s="44"/>
      <c r="D55" s="45"/>
    </row>
    <row r="56" spans="1:4" ht="73.5" customHeight="1" thickBot="1" x14ac:dyDescent="0.5">
      <c r="A56" s="106" t="s">
        <v>69</v>
      </c>
      <c r="B56" s="107"/>
      <c r="C56" s="107"/>
      <c r="D56" s="108"/>
    </row>
  </sheetData>
  <mergeCells count="10">
    <mergeCell ref="A19:A20"/>
    <mergeCell ref="B19:C19"/>
    <mergeCell ref="D19:D20"/>
    <mergeCell ref="A56:D56"/>
    <mergeCell ref="A1:D1"/>
    <mergeCell ref="B2:D2"/>
    <mergeCell ref="B3:D3"/>
    <mergeCell ref="A4:D4"/>
    <mergeCell ref="B16:D16"/>
    <mergeCell ref="A18:D18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FB679-AA51-4FEA-BC2E-31EF8D8E8EEF}">
  <dimension ref="A1:O55"/>
  <sheetViews>
    <sheetView workbookViewId="0">
      <selection activeCell="A6" sqref="A6"/>
    </sheetView>
  </sheetViews>
  <sheetFormatPr baseColWidth="10" defaultRowHeight="14.25" x14ac:dyDescent="0.45"/>
  <cols>
    <col min="1" max="1" width="61.86328125" customWidth="1"/>
    <col min="2" max="3" width="10.6640625" customWidth="1"/>
    <col min="4" max="4" width="12.59765625" customWidth="1"/>
    <col min="5" max="5" width="4.265625" customWidth="1"/>
    <col min="6" max="6" width="21.59765625" customWidth="1"/>
    <col min="7" max="7" width="21.86328125" customWidth="1"/>
    <col min="10" max="10" width="14.59765625" customWidth="1"/>
    <col min="257" max="257" width="61.86328125" customWidth="1"/>
    <col min="260" max="260" width="12.59765625" customWidth="1"/>
    <col min="261" max="261" width="4.265625" customWidth="1"/>
    <col min="262" max="262" width="21.59765625" customWidth="1"/>
    <col min="263" max="263" width="21.86328125" customWidth="1"/>
    <col min="266" max="266" width="14.59765625" customWidth="1"/>
    <col min="513" max="513" width="61.86328125" customWidth="1"/>
    <col min="516" max="516" width="12.59765625" customWidth="1"/>
    <col min="517" max="517" width="4.265625" customWidth="1"/>
    <col min="518" max="518" width="21.59765625" customWidth="1"/>
    <col min="519" max="519" width="21.86328125" customWidth="1"/>
    <col min="522" max="522" width="14.59765625" customWidth="1"/>
    <col min="769" max="769" width="61.86328125" customWidth="1"/>
    <col min="772" max="772" width="12.59765625" customWidth="1"/>
    <col min="773" max="773" width="4.265625" customWidth="1"/>
    <col min="774" max="774" width="21.59765625" customWidth="1"/>
    <col min="775" max="775" width="21.86328125" customWidth="1"/>
    <col min="778" max="778" width="14.59765625" customWidth="1"/>
    <col min="1025" max="1025" width="61.86328125" customWidth="1"/>
    <col min="1028" max="1028" width="12.59765625" customWidth="1"/>
    <col min="1029" max="1029" width="4.265625" customWidth="1"/>
    <col min="1030" max="1030" width="21.59765625" customWidth="1"/>
    <col min="1031" max="1031" width="21.86328125" customWidth="1"/>
    <col min="1034" max="1034" width="14.59765625" customWidth="1"/>
    <col min="1281" max="1281" width="61.86328125" customWidth="1"/>
    <col min="1284" max="1284" width="12.59765625" customWidth="1"/>
    <col min="1285" max="1285" width="4.265625" customWidth="1"/>
    <col min="1286" max="1286" width="21.59765625" customWidth="1"/>
    <col min="1287" max="1287" width="21.86328125" customWidth="1"/>
    <col min="1290" max="1290" width="14.59765625" customWidth="1"/>
    <col min="1537" max="1537" width="61.86328125" customWidth="1"/>
    <col min="1540" max="1540" width="12.59765625" customWidth="1"/>
    <col min="1541" max="1541" width="4.265625" customWidth="1"/>
    <col min="1542" max="1542" width="21.59765625" customWidth="1"/>
    <col min="1543" max="1543" width="21.86328125" customWidth="1"/>
    <col min="1546" max="1546" width="14.59765625" customWidth="1"/>
    <col min="1793" max="1793" width="61.86328125" customWidth="1"/>
    <col min="1796" max="1796" width="12.59765625" customWidth="1"/>
    <col min="1797" max="1797" width="4.265625" customWidth="1"/>
    <col min="1798" max="1798" width="21.59765625" customWidth="1"/>
    <col min="1799" max="1799" width="21.86328125" customWidth="1"/>
    <col min="1802" max="1802" width="14.59765625" customWidth="1"/>
    <col min="2049" max="2049" width="61.86328125" customWidth="1"/>
    <col min="2052" max="2052" width="12.59765625" customWidth="1"/>
    <col min="2053" max="2053" width="4.265625" customWidth="1"/>
    <col min="2054" max="2054" width="21.59765625" customWidth="1"/>
    <col min="2055" max="2055" width="21.86328125" customWidth="1"/>
    <col min="2058" max="2058" width="14.59765625" customWidth="1"/>
    <col min="2305" max="2305" width="61.86328125" customWidth="1"/>
    <col min="2308" max="2308" width="12.59765625" customWidth="1"/>
    <col min="2309" max="2309" width="4.265625" customWidth="1"/>
    <col min="2310" max="2310" width="21.59765625" customWidth="1"/>
    <col min="2311" max="2311" width="21.86328125" customWidth="1"/>
    <col min="2314" max="2314" width="14.59765625" customWidth="1"/>
    <col min="2561" max="2561" width="61.86328125" customWidth="1"/>
    <col min="2564" max="2564" width="12.59765625" customWidth="1"/>
    <col min="2565" max="2565" width="4.265625" customWidth="1"/>
    <col min="2566" max="2566" width="21.59765625" customWidth="1"/>
    <col min="2567" max="2567" width="21.86328125" customWidth="1"/>
    <col min="2570" max="2570" width="14.59765625" customWidth="1"/>
    <col min="2817" max="2817" width="61.86328125" customWidth="1"/>
    <col min="2820" max="2820" width="12.59765625" customWidth="1"/>
    <col min="2821" max="2821" width="4.265625" customWidth="1"/>
    <col min="2822" max="2822" width="21.59765625" customWidth="1"/>
    <col min="2823" max="2823" width="21.86328125" customWidth="1"/>
    <col min="2826" max="2826" width="14.59765625" customWidth="1"/>
    <col min="3073" max="3073" width="61.86328125" customWidth="1"/>
    <col min="3076" max="3076" width="12.59765625" customWidth="1"/>
    <col min="3077" max="3077" width="4.265625" customWidth="1"/>
    <col min="3078" max="3078" width="21.59765625" customWidth="1"/>
    <col min="3079" max="3079" width="21.86328125" customWidth="1"/>
    <col min="3082" max="3082" width="14.59765625" customWidth="1"/>
    <col min="3329" max="3329" width="61.86328125" customWidth="1"/>
    <col min="3332" max="3332" width="12.59765625" customWidth="1"/>
    <col min="3333" max="3333" width="4.265625" customWidth="1"/>
    <col min="3334" max="3334" width="21.59765625" customWidth="1"/>
    <col min="3335" max="3335" width="21.86328125" customWidth="1"/>
    <col min="3338" max="3338" width="14.59765625" customWidth="1"/>
    <col min="3585" max="3585" width="61.86328125" customWidth="1"/>
    <col min="3588" max="3588" width="12.59765625" customWidth="1"/>
    <col min="3589" max="3589" width="4.265625" customWidth="1"/>
    <col min="3590" max="3590" width="21.59765625" customWidth="1"/>
    <col min="3591" max="3591" width="21.86328125" customWidth="1"/>
    <col min="3594" max="3594" width="14.59765625" customWidth="1"/>
    <col min="3841" max="3841" width="61.86328125" customWidth="1"/>
    <col min="3844" max="3844" width="12.59765625" customWidth="1"/>
    <col min="3845" max="3845" width="4.265625" customWidth="1"/>
    <col min="3846" max="3846" width="21.59765625" customWidth="1"/>
    <col min="3847" max="3847" width="21.86328125" customWidth="1"/>
    <col min="3850" max="3850" width="14.59765625" customWidth="1"/>
    <col min="4097" max="4097" width="61.86328125" customWidth="1"/>
    <col min="4100" max="4100" width="12.59765625" customWidth="1"/>
    <col min="4101" max="4101" width="4.265625" customWidth="1"/>
    <col min="4102" max="4102" width="21.59765625" customWidth="1"/>
    <col min="4103" max="4103" width="21.86328125" customWidth="1"/>
    <col min="4106" max="4106" width="14.59765625" customWidth="1"/>
    <col min="4353" max="4353" width="61.86328125" customWidth="1"/>
    <col min="4356" max="4356" width="12.59765625" customWidth="1"/>
    <col min="4357" max="4357" width="4.265625" customWidth="1"/>
    <col min="4358" max="4358" width="21.59765625" customWidth="1"/>
    <col min="4359" max="4359" width="21.86328125" customWidth="1"/>
    <col min="4362" max="4362" width="14.59765625" customWidth="1"/>
    <col min="4609" max="4609" width="61.86328125" customWidth="1"/>
    <col min="4612" max="4612" width="12.59765625" customWidth="1"/>
    <col min="4613" max="4613" width="4.265625" customWidth="1"/>
    <col min="4614" max="4614" width="21.59765625" customWidth="1"/>
    <col min="4615" max="4615" width="21.86328125" customWidth="1"/>
    <col min="4618" max="4618" width="14.59765625" customWidth="1"/>
    <col min="4865" max="4865" width="61.86328125" customWidth="1"/>
    <col min="4868" max="4868" width="12.59765625" customWidth="1"/>
    <col min="4869" max="4869" width="4.265625" customWidth="1"/>
    <col min="4870" max="4870" width="21.59765625" customWidth="1"/>
    <col min="4871" max="4871" width="21.86328125" customWidth="1"/>
    <col min="4874" max="4874" width="14.59765625" customWidth="1"/>
    <col min="5121" max="5121" width="61.86328125" customWidth="1"/>
    <col min="5124" max="5124" width="12.59765625" customWidth="1"/>
    <col min="5125" max="5125" width="4.265625" customWidth="1"/>
    <col min="5126" max="5126" width="21.59765625" customWidth="1"/>
    <col min="5127" max="5127" width="21.86328125" customWidth="1"/>
    <col min="5130" max="5130" width="14.59765625" customWidth="1"/>
    <col min="5377" max="5377" width="61.86328125" customWidth="1"/>
    <col min="5380" max="5380" width="12.59765625" customWidth="1"/>
    <col min="5381" max="5381" width="4.265625" customWidth="1"/>
    <col min="5382" max="5382" width="21.59765625" customWidth="1"/>
    <col min="5383" max="5383" width="21.86328125" customWidth="1"/>
    <col min="5386" max="5386" width="14.59765625" customWidth="1"/>
    <col min="5633" max="5633" width="61.86328125" customWidth="1"/>
    <col min="5636" max="5636" width="12.59765625" customWidth="1"/>
    <col min="5637" max="5637" width="4.265625" customWidth="1"/>
    <col min="5638" max="5638" width="21.59765625" customWidth="1"/>
    <col min="5639" max="5639" width="21.86328125" customWidth="1"/>
    <col min="5642" max="5642" width="14.59765625" customWidth="1"/>
    <col min="5889" max="5889" width="61.86328125" customWidth="1"/>
    <col min="5892" max="5892" width="12.59765625" customWidth="1"/>
    <col min="5893" max="5893" width="4.265625" customWidth="1"/>
    <col min="5894" max="5894" width="21.59765625" customWidth="1"/>
    <col min="5895" max="5895" width="21.86328125" customWidth="1"/>
    <col min="5898" max="5898" width="14.59765625" customWidth="1"/>
    <col min="6145" max="6145" width="61.86328125" customWidth="1"/>
    <col min="6148" max="6148" width="12.59765625" customWidth="1"/>
    <col min="6149" max="6149" width="4.265625" customWidth="1"/>
    <col min="6150" max="6150" width="21.59765625" customWidth="1"/>
    <col min="6151" max="6151" width="21.86328125" customWidth="1"/>
    <col min="6154" max="6154" width="14.59765625" customWidth="1"/>
    <col min="6401" max="6401" width="61.86328125" customWidth="1"/>
    <col min="6404" max="6404" width="12.59765625" customWidth="1"/>
    <col min="6405" max="6405" width="4.265625" customWidth="1"/>
    <col min="6406" max="6406" width="21.59765625" customWidth="1"/>
    <col min="6407" max="6407" width="21.86328125" customWidth="1"/>
    <col min="6410" max="6410" width="14.59765625" customWidth="1"/>
    <col min="6657" max="6657" width="61.86328125" customWidth="1"/>
    <col min="6660" max="6660" width="12.59765625" customWidth="1"/>
    <col min="6661" max="6661" width="4.265625" customWidth="1"/>
    <col min="6662" max="6662" width="21.59765625" customWidth="1"/>
    <col min="6663" max="6663" width="21.86328125" customWidth="1"/>
    <col min="6666" max="6666" width="14.59765625" customWidth="1"/>
    <col min="6913" max="6913" width="61.86328125" customWidth="1"/>
    <col min="6916" max="6916" width="12.59765625" customWidth="1"/>
    <col min="6917" max="6917" width="4.265625" customWidth="1"/>
    <col min="6918" max="6918" width="21.59765625" customWidth="1"/>
    <col min="6919" max="6919" width="21.86328125" customWidth="1"/>
    <col min="6922" max="6922" width="14.59765625" customWidth="1"/>
    <col min="7169" max="7169" width="61.86328125" customWidth="1"/>
    <col min="7172" max="7172" width="12.59765625" customWidth="1"/>
    <col min="7173" max="7173" width="4.265625" customWidth="1"/>
    <col min="7174" max="7174" width="21.59765625" customWidth="1"/>
    <col min="7175" max="7175" width="21.86328125" customWidth="1"/>
    <col min="7178" max="7178" width="14.59765625" customWidth="1"/>
    <col min="7425" max="7425" width="61.86328125" customWidth="1"/>
    <col min="7428" max="7428" width="12.59765625" customWidth="1"/>
    <col min="7429" max="7429" width="4.265625" customWidth="1"/>
    <col min="7430" max="7430" width="21.59765625" customWidth="1"/>
    <col min="7431" max="7431" width="21.86328125" customWidth="1"/>
    <col min="7434" max="7434" width="14.59765625" customWidth="1"/>
    <col min="7681" max="7681" width="61.86328125" customWidth="1"/>
    <col min="7684" max="7684" width="12.59765625" customWidth="1"/>
    <col min="7685" max="7685" width="4.265625" customWidth="1"/>
    <col min="7686" max="7686" width="21.59765625" customWidth="1"/>
    <col min="7687" max="7687" width="21.86328125" customWidth="1"/>
    <col min="7690" max="7690" width="14.59765625" customWidth="1"/>
    <col min="7937" max="7937" width="61.86328125" customWidth="1"/>
    <col min="7940" max="7940" width="12.59765625" customWidth="1"/>
    <col min="7941" max="7941" width="4.265625" customWidth="1"/>
    <col min="7942" max="7942" width="21.59765625" customWidth="1"/>
    <col min="7943" max="7943" width="21.86328125" customWidth="1"/>
    <col min="7946" max="7946" width="14.59765625" customWidth="1"/>
    <col min="8193" max="8193" width="61.86328125" customWidth="1"/>
    <col min="8196" max="8196" width="12.59765625" customWidth="1"/>
    <col min="8197" max="8197" width="4.265625" customWidth="1"/>
    <col min="8198" max="8198" width="21.59765625" customWidth="1"/>
    <col min="8199" max="8199" width="21.86328125" customWidth="1"/>
    <col min="8202" max="8202" width="14.59765625" customWidth="1"/>
    <col min="8449" max="8449" width="61.86328125" customWidth="1"/>
    <col min="8452" max="8452" width="12.59765625" customWidth="1"/>
    <col min="8453" max="8453" width="4.265625" customWidth="1"/>
    <col min="8454" max="8454" width="21.59765625" customWidth="1"/>
    <col min="8455" max="8455" width="21.86328125" customWidth="1"/>
    <col min="8458" max="8458" width="14.59765625" customWidth="1"/>
    <col min="8705" max="8705" width="61.86328125" customWidth="1"/>
    <col min="8708" max="8708" width="12.59765625" customWidth="1"/>
    <col min="8709" max="8709" width="4.265625" customWidth="1"/>
    <col min="8710" max="8710" width="21.59765625" customWidth="1"/>
    <col min="8711" max="8711" width="21.86328125" customWidth="1"/>
    <col min="8714" max="8714" width="14.59765625" customWidth="1"/>
    <col min="8961" max="8961" width="61.86328125" customWidth="1"/>
    <col min="8964" max="8964" width="12.59765625" customWidth="1"/>
    <col min="8965" max="8965" width="4.265625" customWidth="1"/>
    <col min="8966" max="8966" width="21.59765625" customWidth="1"/>
    <col min="8967" max="8967" width="21.86328125" customWidth="1"/>
    <col min="8970" max="8970" width="14.59765625" customWidth="1"/>
    <col min="9217" max="9217" width="61.86328125" customWidth="1"/>
    <col min="9220" max="9220" width="12.59765625" customWidth="1"/>
    <col min="9221" max="9221" width="4.265625" customWidth="1"/>
    <col min="9222" max="9222" width="21.59765625" customWidth="1"/>
    <col min="9223" max="9223" width="21.86328125" customWidth="1"/>
    <col min="9226" max="9226" width="14.59765625" customWidth="1"/>
    <col min="9473" max="9473" width="61.86328125" customWidth="1"/>
    <col min="9476" max="9476" width="12.59765625" customWidth="1"/>
    <col min="9477" max="9477" width="4.265625" customWidth="1"/>
    <col min="9478" max="9478" width="21.59765625" customWidth="1"/>
    <col min="9479" max="9479" width="21.86328125" customWidth="1"/>
    <col min="9482" max="9482" width="14.59765625" customWidth="1"/>
    <col min="9729" max="9729" width="61.86328125" customWidth="1"/>
    <col min="9732" max="9732" width="12.59765625" customWidth="1"/>
    <col min="9733" max="9733" width="4.265625" customWidth="1"/>
    <col min="9734" max="9734" width="21.59765625" customWidth="1"/>
    <col min="9735" max="9735" width="21.86328125" customWidth="1"/>
    <col min="9738" max="9738" width="14.59765625" customWidth="1"/>
    <col min="9985" max="9985" width="61.86328125" customWidth="1"/>
    <col min="9988" max="9988" width="12.59765625" customWidth="1"/>
    <col min="9989" max="9989" width="4.265625" customWidth="1"/>
    <col min="9990" max="9990" width="21.59765625" customWidth="1"/>
    <col min="9991" max="9991" width="21.86328125" customWidth="1"/>
    <col min="9994" max="9994" width="14.59765625" customWidth="1"/>
    <col min="10241" max="10241" width="61.86328125" customWidth="1"/>
    <col min="10244" max="10244" width="12.59765625" customWidth="1"/>
    <col min="10245" max="10245" width="4.265625" customWidth="1"/>
    <col min="10246" max="10246" width="21.59765625" customWidth="1"/>
    <col min="10247" max="10247" width="21.86328125" customWidth="1"/>
    <col min="10250" max="10250" width="14.59765625" customWidth="1"/>
    <col min="10497" max="10497" width="61.86328125" customWidth="1"/>
    <col min="10500" max="10500" width="12.59765625" customWidth="1"/>
    <col min="10501" max="10501" width="4.265625" customWidth="1"/>
    <col min="10502" max="10502" width="21.59765625" customWidth="1"/>
    <col min="10503" max="10503" width="21.86328125" customWidth="1"/>
    <col min="10506" max="10506" width="14.59765625" customWidth="1"/>
    <col min="10753" max="10753" width="61.86328125" customWidth="1"/>
    <col min="10756" max="10756" width="12.59765625" customWidth="1"/>
    <col min="10757" max="10757" width="4.265625" customWidth="1"/>
    <col min="10758" max="10758" width="21.59765625" customWidth="1"/>
    <col min="10759" max="10759" width="21.86328125" customWidth="1"/>
    <col min="10762" max="10762" width="14.59765625" customWidth="1"/>
    <col min="11009" max="11009" width="61.86328125" customWidth="1"/>
    <col min="11012" max="11012" width="12.59765625" customWidth="1"/>
    <col min="11013" max="11013" width="4.265625" customWidth="1"/>
    <col min="11014" max="11014" width="21.59765625" customWidth="1"/>
    <col min="11015" max="11015" width="21.86328125" customWidth="1"/>
    <col min="11018" max="11018" width="14.59765625" customWidth="1"/>
    <col min="11265" max="11265" width="61.86328125" customWidth="1"/>
    <col min="11268" max="11268" width="12.59765625" customWidth="1"/>
    <col min="11269" max="11269" width="4.265625" customWidth="1"/>
    <col min="11270" max="11270" width="21.59765625" customWidth="1"/>
    <col min="11271" max="11271" width="21.86328125" customWidth="1"/>
    <col min="11274" max="11274" width="14.59765625" customWidth="1"/>
    <col min="11521" max="11521" width="61.86328125" customWidth="1"/>
    <col min="11524" max="11524" width="12.59765625" customWidth="1"/>
    <col min="11525" max="11525" width="4.265625" customWidth="1"/>
    <col min="11526" max="11526" width="21.59765625" customWidth="1"/>
    <col min="11527" max="11527" width="21.86328125" customWidth="1"/>
    <col min="11530" max="11530" width="14.59765625" customWidth="1"/>
    <col min="11777" max="11777" width="61.86328125" customWidth="1"/>
    <col min="11780" max="11780" width="12.59765625" customWidth="1"/>
    <col min="11781" max="11781" width="4.265625" customWidth="1"/>
    <col min="11782" max="11782" width="21.59765625" customWidth="1"/>
    <col min="11783" max="11783" width="21.86328125" customWidth="1"/>
    <col min="11786" max="11786" width="14.59765625" customWidth="1"/>
    <col min="12033" max="12033" width="61.86328125" customWidth="1"/>
    <col min="12036" max="12036" width="12.59765625" customWidth="1"/>
    <col min="12037" max="12037" width="4.265625" customWidth="1"/>
    <col min="12038" max="12038" width="21.59765625" customWidth="1"/>
    <col min="12039" max="12039" width="21.86328125" customWidth="1"/>
    <col min="12042" max="12042" width="14.59765625" customWidth="1"/>
    <col min="12289" max="12289" width="61.86328125" customWidth="1"/>
    <col min="12292" max="12292" width="12.59765625" customWidth="1"/>
    <col min="12293" max="12293" width="4.265625" customWidth="1"/>
    <col min="12294" max="12294" width="21.59765625" customWidth="1"/>
    <col min="12295" max="12295" width="21.86328125" customWidth="1"/>
    <col min="12298" max="12298" width="14.59765625" customWidth="1"/>
    <col min="12545" max="12545" width="61.86328125" customWidth="1"/>
    <col min="12548" max="12548" width="12.59765625" customWidth="1"/>
    <col min="12549" max="12549" width="4.265625" customWidth="1"/>
    <col min="12550" max="12550" width="21.59765625" customWidth="1"/>
    <col min="12551" max="12551" width="21.86328125" customWidth="1"/>
    <col min="12554" max="12554" width="14.59765625" customWidth="1"/>
    <col min="12801" max="12801" width="61.86328125" customWidth="1"/>
    <col min="12804" max="12804" width="12.59765625" customWidth="1"/>
    <col min="12805" max="12805" width="4.265625" customWidth="1"/>
    <col min="12806" max="12806" width="21.59765625" customWidth="1"/>
    <col min="12807" max="12807" width="21.86328125" customWidth="1"/>
    <col min="12810" max="12810" width="14.59765625" customWidth="1"/>
    <col min="13057" max="13057" width="61.86328125" customWidth="1"/>
    <col min="13060" max="13060" width="12.59765625" customWidth="1"/>
    <col min="13061" max="13061" width="4.265625" customWidth="1"/>
    <col min="13062" max="13062" width="21.59765625" customWidth="1"/>
    <col min="13063" max="13063" width="21.86328125" customWidth="1"/>
    <col min="13066" max="13066" width="14.59765625" customWidth="1"/>
    <col min="13313" max="13313" width="61.86328125" customWidth="1"/>
    <col min="13316" max="13316" width="12.59765625" customWidth="1"/>
    <col min="13317" max="13317" width="4.265625" customWidth="1"/>
    <col min="13318" max="13318" width="21.59765625" customWidth="1"/>
    <col min="13319" max="13319" width="21.86328125" customWidth="1"/>
    <col min="13322" max="13322" width="14.59765625" customWidth="1"/>
    <col min="13569" max="13569" width="61.86328125" customWidth="1"/>
    <col min="13572" max="13572" width="12.59765625" customWidth="1"/>
    <col min="13573" max="13573" width="4.265625" customWidth="1"/>
    <col min="13574" max="13574" width="21.59765625" customWidth="1"/>
    <col min="13575" max="13575" width="21.86328125" customWidth="1"/>
    <col min="13578" max="13578" width="14.59765625" customWidth="1"/>
    <col min="13825" max="13825" width="61.86328125" customWidth="1"/>
    <col min="13828" max="13828" width="12.59765625" customWidth="1"/>
    <col min="13829" max="13829" width="4.265625" customWidth="1"/>
    <col min="13830" max="13830" width="21.59765625" customWidth="1"/>
    <col min="13831" max="13831" width="21.86328125" customWidth="1"/>
    <col min="13834" max="13834" width="14.59765625" customWidth="1"/>
    <col min="14081" max="14081" width="61.86328125" customWidth="1"/>
    <col min="14084" max="14084" width="12.59765625" customWidth="1"/>
    <col min="14085" max="14085" width="4.265625" customWidth="1"/>
    <col min="14086" max="14086" width="21.59765625" customWidth="1"/>
    <col min="14087" max="14087" width="21.86328125" customWidth="1"/>
    <col min="14090" max="14090" width="14.59765625" customWidth="1"/>
    <col min="14337" max="14337" width="61.86328125" customWidth="1"/>
    <col min="14340" max="14340" width="12.59765625" customWidth="1"/>
    <col min="14341" max="14341" width="4.265625" customWidth="1"/>
    <col min="14342" max="14342" width="21.59765625" customWidth="1"/>
    <col min="14343" max="14343" width="21.86328125" customWidth="1"/>
    <col min="14346" max="14346" width="14.59765625" customWidth="1"/>
    <col min="14593" max="14593" width="61.86328125" customWidth="1"/>
    <col min="14596" max="14596" width="12.59765625" customWidth="1"/>
    <col min="14597" max="14597" width="4.265625" customWidth="1"/>
    <col min="14598" max="14598" width="21.59765625" customWidth="1"/>
    <col min="14599" max="14599" width="21.86328125" customWidth="1"/>
    <col min="14602" max="14602" width="14.59765625" customWidth="1"/>
    <col min="14849" max="14849" width="61.86328125" customWidth="1"/>
    <col min="14852" max="14852" width="12.59765625" customWidth="1"/>
    <col min="14853" max="14853" width="4.265625" customWidth="1"/>
    <col min="14854" max="14854" width="21.59765625" customWidth="1"/>
    <col min="14855" max="14855" width="21.86328125" customWidth="1"/>
    <col min="14858" max="14858" width="14.59765625" customWidth="1"/>
    <col min="15105" max="15105" width="61.86328125" customWidth="1"/>
    <col min="15108" max="15108" width="12.59765625" customWidth="1"/>
    <col min="15109" max="15109" width="4.265625" customWidth="1"/>
    <col min="15110" max="15110" width="21.59765625" customWidth="1"/>
    <col min="15111" max="15111" width="21.86328125" customWidth="1"/>
    <col min="15114" max="15114" width="14.59765625" customWidth="1"/>
    <col min="15361" max="15361" width="61.86328125" customWidth="1"/>
    <col min="15364" max="15364" width="12.59765625" customWidth="1"/>
    <col min="15365" max="15365" width="4.265625" customWidth="1"/>
    <col min="15366" max="15366" width="21.59765625" customWidth="1"/>
    <col min="15367" max="15367" width="21.86328125" customWidth="1"/>
    <col min="15370" max="15370" width="14.59765625" customWidth="1"/>
    <col min="15617" max="15617" width="61.86328125" customWidth="1"/>
    <col min="15620" max="15620" width="12.59765625" customWidth="1"/>
    <col min="15621" max="15621" width="4.265625" customWidth="1"/>
    <col min="15622" max="15622" width="21.59765625" customWidth="1"/>
    <col min="15623" max="15623" width="21.86328125" customWidth="1"/>
    <col min="15626" max="15626" width="14.59765625" customWidth="1"/>
    <col min="15873" max="15873" width="61.86328125" customWidth="1"/>
    <col min="15876" max="15876" width="12.59765625" customWidth="1"/>
    <col min="15877" max="15877" width="4.265625" customWidth="1"/>
    <col min="15878" max="15878" width="21.59765625" customWidth="1"/>
    <col min="15879" max="15879" width="21.86328125" customWidth="1"/>
    <col min="15882" max="15882" width="14.59765625" customWidth="1"/>
    <col min="16129" max="16129" width="61.86328125" customWidth="1"/>
    <col min="16132" max="16132" width="12.59765625" customWidth="1"/>
    <col min="16133" max="16133" width="4.265625" customWidth="1"/>
    <col min="16134" max="16134" width="21.59765625" customWidth="1"/>
    <col min="16135" max="16135" width="21.86328125" customWidth="1"/>
    <col min="16138" max="16138" width="14.59765625" customWidth="1"/>
  </cols>
  <sheetData>
    <row r="1" spans="1:12" ht="78" customHeight="1" thickBot="1" x14ac:dyDescent="0.5">
      <c r="A1" s="122" t="s">
        <v>77</v>
      </c>
      <c r="B1" s="122"/>
      <c r="C1" s="122"/>
      <c r="D1" s="122"/>
      <c r="E1" s="13"/>
      <c r="F1" s="123" t="s">
        <v>46</v>
      </c>
      <c r="G1" s="123"/>
      <c r="H1" s="123"/>
      <c r="I1" s="123"/>
      <c r="J1" s="123"/>
      <c r="K1" s="13"/>
      <c r="L1" s="13"/>
    </row>
    <row r="2" spans="1:12" ht="19.5" customHeight="1" thickBot="1" x14ac:dyDescent="0.5">
      <c r="A2" s="14" t="s">
        <v>4</v>
      </c>
      <c r="B2" s="112" t="s">
        <v>47</v>
      </c>
      <c r="C2" s="112"/>
      <c r="D2" s="113"/>
      <c r="E2" s="13"/>
      <c r="F2" s="47"/>
      <c r="G2" s="13"/>
      <c r="H2" s="13"/>
      <c r="I2" s="13"/>
      <c r="J2" s="13"/>
      <c r="K2" s="13"/>
      <c r="L2" s="13"/>
    </row>
    <row r="3" spans="1:12" ht="19.5" customHeight="1" thickBot="1" x14ac:dyDescent="0.5">
      <c r="A3" s="15" t="s">
        <v>16</v>
      </c>
      <c r="B3" s="124">
        <f>[1]BPU!B3</f>
        <v>0</v>
      </c>
      <c r="C3" s="124"/>
      <c r="D3" s="125"/>
      <c r="E3" s="13"/>
      <c r="F3" s="48" t="s">
        <v>48</v>
      </c>
      <c r="G3" s="49"/>
      <c r="H3" s="50"/>
      <c r="I3" s="50"/>
      <c r="J3" s="51" t="s">
        <v>49</v>
      </c>
      <c r="K3" s="13"/>
      <c r="L3" s="13"/>
    </row>
    <row r="4" spans="1:12" ht="19.5" customHeight="1" thickBot="1" x14ac:dyDescent="0.5">
      <c r="A4" s="119" t="s">
        <v>50</v>
      </c>
      <c r="B4" s="120"/>
      <c r="C4" s="120"/>
      <c r="D4" s="121"/>
      <c r="E4" s="13"/>
      <c r="F4" s="80" t="s">
        <v>51</v>
      </c>
      <c r="G4" s="81"/>
      <c r="H4" s="82"/>
      <c r="I4" s="82"/>
      <c r="J4" s="83">
        <f>SUM(J5:J14)</f>
        <v>0</v>
      </c>
      <c r="K4" s="13"/>
      <c r="L4" s="13"/>
    </row>
    <row r="5" spans="1:12" ht="17.45" customHeight="1" x14ac:dyDescent="0.45">
      <c r="A5" s="16" t="s">
        <v>4</v>
      </c>
      <c r="B5" s="17" t="s">
        <v>80</v>
      </c>
      <c r="C5" s="17" t="s">
        <v>8</v>
      </c>
      <c r="D5" s="18"/>
      <c r="E5" s="13"/>
      <c r="F5" s="84"/>
      <c r="G5" s="85"/>
      <c r="H5" s="86"/>
      <c r="I5" s="86"/>
      <c r="J5" s="87"/>
      <c r="K5" s="13"/>
      <c r="L5" s="13"/>
    </row>
    <row r="6" spans="1:12" ht="17.45" customHeight="1" x14ac:dyDescent="0.45">
      <c r="A6" s="19" t="str">
        <f>'Lot 1 BPU'!A6</f>
        <v>Interfaces DROM CONNECT</v>
      </c>
      <c r="B6" s="53">
        <f>'Lot 1 BPU'!B6</f>
        <v>0</v>
      </c>
      <c r="C6" s="74">
        <f>'Lot 1 BPU'!C6</f>
        <v>0</v>
      </c>
      <c r="D6" s="18"/>
      <c r="E6" s="13"/>
      <c r="F6" s="88">
        <v>1</v>
      </c>
      <c r="H6" s="13"/>
      <c r="I6" s="13"/>
      <c r="J6" s="89">
        <f>F6*B6</f>
        <v>0</v>
      </c>
      <c r="K6" s="13"/>
      <c r="L6" s="13"/>
    </row>
    <row r="7" spans="1:12" ht="17.45" customHeight="1" x14ac:dyDescent="0.45">
      <c r="A7" s="19" t="str">
        <f>'Lot 1 BPU'!A7</f>
        <v>SSO</v>
      </c>
      <c r="B7" s="53">
        <f>'Lot 1 BPU'!B7</f>
        <v>0</v>
      </c>
      <c r="C7" s="74">
        <f>'Lot 1 BPU'!C7</f>
        <v>0</v>
      </c>
      <c r="D7" s="18"/>
      <c r="E7" s="13"/>
      <c r="F7" s="88">
        <v>1</v>
      </c>
      <c r="H7" s="13"/>
      <c r="I7" s="13"/>
      <c r="J7" s="89">
        <f t="shared" ref="J7:J14" si="0">F7*B7</f>
        <v>0</v>
      </c>
      <c r="K7" s="13"/>
      <c r="L7" s="13"/>
    </row>
    <row r="8" spans="1:12" ht="17.45" customHeight="1" x14ac:dyDescent="0.45">
      <c r="A8" s="19" t="str">
        <f>'Lot 1 BPU'!A8</f>
        <v>Paramétrage</v>
      </c>
      <c r="B8" s="53">
        <f>'Lot 1 BPU'!B8</f>
        <v>0</v>
      </c>
      <c r="C8" s="74">
        <f>'Lot 1 BPU'!C8</f>
        <v>0</v>
      </c>
      <c r="D8" s="18"/>
      <c r="E8" s="13"/>
      <c r="F8" s="88">
        <v>1</v>
      </c>
      <c r="H8" s="13"/>
      <c r="I8" s="13"/>
      <c r="J8" s="89">
        <f t="shared" si="0"/>
        <v>0</v>
      </c>
      <c r="K8" s="13"/>
      <c r="L8" s="13"/>
    </row>
    <row r="9" spans="1:12" ht="17.45" customHeight="1" thickBot="1" x14ac:dyDescent="0.5">
      <c r="A9" s="27"/>
      <c r="C9" s="75"/>
      <c r="D9" s="18"/>
      <c r="F9" s="90"/>
      <c r="J9" s="89"/>
    </row>
    <row r="10" spans="1:12" ht="21.6" customHeight="1" x14ac:dyDescent="0.45">
      <c r="A10" s="28" t="s">
        <v>11</v>
      </c>
      <c r="B10" s="79" t="s">
        <v>81</v>
      </c>
      <c r="C10" s="76" t="s">
        <v>8</v>
      </c>
      <c r="D10" s="18"/>
      <c r="F10" s="90"/>
      <c r="J10" s="89"/>
    </row>
    <row r="11" spans="1:12" ht="17.45" customHeight="1" x14ac:dyDescent="0.45">
      <c r="A11" s="29" t="str">
        <f>'Lot 1 BPU'!A11</f>
        <v>Formation initiale - Administrateur</v>
      </c>
      <c r="B11" s="53">
        <f>'Lot 1 BPU'!B11</f>
        <v>0</v>
      </c>
      <c r="C11" s="74">
        <f>'Lot 1 BPU'!C11</f>
        <v>0</v>
      </c>
      <c r="D11" s="18"/>
      <c r="E11" s="54"/>
      <c r="F11" s="90">
        <v>1</v>
      </c>
      <c r="J11" s="89">
        <f t="shared" si="0"/>
        <v>0</v>
      </c>
    </row>
    <row r="12" spans="1:12" ht="17.45" customHeight="1" x14ac:dyDescent="0.45">
      <c r="A12" s="29" t="str">
        <f>'Lot 1 BPU'!A12</f>
        <v xml:space="preserve">Formation initiale - Utilisateur  Visio </v>
      </c>
      <c r="B12" s="53">
        <f>'Lot 1 BPU'!B12</f>
        <v>0</v>
      </c>
      <c r="C12" s="74">
        <f>'Lot 1 BPU'!C12</f>
        <v>0</v>
      </c>
      <c r="D12" s="18"/>
      <c r="F12" s="90">
        <v>2</v>
      </c>
      <c r="J12" s="89">
        <f t="shared" si="0"/>
        <v>0</v>
      </c>
    </row>
    <row r="13" spans="1:12" ht="17.45" customHeight="1" x14ac:dyDescent="0.45">
      <c r="A13" s="29" t="str">
        <f>'Lot 1 BPU'!A13</f>
        <v>Formation continue - Administrateur</v>
      </c>
      <c r="B13" s="53">
        <f>'Lot 1 BPU'!B13</f>
        <v>0</v>
      </c>
      <c r="C13" s="74">
        <f>'Lot 1 BPU'!C13</f>
        <v>0</v>
      </c>
      <c r="D13" s="18"/>
      <c r="F13" s="90">
        <f>D13</f>
        <v>0</v>
      </c>
      <c r="J13" s="89">
        <f t="shared" si="0"/>
        <v>0</v>
      </c>
    </row>
    <row r="14" spans="1:12" ht="17.45" customHeight="1" thickBot="1" x14ac:dyDescent="0.5">
      <c r="A14" s="29" t="str">
        <f>'Lot 1 BPU'!A14</f>
        <v xml:space="preserve">Formation continue - Utilisateur  Visio </v>
      </c>
      <c r="B14" s="53">
        <f>'Lot 1 BPU'!B14</f>
        <v>0</v>
      </c>
      <c r="C14" s="74">
        <f>'Lot 1 BPU'!C14</f>
        <v>0</v>
      </c>
      <c r="D14" s="31"/>
      <c r="F14" s="91">
        <v>1</v>
      </c>
      <c r="G14" s="92"/>
      <c r="H14" s="92"/>
      <c r="I14" s="92"/>
      <c r="J14" s="93">
        <f t="shared" si="0"/>
        <v>0</v>
      </c>
    </row>
    <row r="15" spans="1:12" ht="15.75" thickBot="1" x14ac:dyDescent="0.5">
      <c r="F15" s="56"/>
      <c r="G15" s="56"/>
    </row>
    <row r="16" spans="1:12" ht="21.4" thickBot="1" x14ac:dyDescent="0.5">
      <c r="A16" s="14" t="s">
        <v>14</v>
      </c>
      <c r="B16" s="112" t="s">
        <v>15</v>
      </c>
      <c r="C16" s="112"/>
      <c r="D16" s="113"/>
      <c r="E16" s="13"/>
      <c r="F16" s="48" t="s">
        <v>52</v>
      </c>
      <c r="G16" s="49"/>
      <c r="H16" s="50"/>
      <c r="I16" s="50"/>
      <c r="J16" s="51" t="s">
        <v>49</v>
      </c>
      <c r="K16" s="13"/>
      <c r="L16" s="13"/>
    </row>
    <row r="17" spans="1:15" ht="21.4" thickBot="1" x14ac:dyDescent="0.5">
      <c r="A17" s="15" t="s">
        <v>16</v>
      </c>
      <c r="B17" s="32"/>
      <c r="C17" s="32"/>
      <c r="D17" s="33"/>
      <c r="E17" s="34"/>
      <c r="F17" s="48" t="s">
        <v>14</v>
      </c>
      <c r="G17" s="57" t="s">
        <v>53</v>
      </c>
      <c r="H17" s="50"/>
      <c r="I17" s="50"/>
      <c r="J17" s="52">
        <f>J52*4</f>
        <v>0</v>
      </c>
      <c r="K17" s="34"/>
      <c r="L17" s="34"/>
      <c r="M17" s="34"/>
      <c r="N17" s="34"/>
      <c r="O17" s="34"/>
    </row>
    <row r="18" spans="1:15" ht="16.149999999999999" thickBot="1" x14ac:dyDescent="0.5">
      <c r="A18" s="119" t="s">
        <v>50</v>
      </c>
      <c r="B18" s="120"/>
      <c r="C18" s="120"/>
      <c r="D18" s="121"/>
      <c r="E18" s="35"/>
      <c r="F18" s="58"/>
      <c r="G18" s="35"/>
      <c r="H18" s="35"/>
      <c r="I18" s="35"/>
      <c r="J18" s="59"/>
      <c r="K18" s="35"/>
      <c r="L18" s="35"/>
      <c r="M18" s="35"/>
      <c r="N18" s="35"/>
      <c r="O18" s="35"/>
    </row>
    <row r="19" spans="1:15" ht="12.95" customHeight="1" x14ac:dyDescent="0.45">
      <c r="A19" s="126" t="s">
        <v>54</v>
      </c>
      <c r="B19" s="103" t="s">
        <v>80</v>
      </c>
      <c r="C19" s="103"/>
      <c r="D19" s="104" t="s">
        <v>8</v>
      </c>
      <c r="F19" s="27"/>
      <c r="J19" s="45"/>
    </row>
    <row r="20" spans="1:15" x14ac:dyDescent="0.45">
      <c r="A20" s="127"/>
      <c r="B20" s="36" t="s">
        <v>19</v>
      </c>
      <c r="C20" s="36" t="s">
        <v>20</v>
      </c>
      <c r="D20" s="105"/>
      <c r="F20" s="29" t="s">
        <v>55</v>
      </c>
      <c r="G20" s="40" t="s">
        <v>56</v>
      </c>
      <c r="H20" s="40" t="s">
        <v>57</v>
      </c>
      <c r="I20" s="40" t="s">
        <v>58</v>
      </c>
      <c r="J20" s="60" t="s">
        <v>59</v>
      </c>
    </row>
    <row r="21" spans="1:15" x14ac:dyDescent="0.45">
      <c r="A21" s="29" t="str">
        <f>'Lot 1 BPU'!A21</f>
        <v>Aérien Intercontinental - Billet *</v>
      </c>
      <c r="B21" s="61">
        <f>'Lot 1 BPU'!B21</f>
        <v>0</v>
      </c>
      <c r="C21" s="61">
        <f>'Lot 1 BPU'!C21</f>
        <v>0</v>
      </c>
      <c r="D21" s="62">
        <f>'Lot 1 BPU'!D21</f>
        <v>0</v>
      </c>
      <c r="F21" s="63">
        <v>0.6</v>
      </c>
      <c r="G21" s="78">
        <v>24934</v>
      </c>
      <c r="H21" s="64">
        <f>G21-I21</f>
        <v>9974</v>
      </c>
      <c r="I21" s="64">
        <f>(INT(F21*G21))</f>
        <v>14960</v>
      </c>
      <c r="J21" s="65">
        <f>(B21*H21+C21*I21)</f>
        <v>0</v>
      </c>
    </row>
    <row r="22" spans="1:15" x14ac:dyDescent="0.45">
      <c r="A22" s="29" t="str">
        <f>'Lot 1 BPU'!A22</f>
        <v>Aérien Continental - Billet</v>
      </c>
      <c r="B22" s="61">
        <f>'Lot 1 BPU'!B22</f>
        <v>0</v>
      </c>
      <c r="C22" s="61">
        <f>'Lot 1 BPU'!C22</f>
        <v>0</v>
      </c>
      <c r="D22" s="62">
        <f>'Lot 1 BPU'!D22</f>
        <v>0</v>
      </c>
      <c r="F22" s="63">
        <v>0.7</v>
      </c>
      <c r="G22" s="78">
        <v>134</v>
      </c>
      <c r="H22" s="64">
        <f t="shared" ref="H22:H28" si="1">G22-I22</f>
        <v>41</v>
      </c>
      <c r="I22" s="64">
        <f>(INT(F22*G22))</f>
        <v>93</v>
      </c>
      <c r="J22" s="65">
        <f>(B22*H22+C22*I22)</f>
        <v>0</v>
      </c>
    </row>
    <row r="23" spans="1:15" x14ac:dyDescent="0.45">
      <c r="A23" s="29" t="str">
        <f>'Lot 1 BPU'!A23</f>
        <v>Aérien National - Billet **</v>
      </c>
      <c r="B23" s="61">
        <f>'Lot 1 BPU'!B23</f>
        <v>0</v>
      </c>
      <c r="C23" s="61">
        <f>'Lot 1 BPU'!C23</f>
        <v>0</v>
      </c>
      <c r="D23" s="62">
        <f>'Lot 1 BPU'!D23</f>
        <v>0</v>
      </c>
      <c r="F23" s="63">
        <v>0.8</v>
      </c>
      <c r="G23" s="78">
        <v>1200</v>
      </c>
      <c r="H23" s="64">
        <f t="shared" si="1"/>
        <v>240</v>
      </c>
      <c r="I23" s="64">
        <f>(INT(F23*G23))</f>
        <v>960</v>
      </c>
      <c r="J23" s="65">
        <f t="shared" ref="J23:J51" si="2">(B23*H23+C23*I23)</f>
        <v>0</v>
      </c>
    </row>
    <row r="24" spans="1:15" x14ac:dyDescent="0.45">
      <c r="A24" s="29" t="str">
        <f>'Lot 1 BPU'!A24</f>
        <v>Aérien supplément reservation NDC</v>
      </c>
      <c r="B24" s="61">
        <f>'Lot 1 BPU'!B24</f>
        <v>0</v>
      </c>
      <c r="C24" s="61">
        <f>'Lot 1 BPU'!C24</f>
        <v>0</v>
      </c>
      <c r="D24" s="62">
        <f>'Lot 1 BPU'!D24</f>
        <v>0</v>
      </c>
      <c r="F24" s="66"/>
      <c r="G24" s="78"/>
      <c r="H24" s="64"/>
      <c r="I24" s="64"/>
      <c r="J24" s="65">
        <f t="shared" si="2"/>
        <v>0</v>
      </c>
    </row>
    <row r="25" spans="1:15" x14ac:dyDescent="0.45">
      <c r="A25" s="29" t="str">
        <f>'Lot 1 BPU'!A25</f>
        <v>Aérien low cost Continental- Billet</v>
      </c>
      <c r="B25" s="61">
        <f>'Lot 1 BPU'!B25</f>
        <v>0</v>
      </c>
      <c r="C25" s="61">
        <f>'Lot 1 BPU'!C25</f>
        <v>0</v>
      </c>
      <c r="D25" s="62">
        <f>'Lot 1 BPU'!D25</f>
        <v>0</v>
      </c>
      <c r="F25" s="63">
        <v>1</v>
      </c>
      <c r="G25" s="78">
        <v>154</v>
      </c>
      <c r="H25" s="64">
        <f t="shared" si="1"/>
        <v>0</v>
      </c>
      <c r="I25" s="64">
        <f>(INT(F25*G25))</f>
        <v>154</v>
      </c>
      <c r="J25" s="65">
        <f t="shared" si="2"/>
        <v>0</v>
      </c>
    </row>
    <row r="26" spans="1:15" x14ac:dyDescent="0.45">
      <c r="A26" s="29" t="str">
        <f>'Lot 1 BPU'!A26</f>
        <v>Aérien low cost national- Billet</v>
      </c>
      <c r="B26" s="61">
        <f>'Lot 1 BPU'!B26</f>
        <v>0</v>
      </c>
      <c r="C26" s="61">
        <f>'Lot 1 BPU'!C26</f>
        <v>0</v>
      </c>
      <c r="D26" s="62">
        <f>'Lot 1 BPU'!D26</f>
        <v>0</v>
      </c>
      <c r="F26" s="63"/>
      <c r="G26" s="40"/>
      <c r="H26" s="64">
        <f t="shared" si="1"/>
        <v>0</v>
      </c>
      <c r="I26" s="64">
        <f>(INT(F26*G26))</f>
        <v>0</v>
      </c>
      <c r="J26" s="65">
        <f t="shared" si="2"/>
        <v>0</v>
      </c>
    </row>
    <row r="27" spans="1:15" x14ac:dyDescent="0.45">
      <c r="A27" s="29" t="str">
        <f>'Lot 1 BPU'!A27</f>
        <v>Fer Continental- Coupon</v>
      </c>
      <c r="B27" s="61">
        <f>'Lot 1 BPU'!B27</f>
        <v>0</v>
      </c>
      <c r="C27" s="61">
        <f>'Lot 1 BPU'!C27</f>
        <v>0</v>
      </c>
      <c r="D27" s="62">
        <f>'Lot 1 BPU'!D27</f>
        <v>0</v>
      </c>
      <c r="F27" s="63">
        <v>0.8</v>
      </c>
      <c r="G27" s="78">
        <v>6501</v>
      </c>
      <c r="H27" s="64">
        <f t="shared" si="1"/>
        <v>1301</v>
      </c>
      <c r="I27" s="64">
        <f>(INT(F27*G27))</f>
        <v>5200</v>
      </c>
      <c r="J27" s="65">
        <f t="shared" si="2"/>
        <v>0</v>
      </c>
    </row>
    <row r="28" spans="1:15" x14ac:dyDescent="0.45">
      <c r="A28" s="29" t="str">
        <f>'Lot 1 BPU'!A28</f>
        <v>Fer national - Coupon</v>
      </c>
      <c r="B28" s="61">
        <f>'Lot 1 BPU'!B28</f>
        <v>0</v>
      </c>
      <c r="C28" s="61">
        <f>'Lot 1 BPU'!C28</f>
        <v>0</v>
      </c>
      <c r="D28" s="62">
        <f>'Lot 1 BPU'!D28</f>
        <v>0</v>
      </c>
      <c r="F28" s="63">
        <v>0.7</v>
      </c>
      <c r="G28" s="78">
        <v>59</v>
      </c>
      <c r="H28" s="64">
        <f t="shared" si="1"/>
        <v>18</v>
      </c>
      <c r="I28" s="64">
        <f>(INT(F28*G28))</f>
        <v>41</v>
      </c>
      <c r="J28" s="65">
        <f t="shared" si="2"/>
        <v>0</v>
      </c>
    </row>
    <row r="29" spans="1:15" x14ac:dyDescent="0.45">
      <c r="A29" s="29" t="str">
        <f>'Lot 1 BPU'!A29</f>
        <v>Hôtels (reservation et paiement)</v>
      </c>
      <c r="B29" s="61">
        <f>'Lot 1 BPU'!B29</f>
        <v>0</v>
      </c>
      <c r="C29" s="61">
        <f>'Lot 1 BPU'!C29</f>
        <v>0</v>
      </c>
      <c r="D29" s="62">
        <f>'Lot 1 BPU'!D29</f>
        <v>0</v>
      </c>
      <c r="F29" s="63"/>
      <c r="G29" s="40"/>
      <c r="H29" s="64">
        <f>G29-I29</f>
        <v>0</v>
      </c>
      <c r="I29" s="64">
        <f>(INT(F29*G29))</f>
        <v>0</v>
      </c>
      <c r="J29" s="65">
        <f t="shared" si="2"/>
        <v>0</v>
      </c>
    </row>
    <row r="30" spans="1:15" x14ac:dyDescent="0.45">
      <c r="A30" s="29" t="str">
        <f>'Lot 1 BPU'!A30</f>
        <v>Loueurs de voitures (reservation et paiement)</v>
      </c>
      <c r="B30" s="61">
        <f>'Lot 1 BPU'!B30</f>
        <v>0</v>
      </c>
      <c r="C30" s="61">
        <f>'Lot 1 BPU'!C30</f>
        <v>0</v>
      </c>
      <c r="D30" s="62">
        <f>'Lot 1 BPU'!D30</f>
        <v>0</v>
      </c>
      <c r="F30" s="66"/>
      <c r="G30" s="64"/>
      <c r="H30" s="64"/>
      <c r="I30" s="64"/>
      <c r="J30" s="65">
        <f t="shared" si="2"/>
        <v>0</v>
      </c>
    </row>
    <row r="31" spans="1:15" x14ac:dyDescent="0.45">
      <c r="A31" s="29" t="str">
        <f>'Lot 1 BPU'!A31</f>
        <v xml:space="preserve">Maritime </v>
      </c>
      <c r="B31" s="61">
        <f>'Lot 1 BPU'!B31</f>
        <v>0</v>
      </c>
      <c r="C31" s="61">
        <f>'Lot 1 BPU'!C31</f>
        <v>0</v>
      </c>
      <c r="D31" s="62">
        <f>'Lot 1 BPU'!D31</f>
        <v>0</v>
      </c>
      <c r="F31" s="63">
        <v>0.7</v>
      </c>
      <c r="G31" s="77">
        <f>INT(3%*(G21+G22+G23))</f>
        <v>788</v>
      </c>
      <c r="H31" s="64">
        <f t="shared" ref="H31:H50" si="3">G31-I31</f>
        <v>237</v>
      </c>
      <c r="I31" s="64">
        <f t="shared" ref="I31:I51" si="4">(INT(F31*G31))</f>
        <v>551</v>
      </c>
      <c r="J31" s="65">
        <f t="shared" si="2"/>
        <v>0</v>
      </c>
    </row>
    <row r="32" spans="1:15" x14ac:dyDescent="0.45">
      <c r="A32" s="29" t="str">
        <f>'Lot 1 BPU'!A32</f>
        <v>Modification  air avant  émission</v>
      </c>
      <c r="B32" s="61">
        <f>'Lot 1 BPU'!B32</f>
        <v>0</v>
      </c>
      <c r="C32" s="61">
        <f>'Lot 1 BPU'!C32</f>
        <v>0</v>
      </c>
      <c r="D32" s="62">
        <f>'Lot 1 BPU'!D32</f>
        <v>0</v>
      </c>
      <c r="F32" s="63">
        <v>0.7</v>
      </c>
      <c r="G32" s="77">
        <f>INT(2.4%*(G21+G22+G23))</f>
        <v>630</v>
      </c>
      <c r="H32" s="64">
        <f t="shared" si="3"/>
        <v>189</v>
      </c>
      <c r="I32" s="64">
        <f t="shared" si="4"/>
        <v>441</v>
      </c>
      <c r="J32" s="65">
        <f t="shared" si="2"/>
        <v>0</v>
      </c>
    </row>
    <row r="33" spans="1:10" x14ac:dyDescent="0.45">
      <c r="A33" s="29" t="str">
        <f>'Lot 1 BPU'!A33</f>
        <v>Modification  air après émission</v>
      </c>
      <c r="B33" s="61">
        <f>'Lot 1 BPU'!B33</f>
        <v>0</v>
      </c>
      <c r="C33" s="61">
        <f>'Lot 1 BPU'!C33</f>
        <v>0</v>
      </c>
      <c r="D33" s="62">
        <f>'Lot 1 BPU'!D33</f>
        <v>0</v>
      </c>
      <c r="F33" s="63">
        <v>0.7</v>
      </c>
      <c r="G33" s="77">
        <f>INT(3%*(G21+G22+G23))</f>
        <v>788</v>
      </c>
      <c r="H33" s="64">
        <f t="shared" si="3"/>
        <v>237</v>
      </c>
      <c r="I33" s="64">
        <f t="shared" si="4"/>
        <v>551</v>
      </c>
      <c r="J33" s="65">
        <f t="shared" si="2"/>
        <v>0</v>
      </c>
    </row>
    <row r="34" spans="1:10" x14ac:dyDescent="0.45">
      <c r="A34" s="29" t="str">
        <f>'Lot 1 BPU'!A34</f>
        <v>Annulation air avant  émission</v>
      </c>
      <c r="B34" s="61">
        <f>'Lot 1 BPU'!B34</f>
        <v>0</v>
      </c>
      <c r="C34" s="61">
        <f>'Lot 1 BPU'!C34</f>
        <v>0</v>
      </c>
      <c r="D34" s="62">
        <f>'Lot 1 BPU'!D34</f>
        <v>0</v>
      </c>
      <c r="F34" s="63">
        <v>0.7</v>
      </c>
      <c r="G34" s="77">
        <f>INT(4.1%*(G21+G22+G23))</f>
        <v>1076</v>
      </c>
      <c r="H34" s="64">
        <f t="shared" si="3"/>
        <v>323</v>
      </c>
      <c r="I34" s="64">
        <f t="shared" si="4"/>
        <v>753</v>
      </c>
      <c r="J34" s="65">
        <f t="shared" si="2"/>
        <v>0</v>
      </c>
    </row>
    <row r="35" spans="1:10" x14ac:dyDescent="0.45">
      <c r="A35" s="29" t="str">
        <f>'Lot 1 BPU'!A35</f>
        <v>Annulation air après émission</v>
      </c>
      <c r="B35" s="61">
        <f>'Lot 1 BPU'!B35</f>
        <v>0</v>
      </c>
      <c r="C35" s="61">
        <f>'Lot 1 BPU'!C35</f>
        <v>0</v>
      </c>
      <c r="D35" s="62">
        <f>'Lot 1 BPU'!D35</f>
        <v>0</v>
      </c>
      <c r="F35" s="63"/>
      <c r="G35" s="64"/>
      <c r="H35" s="64">
        <f t="shared" si="3"/>
        <v>0</v>
      </c>
      <c r="I35" s="64">
        <f t="shared" si="4"/>
        <v>0</v>
      </c>
      <c r="J35" s="65">
        <f t="shared" si="2"/>
        <v>0</v>
      </c>
    </row>
    <row r="36" spans="1:10" x14ac:dyDescent="0.45">
      <c r="A36" s="29" t="str">
        <f>'Lot 1 BPU'!A36</f>
        <v>Modification  fer avant  émission</v>
      </c>
      <c r="B36" s="61">
        <f>'Lot 1 BPU'!B36</f>
        <v>0</v>
      </c>
      <c r="C36" s="61">
        <f>'Lot 1 BPU'!C36</f>
        <v>0</v>
      </c>
      <c r="D36" s="62">
        <f>'Lot 1 BPU'!D36</f>
        <v>0</v>
      </c>
      <c r="F36" s="63"/>
      <c r="G36" s="64"/>
      <c r="H36" s="64">
        <f t="shared" si="3"/>
        <v>0</v>
      </c>
      <c r="I36" s="64">
        <f t="shared" si="4"/>
        <v>0</v>
      </c>
      <c r="J36" s="65">
        <f t="shared" si="2"/>
        <v>0</v>
      </c>
    </row>
    <row r="37" spans="1:10" x14ac:dyDescent="0.45">
      <c r="A37" s="29" t="str">
        <f>'Lot 1 BPU'!A37</f>
        <v>Modification  fer après émission</v>
      </c>
      <c r="B37" s="61">
        <f>'Lot 1 BPU'!B37</f>
        <v>0</v>
      </c>
      <c r="C37" s="61">
        <f>'Lot 1 BPU'!C37</f>
        <v>0</v>
      </c>
      <c r="D37" s="62">
        <f>'Lot 1 BPU'!D37</f>
        <v>0</v>
      </c>
      <c r="F37" s="63"/>
      <c r="G37" s="64"/>
      <c r="H37" s="64">
        <f t="shared" si="3"/>
        <v>0</v>
      </c>
      <c r="I37" s="64">
        <f t="shared" si="4"/>
        <v>0</v>
      </c>
      <c r="J37" s="65">
        <f t="shared" si="2"/>
        <v>0</v>
      </c>
    </row>
    <row r="38" spans="1:10" x14ac:dyDescent="0.45">
      <c r="A38" s="29" t="str">
        <f>'Lot 1 BPU'!A38</f>
        <v>Annulation fer avant  émission</v>
      </c>
      <c r="B38" s="61">
        <f>'Lot 1 BPU'!B38</f>
        <v>0</v>
      </c>
      <c r="C38" s="61">
        <f>'Lot 1 BPU'!C38</f>
        <v>0</v>
      </c>
      <c r="D38" s="62">
        <f>'Lot 1 BPU'!D38</f>
        <v>0</v>
      </c>
      <c r="F38" s="63">
        <v>0.7</v>
      </c>
      <c r="G38" s="64">
        <f>INT(9.5%*(G26+G27))</f>
        <v>617</v>
      </c>
      <c r="H38" s="64">
        <f t="shared" si="3"/>
        <v>186</v>
      </c>
      <c r="I38" s="64">
        <f t="shared" si="4"/>
        <v>431</v>
      </c>
      <c r="J38" s="65">
        <f t="shared" si="2"/>
        <v>0</v>
      </c>
    </row>
    <row r="39" spans="1:10" x14ac:dyDescent="0.45">
      <c r="A39" s="29" t="str">
        <f>'Lot 1 BPU'!A39</f>
        <v>Annulation fer après émission</v>
      </c>
      <c r="B39" s="61">
        <f>'Lot 1 BPU'!B39</f>
        <v>0</v>
      </c>
      <c r="C39" s="61">
        <f>'Lot 1 BPU'!C39</f>
        <v>0</v>
      </c>
      <c r="D39" s="62">
        <f>'Lot 1 BPU'!D39</f>
        <v>0</v>
      </c>
      <c r="F39" s="63"/>
      <c r="G39" s="64"/>
      <c r="H39" s="64">
        <f t="shared" si="3"/>
        <v>0</v>
      </c>
      <c r="I39" s="64">
        <f t="shared" si="4"/>
        <v>0</v>
      </c>
      <c r="J39" s="65">
        <f t="shared" si="2"/>
        <v>0</v>
      </c>
    </row>
    <row r="40" spans="1:10" x14ac:dyDescent="0.45">
      <c r="A40" s="29" t="str">
        <f>'Lot 1 BPU'!A40</f>
        <v>Modification hôtel avant  émission</v>
      </c>
      <c r="B40" s="61">
        <f>'Lot 1 BPU'!B40</f>
        <v>0</v>
      </c>
      <c r="C40" s="61">
        <f>'Lot 1 BPU'!C40</f>
        <v>0</v>
      </c>
      <c r="D40" s="62">
        <f>'Lot 1 BPU'!D40</f>
        <v>0</v>
      </c>
      <c r="F40" s="63"/>
      <c r="G40" s="64"/>
      <c r="H40" s="64">
        <f t="shared" si="3"/>
        <v>0</v>
      </c>
      <c r="I40" s="64">
        <f t="shared" si="4"/>
        <v>0</v>
      </c>
      <c r="J40" s="65">
        <f t="shared" si="2"/>
        <v>0</v>
      </c>
    </row>
    <row r="41" spans="1:10" x14ac:dyDescent="0.45">
      <c r="A41" s="29" t="str">
        <f>'Lot 1 BPU'!A41</f>
        <v>Modification hôtel après émission</v>
      </c>
      <c r="B41" s="61">
        <f>'Lot 1 BPU'!B41</f>
        <v>0</v>
      </c>
      <c r="C41" s="61">
        <f>'Lot 1 BPU'!C41</f>
        <v>0</v>
      </c>
      <c r="D41" s="62">
        <f>'Lot 1 BPU'!D41</f>
        <v>0</v>
      </c>
      <c r="F41" s="63"/>
      <c r="G41" s="64"/>
      <c r="H41" s="64">
        <f t="shared" si="3"/>
        <v>0</v>
      </c>
      <c r="I41" s="64">
        <f t="shared" si="4"/>
        <v>0</v>
      </c>
      <c r="J41" s="65">
        <f t="shared" si="2"/>
        <v>0</v>
      </c>
    </row>
    <row r="42" spans="1:10" x14ac:dyDescent="0.45">
      <c r="A42" s="29" t="str">
        <f>'Lot 1 BPU'!A42</f>
        <v>Annulation hôtel avant  émission</v>
      </c>
      <c r="B42" s="61">
        <f>'Lot 1 BPU'!B42</f>
        <v>0</v>
      </c>
      <c r="C42" s="61">
        <f>'Lot 1 BPU'!C42</f>
        <v>0</v>
      </c>
      <c r="D42" s="62">
        <f>'Lot 1 BPU'!D42</f>
        <v>0</v>
      </c>
      <c r="F42" s="63">
        <v>0.7</v>
      </c>
      <c r="G42" s="64">
        <f>INT(5%*(G28))</f>
        <v>2</v>
      </c>
      <c r="H42" s="64">
        <f t="shared" si="3"/>
        <v>1</v>
      </c>
      <c r="I42" s="64">
        <f t="shared" si="4"/>
        <v>1</v>
      </c>
      <c r="J42" s="65">
        <f t="shared" si="2"/>
        <v>0</v>
      </c>
    </row>
    <row r="43" spans="1:10" x14ac:dyDescent="0.45">
      <c r="A43" s="29" t="str">
        <f>'Lot 1 BPU'!A43</f>
        <v>Annulation hôtel après émission</v>
      </c>
      <c r="B43" s="61">
        <f>'Lot 1 BPU'!B43</f>
        <v>0</v>
      </c>
      <c r="C43" s="61">
        <f>'Lot 1 BPU'!C43</f>
        <v>0</v>
      </c>
      <c r="D43" s="62">
        <f>'Lot 1 BPU'!D43</f>
        <v>0</v>
      </c>
      <c r="F43" s="63"/>
      <c r="G43" s="64"/>
      <c r="H43" s="64">
        <f t="shared" si="3"/>
        <v>0</v>
      </c>
      <c r="I43" s="64">
        <f t="shared" si="4"/>
        <v>0</v>
      </c>
      <c r="J43" s="65">
        <f t="shared" si="2"/>
        <v>0</v>
      </c>
    </row>
    <row r="44" spans="1:10" x14ac:dyDescent="0.45">
      <c r="A44" s="29" t="str">
        <f>'Lot 1 BPU'!A44</f>
        <v>Modification LCD*** avant  émission</v>
      </c>
      <c r="B44" s="61">
        <f>'Lot 1 BPU'!B44</f>
        <v>0</v>
      </c>
      <c r="C44" s="61">
        <f>'Lot 1 BPU'!C44</f>
        <v>0</v>
      </c>
      <c r="D44" s="62">
        <f>'Lot 1 BPU'!D44</f>
        <v>0</v>
      </c>
      <c r="F44" s="63"/>
      <c r="G44" s="64"/>
      <c r="H44" s="64">
        <f t="shared" si="3"/>
        <v>0</v>
      </c>
      <c r="I44" s="64">
        <f t="shared" si="4"/>
        <v>0</v>
      </c>
      <c r="J44" s="65">
        <f t="shared" si="2"/>
        <v>0</v>
      </c>
    </row>
    <row r="45" spans="1:10" x14ac:dyDescent="0.45">
      <c r="A45" s="29" t="str">
        <f>'Lot 1 BPU'!A45</f>
        <v>Modification LCD après émission</v>
      </c>
      <c r="B45" s="61">
        <f>'Lot 1 BPU'!B45</f>
        <v>0</v>
      </c>
      <c r="C45" s="61">
        <f>'Lot 1 BPU'!C45</f>
        <v>0</v>
      </c>
      <c r="D45" s="62">
        <f>'Lot 1 BPU'!D45</f>
        <v>0</v>
      </c>
      <c r="F45" s="63"/>
      <c r="G45" s="64"/>
      <c r="H45" s="64">
        <f t="shared" si="3"/>
        <v>0</v>
      </c>
      <c r="I45" s="64">
        <f t="shared" si="4"/>
        <v>0</v>
      </c>
      <c r="J45" s="65">
        <f t="shared" si="2"/>
        <v>0</v>
      </c>
    </row>
    <row r="46" spans="1:10" x14ac:dyDescent="0.45">
      <c r="A46" s="29" t="str">
        <f>'Lot 1 BPU'!A46</f>
        <v>Annulation LCD avant  émission</v>
      </c>
      <c r="B46" s="61">
        <f>'Lot 1 BPU'!B46</f>
        <v>0</v>
      </c>
      <c r="C46" s="61">
        <f>'Lot 1 BPU'!C46</f>
        <v>0</v>
      </c>
      <c r="D46" s="62">
        <f>'Lot 1 BPU'!D46</f>
        <v>0</v>
      </c>
      <c r="F46" s="63"/>
      <c r="G46" s="64"/>
      <c r="H46" s="64">
        <f t="shared" si="3"/>
        <v>0</v>
      </c>
      <c r="I46" s="64">
        <f t="shared" si="4"/>
        <v>0</v>
      </c>
      <c r="J46" s="65">
        <f t="shared" si="2"/>
        <v>0</v>
      </c>
    </row>
    <row r="47" spans="1:10" ht="14.1" customHeight="1" x14ac:dyDescent="0.45">
      <c r="A47" s="29" t="str">
        <f>'Lot 1 BPU'!A47</f>
        <v>Annulation LCD après émission</v>
      </c>
      <c r="B47" s="61">
        <f>'Lot 1 BPU'!B47</f>
        <v>0</v>
      </c>
      <c r="C47" s="67">
        <f>'Lot 1 BPU'!C47</f>
        <v>0</v>
      </c>
      <c r="D47" s="62">
        <f>'Lot 1 BPU'!D47</f>
        <v>0</v>
      </c>
      <c r="F47" s="63"/>
      <c r="G47" s="64"/>
      <c r="H47" s="64">
        <f t="shared" si="3"/>
        <v>0</v>
      </c>
      <c r="I47" s="64">
        <f t="shared" si="4"/>
        <v>0</v>
      </c>
      <c r="J47" s="65">
        <f t="shared" si="2"/>
        <v>0</v>
      </c>
    </row>
    <row r="48" spans="1:10" ht="14.1" customHeight="1" x14ac:dyDescent="0.45">
      <c r="A48" s="29" t="str">
        <f>'Lot 1 BPU'!A48</f>
        <v xml:space="preserve">Frais sur visa </v>
      </c>
      <c r="B48" s="61">
        <f>'Lot 1 BPU'!B48</f>
        <v>0</v>
      </c>
      <c r="C48" s="67">
        <f>'Lot 1 BPU'!C48</f>
        <v>0</v>
      </c>
      <c r="D48" s="62">
        <f>'Lot 1 BPU'!D48</f>
        <v>0</v>
      </c>
      <c r="E48" s="54"/>
      <c r="F48" s="63"/>
      <c r="G48" s="64"/>
      <c r="H48" s="64">
        <f t="shared" si="3"/>
        <v>0</v>
      </c>
      <c r="I48" s="64">
        <f t="shared" si="4"/>
        <v>0</v>
      </c>
      <c r="J48" s="65">
        <f t="shared" si="2"/>
        <v>0</v>
      </c>
    </row>
    <row r="49" spans="1:10" ht="14.1" customHeight="1" x14ac:dyDescent="0.45">
      <c r="A49" s="29" t="str">
        <f>'Lot 1 BPU'!A49</f>
        <v>Carte d'abonnement</v>
      </c>
      <c r="B49" s="61">
        <f>'Lot 1 BPU'!B49</f>
        <v>0</v>
      </c>
      <c r="C49" s="61">
        <f>'Lot 1 BPU'!C49</f>
        <v>0</v>
      </c>
      <c r="D49" s="62">
        <f>'Lot 1 BPU'!D49</f>
        <v>0</v>
      </c>
      <c r="E49" s="54"/>
      <c r="F49" s="63">
        <v>0</v>
      </c>
      <c r="G49" s="64"/>
      <c r="H49" s="64">
        <f t="shared" si="3"/>
        <v>0</v>
      </c>
      <c r="I49" s="64">
        <f t="shared" si="4"/>
        <v>0</v>
      </c>
      <c r="J49" s="65">
        <f t="shared" si="2"/>
        <v>0</v>
      </c>
    </row>
    <row r="50" spans="1:10" x14ac:dyDescent="0.45">
      <c r="A50" s="29" t="str">
        <f>'Lot 1 BPU'!A50</f>
        <v>Bagage supplémentaire (non intégré au billet)</v>
      </c>
      <c r="B50" s="61">
        <f>'Lot 1 BPU'!B50</f>
        <v>0</v>
      </c>
      <c r="C50" s="67">
        <f>'Lot 1 BPU'!C50</f>
        <v>0</v>
      </c>
      <c r="D50" s="62">
        <f>'Lot 1 BPU'!D50</f>
        <v>0</v>
      </c>
      <c r="E50" s="54"/>
      <c r="F50" s="63">
        <v>0</v>
      </c>
      <c r="G50" s="77">
        <v>2299</v>
      </c>
      <c r="H50" s="64">
        <f t="shared" si="3"/>
        <v>2299</v>
      </c>
      <c r="I50" s="64">
        <f t="shared" si="4"/>
        <v>0</v>
      </c>
      <c r="J50" s="65">
        <f t="shared" si="2"/>
        <v>0</v>
      </c>
    </row>
    <row r="51" spans="1:10" x14ac:dyDescent="0.45">
      <c r="A51" s="29" t="str">
        <f>'Lot 1 BPU'!A51</f>
        <v>Réservation autocar avec chauffeur</v>
      </c>
      <c r="B51" s="61">
        <f>'Lot 1 BPU'!B51</f>
        <v>0</v>
      </c>
      <c r="C51" s="67">
        <f>'Lot 1 BPU'!C51</f>
        <v>0</v>
      </c>
      <c r="D51" s="62">
        <f>'Lot 1 BPU'!D51</f>
        <v>0</v>
      </c>
      <c r="E51" s="54"/>
      <c r="F51" s="63"/>
      <c r="G51" s="64"/>
      <c r="H51" s="64">
        <f>G51-I51</f>
        <v>0</v>
      </c>
      <c r="I51" s="64">
        <f t="shared" si="4"/>
        <v>0</v>
      </c>
      <c r="J51" s="65">
        <f t="shared" si="2"/>
        <v>0</v>
      </c>
    </row>
    <row r="52" spans="1:10" ht="14.65" thickBot="1" x14ac:dyDescent="0.5">
      <c r="A52" s="29" t="str">
        <f>'Lot 1 BPU'!A52</f>
        <v>Assistance 24/24 - 7/7 - Appel</v>
      </c>
      <c r="B52" s="42">
        <f>'Lot 1 BPU'!B52</f>
        <v>0</v>
      </c>
      <c r="C52" s="42">
        <f>'Lot 1 BPU'!C52</f>
        <v>0</v>
      </c>
      <c r="D52" s="43">
        <f>'Lot 1 BPU'!D52</f>
        <v>0</v>
      </c>
      <c r="E52" s="54"/>
      <c r="F52" s="68"/>
      <c r="G52" s="55"/>
      <c r="H52" s="55"/>
      <c r="I52" s="69" t="s">
        <v>60</v>
      </c>
      <c r="J52" s="70">
        <f>SUM(J21:J51)</f>
        <v>0</v>
      </c>
    </row>
    <row r="53" spans="1:10" x14ac:dyDescent="0.45">
      <c r="A53" s="41"/>
      <c r="B53" s="44"/>
      <c r="C53" s="44"/>
      <c r="D53" s="45"/>
      <c r="E53" s="54"/>
      <c r="J53" s="71"/>
    </row>
    <row r="54" spans="1:10" ht="39.4" thickBot="1" x14ac:dyDescent="0.5">
      <c r="A54" s="73" t="s">
        <v>67</v>
      </c>
      <c r="B54" s="44"/>
      <c r="C54" s="44"/>
      <c r="D54" s="45"/>
      <c r="E54" s="54"/>
      <c r="J54" s="71"/>
    </row>
    <row r="55" spans="1:10" ht="73.5" customHeight="1" thickBot="1" x14ac:dyDescent="0.5">
      <c r="A55" s="106"/>
      <c r="B55" s="107"/>
      <c r="C55" s="107"/>
      <c r="D55" s="108"/>
      <c r="E55" s="72"/>
      <c r="F55" s="48" t="s">
        <v>61</v>
      </c>
      <c r="G55" s="49"/>
      <c r="H55" s="50"/>
      <c r="I55" s="50"/>
      <c r="J55" s="52">
        <f>J4+J17</f>
        <v>0</v>
      </c>
    </row>
  </sheetData>
  <mergeCells count="11">
    <mergeCell ref="A18:D18"/>
    <mergeCell ref="A19:A20"/>
    <mergeCell ref="B19:C19"/>
    <mergeCell ref="D19:D20"/>
    <mergeCell ref="A55:D55"/>
    <mergeCell ref="B16:D16"/>
    <mergeCell ref="A1:D1"/>
    <mergeCell ref="F1:J1"/>
    <mergeCell ref="B2:D2"/>
    <mergeCell ref="B3:D3"/>
    <mergeCell ref="A4:D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2DC29-22B1-4C1B-93D0-D1E2EF3A2D9C}">
  <dimension ref="A1:L56"/>
  <sheetViews>
    <sheetView tabSelected="1" workbookViewId="0">
      <selection activeCell="I5" sqref="I5"/>
    </sheetView>
  </sheetViews>
  <sheetFormatPr baseColWidth="10" defaultRowHeight="14.25" x14ac:dyDescent="0.45"/>
  <cols>
    <col min="1" max="1" width="60.86328125" customWidth="1"/>
    <col min="4" max="4" width="12.3984375" customWidth="1"/>
    <col min="257" max="257" width="60.86328125" customWidth="1"/>
    <col min="260" max="260" width="12.3984375" customWidth="1"/>
    <col min="513" max="513" width="60.86328125" customWidth="1"/>
    <col min="516" max="516" width="12.3984375" customWidth="1"/>
    <col min="769" max="769" width="60.86328125" customWidth="1"/>
    <col min="772" max="772" width="12.3984375" customWidth="1"/>
    <col min="1025" max="1025" width="60.86328125" customWidth="1"/>
    <col min="1028" max="1028" width="12.3984375" customWidth="1"/>
    <col min="1281" max="1281" width="60.86328125" customWidth="1"/>
    <col min="1284" max="1284" width="12.3984375" customWidth="1"/>
    <col min="1537" max="1537" width="60.86328125" customWidth="1"/>
    <col min="1540" max="1540" width="12.3984375" customWidth="1"/>
    <col min="1793" max="1793" width="60.86328125" customWidth="1"/>
    <col min="1796" max="1796" width="12.3984375" customWidth="1"/>
    <col min="2049" max="2049" width="60.86328125" customWidth="1"/>
    <col min="2052" max="2052" width="12.3984375" customWidth="1"/>
    <col min="2305" max="2305" width="60.86328125" customWidth="1"/>
    <col min="2308" max="2308" width="12.3984375" customWidth="1"/>
    <col min="2561" max="2561" width="60.86328125" customWidth="1"/>
    <col min="2564" max="2564" width="12.3984375" customWidth="1"/>
    <col min="2817" max="2817" width="60.86328125" customWidth="1"/>
    <col min="2820" max="2820" width="12.3984375" customWidth="1"/>
    <col min="3073" max="3073" width="60.86328125" customWidth="1"/>
    <col min="3076" max="3076" width="12.3984375" customWidth="1"/>
    <col min="3329" max="3329" width="60.86328125" customWidth="1"/>
    <col min="3332" max="3332" width="12.3984375" customWidth="1"/>
    <col min="3585" max="3585" width="60.86328125" customWidth="1"/>
    <col min="3588" max="3588" width="12.3984375" customWidth="1"/>
    <col min="3841" max="3841" width="60.86328125" customWidth="1"/>
    <col min="3844" max="3844" width="12.3984375" customWidth="1"/>
    <col min="4097" max="4097" width="60.86328125" customWidth="1"/>
    <col min="4100" max="4100" width="12.3984375" customWidth="1"/>
    <col min="4353" max="4353" width="60.86328125" customWidth="1"/>
    <col min="4356" max="4356" width="12.3984375" customWidth="1"/>
    <col min="4609" max="4609" width="60.86328125" customWidth="1"/>
    <col min="4612" max="4612" width="12.3984375" customWidth="1"/>
    <col min="4865" max="4865" width="60.86328125" customWidth="1"/>
    <col min="4868" max="4868" width="12.3984375" customWidth="1"/>
    <col min="5121" max="5121" width="60.86328125" customWidth="1"/>
    <col min="5124" max="5124" width="12.3984375" customWidth="1"/>
    <col min="5377" max="5377" width="60.86328125" customWidth="1"/>
    <col min="5380" max="5380" width="12.3984375" customWidth="1"/>
    <col min="5633" max="5633" width="60.86328125" customWidth="1"/>
    <col min="5636" max="5636" width="12.3984375" customWidth="1"/>
    <col min="5889" max="5889" width="60.86328125" customWidth="1"/>
    <col min="5892" max="5892" width="12.3984375" customWidth="1"/>
    <col min="6145" max="6145" width="60.86328125" customWidth="1"/>
    <col min="6148" max="6148" width="12.3984375" customWidth="1"/>
    <col min="6401" max="6401" width="60.86328125" customWidth="1"/>
    <col min="6404" max="6404" width="12.3984375" customWidth="1"/>
    <col min="6657" max="6657" width="60.86328125" customWidth="1"/>
    <col min="6660" max="6660" width="12.3984375" customWidth="1"/>
    <col min="6913" max="6913" width="60.86328125" customWidth="1"/>
    <col min="6916" max="6916" width="12.3984375" customWidth="1"/>
    <col min="7169" max="7169" width="60.86328125" customWidth="1"/>
    <col min="7172" max="7172" width="12.3984375" customWidth="1"/>
    <col min="7425" max="7425" width="60.86328125" customWidth="1"/>
    <col min="7428" max="7428" width="12.3984375" customWidth="1"/>
    <col min="7681" max="7681" width="60.86328125" customWidth="1"/>
    <col min="7684" max="7684" width="12.3984375" customWidth="1"/>
    <col min="7937" max="7937" width="60.86328125" customWidth="1"/>
    <col min="7940" max="7940" width="12.3984375" customWidth="1"/>
    <col min="8193" max="8193" width="60.86328125" customWidth="1"/>
    <col min="8196" max="8196" width="12.3984375" customWidth="1"/>
    <col min="8449" max="8449" width="60.86328125" customWidth="1"/>
    <col min="8452" max="8452" width="12.3984375" customWidth="1"/>
    <col min="8705" max="8705" width="60.86328125" customWidth="1"/>
    <col min="8708" max="8708" width="12.3984375" customWidth="1"/>
    <col min="8961" max="8961" width="60.86328125" customWidth="1"/>
    <col min="8964" max="8964" width="12.3984375" customWidth="1"/>
    <col min="9217" max="9217" width="60.86328125" customWidth="1"/>
    <col min="9220" max="9220" width="12.3984375" customWidth="1"/>
    <col min="9473" max="9473" width="60.86328125" customWidth="1"/>
    <col min="9476" max="9476" width="12.3984375" customWidth="1"/>
    <col min="9729" max="9729" width="60.86328125" customWidth="1"/>
    <col min="9732" max="9732" width="12.3984375" customWidth="1"/>
    <col min="9985" max="9985" width="60.86328125" customWidth="1"/>
    <col min="9988" max="9988" width="12.3984375" customWidth="1"/>
    <col min="10241" max="10241" width="60.86328125" customWidth="1"/>
    <col min="10244" max="10244" width="12.3984375" customWidth="1"/>
    <col min="10497" max="10497" width="60.86328125" customWidth="1"/>
    <col min="10500" max="10500" width="12.3984375" customWidth="1"/>
    <col min="10753" max="10753" width="60.86328125" customWidth="1"/>
    <col min="10756" max="10756" width="12.3984375" customWidth="1"/>
    <col min="11009" max="11009" width="60.86328125" customWidth="1"/>
    <col min="11012" max="11012" width="12.3984375" customWidth="1"/>
    <col min="11265" max="11265" width="60.86328125" customWidth="1"/>
    <col min="11268" max="11268" width="12.3984375" customWidth="1"/>
    <col min="11521" max="11521" width="60.86328125" customWidth="1"/>
    <col min="11524" max="11524" width="12.3984375" customWidth="1"/>
    <col min="11777" max="11777" width="60.86328125" customWidth="1"/>
    <col min="11780" max="11780" width="12.3984375" customWidth="1"/>
    <col min="12033" max="12033" width="60.86328125" customWidth="1"/>
    <col min="12036" max="12036" width="12.3984375" customWidth="1"/>
    <col min="12289" max="12289" width="60.86328125" customWidth="1"/>
    <col min="12292" max="12292" width="12.3984375" customWidth="1"/>
    <col min="12545" max="12545" width="60.86328125" customWidth="1"/>
    <col min="12548" max="12548" width="12.3984375" customWidth="1"/>
    <col min="12801" max="12801" width="60.86328125" customWidth="1"/>
    <col min="12804" max="12804" width="12.3984375" customWidth="1"/>
    <col min="13057" max="13057" width="60.86328125" customWidth="1"/>
    <col min="13060" max="13060" width="12.3984375" customWidth="1"/>
    <col min="13313" max="13313" width="60.86328125" customWidth="1"/>
    <col min="13316" max="13316" width="12.3984375" customWidth="1"/>
    <col min="13569" max="13569" width="60.86328125" customWidth="1"/>
    <col min="13572" max="13572" width="12.3984375" customWidth="1"/>
    <col min="13825" max="13825" width="60.86328125" customWidth="1"/>
    <col min="13828" max="13828" width="12.3984375" customWidth="1"/>
    <col min="14081" max="14081" width="60.86328125" customWidth="1"/>
    <col min="14084" max="14084" width="12.3984375" customWidth="1"/>
    <col min="14337" max="14337" width="60.86328125" customWidth="1"/>
    <col min="14340" max="14340" width="12.3984375" customWidth="1"/>
    <col min="14593" max="14593" width="60.86328125" customWidth="1"/>
    <col min="14596" max="14596" width="12.3984375" customWidth="1"/>
    <col min="14849" max="14849" width="60.86328125" customWidth="1"/>
    <col min="14852" max="14852" width="12.3984375" customWidth="1"/>
    <col min="15105" max="15105" width="60.86328125" customWidth="1"/>
    <col min="15108" max="15108" width="12.3984375" customWidth="1"/>
    <col min="15361" max="15361" width="60.86328125" customWidth="1"/>
    <col min="15364" max="15364" width="12.3984375" customWidth="1"/>
    <col min="15617" max="15617" width="60.86328125" customWidth="1"/>
    <col min="15620" max="15620" width="12.3984375" customWidth="1"/>
    <col min="15873" max="15873" width="60.86328125" customWidth="1"/>
    <col min="15876" max="15876" width="12.3984375" customWidth="1"/>
    <col min="16129" max="16129" width="60.86328125" customWidth="1"/>
    <col min="16132" max="16132" width="12.3984375" customWidth="1"/>
  </cols>
  <sheetData>
    <row r="1" spans="1:9" ht="43.5" customHeight="1" thickBot="1" x14ac:dyDescent="0.5">
      <c r="A1" s="109" t="s">
        <v>78</v>
      </c>
      <c r="B1" s="110"/>
      <c r="C1" s="110"/>
      <c r="D1" s="111"/>
      <c r="E1" s="13"/>
      <c r="F1" s="13"/>
      <c r="G1" s="13"/>
      <c r="H1" s="13"/>
      <c r="I1" s="13"/>
    </row>
    <row r="2" spans="1:9" ht="19.5" customHeight="1" x14ac:dyDescent="0.45">
      <c r="A2" s="14" t="s">
        <v>4</v>
      </c>
      <c r="B2" s="112" t="s">
        <v>5</v>
      </c>
      <c r="C2" s="112"/>
      <c r="D2" s="113"/>
      <c r="E2" s="13"/>
      <c r="F2" s="13"/>
      <c r="G2" s="13"/>
      <c r="H2" s="13"/>
      <c r="I2" s="13"/>
    </row>
    <row r="3" spans="1:9" ht="19.5" customHeight="1" x14ac:dyDescent="0.45">
      <c r="A3" s="15" t="s">
        <v>6</v>
      </c>
      <c r="B3" s="114"/>
      <c r="C3" s="114"/>
      <c r="D3" s="115"/>
      <c r="E3" s="13"/>
      <c r="F3" s="13"/>
      <c r="G3" s="13"/>
      <c r="H3" s="13"/>
      <c r="I3" s="13"/>
    </row>
    <row r="4" spans="1:9" ht="19.5" customHeight="1" thickBot="1" x14ac:dyDescent="0.5">
      <c r="A4" s="116" t="s">
        <v>7</v>
      </c>
      <c r="B4" s="117"/>
      <c r="C4" s="117"/>
      <c r="D4" s="118"/>
      <c r="E4" s="13"/>
      <c r="F4" s="13"/>
      <c r="G4" s="13"/>
      <c r="H4" s="13"/>
      <c r="I4" s="13"/>
    </row>
    <row r="5" spans="1:9" ht="21" x14ac:dyDescent="0.45">
      <c r="A5" s="16" t="s">
        <v>4</v>
      </c>
      <c r="B5" s="17" t="s">
        <v>80</v>
      </c>
      <c r="C5" s="17" t="s">
        <v>8</v>
      </c>
      <c r="D5" s="18"/>
      <c r="E5" s="13"/>
      <c r="F5" s="13"/>
      <c r="G5" s="13"/>
      <c r="H5" s="13"/>
      <c r="I5" s="13"/>
    </row>
    <row r="6" spans="1:9" ht="21" x14ac:dyDescent="0.45">
      <c r="A6" s="19" t="s">
        <v>83</v>
      </c>
      <c r="B6" s="20"/>
      <c r="C6" s="21"/>
      <c r="D6" s="18"/>
      <c r="E6" s="13"/>
      <c r="F6" s="13"/>
      <c r="G6" s="13"/>
      <c r="H6" s="13"/>
      <c r="I6" s="13"/>
    </row>
    <row r="7" spans="1:9" ht="21" x14ac:dyDescent="0.45">
      <c r="A7" s="19" t="s">
        <v>9</v>
      </c>
      <c r="B7" s="22"/>
      <c r="C7" s="23"/>
      <c r="D7" s="18"/>
      <c r="E7" s="13"/>
      <c r="F7" s="13"/>
      <c r="G7" s="13"/>
      <c r="H7" s="13"/>
      <c r="I7" s="13"/>
    </row>
    <row r="8" spans="1:9" ht="21.4" thickBot="1" x14ac:dyDescent="0.5">
      <c r="A8" s="24" t="s">
        <v>10</v>
      </c>
      <c r="B8" s="25"/>
      <c r="C8" s="26"/>
      <c r="D8" s="18"/>
      <c r="E8" s="13"/>
      <c r="F8" s="13"/>
      <c r="G8" s="13"/>
      <c r="H8" s="13"/>
      <c r="I8" s="13"/>
    </row>
    <row r="9" spans="1:9" ht="21.4" thickBot="1" x14ac:dyDescent="0.5">
      <c r="A9" s="27"/>
      <c r="D9" s="18"/>
    </row>
    <row r="10" spans="1:9" ht="24" customHeight="1" x14ac:dyDescent="0.45">
      <c r="A10" s="28" t="s">
        <v>11</v>
      </c>
      <c r="B10" s="17" t="s">
        <v>80</v>
      </c>
      <c r="C10" s="17" t="s">
        <v>8</v>
      </c>
      <c r="D10" s="18"/>
    </row>
    <row r="11" spans="1:9" ht="14.45" customHeight="1" x14ac:dyDescent="0.45">
      <c r="A11" s="29" t="s">
        <v>12</v>
      </c>
      <c r="B11" s="20"/>
      <c r="C11" s="21"/>
      <c r="D11" s="18"/>
    </row>
    <row r="12" spans="1:9" ht="14.45" customHeight="1" x14ac:dyDescent="0.45">
      <c r="A12" s="29" t="s">
        <v>62</v>
      </c>
      <c r="B12" s="20"/>
      <c r="C12" s="23"/>
      <c r="D12" s="18"/>
    </row>
    <row r="13" spans="1:9" ht="14.45" customHeight="1" x14ac:dyDescent="0.45">
      <c r="A13" s="29" t="s">
        <v>13</v>
      </c>
      <c r="B13" s="20"/>
      <c r="C13" s="21"/>
      <c r="D13" s="18"/>
    </row>
    <row r="14" spans="1:9" ht="14.45" customHeight="1" thickBot="1" x14ac:dyDescent="0.5">
      <c r="A14" s="30" t="s">
        <v>63</v>
      </c>
      <c r="B14" s="25"/>
      <c r="C14" s="26"/>
      <c r="D14" s="31"/>
    </row>
    <row r="15" spans="1:9" ht="14.65" thickBot="1" x14ac:dyDescent="0.5"/>
    <row r="16" spans="1:9" ht="21" x14ac:dyDescent="0.45">
      <c r="A16" s="14" t="s">
        <v>14</v>
      </c>
      <c r="B16" s="112" t="s">
        <v>15</v>
      </c>
      <c r="C16" s="112"/>
      <c r="D16" s="113"/>
      <c r="E16" s="13"/>
      <c r="F16" s="13"/>
      <c r="G16" s="13"/>
      <c r="H16" s="13"/>
      <c r="I16" s="13"/>
    </row>
    <row r="17" spans="1:12" ht="15.75" x14ac:dyDescent="0.45">
      <c r="A17" s="15" t="s">
        <v>16</v>
      </c>
      <c r="B17" s="32"/>
      <c r="C17" s="32"/>
      <c r="D17" s="33"/>
      <c r="E17" s="34"/>
      <c r="F17" s="34"/>
      <c r="G17" s="34"/>
      <c r="H17" s="34"/>
      <c r="I17" s="34"/>
      <c r="J17" s="34"/>
      <c r="K17" s="34"/>
      <c r="L17" s="34"/>
    </row>
    <row r="18" spans="1:12" ht="16.149999999999999" thickBot="1" x14ac:dyDescent="0.5">
      <c r="A18" s="119" t="s">
        <v>64</v>
      </c>
      <c r="B18" s="120"/>
      <c r="C18" s="120"/>
      <c r="D18" s="121"/>
      <c r="E18" s="35"/>
      <c r="F18" s="35"/>
      <c r="G18" s="35"/>
      <c r="H18" s="35"/>
      <c r="I18" s="35"/>
      <c r="J18" s="35"/>
      <c r="K18" s="35"/>
      <c r="L18" s="35"/>
    </row>
    <row r="19" spans="1:12" x14ac:dyDescent="0.45">
      <c r="A19" s="101" t="s">
        <v>17</v>
      </c>
      <c r="B19" s="103" t="s">
        <v>82</v>
      </c>
      <c r="C19" s="103"/>
      <c r="D19" s="104" t="s">
        <v>18</v>
      </c>
    </row>
    <row r="20" spans="1:12" x14ac:dyDescent="0.45">
      <c r="A20" s="102"/>
      <c r="B20" s="36" t="s">
        <v>19</v>
      </c>
      <c r="C20" s="36" t="s">
        <v>20</v>
      </c>
      <c r="D20" s="105"/>
    </row>
    <row r="21" spans="1:12" x14ac:dyDescent="0.45">
      <c r="A21" s="29" t="s">
        <v>71</v>
      </c>
      <c r="B21" s="37"/>
      <c r="C21" s="37"/>
      <c r="D21" s="38"/>
    </row>
    <row r="22" spans="1:12" x14ac:dyDescent="0.45">
      <c r="A22" s="29" t="s">
        <v>72</v>
      </c>
      <c r="B22" s="37"/>
      <c r="C22" s="37"/>
      <c r="D22" s="38"/>
    </row>
    <row r="23" spans="1:12" x14ac:dyDescent="0.45">
      <c r="A23" s="29" t="s">
        <v>66</v>
      </c>
      <c r="B23" s="37"/>
      <c r="C23" s="37"/>
      <c r="D23" s="38"/>
    </row>
    <row r="24" spans="1:12" x14ac:dyDescent="0.45">
      <c r="A24" s="29" t="s">
        <v>65</v>
      </c>
      <c r="B24" s="37"/>
      <c r="C24" s="37"/>
      <c r="D24" s="38"/>
    </row>
    <row r="25" spans="1:12" x14ac:dyDescent="0.45">
      <c r="A25" s="29" t="s">
        <v>73</v>
      </c>
      <c r="B25" s="37"/>
      <c r="C25" s="37"/>
      <c r="D25" s="38"/>
    </row>
    <row r="26" spans="1:12" x14ac:dyDescent="0.45">
      <c r="A26" s="29" t="s">
        <v>21</v>
      </c>
      <c r="B26" s="37"/>
      <c r="C26" s="37"/>
      <c r="D26" s="38"/>
    </row>
    <row r="27" spans="1:12" x14ac:dyDescent="0.45">
      <c r="A27" s="29" t="s">
        <v>74</v>
      </c>
      <c r="B27" s="37"/>
      <c r="C27" s="37"/>
      <c r="D27" s="38"/>
    </row>
    <row r="28" spans="1:12" x14ac:dyDescent="0.45">
      <c r="A28" s="29" t="s">
        <v>22</v>
      </c>
      <c r="B28" s="37"/>
      <c r="C28" s="37"/>
      <c r="D28" s="38"/>
    </row>
    <row r="29" spans="1:12" x14ac:dyDescent="0.45">
      <c r="A29" s="29" t="s">
        <v>23</v>
      </c>
      <c r="B29" s="37"/>
      <c r="C29" s="37"/>
      <c r="D29" s="38"/>
    </row>
    <row r="30" spans="1:12" x14ac:dyDescent="0.45">
      <c r="A30" s="29" t="s">
        <v>24</v>
      </c>
      <c r="B30" s="37"/>
      <c r="C30" s="37"/>
      <c r="D30" s="38"/>
    </row>
    <row r="31" spans="1:12" x14ac:dyDescent="0.45">
      <c r="A31" s="29" t="s">
        <v>25</v>
      </c>
      <c r="B31" s="37"/>
      <c r="C31" s="37"/>
      <c r="D31" s="38"/>
    </row>
    <row r="32" spans="1:12" x14ac:dyDescent="0.45">
      <c r="A32" s="29" t="s">
        <v>26</v>
      </c>
      <c r="B32" s="37"/>
      <c r="C32" s="37"/>
      <c r="D32" s="38"/>
    </row>
    <row r="33" spans="1:4" x14ac:dyDescent="0.45">
      <c r="A33" s="29" t="s">
        <v>27</v>
      </c>
      <c r="B33" s="37"/>
      <c r="C33" s="37"/>
      <c r="D33" s="38"/>
    </row>
    <row r="34" spans="1:4" x14ac:dyDescent="0.45">
      <c r="A34" s="29" t="s">
        <v>28</v>
      </c>
      <c r="B34" s="37"/>
      <c r="C34" s="37"/>
      <c r="D34" s="38"/>
    </row>
    <row r="35" spans="1:4" x14ac:dyDescent="0.45">
      <c r="A35" s="29" t="s">
        <v>29</v>
      </c>
      <c r="B35" s="37"/>
      <c r="C35" s="37"/>
      <c r="D35" s="38"/>
    </row>
    <row r="36" spans="1:4" x14ac:dyDescent="0.45">
      <c r="A36" s="29" t="s">
        <v>30</v>
      </c>
      <c r="B36" s="37"/>
      <c r="C36" s="37"/>
      <c r="D36" s="38"/>
    </row>
    <row r="37" spans="1:4" x14ac:dyDescent="0.45">
      <c r="A37" s="29" t="s">
        <v>31</v>
      </c>
      <c r="B37" s="37"/>
      <c r="C37" s="37"/>
      <c r="D37" s="38"/>
    </row>
    <row r="38" spans="1:4" x14ac:dyDescent="0.45">
      <c r="A38" s="29" t="s">
        <v>32</v>
      </c>
      <c r="B38" s="37"/>
      <c r="C38" s="37"/>
      <c r="D38" s="38"/>
    </row>
    <row r="39" spans="1:4" x14ac:dyDescent="0.45">
      <c r="A39" s="29" t="s">
        <v>33</v>
      </c>
      <c r="B39" s="37"/>
      <c r="C39" s="37"/>
      <c r="D39" s="38"/>
    </row>
    <row r="40" spans="1:4" x14ac:dyDescent="0.45">
      <c r="A40" s="29" t="s">
        <v>34</v>
      </c>
      <c r="B40" s="37"/>
      <c r="C40" s="37"/>
      <c r="D40" s="38"/>
    </row>
    <row r="41" spans="1:4" x14ac:dyDescent="0.45">
      <c r="A41" s="29" t="s">
        <v>35</v>
      </c>
      <c r="B41" s="37"/>
      <c r="C41" s="37"/>
      <c r="D41" s="38"/>
    </row>
    <row r="42" spans="1:4" x14ac:dyDescent="0.45">
      <c r="A42" s="29" t="s">
        <v>36</v>
      </c>
      <c r="B42" s="37"/>
      <c r="C42" s="37"/>
      <c r="D42" s="38"/>
    </row>
    <row r="43" spans="1:4" x14ac:dyDescent="0.45">
      <c r="A43" s="29" t="s">
        <v>37</v>
      </c>
      <c r="B43" s="37"/>
      <c r="C43" s="37"/>
      <c r="D43" s="38"/>
    </row>
    <row r="44" spans="1:4" x14ac:dyDescent="0.45">
      <c r="A44" s="29" t="s">
        <v>68</v>
      </c>
      <c r="B44" s="37"/>
      <c r="C44" s="37"/>
      <c r="D44" s="38"/>
    </row>
    <row r="45" spans="1:4" x14ac:dyDescent="0.45">
      <c r="A45" s="29" t="s">
        <v>38</v>
      </c>
      <c r="B45" s="37"/>
      <c r="C45" s="37"/>
      <c r="D45" s="38"/>
    </row>
    <row r="46" spans="1:4" x14ac:dyDescent="0.45">
      <c r="A46" s="29" t="s">
        <v>39</v>
      </c>
      <c r="B46" s="37"/>
      <c r="C46" s="37"/>
      <c r="D46" s="38"/>
    </row>
    <row r="47" spans="1:4" x14ac:dyDescent="0.45">
      <c r="A47" s="29" t="s">
        <v>40</v>
      </c>
      <c r="B47" s="37"/>
      <c r="C47" s="37"/>
      <c r="D47" s="38"/>
    </row>
    <row r="48" spans="1:4" ht="14.1" customHeight="1" x14ac:dyDescent="0.45">
      <c r="A48" s="29" t="s">
        <v>41</v>
      </c>
      <c r="B48" s="37"/>
      <c r="C48" s="39"/>
      <c r="D48" s="38"/>
    </row>
    <row r="49" spans="1:4" ht="14.1" customHeight="1" x14ac:dyDescent="0.45">
      <c r="A49" s="29" t="s">
        <v>42</v>
      </c>
      <c r="B49" s="37"/>
      <c r="C49" s="39"/>
      <c r="D49" s="38"/>
    </row>
    <row r="50" spans="1:4" ht="14.1" customHeight="1" x14ac:dyDescent="0.45">
      <c r="A50" s="29" t="s">
        <v>70</v>
      </c>
      <c r="B50" s="37"/>
      <c r="C50" s="37"/>
      <c r="D50" s="38"/>
    </row>
    <row r="51" spans="1:4" x14ac:dyDescent="0.45">
      <c r="A51" s="40" t="s">
        <v>43</v>
      </c>
      <c r="B51" s="37"/>
      <c r="C51" s="39"/>
      <c r="D51" s="38"/>
    </row>
    <row r="52" spans="1:4" x14ac:dyDescent="0.45">
      <c r="A52" s="40" t="s">
        <v>44</v>
      </c>
      <c r="B52" s="37"/>
      <c r="C52" s="39"/>
      <c r="D52" s="38"/>
    </row>
    <row r="53" spans="1:4" x14ac:dyDescent="0.45">
      <c r="A53" s="41"/>
      <c r="B53" s="42"/>
      <c r="C53" s="42"/>
      <c r="D53" s="43"/>
    </row>
    <row r="54" spans="1:4" ht="39" x14ac:dyDescent="0.45">
      <c r="A54" s="73" t="s">
        <v>67</v>
      </c>
      <c r="B54" s="44"/>
      <c r="C54" s="44"/>
      <c r="D54" s="45"/>
    </row>
    <row r="55" spans="1:4" x14ac:dyDescent="0.45">
      <c r="A55" s="46" t="s">
        <v>45</v>
      </c>
      <c r="B55" s="44"/>
      <c r="C55" s="44"/>
      <c r="D55" s="45"/>
    </row>
    <row r="56" spans="1:4" ht="73.5" customHeight="1" thickBot="1" x14ac:dyDescent="0.5">
      <c r="A56" s="106" t="s">
        <v>69</v>
      </c>
      <c r="B56" s="107"/>
      <c r="C56" s="107"/>
      <c r="D56" s="108"/>
    </row>
  </sheetData>
  <mergeCells count="10">
    <mergeCell ref="A19:A20"/>
    <mergeCell ref="B19:C19"/>
    <mergeCell ref="D19:D20"/>
    <mergeCell ref="A56:D56"/>
    <mergeCell ref="A1:D1"/>
    <mergeCell ref="B2:D2"/>
    <mergeCell ref="B3:D3"/>
    <mergeCell ref="A4:D4"/>
    <mergeCell ref="B16:D16"/>
    <mergeCell ref="A18:D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593726-EC98-4439-988B-3152CA4A4811}">
  <dimension ref="A1:O55"/>
  <sheetViews>
    <sheetView topLeftCell="A33" workbookViewId="0">
      <selection activeCell="G21" sqref="G21"/>
    </sheetView>
  </sheetViews>
  <sheetFormatPr baseColWidth="10" defaultRowHeight="14.25" x14ac:dyDescent="0.45"/>
  <cols>
    <col min="1" max="1" width="61.86328125" customWidth="1"/>
    <col min="2" max="3" width="10.6640625" hidden="1" customWidth="1"/>
    <col min="4" max="4" width="12.59765625" hidden="1" customWidth="1"/>
    <col min="5" max="5" width="4.265625" hidden="1" customWidth="1"/>
    <col min="6" max="6" width="21.59765625" customWidth="1"/>
    <col min="7" max="7" width="21.86328125" customWidth="1"/>
    <col min="10" max="10" width="14.59765625" customWidth="1"/>
    <col min="257" max="257" width="61.86328125" customWidth="1"/>
    <col min="260" max="260" width="12.59765625" customWidth="1"/>
    <col min="261" max="261" width="4.265625" customWidth="1"/>
    <col min="262" max="262" width="21.59765625" customWidth="1"/>
    <col min="263" max="263" width="21.86328125" customWidth="1"/>
    <col min="266" max="266" width="14.59765625" customWidth="1"/>
    <col min="513" max="513" width="61.86328125" customWidth="1"/>
    <col min="516" max="516" width="12.59765625" customWidth="1"/>
    <col min="517" max="517" width="4.265625" customWidth="1"/>
    <col min="518" max="518" width="21.59765625" customWidth="1"/>
    <col min="519" max="519" width="21.86328125" customWidth="1"/>
    <col min="522" max="522" width="14.59765625" customWidth="1"/>
    <col min="769" max="769" width="61.86328125" customWidth="1"/>
    <col min="772" max="772" width="12.59765625" customWidth="1"/>
    <col min="773" max="773" width="4.265625" customWidth="1"/>
    <col min="774" max="774" width="21.59765625" customWidth="1"/>
    <col min="775" max="775" width="21.86328125" customWidth="1"/>
    <col min="778" max="778" width="14.59765625" customWidth="1"/>
    <col min="1025" max="1025" width="61.86328125" customWidth="1"/>
    <col min="1028" max="1028" width="12.59765625" customWidth="1"/>
    <col min="1029" max="1029" width="4.265625" customWidth="1"/>
    <col min="1030" max="1030" width="21.59765625" customWidth="1"/>
    <col min="1031" max="1031" width="21.86328125" customWidth="1"/>
    <col min="1034" max="1034" width="14.59765625" customWidth="1"/>
    <col min="1281" max="1281" width="61.86328125" customWidth="1"/>
    <col min="1284" max="1284" width="12.59765625" customWidth="1"/>
    <col min="1285" max="1285" width="4.265625" customWidth="1"/>
    <col min="1286" max="1286" width="21.59765625" customWidth="1"/>
    <col min="1287" max="1287" width="21.86328125" customWidth="1"/>
    <col min="1290" max="1290" width="14.59765625" customWidth="1"/>
    <col min="1537" max="1537" width="61.86328125" customWidth="1"/>
    <col min="1540" max="1540" width="12.59765625" customWidth="1"/>
    <col min="1541" max="1541" width="4.265625" customWidth="1"/>
    <col min="1542" max="1542" width="21.59765625" customWidth="1"/>
    <col min="1543" max="1543" width="21.86328125" customWidth="1"/>
    <col min="1546" max="1546" width="14.59765625" customWidth="1"/>
    <col min="1793" max="1793" width="61.86328125" customWidth="1"/>
    <col min="1796" max="1796" width="12.59765625" customWidth="1"/>
    <col min="1797" max="1797" width="4.265625" customWidth="1"/>
    <col min="1798" max="1798" width="21.59765625" customWidth="1"/>
    <col min="1799" max="1799" width="21.86328125" customWidth="1"/>
    <col min="1802" max="1802" width="14.59765625" customWidth="1"/>
    <col min="2049" max="2049" width="61.86328125" customWidth="1"/>
    <col min="2052" max="2052" width="12.59765625" customWidth="1"/>
    <col min="2053" max="2053" width="4.265625" customWidth="1"/>
    <col min="2054" max="2054" width="21.59765625" customWidth="1"/>
    <col min="2055" max="2055" width="21.86328125" customWidth="1"/>
    <col min="2058" max="2058" width="14.59765625" customWidth="1"/>
    <col min="2305" max="2305" width="61.86328125" customWidth="1"/>
    <col min="2308" max="2308" width="12.59765625" customWidth="1"/>
    <col min="2309" max="2309" width="4.265625" customWidth="1"/>
    <col min="2310" max="2310" width="21.59765625" customWidth="1"/>
    <col min="2311" max="2311" width="21.86328125" customWidth="1"/>
    <col min="2314" max="2314" width="14.59765625" customWidth="1"/>
    <col min="2561" max="2561" width="61.86328125" customWidth="1"/>
    <col min="2564" max="2564" width="12.59765625" customWidth="1"/>
    <col min="2565" max="2565" width="4.265625" customWidth="1"/>
    <col min="2566" max="2566" width="21.59765625" customWidth="1"/>
    <col min="2567" max="2567" width="21.86328125" customWidth="1"/>
    <col min="2570" max="2570" width="14.59765625" customWidth="1"/>
    <col min="2817" max="2817" width="61.86328125" customWidth="1"/>
    <col min="2820" max="2820" width="12.59765625" customWidth="1"/>
    <col min="2821" max="2821" width="4.265625" customWidth="1"/>
    <col min="2822" max="2822" width="21.59765625" customWidth="1"/>
    <col min="2823" max="2823" width="21.86328125" customWidth="1"/>
    <col min="2826" max="2826" width="14.59765625" customWidth="1"/>
    <col min="3073" max="3073" width="61.86328125" customWidth="1"/>
    <col min="3076" max="3076" width="12.59765625" customWidth="1"/>
    <col min="3077" max="3077" width="4.265625" customWidth="1"/>
    <col min="3078" max="3078" width="21.59765625" customWidth="1"/>
    <col min="3079" max="3079" width="21.86328125" customWidth="1"/>
    <col min="3082" max="3082" width="14.59765625" customWidth="1"/>
    <col min="3329" max="3329" width="61.86328125" customWidth="1"/>
    <col min="3332" max="3332" width="12.59765625" customWidth="1"/>
    <col min="3333" max="3333" width="4.265625" customWidth="1"/>
    <col min="3334" max="3334" width="21.59765625" customWidth="1"/>
    <col min="3335" max="3335" width="21.86328125" customWidth="1"/>
    <col min="3338" max="3338" width="14.59765625" customWidth="1"/>
    <col min="3585" max="3585" width="61.86328125" customWidth="1"/>
    <col min="3588" max="3588" width="12.59765625" customWidth="1"/>
    <col min="3589" max="3589" width="4.265625" customWidth="1"/>
    <col min="3590" max="3590" width="21.59765625" customWidth="1"/>
    <col min="3591" max="3591" width="21.86328125" customWidth="1"/>
    <col min="3594" max="3594" width="14.59765625" customWidth="1"/>
    <col min="3841" max="3841" width="61.86328125" customWidth="1"/>
    <col min="3844" max="3844" width="12.59765625" customWidth="1"/>
    <col min="3845" max="3845" width="4.265625" customWidth="1"/>
    <col min="3846" max="3846" width="21.59765625" customWidth="1"/>
    <col min="3847" max="3847" width="21.86328125" customWidth="1"/>
    <col min="3850" max="3850" width="14.59765625" customWidth="1"/>
    <col min="4097" max="4097" width="61.86328125" customWidth="1"/>
    <col min="4100" max="4100" width="12.59765625" customWidth="1"/>
    <col min="4101" max="4101" width="4.265625" customWidth="1"/>
    <col min="4102" max="4102" width="21.59765625" customWidth="1"/>
    <col min="4103" max="4103" width="21.86328125" customWidth="1"/>
    <col min="4106" max="4106" width="14.59765625" customWidth="1"/>
    <col min="4353" max="4353" width="61.86328125" customWidth="1"/>
    <col min="4356" max="4356" width="12.59765625" customWidth="1"/>
    <col min="4357" max="4357" width="4.265625" customWidth="1"/>
    <col min="4358" max="4358" width="21.59765625" customWidth="1"/>
    <col min="4359" max="4359" width="21.86328125" customWidth="1"/>
    <col min="4362" max="4362" width="14.59765625" customWidth="1"/>
    <col min="4609" max="4609" width="61.86328125" customWidth="1"/>
    <col min="4612" max="4612" width="12.59765625" customWidth="1"/>
    <col min="4613" max="4613" width="4.265625" customWidth="1"/>
    <col min="4614" max="4614" width="21.59765625" customWidth="1"/>
    <col min="4615" max="4615" width="21.86328125" customWidth="1"/>
    <col min="4618" max="4618" width="14.59765625" customWidth="1"/>
    <col min="4865" max="4865" width="61.86328125" customWidth="1"/>
    <col min="4868" max="4868" width="12.59765625" customWidth="1"/>
    <col min="4869" max="4869" width="4.265625" customWidth="1"/>
    <col min="4870" max="4870" width="21.59765625" customWidth="1"/>
    <col min="4871" max="4871" width="21.86328125" customWidth="1"/>
    <col min="4874" max="4874" width="14.59765625" customWidth="1"/>
    <col min="5121" max="5121" width="61.86328125" customWidth="1"/>
    <col min="5124" max="5124" width="12.59765625" customWidth="1"/>
    <col min="5125" max="5125" width="4.265625" customWidth="1"/>
    <col min="5126" max="5126" width="21.59765625" customWidth="1"/>
    <col min="5127" max="5127" width="21.86328125" customWidth="1"/>
    <col min="5130" max="5130" width="14.59765625" customWidth="1"/>
    <col min="5377" max="5377" width="61.86328125" customWidth="1"/>
    <col min="5380" max="5380" width="12.59765625" customWidth="1"/>
    <col min="5381" max="5381" width="4.265625" customWidth="1"/>
    <col min="5382" max="5382" width="21.59765625" customWidth="1"/>
    <col min="5383" max="5383" width="21.86328125" customWidth="1"/>
    <col min="5386" max="5386" width="14.59765625" customWidth="1"/>
    <col min="5633" max="5633" width="61.86328125" customWidth="1"/>
    <col min="5636" max="5636" width="12.59765625" customWidth="1"/>
    <col min="5637" max="5637" width="4.265625" customWidth="1"/>
    <col min="5638" max="5638" width="21.59765625" customWidth="1"/>
    <col min="5639" max="5639" width="21.86328125" customWidth="1"/>
    <col min="5642" max="5642" width="14.59765625" customWidth="1"/>
    <col min="5889" max="5889" width="61.86328125" customWidth="1"/>
    <col min="5892" max="5892" width="12.59765625" customWidth="1"/>
    <col min="5893" max="5893" width="4.265625" customWidth="1"/>
    <col min="5894" max="5894" width="21.59765625" customWidth="1"/>
    <col min="5895" max="5895" width="21.86328125" customWidth="1"/>
    <col min="5898" max="5898" width="14.59765625" customWidth="1"/>
    <col min="6145" max="6145" width="61.86328125" customWidth="1"/>
    <col min="6148" max="6148" width="12.59765625" customWidth="1"/>
    <col min="6149" max="6149" width="4.265625" customWidth="1"/>
    <col min="6150" max="6150" width="21.59765625" customWidth="1"/>
    <col min="6151" max="6151" width="21.86328125" customWidth="1"/>
    <col min="6154" max="6154" width="14.59765625" customWidth="1"/>
    <col min="6401" max="6401" width="61.86328125" customWidth="1"/>
    <col min="6404" max="6404" width="12.59765625" customWidth="1"/>
    <col min="6405" max="6405" width="4.265625" customWidth="1"/>
    <col min="6406" max="6406" width="21.59765625" customWidth="1"/>
    <col min="6407" max="6407" width="21.86328125" customWidth="1"/>
    <col min="6410" max="6410" width="14.59765625" customWidth="1"/>
    <col min="6657" max="6657" width="61.86328125" customWidth="1"/>
    <col min="6660" max="6660" width="12.59765625" customWidth="1"/>
    <col min="6661" max="6661" width="4.265625" customWidth="1"/>
    <col min="6662" max="6662" width="21.59765625" customWidth="1"/>
    <col min="6663" max="6663" width="21.86328125" customWidth="1"/>
    <col min="6666" max="6666" width="14.59765625" customWidth="1"/>
    <col min="6913" max="6913" width="61.86328125" customWidth="1"/>
    <col min="6916" max="6916" width="12.59765625" customWidth="1"/>
    <col min="6917" max="6917" width="4.265625" customWidth="1"/>
    <col min="6918" max="6918" width="21.59765625" customWidth="1"/>
    <col min="6919" max="6919" width="21.86328125" customWidth="1"/>
    <col min="6922" max="6922" width="14.59765625" customWidth="1"/>
    <col min="7169" max="7169" width="61.86328125" customWidth="1"/>
    <col min="7172" max="7172" width="12.59765625" customWidth="1"/>
    <col min="7173" max="7173" width="4.265625" customWidth="1"/>
    <col min="7174" max="7174" width="21.59765625" customWidth="1"/>
    <col min="7175" max="7175" width="21.86328125" customWidth="1"/>
    <col min="7178" max="7178" width="14.59765625" customWidth="1"/>
    <col min="7425" max="7425" width="61.86328125" customWidth="1"/>
    <col min="7428" max="7428" width="12.59765625" customWidth="1"/>
    <col min="7429" max="7429" width="4.265625" customWidth="1"/>
    <col min="7430" max="7430" width="21.59765625" customWidth="1"/>
    <col min="7431" max="7431" width="21.86328125" customWidth="1"/>
    <col min="7434" max="7434" width="14.59765625" customWidth="1"/>
    <col min="7681" max="7681" width="61.86328125" customWidth="1"/>
    <col min="7684" max="7684" width="12.59765625" customWidth="1"/>
    <col min="7685" max="7685" width="4.265625" customWidth="1"/>
    <col min="7686" max="7686" width="21.59765625" customWidth="1"/>
    <col min="7687" max="7687" width="21.86328125" customWidth="1"/>
    <col min="7690" max="7690" width="14.59765625" customWidth="1"/>
    <col min="7937" max="7937" width="61.86328125" customWidth="1"/>
    <col min="7940" max="7940" width="12.59765625" customWidth="1"/>
    <col min="7941" max="7941" width="4.265625" customWidth="1"/>
    <col min="7942" max="7942" width="21.59765625" customWidth="1"/>
    <col min="7943" max="7943" width="21.86328125" customWidth="1"/>
    <col min="7946" max="7946" width="14.59765625" customWidth="1"/>
    <col min="8193" max="8193" width="61.86328125" customWidth="1"/>
    <col min="8196" max="8196" width="12.59765625" customWidth="1"/>
    <col min="8197" max="8197" width="4.265625" customWidth="1"/>
    <col min="8198" max="8198" width="21.59765625" customWidth="1"/>
    <col min="8199" max="8199" width="21.86328125" customWidth="1"/>
    <col min="8202" max="8202" width="14.59765625" customWidth="1"/>
    <col min="8449" max="8449" width="61.86328125" customWidth="1"/>
    <col min="8452" max="8452" width="12.59765625" customWidth="1"/>
    <col min="8453" max="8453" width="4.265625" customWidth="1"/>
    <col min="8454" max="8454" width="21.59765625" customWidth="1"/>
    <col min="8455" max="8455" width="21.86328125" customWidth="1"/>
    <col min="8458" max="8458" width="14.59765625" customWidth="1"/>
    <col min="8705" max="8705" width="61.86328125" customWidth="1"/>
    <col min="8708" max="8708" width="12.59765625" customWidth="1"/>
    <col min="8709" max="8709" width="4.265625" customWidth="1"/>
    <col min="8710" max="8710" width="21.59765625" customWidth="1"/>
    <col min="8711" max="8711" width="21.86328125" customWidth="1"/>
    <col min="8714" max="8714" width="14.59765625" customWidth="1"/>
    <col min="8961" max="8961" width="61.86328125" customWidth="1"/>
    <col min="8964" max="8964" width="12.59765625" customWidth="1"/>
    <col min="8965" max="8965" width="4.265625" customWidth="1"/>
    <col min="8966" max="8966" width="21.59765625" customWidth="1"/>
    <col min="8967" max="8967" width="21.86328125" customWidth="1"/>
    <col min="8970" max="8970" width="14.59765625" customWidth="1"/>
    <col min="9217" max="9217" width="61.86328125" customWidth="1"/>
    <col min="9220" max="9220" width="12.59765625" customWidth="1"/>
    <col min="9221" max="9221" width="4.265625" customWidth="1"/>
    <col min="9222" max="9222" width="21.59765625" customWidth="1"/>
    <col min="9223" max="9223" width="21.86328125" customWidth="1"/>
    <col min="9226" max="9226" width="14.59765625" customWidth="1"/>
    <col min="9473" max="9473" width="61.86328125" customWidth="1"/>
    <col min="9476" max="9476" width="12.59765625" customWidth="1"/>
    <col min="9477" max="9477" width="4.265625" customWidth="1"/>
    <col min="9478" max="9478" width="21.59765625" customWidth="1"/>
    <col min="9479" max="9479" width="21.86328125" customWidth="1"/>
    <col min="9482" max="9482" width="14.59765625" customWidth="1"/>
    <col min="9729" max="9729" width="61.86328125" customWidth="1"/>
    <col min="9732" max="9732" width="12.59765625" customWidth="1"/>
    <col min="9733" max="9733" width="4.265625" customWidth="1"/>
    <col min="9734" max="9734" width="21.59765625" customWidth="1"/>
    <col min="9735" max="9735" width="21.86328125" customWidth="1"/>
    <col min="9738" max="9738" width="14.59765625" customWidth="1"/>
    <col min="9985" max="9985" width="61.86328125" customWidth="1"/>
    <col min="9988" max="9988" width="12.59765625" customWidth="1"/>
    <col min="9989" max="9989" width="4.265625" customWidth="1"/>
    <col min="9990" max="9990" width="21.59765625" customWidth="1"/>
    <col min="9991" max="9991" width="21.86328125" customWidth="1"/>
    <col min="9994" max="9994" width="14.59765625" customWidth="1"/>
    <col min="10241" max="10241" width="61.86328125" customWidth="1"/>
    <col min="10244" max="10244" width="12.59765625" customWidth="1"/>
    <col min="10245" max="10245" width="4.265625" customWidth="1"/>
    <col min="10246" max="10246" width="21.59765625" customWidth="1"/>
    <col min="10247" max="10247" width="21.86328125" customWidth="1"/>
    <col min="10250" max="10250" width="14.59765625" customWidth="1"/>
    <col min="10497" max="10497" width="61.86328125" customWidth="1"/>
    <col min="10500" max="10500" width="12.59765625" customWidth="1"/>
    <col min="10501" max="10501" width="4.265625" customWidth="1"/>
    <col min="10502" max="10502" width="21.59765625" customWidth="1"/>
    <col min="10503" max="10503" width="21.86328125" customWidth="1"/>
    <col min="10506" max="10506" width="14.59765625" customWidth="1"/>
    <col min="10753" max="10753" width="61.86328125" customWidth="1"/>
    <col min="10756" max="10756" width="12.59765625" customWidth="1"/>
    <col min="10757" max="10757" width="4.265625" customWidth="1"/>
    <col min="10758" max="10758" width="21.59765625" customWidth="1"/>
    <col min="10759" max="10759" width="21.86328125" customWidth="1"/>
    <col min="10762" max="10762" width="14.59765625" customWidth="1"/>
    <col min="11009" max="11009" width="61.86328125" customWidth="1"/>
    <col min="11012" max="11012" width="12.59765625" customWidth="1"/>
    <col min="11013" max="11013" width="4.265625" customWidth="1"/>
    <col min="11014" max="11014" width="21.59765625" customWidth="1"/>
    <col min="11015" max="11015" width="21.86328125" customWidth="1"/>
    <col min="11018" max="11018" width="14.59765625" customWidth="1"/>
    <col min="11265" max="11265" width="61.86328125" customWidth="1"/>
    <col min="11268" max="11268" width="12.59765625" customWidth="1"/>
    <col min="11269" max="11269" width="4.265625" customWidth="1"/>
    <col min="11270" max="11270" width="21.59765625" customWidth="1"/>
    <col min="11271" max="11271" width="21.86328125" customWidth="1"/>
    <col min="11274" max="11274" width="14.59765625" customWidth="1"/>
    <col min="11521" max="11521" width="61.86328125" customWidth="1"/>
    <col min="11524" max="11524" width="12.59765625" customWidth="1"/>
    <col min="11525" max="11525" width="4.265625" customWidth="1"/>
    <col min="11526" max="11526" width="21.59765625" customWidth="1"/>
    <col min="11527" max="11527" width="21.86328125" customWidth="1"/>
    <col min="11530" max="11530" width="14.59765625" customWidth="1"/>
    <col min="11777" max="11777" width="61.86328125" customWidth="1"/>
    <col min="11780" max="11780" width="12.59765625" customWidth="1"/>
    <col min="11781" max="11781" width="4.265625" customWidth="1"/>
    <col min="11782" max="11782" width="21.59765625" customWidth="1"/>
    <col min="11783" max="11783" width="21.86328125" customWidth="1"/>
    <col min="11786" max="11786" width="14.59765625" customWidth="1"/>
    <col min="12033" max="12033" width="61.86328125" customWidth="1"/>
    <col min="12036" max="12036" width="12.59765625" customWidth="1"/>
    <col min="12037" max="12037" width="4.265625" customWidth="1"/>
    <col min="12038" max="12038" width="21.59765625" customWidth="1"/>
    <col min="12039" max="12039" width="21.86328125" customWidth="1"/>
    <col min="12042" max="12042" width="14.59765625" customWidth="1"/>
    <col min="12289" max="12289" width="61.86328125" customWidth="1"/>
    <col min="12292" max="12292" width="12.59765625" customWidth="1"/>
    <col min="12293" max="12293" width="4.265625" customWidth="1"/>
    <col min="12294" max="12294" width="21.59765625" customWidth="1"/>
    <col min="12295" max="12295" width="21.86328125" customWidth="1"/>
    <col min="12298" max="12298" width="14.59765625" customWidth="1"/>
    <col min="12545" max="12545" width="61.86328125" customWidth="1"/>
    <col min="12548" max="12548" width="12.59765625" customWidth="1"/>
    <col min="12549" max="12549" width="4.265625" customWidth="1"/>
    <col min="12550" max="12550" width="21.59765625" customWidth="1"/>
    <col min="12551" max="12551" width="21.86328125" customWidth="1"/>
    <col min="12554" max="12554" width="14.59765625" customWidth="1"/>
    <col min="12801" max="12801" width="61.86328125" customWidth="1"/>
    <col min="12804" max="12804" width="12.59765625" customWidth="1"/>
    <col min="12805" max="12805" width="4.265625" customWidth="1"/>
    <col min="12806" max="12806" width="21.59765625" customWidth="1"/>
    <col min="12807" max="12807" width="21.86328125" customWidth="1"/>
    <col min="12810" max="12810" width="14.59765625" customWidth="1"/>
    <col min="13057" max="13057" width="61.86328125" customWidth="1"/>
    <col min="13060" max="13060" width="12.59765625" customWidth="1"/>
    <col min="13061" max="13061" width="4.265625" customWidth="1"/>
    <col min="13062" max="13062" width="21.59765625" customWidth="1"/>
    <col min="13063" max="13063" width="21.86328125" customWidth="1"/>
    <col min="13066" max="13066" width="14.59765625" customWidth="1"/>
    <col min="13313" max="13313" width="61.86328125" customWidth="1"/>
    <col min="13316" max="13316" width="12.59765625" customWidth="1"/>
    <col min="13317" max="13317" width="4.265625" customWidth="1"/>
    <col min="13318" max="13318" width="21.59765625" customWidth="1"/>
    <col min="13319" max="13319" width="21.86328125" customWidth="1"/>
    <col min="13322" max="13322" width="14.59765625" customWidth="1"/>
    <col min="13569" max="13569" width="61.86328125" customWidth="1"/>
    <col min="13572" max="13572" width="12.59765625" customWidth="1"/>
    <col min="13573" max="13573" width="4.265625" customWidth="1"/>
    <col min="13574" max="13574" width="21.59765625" customWidth="1"/>
    <col min="13575" max="13575" width="21.86328125" customWidth="1"/>
    <col min="13578" max="13578" width="14.59765625" customWidth="1"/>
    <col min="13825" max="13825" width="61.86328125" customWidth="1"/>
    <col min="13828" max="13828" width="12.59765625" customWidth="1"/>
    <col min="13829" max="13829" width="4.265625" customWidth="1"/>
    <col min="13830" max="13830" width="21.59765625" customWidth="1"/>
    <col min="13831" max="13831" width="21.86328125" customWidth="1"/>
    <col min="13834" max="13834" width="14.59765625" customWidth="1"/>
    <col min="14081" max="14081" width="61.86328125" customWidth="1"/>
    <col min="14084" max="14084" width="12.59765625" customWidth="1"/>
    <col min="14085" max="14085" width="4.265625" customWidth="1"/>
    <col min="14086" max="14086" width="21.59765625" customWidth="1"/>
    <col min="14087" max="14087" width="21.86328125" customWidth="1"/>
    <col min="14090" max="14090" width="14.59765625" customWidth="1"/>
    <col min="14337" max="14337" width="61.86328125" customWidth="1"/>
    <col min="14340" max="14340" width="12.59765625" customWidth="1"/>
    <col min="14341" max="14341" width="4.265625" customWidth="1"/>
    <col min="14342" max="14342" width="21.59765625" customWidth="1"/>
    <col min="14343" max="14343" width="21.86328125" customWidth="1"/>
    <col min="14346" max="14346" width="14.59765625" customWidth="1"/>
    <col min="14593" max="14593" width="61.86328125" customWidth="1"/>
    <col min="14596" max="14596" width="12.59765625" customWidth="1"/>
    <col min="14597" max="14597" width="4.265625" customWidth="1"/>
    <col min="14598" max="14598" width="21.59765625" customWidth="1"/>
    <col min="14599" max="14599" width="21.86328125" customWidth="1"/>
    <col min="14602" max="14602" width="14.59765625" customWidth="1"/>
    <col min="14849" max="14849" width="61.86328125" customWidth="1"/>
    <col min="14852" max="14852" width="12.59765625" customWidth="1"/>
    <col min="14853" max="14853" width="4.265625" customWidth="1"/>
    <col min="14854" max="14854" width="21.59765625" customWidth="1"/>
    <col min="14855" max="14855" width="21.86328125" customWidth="1"/>
    <col min="14858" max="14858" width="14.59765625" customWidth="1"/>
    <col min="15105" max="15105" width="61.86328125" customWidth="1"/>
    <col min="15108" max="15108" width="12.59765625" customWidth="1"/>
    <col min="15109" max="15109" width="4.265625" customWidth="1"/>
    <col min="15110" max="15110" width="21.59765625" customWidth="1"/>
    <col min="15111" max="15111" width="21.86328125" customWidth="1"/>
    <col min="15114" max="15114" width="14.59765625" customWidth="1"/>
    <col min="15361" max="15361" width="61.86328125" customWidth="1"/>
    <col min="15364" max="15364" width="12.59765625" customWidth="1"/>
    <col min="15365" max="15365" width="4.265625" customWidth="1"/>
    <col min="15366" max="15366" width="21.59765625" customWidth="1"/>
    <col min="15367" max="15367" width="21.86328125" customWidth="1"/>
    <col min="15370" max="15370" width="14.59765625" customWidth="1"/>
    <col min="15617" max="15617" width="61.86328125" customWidth="1"/>
    <col min="15620" max="15620" width="12.59765625" customWidth="1"/>
    <col min="15621" max="15621" width="4.265625" customWidth="1"/>
    <col min="15622" max="15622" width="21.59765625" customWidth="1"/>
    <col min="15623" max="15623" width="21.86328125" customWidth="1"/>
    <col min="15626" max="15626" width="14.59765625" customWidth="1"/>
    <col min="15873" max="15873" width="61.86328125" customWidth="1"/>
    <col min="15876" max="15876" width="12.59765625" customWidth="1"/>
    <col min="15877" max="15877" width="4.265625" customWidth="1"/>
    <col min="15878" max="15878" width="21.59765625" customWidth="1"/>
    <col min="15879" max="15879" width="21.86328125" customWidth="1"/>
    <col min="15882" max="15882" width="14.59765625" customWidth="1"/>
    <col min="16129" max="16129" width="61.86328125" customWidth="1"/>
    <col min="16132" max="16132" width="12.59765625" customWidth="1"/>
    <col min="16133" max="16133" width="4.265625" customWidth="1"/>
    <col min="16134" max="16134" width="21.59765625" customWidth="1"/>
    <col min="16135" max="16135" width="21.86328125" customWidth="1"/>
    <col min="16138" max="16138" width="14.59765625" customWidth="1"/>
  </cols>
  <sheetData>
    <row r="1" spans="1:12" ht="78" customHeight="1" thickBot="1" x14ac:dyDescent="0.5">
      <c r="A1" s="122" t="s">
        <v>79</v>
      </c>
      <c r="B1" s="122"/>
      <c r="C1" s="122"/>
      <c r="D1" s="122"/>
      <c r="E1" s="13"/>
      <c r="F1" s="123" t="s">
        <v>46</v>
      </c>
      <c r="G1" s="123"/>
      <c r="H1" s="123"/>
      <c r="I1" s="123"/>
      <c r="J1" s="123"/>
      <c r="K1" s="13"/>
      <c r="L1" s="13"/>
    </row>
    <row r="2" spans="1:12" ht="19.5" customHeight="1" thickBot="1" x14ac:dyDescent="0.5">
      <c r="A2" s="14" t="s">
        <v>4</v>
      </c>
      <c r="B2" s="112" t="s">
        <v>47</v>
      </c>
      <c r="C2" s="112"/>
      <c r="D2" s="113"/>
      <c r="E2" s="13"/>
      <c r="F2" s="47"/>
      <c r="G2" s="13"/>
      <c r="H2" s="13"/>
      <c r="I2" s="13"/>
      <c r="J2" s="13"/>
      <c r="K2" s="13"/>
      <c r="L2" s="13"/>
    </row>
    <row r="3" spans="1:12" ht="19.5" customHeight="1" thickBot="1" x14ac:dyDescent="0.5">
      <c r="A3" s="15" t="s">
        <v>16</v>
      </c>
      <c r="B3" s="124">
        <f>[1]BPU!B3</f>
        <v>0</v>
      </c>
      <c r="C3" s="124"/>
      <c r="D3" s="125"/>
      <c r="E3" s="13"/>
      <c r="F3" s="48" t="s">
        <v>48</v>
      </c>
      <c r="G3" s="49"/>
      <c r="H3" s="50"/>
      <c r="I3" s="50"/>
      <c r="J3" s="51" t="s">
        <v>49</v>
      </c>
      <c r="K3" s="13"/>
      <c r="L3" s="13"/>
    </row>
    <row r="4" spans="1:12" ht="19.5" customHeight="1" thickBot="1" x14ac:dyDescent="0.5">
      <c r="A4" s="119" t="s">
        <v>50</v>
      </c>
      <c r="B4" s="120"/>
      <c r="C4" s="120"/>
      <c r="D4" s="121"/>
      <c r="E4" s="13"/>
      <c r="F4" s="80" t="s">
        <v>51</v>
      </c>
      <c r="G4" s="81"/>
      <c r="H4" s="82"/>
      <c r="I4" s="82"/>
      <c r="J4" s="83">
        <f>SUM(J5:J14)</f>
        <v>0</v>
      </c>
      <c r="K4" s="13"/>
      <c r="L4" s="13"/>
    </row>
    <row r="5" spans="1:12" ht="17.45" customHeight="1" x14ac:dyDescent="0.45">
      <c r="A5" s="16" t="s">
        <v>4</v>
      </c>
      <c r="B5" s="17" t="s">
        <v>80</v>
      </c>
      <c r="C5" s="17" t="s">
        <v>8</v>
      </c>
      <c r="D5" s="18"/>
      <c r="E5" s="13"/>
      <c r="F5" s="84"/>
      <c r="G5" s="85"/>
      <c r="H5" s="86"/>
      <c r="I5" s="86"/>
      <c r="J5" s="87"/>
      <c r="K5" s="13"/>
      <c r="L5" s="13"/>
    </row>
    <row r="6" spans="1:12" ht="17.45" customHeight="1" x14ac:dyDescent="0.45">
      <c r="A6" s="19" t="str">
        <f>'Lot 2 BPU '!A6</f>
        <v>Interface SIFINANCE</v>
      </c>
      <c r="B6" s="53">
        <f>'Lot 2 BPU '!B6</f>
        <v>0</v>
      </c>
      <c r="C6" s="74">
        <f>'Lot 1 BPU'!C6</f>
        <v>0</v>
      </c>
      <c r="D6" s="18"/>
      <c r="E6" s="13"/>
      <c r="F6" s="88">
        <v>1</v>
      </c>
      <c r="H6" s="13"/>
      <c r="I6" s="13"/>
      <c r="J6" s="89">
        <f>F6*B6</f>
        <v>0</v>
      </c>
      <c r="K6" s="13"/>
      <c r="L6" s="13"/>
    </row>
    <row r="7" spans="1:12" ht="17.45" customHeight="1" x14ac:dyDescent="0.45">
      <c r="A7" s="19" t="str">
        <f>'Lot 2 BPU '!A7</f>
        <v>SSO</v>
      </c>
      <c r="B7" s="53">
        <f>'Lot 2 BPU '!B7</f>
        <v>0</v>
      </c>
      <c r="C7" s="74">
        <f>'Lot 1 BPU'!C7</f>
        <v>0</v>
      </c>
      <c r="D7" s="18"/>
      <c r="E7" s="13"/>
      <c r="F7" s="88">
        <v>1</v>
      </c>
      <c r="H7" s="13"/>
      <c r="I7" s="13"/>
      <c r="J7" s="89">
        <f t="shared" ref="J7:J14" si="0">F7*B7</f>
        <v>0</v>
      </c>
      <c r="K7" s="13"/>
      <c r="L7" s="13"/>
    </row>
    <row r="8" spans="1:12" ht="17.45" customHeight="1" x14ac:dyDescent="0.45">
      <c r="A8" s="19" t="str">
        <f>'Lot 2 BPU '!A8</f>
        <v>Paramétrage</v>
      </c>
      <c r="B8" s="53">
        <f>'Lot 2 BPU '!B8</f>
        <v>0</v>
      </c>
      <c r="C8" s="74">
        <f>'Lot 1 BPU'!C8</f>
        <v>0</v>
      </c>
      <c r="D8" s="18"/>
      <c r="E8" s="13"/>
      <c r="F8" s="88">
        <v>1</v>
      </c>
      <c r="H8" s="13"/>
      <c r="I8" s="13"/>
      <c r="J8" s="89">
        <f t="shared" si="0"/>
        <v>0</v>
      </c>
      <c r="K8" s="13"/>
      <c r="L8" s="13"/>
    </row>
    <row r="9" spans="1:12" ht="17.45" customHeight="1" thickBot="1" x14ac:dyDescent="0.5">
      <c r="A9" s="27"/>
      <c r="C9" s="75"/>
      <c r="D9" s="18"/>
      <c r="F9" s="90"/>
      <c r="J9" s="89"/>
    </row>
    <row r="10" spans="1:12" ht="21.6" customHeight="1" x14ac:dyDescent="0.45">
      <c r="A10" s="28" t="s">
        <v>11</v>
      </c>
      <c r="B10" s="79" t="s">
        <v>81</v>
      </c>
      <c r="C10" s="76" t="s">
        <v>8</v>
      </c>
      <c r="D10" s="18"/>
      <c r="F10" s="90"/>
      <c r="J10" s="89"/>
    </row>
    <row r="11" spans="1:12" ht="17.45" customHeight="1" x14ac:dyDescent="0.45">
      <c r="A11" s="29" t="str">
        <f>'Lot 2 BPU '!A11</f>
        <v>Formation initiale - Administrateur</v>
      </c>
      <c r="B11" s="53">
        <f>'Lot 2 BPU '!B11</f>
        <v>0</v>
      </c>
      <c r="C11" s="74">
        <f>'Lot 1 BPU'!C11</f>
        <v>0</v>
      </c>
      <c r="D11" s="18"/>
      <c r="E11" s="54"/>
      <c r="F11" s="90">
        <v>1</v>
      </c>
      <c r="J11" s="89">
        <f t="shared" si="0"/>
        <v>0</v>
      </c>
    </row>
    <row r="12" spans="1:12" ht="17.45" customHeight="1" x14ac:dyDescent="0.45">
      <c r="A12" s="29" t="str">
        <f>'Lot 2 BPU '!A12</f>
        <v xml:space="preserve">Formation initiale - Utilisateur  Visio </v>
      </c>
      <c r="B12" s="53">
        <f>'Lot 2 BPU '!B12</f>
        <v>0</v>
      </c>
      <c r="C12" s="74">
        <f>'Lot 1 BPU'!C12</f>
        <v>0</v>
      </c>
      <c r="D12" s="18"/>
      <c r="F12" s="90">
        <v>2</v>
      </c>
      <c r="J12" s="89">
        <f t="shared" si="0"/>
        <v>0</v>
      </c>
    </row>
    <row r="13" spans="1:12" ht="17.45" customHeight="1" x14ac:dyDescent="0.45">
      <c r="A13" s="29" t="str">
        <f>'Lot 2 BPU '!A13</f>
        <v>Formation continue - Administrateur</v>
      </c>
      <c r="B13" s="53">
        <f>'Lot 2 BPU '!B13</f>
        <v>0</v>
      </c>
      <c r="C13" s="74">
        <f>'Lot 1 BPU'!C13</f>
        <v>0</v>
      </c>
      <c r="D13" s="18"/>
      <c r="F13" s="90">
        <f>D13</f>
        <v>0</v>
      </c>
      <c r="J13" s="89">
        <f t="shared" si="0"/>
        <v>0</v>
      </c>
    </row>
    <row r="14" spans="1:12" ht="17.45" customHeight="1" thickBot="1" x14ac:dyDescent="0.5">
      <c r="A14" s="29" t="str">
        <f>'Lot 2 BPU '!A14</f>
        <v xml:space="preserve">Formation continue - Utilisateur  Visio </v>
      </c>
      <c r="B14" s="53">
        <f>'Lot 2 BPU '!B14</f>
        <v>0</v>
      </c>
      <c r="C14" s="74">
        <f>'Lot 1 BPU'!C14</f>
        <v>0</v>
      </c>
      <c r="D14" s="31"/>
      <c r="F14" s="91">
        <v>1</v>
      </c>
      <c r="G14" s="92"/>
      <c r="H14" s="92"/>
      <c r="I14" s="92"/>
      <c r="J14" s="93">
        <f t="shared" si="0"/>
        <v>0</v>
      </c>
    </row>
    <row r="15" spans="1:12" ht="15.75" thickBot="1" x14ac:dyDescent="0.5">
      <c r="F15" s="56"/>
      <c r="G15" s="56"/>
    </row>
    <row r="16" spans="1:12" ht="21.4" thickBot="1" x14ac:dyDescent="0.5">
      <c r="A16" s="14" t="s">
        <v>14</v>
      </c>
      <c r="B16" s="112" t="s">
        <v>15</v>
      </c>
      <c r="C16" s="112"/>
      <c r="D16" s="113"/>
      <c r="E16" s="13"/>
      <c r="F16" s="48" t="s">
        <v>52</v>
      </c>
      <c r="G16" s="49"/>
      <c r="H16" s="50"/>
      <c r="I16" s="50"/>
      <c r="J16" s="51" t="s">
        <v>49</v>
      </c>
      <c r="K16" s="13"/>
      <c r="L16" s="13"/>
    </row>
    <row r="17" spans="1:15" ht="21.4" thickBot="1" x14ac:dyDescent="0.5">
      <c r="A17" s="15" t="s">
        <v>16</v>
      </c>
      <c r="B17" s="32"/>
      <c r="C17" s="32"/>
      <c r="D17" s="33"/>
      <c r="E17" s="34"/>
      <c r="F17" s="48" t="s">
        <v>14</v>
      </c>
      <c r="G17" s="57" t="s">
        <v>53</v>
      </c>
      <c r="H17" s="50"/>
      <c r="I17" s="50"/>
      <c r="J17" s="52">
        <f>J52*4</f>
        <v>0</v>
      </c>
      <c r="K17" s="34"/>
      <c r="L17" s="34"/>
      <c r="M17" s="34"/>
      <c r="N17" s="34"/>
      <c r="O17" s="34"/>
    </row>
    <row r="18" spans="1:15" ht="16.149999999999999" thickBot="1" x14ac:dyDescent="0.5">
      <c r="A18" s="119" t="s">
        <v>50</v>
      </c>
      <c r="B18" s="120"/>
      <c r="C18" s="120"/>
      <c r="D18" s="121"/>
      <c r="E18" s="35"/>
      <c r="F18" s="58"/>
      <c r="G18" s="35"/>
      <c r="H18" s="35"/>
      <c r="I18" s="35"/>
      <c r="J18" s="59"/>
      <c r="K18" s="35"/>
      <c r="L18" s="35"/>
      <c r="M18" s="35"/>
      <c r="N18" s="35"/>
      <c r="O18" s="35"/>
    </row>
    <row r="19" spans="1:15" ht="12.95" customHeight="1" x14ac:dyDescent="0.45">
      <c r="A19" s="126" t="s">
        <v>54</v>
      </c>
      <c r="B19" s="103" t="s">
        <v>80</v>
      </c>
      <c r="C19" s="103"/>
      <c r="D19" s="104" t="s">
        <v>8</v>
      </c>
      <c r="F19" s="27"/>
      <c r="J19" s="45"/>
    </row>
    <row r="20" spans="1:15" x14ac:dyDescent="0.45">
      <c r="A20" s="127"/>
      <c r="B20" s="36" t="s">
        <v>19</v>
      </c>
      <c r="C20" s="36" t="s">
        <v>20</v>
      </c>
      <c r="D20" s="105"/>
      <c r="F20" s="29" t="s">
        <v>55</v>
      </c>
      <c r="G20" s="40" t="s">
        <v>56</v>
      </c>
      <c r="H20" s="40" t="s">
        <v>57</v>
      </c>
      <c r="I20" s="40" t="s">
        <v>58</v>
      </c>
      <c r="J20" s="60" t="s">
        <v>59</v>
      </c>
    </row>
    <row r="21" spans="1:15" x14ac:dyDescent="0.45">
      <c r="A21" s="29" t="str">
        <f>'Lot 2 BPU '!A21</f>
        <v>Aérien Intercontinental - Billet *</v>
      </c>
      <c r="B21" s="61">
        <f>'Lot 2 BPU '!B21</f>
        <v>0</v>
      </c>
      <c r="C21" s="61">
        <f>'Lot 2 BPU '!C21</f>
        <v>0</v>
      </c>
      <c r="D21" s="62">
        <f>'Lot 2 BPU '!D21</f>
        <v>0</v>
      </c>
      <c r="F21" s="63">
        <v>0.6</v>
      </c>
      <c r="G21" s="94">
        <v>263</v>
      </c>
      <c r="H21" s="64">
        <f>G21-I21</f>
        <v>106</v>
      </c>
      <c r="I21" s="64">
        <f>(INT(F21*G21))</f>
        <v>157</v>
      </c>
      <c r="J21" s="65">
        <f>(B21*H21+C21*I21)</f>
        <v>0</v>
      </c>
    </row>
    <row r="22" spans="1:15" x14ac:dyDescent="0.45">
      <c r="A22" s="29" t="str">
        <f>'Lot 2 BPU '!A22</f>
        <v>Aérien Continental - Billet</v>
      </c>
      <c r="B22" s="61">
        <f>'Lot 2 BPU '!B22</f>
        <v>0</v>
      </c>
      <c r="C22" s="61">
        <f>'Lot 2 BPU '!C22</f>
        <v>0</v>
      </c>
      <c r="D22" s="62">
        <f>'Lot 2 BPU '!D22</f>
        <v>0</v>
      </c>
      <c r="F22" s="63">
        <v>0.7</v>
      </c>
      <c r="G22" s="94"/>
      <c r="H22" s="64">
        <f t="shared" ref="H22:H28" si="1">G22-I22</f>
        <v>0</v>
      </c>
      <c r="I22" s="64">
        <f>(INT(F22*G22))</f>
        <v>0</v>
      </c>
      <c r="J22" s="65">
        <f>(B22*H22+C22*I22)</f>
        <v>0</v>
      </c>
    </row>
    <row r="23" spans="1:15" x14ac:dyDescent="0.45">
      <c r="A23" s="29" t="str">
        <f>'Lot 2 BPU '!A23</f>
        <v>Aérien National - Billet **</v>
      </c>
      <c r="B23" s="61">
        <f>'Lot 2 BPU '!B23</f>
        <v>0</v>
      </c>
      <c r="C23" s="61">
        <f>'Lot 2 BPU '!C23</f>
        <v>0</v>
      </c>
      <c r="D23" s="62">
        <f>'Lot 2 BPU '!D23</f>
        <v>0</v>
      </c>
      <c r="F23" s="63">
        <v>0.8</v>
      </c>
      <c r="G23" s="94">
        <v>10</v>
      </c>
      <c r="H23" s="64">
        <f t="shared" si="1"/>
        <v>2</v>
      </c>
      <c r="I23" s="64">
        <f>(INT(F23*G23))</f>
        <v>8</v>
      </c>
      <c r="J23" s="65">
        <f t="shared" ref="J23:J51" si="2">(B23*H23+C23*I23)</f>
        <v>0</v>
      </c>
    </row>
    <row r="24" spans="1:15" x14ac:dyDescent="0.45">
      <c r="A24" s="29" t="str">
        <f>'Lot 2 BPU '!A24</f>
        <v>Aérien supplément reservation NDC</v>
      </c>
      <c r="B24" s="61">
        <f>'Lot 2 BPU '!B24</f>
        <v>0</v>
      </c>
      <c r="C24" s="61">
        <f>'Lot 2 BPU '!C24</f>
        <v>0</v>
      </c>
      <c r="D24" s="62">
        <f>'Lot 2 BPU '!D24</f>
        <v>0</v>
      </c>
      <c r="F24" s="66"/>
      <c r="G24" s="94"/>
      <c r="H24" s="64"/>
      <c r="I24" s="64"/>
      <c r="J24" s="65">
        <f t="shared" si="2"/>
        <v>0</v>
      </c>
    </row>
    <row r="25" spans="1:15" x14ac:dyDescent="0.45">
      <c r="A25" s="29" t="str">
        <f>'Lot 2 BPU '!A25</f>
        <v>Aérien low cost Continental- Billet</v>
      </c>
      <c r="B25" s="61">
        <f>'Lot 2 BPU '!B25</f>
        <v>0</v>
      </c>
      <c r="C25" s="61">
        <f>'Lot 2 BPU '!C25</f>
        <v>0</v>
      </c>
      <c r="D25" s="62">
        <f>'Lot 2 BPU '!D25</f>
        <v>0</v>
      </c>
      <c r="F25" s="63">
        <v>1</v>
      </c>
      <c r="G25" s="94"/>
      <c r="H25" s="64">
        <f t="shared" si="1"/>
        <v>0</v>
      </c>
      <c r="I25" s="64">
        <f>(INT(F25*G25))</f>
        <v>0</v>
      </c>
      <c r="J25" s="65">
        <f t="shared" si="2"/>
        <v>0</v>
      </c>
    </row>
    <row r="26" spans="1:15" x14ac:dyDescent="0.45">
      <c r="A26" s="29" t="str">
        <f>'Lot 2 BPU '!A26</f>
        <v>Aérien low cost national- Billet</v>
      </c>
      <c r="B26" s="61">
        <f>'Lot 2 BPU '!B26</f>
        <v>0</v>
      </c>
      <c r="C26" s="61">
        <f>'Lot 2 BPU '!C26</f>
        <v>0</v>
      </c>
      <c r="D26" s="62">
        <f>'Lot 2 BPU '!D26</f>
        <v>0</v>
      </c>
      <c r="F26" s="63"/>
      <c r="G26" s="94"/>
      <c r="H26" s="64">
        <f t="shared" si="1"/>
        <v>0</v>
      </c>
      <c r="I26" s="64">
        <f>(INT(F26*G26))</f>
        <v>0</v>
      </c>
      <c r="J26" s="65">
        <f t="shared" si="2"/>
        <v>0</v>
      </c>
    </row>
    <row r="27" spans="1:15" x14ac:dyDescent="0.45">
      <c r="A27" s="29" t="str">
        <f>'Lot 2 BPU '!A27</f>
        <v>Fer Continental- Coupon</v>
      </c>
      <c r="B27" s="61">
        <f>'Lot 2 BPU '!B27</f>
        <v>0</v>
      </c>
      <c r="C27" s="61">
        <f>'Lot 2 BPU '!C27</f>
        <v>0</v>
      </c>
      <c r="D27" s="62">
        <f>'Lot 2 BPU '!D27</f>
        <v>0</v>
      </c>
      <c r="F27" s="63">
        <v>0.8</v>
      </c>
      <c r="G27" s="94"/>
      <c r="H27" s="64">
        <f t="shared" si="1"/>
        <v>0</v>
      </c>
      <c r="I27" s="64">
        <f>(INT(F27*G27))</f>
        <v>0</v>
      </c>
      <c r="J27" s="65">
        <f t="shared" si="2"/>
        <v>0</v>
      </c>
    </row>
    <row r="28" spans="1:15" x14ac:dyDescent="0.45">
      <c r="A28" s="29" t="str">
        <f>'Lot 2 BPU '!A28</f>
        <v>Fer national - Coupon</v>
      </c>
      <c r="B28" s="61">
        <f>'Lot 2 BPU '!B28</f>
        <v>0</v>
      </c>
      <c r="C28" s="61">
        <f>'Lot 2 BPU '!C28</f>
        <v>0</v>
      </c>
      <c r="D28" s="62">
        <f>'Lot 2 BPU '!D28</f>
        <v>0</v>
      </c>
      <c r="F28" s="63">
        <v>0.7</v>
      </c>
      <c r="G28" s="94">
        <v>515</v>
      </c>
      <c r="H28" s="64">
        <f t="shared" si="1"/>
        <v>155</v>
      </c>
      <c r="I28" s="64">
        <f>(INT(F28*G28))</f>
        <v>360</v>
      </c>
      <c r="J28" s="65">
        <f t="shared" si="2"/>
        <v>0</v>
      </c>
    </row>
    <row r="29" spans="1:15" x14ac:dyDescent="0.45">
      <c r="A29" s="29" t="str">
        <f>'Lot 2 BPU '!A29</f>
        <v>Hôtels (reservation et paiement)</v>
      </c>
      <c r="B29" s="61">
        <f>'Lot 2 BPU '!B29</f>
        <v>0</v>
      </c>
      <c r="C29" s="61">
        <f>'Lot 2 BPU '!C29</f>
        <v>0</v>
      </c>
      <c r="D29" s="62">
        <f>'Lot 2 BPU '!D29</f>
        <v>0</v>
      </c>
      <c r="F29" s="63"/>
      <c r="G29" s="94">
        <v>315</v>
      </c>
      <c r="H29" s="64">
        <f>G29-I29</f>
        <v>315</v>
      </c>
      <c r="I29" s="64">
        <f>(INT(F29*G29))</f>
        <v>0</v>
      </c>
      <c r="J29" s="65">
        <f t="shared" si="2"/>
        <v>0</v>
      </c>
    </row>
    <row r="30" spans="1:15" x14ac:dyDescent="0.45">
      <c r="A30" s="29" t="str">
        <f>'Lot 2 BPU '!A30</f>
        <v>Loueurs de voitures (reservation et paiement)</v>
      </c>
      <c r="B30" s="61">
        <f>'Lot 2 BPU '!B30</f>
        <v>0</v>
      </c>
      <c r="C30" s="61">
        <f>'Lot 2 BPU '!C30</f>
        <v>0</v>
      </c>
      <c r="D30" s="62">
        <f>'Lot 2 BPU '!D30</f>
        <v>0</v>
      </c>
      <c r="F30" s="66"/>
      <c r="G30" s="95"/>
      <c r="H30" s="64"/>
      <c r="I30" s="64"/>
      <c r="J30" s="65">
        <f t="shared" si="2"/>
        <v>0</v>
      </c>
    </row>
    <row r="31" spans="1:15" x14ac:dyDescent="0.45">
      <c r="A31" s="29" t="str">
        <f>'Lot 2 BPU '!A31</f>
        <v xml:space="preserve">Maritime </v>
      </c>
      <c r="B31" s="61">
        <f>'Lot 2 BPU '!B31</f>
        <v>0</v>
      </c>
      <c r="C31" s="61">
        <f>'Lot 2 BPU '!C31</f>
        <v>0</v>
      </c>
      <c r="D31" s="62">
        <f>'Lot 2 BPU '!D31</f>
        <v>0</v>
      </c>
      <c r="F31" s="63">
        <v>0.7</v>
      </c>
      <c r="G31" s="95"/>
      <c r="H31" s="64">
        <f t="shared" ref="H31:H50" si="3">G31-I31</f>
        <v>0</v>
      </c>
      <c r="I31" s="64">
        <f t="shared" ref="I31:I51" si="4">(INT(F31*G31))</f>
        <v>0</v>
      </c>
      <c r="J31" s="65">
        <f t="shared" si="2"/>
        <v>0</v>
      </c>
    </row>
    <row r="32" spans="1:15" x14ac:dyDescent="0.45">
      <c r="A32" s="29" t="str">
        <f>'Lot 2 BPU '!A32</f>
        <v>Modification  air avant  émission</v>
      </c>
      <c r="B32" s="61">
        <f>'Lot 2 BPU '!B32</f>
        <v>0</v>
      </c>
      <c r="C32" s="61">
        <f>'Lot 2 BPU '!C32</f>
        <v>0</v>
      </c>
      <c r="D32" s="62">
        <f>'Lot 2 BPU '!D32</f>
        <v>0</v>
      </c>
      <c r="F32" s="63">
        <v>0.7</v>
      </c>
      <c r="G32" s="95">
        <f>INT(20%*(G23+G21+G22))</f>
        <v>54</v>
      </c>
      <c r="H32" s="64">
        <f t="shared" si="3"/>
        <v>17</v>
      </c>
      <c r="I32" s="64">
        <f t="shared" si="4"/>
        <v>37</v>
      </c>
      <c r="J32" s="65">
        <f t="shared" si="2"/>
        <v>0</v>
      </c>
    </row>
    <row r="33" spans="1:10" x14ac:dyDescent="0.45">
      <c r="A33" s="29" t="str">
        <f>'Lot 2 BPU '!A33</f>
        <v>Modification  air après émission</v>
      </c>
      <c r="B33" s="61">
        <f>'Lot 2 BPU '!B33</f>
        <v>0</v>
      </c>
      <c r="C33" s="61">
        <f>'Lot 2 BPU '!C33</f>
        <v>0</v>
      </c>
      <c r="D33" s="62">
        <f>'Lot 2 BPU '!D33</f>
        <v>0</v>
      </c>
      <c r="F33" s="63">
        <v>0.7</v>
      </c>
      <c r="G33" s="95">
        <f>INT(20%*(G21+G22+G23))</f>
        <v>54</v>
      </c>
      <c r="H33" s="64">
        <f t="shared" si="3"/>
        <v>17</v>
      </c>
      <c r="I33" s="64">
        <f t="shared" si="4"/>
        <v>37</v>
      </c>
      <c r="J33" s="65">
        <f t="shared" si="2"/>
        <v>0</v>
      </c>
    </row>
    <row r="34" spans="1:10" x14ac:dyDescent="0.45">
      <c r="A34" s="29" t="str">
        <f>'Lot 2 BPU '!A34</f>
        <v>Annulation air avant  émission</v>
      </c>
      <c r="B34" s="61">
        <f>'Lot 2 BPU '!B34</f>
        <v>0</v>
      </c>
      <c r="C34" s="61">
        <f>'Lot 2 BPU '!C34</f>
        <v>0</v>
      </c>
      <c r="D34" s="62">
        <f>'Lot 2 BPU '!D34</f>
        <v>0</v>
      </c>
      <c r="F34" s="63"/>
      <c r="G34" s="95"/>
      <c r="H34" s="64">
        <f t="shared" si="3"/>
        <v>0</v>
      </c>
      <c r="I34" s="64">
        <f t="shared" si="4"/>
        <v>0</v>
      </c>
      <c r="J34" s="65">
        <f t="shared" si="2"/>
        <v>0</v>
      </c>
    </row>
    <row r="35" spans="1:10" x14ac:dyDescent="0.45">
      <c r="A35" s="29" t="str">
        <f>'Lot 2 BPU '!A35</f>
        <v>Annulation air après émission</v>
      </c>
      <c r="B35" s="61">
        <f>'Lot 2 BPU '!B35</f>
        <v>0</v>
      </c>
      <c r="C35" s="61">
        <f>'Lot 2 BPU '!C35</f>
        <v>0</v>
      </c>
      <c r="D35" s="62">
        <f>'Lot 2 BPU '!D35</f>
        <v>0</v>
      </c>
      <c r="F35" s="63">
        <v>0.7</v>
      </c>
      <c r="G35" s="95">
        <f>INT(14%*(G21+G22+G23))</f>
        <v>38</v>
      </c>
      <c r="H35" s="64">
        <f t="shared" si="3"/>
        <v>12</v>
      </c>
      <c r="I35" s="64">
        <f t="shared" si="4"/>
        <v>26</v>
      </c>
      <c r="J35" s="65">
        <f t="shared" si="2"/>
        <v>0</v>
      </c>
    </row>
    <row r="36" spans="1:10" x14ac:dyDescent="0.45">
      <c r="A36" s="29" t="str">
        <f>'Lot 2 BPU '!A36</f>
        <v>Modification  fer avant  émission</v>
      </c>
      <c r="B36" s="61">
        <f>'Lot 2 BPU '!B36</f>
        <v>0</v>
      </c>
      <c r="C36" s="61">
        <f>'Lot 2 BPU '!C36</f>
        <v>0</v>
      </c>
      <c r="D36" s="62">
        <f>'Lot 2 BPU '!D36</f>
        <v>0</v>
      </c>
      <c r="F36" s="63"/>
      <c r="G36" s="95"/>
      <c r="H36" s="64">
        <f t="shared" si="3"/>
        <v>0</v>
      </c>
      <c r="I36" s="64">
        <f t="shared" si="4"/>
        <v>0</v>
      </c>
      <c r="J36" s="65">
        <f t="shared" si="2"/>
        <v>0</v>
      </c>
    </row>
    <row r="37" spans="1:10" x14ac:dyDescent="0.45">
      <c r="A37" s="29" t="str">
        <f>'Lot 2 BPU '!A37</f>
        <v>Modification  fer après émission</v>
      </c>
      <c r="B37" s="61">
        <f>'Lot 2 BPU '!B37</f>
        <v>0</v>
      </c>
      <c r="C37" s="61">
        <f>'Lot 2 BPU '!C37</f>
        <v>0</v>
      </c>
      <c r="D37" s="62">
        <f>'Lot 2 BPU '!D37</f>
        <v>0</v>
      </c>
      <c r="F37" s="63"/>
      <c r="G37" s="95"/>
      <c r="H37" s="64">
        <f t="shared" si="3"/>
        <v>0</v>
      </c>
      <c r="I37" s="64">
        <f t="shared" si="4"/>
        <v>0</v>
      </c>
      <c r="J37" s="65">
        <f t="shared" si="2"/>
        <v>0</v>
      </c>
    </row>
    <row r="38" spans="1:10" x14ac:dyDescent="0.45">
      <c r="A38" s="29" t="str">
        <f>'Lot 2 BPU '!A38</f>
        <v>Annulation fer avant  émission</v>
      </c>
      <c r="B38" s="61">
        <f>'Lot 2 BPU '!B38</f>
        <v>0</v>
      </c>
      <c r="C38" s="61">
        <f>'Lot 2 BPU '!C38</f>
        <v>0</v>
      </c>
      <c r="D38" s="62">
        <f>'Lot 2 BPU '!D38</f>
        <v>0</v>
      </c>
      <c r="F38" s="63"/>
      <c r="G38" s="95"/>
      <c r="H38" s="64">
        <f t="shared" si="3"/>
        <v>0</v>
      </c>
      <c r="I38" s="64">
        <f t="shared" si="4"/>
        <v>0</v>
      </c>
      <c r="J38" s="65">
        <f t="shared" si="2"/>
        <v>0</v>
      </c>
    </row>
    <row r="39" spans="1:10" x14ac:dyDescent="0.45">
      <c r="A39" s="29" t="str">
        <f>'Lot 2 BPU '!A39</f>
        <v>Annulation fer après émission</v>
      </c>
      <c r="B39" s="61">
        <f>'Lot 2 BPU '!B39</f>
        <v>0</v>
      </c>
      <c r="C39" s="61">
        <f>'Lot 2 BPU '!C39</f>
        <v>0</v>
      </c>
      <c r="D39" s="62">
        <f>'Lot 2 BPU '!D39</f>
        <v>0</v>
      </c>
      <c r="F39" s="63">
        <v>0.7</v>
      </c>
      <c r="G39" s="95">
        <v>59</v>
      </c>
      <c r="H39" s="64">
        <f t="shared" si="3"/>
        <v>18</v>
      </c>
      <c r="I39" s="64">
        <f t="shared" si="4"/>
        <v>41</v>
      </c>
      <c r="J39" s="65">
        <f t="shared" si="2"/>
        <v>0</v>
      </c>
    </row>
    <row r="40" spans="1:10" x14ac:dyDescent="0.45">
      <c r="A40" s="29" t="str">
        <f>'Lot 2 BPU '!A40</f>
        <v>Modification hôtel avant  émission</v>
      </c>
      <c r="B40" s="61">
        <f>'Lot 2 BPU '!B40</f>
        <v>0</v>
      </c>
      <c r="C40" s="61">
        <f>'Lot 2 BPU '!C40</f>
        <v>0</v>
      </c>
      <c r="D40" s="62">
        <f>'Lot 2 BPU '!D40</f>
        <v>0</v>
      </c>
      <c r="F40" s="63"/>
      <c r="G40" s="95"/>
      <c r="H40" s="64">
        <f t="shared" si="3"/>
        <v>0</v>
      </c>
      <c r="I40" s="64">
        <f t="shared" si="4"/>
        <v>0</v>
      </c>
      <c r="J40" s="65">
        <f t="shared" si="2"/>
        <v>0</v>
      </c>
    </row>
    <row r="41" spans="1:10" x14ac:dyDescent="0.45">
      <c r="A41" s="29" t="str">
        <f>'Lot 2 BPU '!A41</f>
        <v>Modification hôtel après émission</v>
      </c>
      <c r="B41" s="61">
        <f>'Lot 2 BPU '!B41</f>
        <v>0</v>
      </c>
      <c r="C41" s="61">
        <f>'Lot 2 BPU '!C41</f>
        <v>0</v>
      </c>
      <c r="D41" s="62">
        <f>'Lot 2 BPU '!D41</f>
        <v>0</v>
      </c>
      <c r="F41" s="63"/>
      <c r="G41" s="95"/>
      <c r="H41" s="64">
        <f t="shared" si="3"/>
        <v>0</v>
      </c>
      <c r="I41" s="64">
        <f t="shared" si="4"/>
        <v>0</v>
      </c>
      <c r="J41" s="65">
        <f t="shared" si="2"/>
        <v>0</v>
      </c>
    </row>
    <row r="42" spans="1:10" x14ac:dyDescent="0.45">
      <c r="A42" s="29" t="str">
        <f>'Lot 2 BPU '!A42</f>
        <v>Annulation hôtel avant  émission</v>
      </c>
      <c r="B42" s="61">
        <f>'Lot 2 BPU '!B42</f>
        <v>0</v>
      </c>
      <c r="C42" s="61">
        <f>'Lot 2 BPU '!C42</f>
        <v>0</v>
      </c>
      <c r="D42" s="62">
        <f>'Lot 2 BPU '!D42</f>
        <v>0</v>
      </c>
      <c r="F42" s="63">
        <v>0.7</v>
      </c>
      <c r="G42" s="95">
        <v>44</v>
      </c>
      <c r="H42" s="64">
        <f t="shared" si="3"/>
        <v>14</v>
      </c>
      <c r="I42" s="64">
        <f t="shared" si="4"/>
        <v>30</v>
      </c>
      <c r="J42" s="65">
        <f t="shared" si="2"/>
        <v>0</v>
      </c>
    </row>
    <row r="43" spans="1:10" x14ac:dyDescent="0.45">
      <c r="A43" s="29" t="str">
        <f>'Lot 2 BPU '!A43</f>
        <v>Annulation hôtel après émission</v>
      </c>
      <c r="B43" s="61">
        <f>'Lot 2 BPU '!B43</f>
        <v>0</v>
      </c>
      <c r="C43" s="61">
        <f>'Lot 2 BPU '!C43</f>
        <v>0</v>
      </c>
      <c r="D43" s="62">
        <f>'Lot 2 BPU '!D43</f>
        <v>0</v>
      </c>
      <c r="F43" s="63"/>
      <c r="G43" s="95"/>
      <c r="H43" s="64">
        <f t="shared" si="3"/>
        <v>0</v>
      </c>
      <c r="I43" s="64">
        <f t="shared" si="4"/>
        <v>0</v>
      </c>
      <c r="J43" s="65">
        <f t="shared" si="2"/>
        <v>0</v>
      </c>
    </row>
    <row r="44" spans="1:10" x14ac:dyDescent="0.45">
      <c r="A44" s="29" t="str">
        <f>'Lot 2 BPU '!A44</f>
        <v>Modification LCD*** avant  émission</v>
      </c>
      <c r="B44" s="61">
        <f>'Lot 2 BPU '!B44</f>
        <v>0</v>
      </c>
      <c r="C44" s="61">
        <f>'Lot 2 BPU '!C44</f>
        <v>0</v>
      </c>
      <c r="D44" s="62">
        <f>'Lot 2 BPU '!D44</f>
        <v>0</v>
      </c>
      <c r="F44" s="63"/>
      <c r="G44" s="95"/>
      <c r="H44" s="64">
        <f t="shared" si="3"/>
        <v>0</v>
      </c>
      <c r="I44" s="64">
        <f t="shared" si="4"/>
        <v>0</v>
      </c>
      <c r="J44" s="65">
        <f t="shared" si="2"/>
        <v>0</v>
      </c>
    </row>
    <row r="45" spans="1:10" x14ac:dyDescent="0.45">
      <c r="A45" s="29" t="str">
        <f>'Lot 2 BPU '!A45</f>
        <v>Modification LCD après émission</v>
      </c>
      <c r="B45" s="61">
        <f>'Lot 2 BPU '!B45</f>
        <v>0</v>
      </c>
      <c r="C45" s="61">
        <f>'Lot 2 BPU '!C45</f>
        <v>0</v>
      </c>
      <c r="D45" s="62">
        <f>'Lot 2 BPU '!D45</f>
        <v>0</v>
      </c>
      <c r="F45" s="63"/>
      <c r="G45" s="95"/>
      <c r="H45" s="64">
        <f t="shared" si="3"/>
        <v>0</v>
      </c>
      <c r="I45" s="64">
        <f t="shared" si="4"/>
        <v>0</v>
      </c>
      <c r="J45" s="65">
        <f t="shared" si="2"/>
        <v>0</v>
      </c>
    </row>
    <row r="46" spans="1:10" x14ac:dyDescent="0.45">
      <c r="A46" s="29" t="str">
        <f>'Lot 2 BPU '!A46</f>
        <v>Annulation LCD avant  émission</v>
      </c>
      <c r="B46" s="61">
        <f>'Lot 2 BPU '!B46</f>
        <v>0</v>
      </c>
      <c r="C46" s="61">
        <f>'Lot 2 BPU '!C46</f>
        <v>0</v>
      </c>
      <c r="D46" s="62">
        <f>'Lot 2 BPU '!D46</f>
        <v>0</v>
      </c>
      <c r="F46" s="63"/>
      <c r="G46" s="95"/>
      <c r="H46" s="64">
        <f t="shared" si="3"/>
        <v>0</v>
      </c>
      <c r="I46" s="64">
        <f t="shared" si="4"/>
        <v>0</v>
      </c>
      <c r="J46" s="65">
        <f t="shared" si="2"/>
        <v>0</v>
      </c>
    </row>
    <row r="47" spans="1:10" ht="14.1" customHeight="1" x14ac:dyDescent="0.45">
      <c r="A47" s="29" t="str">
        <f>'Lot 2 BPU '!A47</f>
        <v>Annulation LCD après émission</v>
      </c>
      <c r="B47" s="61">
        <f>'Lot 2 BPU '!B47</f>
        <v>0</v>
      </c>
      <c r="C47" s="67">
        <f>'Lot 2 BPU '!C47</f>
        <v>0</v>
      </c>
      <c r="D47" s="62">
        <f>'Lot 2 BPU '!D47</f>
        <v>0</v>
      </c>
      <c r="F47" s="63"/>
      <c r="G47" s="95"/>
      <c r="H47" s="64">
        <f t="shared" si="3"/>
        <v>0</v>
      </c>
      <c r="I47" s="64">
        <f t="shared" si="4"/>
        <v>0</v>
      </c>
      <c r="J47" s="65">
        <f t="shared" si="2"/>
        <v>0</v>
      </c>
    </row>
    <row r="48" spans="1:10" ht="14.1" customHeight="1" x14ac:dyDescent="0.45">
      <c r="A48" s="29" t="str">
        <f>'Lot 2 BPU '!A48</f>
        <v xml:space="preserve">Frais sur visa </v>
      </c>
      <c r="B48" s="61">
        <f>'Lot 2 BPU '!B48</f>
        <v>0</v>
      </c>
      <c r="C48" s="67">
        <f>'Lot 2 BPU '!C48</f>
        <v>0</v>
      </c>
      <c r="D48" s="62">
        <f>'Lot 2 BPU '!D48</f>
        <v>0</v>
      </c>
      <c r="E48" s="54"/>
      <c r="F48" s="63"/>
      <c r="G48" s="95"/>
      <c r="H48" s="64">
        <f t="shared" si="3"/>
        <v>0</v>
      </c>
      <c r="I48" s="64">
        <f t="shared" si="4"/>
        <v>0</v>
      </c>
      <c r="J48" s="65">
        <f t="shared" si="2"/>
        <v>0</v>
      </c>
    </row>
    <row r="49" spans="1:10" ht="14.1" customHeight="1" x14ac:dyDescent="0.45">
      <c r="A49" s="29" t="str">
        <f>'Lot 2 BPU '!A49</f>
        <v>Carte d'abonnement</v>
      </c>
      <c r="B49" s="61">
        <f>'Lot 2 BPU '!B49</f>
        <v>0</v>
      </c>
      <c r="C49" s="61">
        <f>'Lot 2 BPU '!C49</f>
        <v>0</v>
      </c>
      <c r="D49" s="62">
        <f>'Lot 2 BPU '!D49</f>
        <v>0</v>
      </c>
      <c r="E49" s="54"/>
      <c r="F49" s="63"/>
      <c r="G49" s="95"/>
      <c r="H49" s="64">
        <f t="shared" si="3"/>
        <v>0</v>
      </c>
      <c r="I49" s="64">
        <f t="shared" si="4"/>
        <v>0</v>
      </c>
      <c r="J49" s="65">
        <f t="shared" si="2"/>
        <v>0</v>
      </c>
    </row>
    <row r="50" spans="1:10" x14ac:dyDescent="0.45">
      <c r="A50" s="29" t="str">
        <f>'Lot 2 BPU '!A50</f>
        <v>Bagage supplémentaire (non intégré au billet)</v>
      </c>
      <c r="B50" s="61">
        <f>'Lot 2 BPU '!B50</f>
        <v>0</v>
      </c>
      <c r="C50" s="67">
        <f>'Lot 2 BPU '!C50</f>
        <v>0</v>
      </c>
      <c r="D50" s="62">
        <f>'Lot 2 BPU '!D50</f>
        <v>0</v>
      </c>
      <c r="E50" s="54"/>
      <c r="F50" s="63"/>
      <c r="G50" s="95"/>
      <c r="H50" s="64">
        <f t="shared" si="3"/>
        <v>0</v>
      </c>
      <c r="I50" s="64">
        <f t="shared" si="4"/>
        <v>0</v>
      </c>
      <c r="J50" s="65">
        <f t="shared" si="2"/>
        <v>0</v>
      </c>
    </row>
    <row r="51" spans="1:10" x14ac:dyDescent="0.45">
      <c r="A51" s="29" t="str">
        <f>'Lot 2 BPU '!A51</f>
        <v>Réservation autocar avec chauffeur</v>
      </c>
      <c r="B51" s="61">
        <f>'Lot 2 BPU '!B51</f>
        <v>0</v>
      </c>
      <c r="C51" s="67">
        <f>'Lot 2 BPU '!C51</f>
        <v>0</v>
      </c>
      <c r="D51" s="62">
        <f>'Lot 2 BPU '!D51</f>
        <v>0</v>
      </c>
      <c r="E51" s="54"/>
      <c r="F51" s="63"/>
      <c r="G51" s="64"/>
      <c r="H51" s="64">
        <f>G51-I51</f>
        <v>0</v>
      </c>
      <c r="I51" s="64">
        <f t="shared" si="4"/>
        <v>0</v>
      </c>
      <c r="J51" s="65">
        <f t="shared" si="2"/>
        <v>0</v>
      </c>
    </row>
    <row r="52" spans="1:10" ht="14.65" thickBot="1" x14ac:dyDescent="0.5">
      <c r="A52" s="29" t="str">
        <f>'Lot 1 BPU'!A52</f>
        <v>Assistance 24/24 - 7/7 - Appel</v>
      </c>
      <c r="B52" s="42"/>
      <c r="C52" s="42"/>
      <c r="D52" s="43"/>
      <c r="E52" s="54"/>
      <c r="F52" s="68"/>
      <c r="G52" s="55"/>
      <c r="H52" s="55"/>
      <c r="I52" s="69" t="s">
        <v>60</v>
      </c>
      <c r="J52" s="70">
        <f>SUM(J21:J51)</f>
        <v>0</v>
      </c>
    </row>
    <row r="53" spans="1:10" x14ac:dyDescent="0.45">
      <c r="A53" s="41"/>
      <c r="B53" s="44"/>
      <c r="C53" s="44"/>
      <c r="D53" s="45"/>
      <c r="E53" s="54"/>
      <c r="J53" s="71"/>
    </row>
    <row r="54" spans="1:10" ht="39.4" thickBot="1" x14ac:dyDescent="0.5">
      <c r="A54" s="73" t="s">
        <v>67</v>
      </c>
      <c r="B54" s="44"/>
      <c r="C54" s="44"/>
      <c r="D54" s="45"/>
      <c r="E54" s="54"/>
      <c r="J54" s="71"/>
    </row>
    <row r="55" spans="1:10" ht="73.5" customHeight="1" thickBot="1" x14ac:dyDescent="0.5">
      <c r="A55" s="106"/>
      <c r="B55" s="107"/>
      <c r="C55" s="107"/>
      <c r="D55" s="108"/>
      <c r="E55" s="72"/>
      <c r="F55" s="48" t="s">
        <v>61</v>
      </c>
      <c r="G55" s="49"/>
      <c r="H55" s="50"/>
      <c r="I55" s="50"/>
      <c r="J55" s="52">
        <f>J4+J17</f>
        <v>0</v>
      </c>
    </row>
  </sheetData>
  <mergeCells count="11">
    <mergeCell ref="A18:D18"/>
    <mergeCell ref="A19:A20"/>
    <mergeCell ref="B19:C19"/>
    <mergeCell ref="D19:D20"/>
    <mergeCell ref="A55:D55"/>
    <mergeCell ref="B16:D16"/>
    <mergeCell ref="A1:D1"/>
    <mergeCell ref="F1:J1"/>
    <mergeCell ref="B2:D2"/>
    <mergeCell ref="B3:D3"/>
    <mergeCell ref="A4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Page de garde</vt:lpstr>
      <vt:lpstr>Lot 1 BPU</vt:lpstr>
      <vt:lpstr>Lot 1 DQE</vt:lpstr>
      <vt:lpstr>Lot 2 BPU </vt:lpstr>
      <vt:lpstr>Lot 2 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Penaud</dc:creator>
  <cp:lastModifiedBy>Etienne Penaud</cp:lastModifiedBy>
  <cp:lastPrinted>2025-04-03T18:41:47Z</cp:lastPrinted>
  <dcterms:created xsi:type="dcterms:W3CDTF">2025-04-03T17:19:21Z</dcterms:created>
  <dcterms:modified xsi:type="dcterms:W3CDTF">2025-04-07T15:00:33Z</dcterms:modified>
</cp:coreProperties>
</file>