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Marches\3- Marchés\2025\1- MARCHES\CFDC 2025-02 FORMATION ANGLAIS ECOLES SPECIALISEES (IFMK, IADE, IBODE, CFARM, IFMEM, CFFPH)\0 DOC DE TRAVAIL\DCE de travail\"/>
    </mc:Choice>
  </mc:AlternateContent>
  <xr:revisionPtr revIDLastSave="0" documentId="13_ncr:1_{BE8BA188-9916-4BD8-A4B2-BCBDF1FAFBDF}" xr6:coauthVersionLast="47" xr6:coauthVersionMax="47" xr10:uidLastSave="{00000000-0000-0000-0000-000000000000}"/>
  <bookViews>
    <workbookView xWindow="-120" yWindow="-120" windowWidth="29040" windowHeight="17520" xr2:uid="{F6A26E2E-013B-45F1-83AB-E54395A599C0}"/>
  </bookViews>
  <sheets>
    <sheet name="CRF CFDC 2025-02" sheetId="1" r:id="rId1"/>
    <sheet name="Ne pas touch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5" i="1" l="1"/>
  <c r="D25" i="1"/>
  <c r="D63" i="1"/>
  <c r="D53" i="1"/>
  <c r="D43" i="1"/>
  <c r="D15" i="1"/>
  <c r="D65" i="1" l="1"/>
  <c r="D66" i="1" s="1"/>
  <c r="D62" i="1"/>
  <c r="D60" i="1"/>
  <c r="E58" i="1"/>
  <c r="E57" i="1"/>
  <c r="D52" i="1"/>
  <c r="D50" i="1"/>
  <c r="E48" i="1"/>
  <c r="E47" i="1"/>
  <c r="D42" i="1"/>
  <c r="E40" i="1"/>
  <c r="E39" i="1"/>
  <c r="D34" i="1"/>
  <c r="D32" i="1"/>
  <c r="E30" i="1"/>
  <c r="E29" i="1"/>
  <c r="D24" i="1"/>
  <c r="D22" i="1"/>
  <c r="E20" i="1"/>
  <c r="E19" i="1"/>
  <c r="D14" i="1"/>
  <c r="D12" i="1"/>
  <c r="E10" i="1"/>
  <c r="E9" i="1"/>
</calcChain>
</file>

<file path=xl/sharedStrings.xml><?xml version="1.0" encoding="utf-8"?>
<sst xmlns="http://schemas.openxmlformats.org/spreadsheetml/2006/main" count="149" uniqueCount="43">
  <si>
    <t>CADRE DE REPONSE FINANCIERE (CRF)</t>
  </si>
  <si>
    <t>Prestations de formations en langue anglaise à destination des étudiants des écoles spécialisées du CFDC</t>
  </si>
  <si>
    <t>STRUCTURE</t>
  </si>
  <si>
    <t>Institut de formation en masso-kinésithérapie (IFMK)</t>
  </si>
  <si>
    <t>Prestation</t>
  </si>
  <si>
    <t>Nombre d'étudiant /groupe*</t>
  </si>
  <si>
    <t>Prix unitaire en € HT / heure de cours</t>
  </si>
  <si>
    <t>Prix unitaire en € TTC / heure de cours</t>
  </si>
  <si>
    <r>
      <t>Enseignement</t>
    </r>
    <r>
      <rPr>
        <b/>
        <sz val="12"/>
        <color indexed="8"/>
        <rFont val="Calibri"/>
        <family val="2"/>
      </rPr>
      <t xml:space="preserve"> en présentiel </t>
    </r>
  </si>
  <si>
    <r>
      <rPr>
        <sz val="12"/>
        <color indexed="8"/>
        <rFont val="Calibri"/>
        <family val="2"/>
      </rPr>
      <t xml:space="preserve">Enseignement </t>
    </r>
    <r>
      <rPr>
        <b/>
        <sz val="12"/>
        <color indexed="8"/>
        <rFont val="Calibri"/>
        <family val="2"/>
      </rPr>
      <t>en distanciel</t>
    </r>
  </si>
  <si>
    <t>Correction à la copie</t>
  </si>
  <si>
    <t>16 à 20</t>
  </si>
  <si>
    <t>Prix unitaire en € HT</t>
  </si>
  <si>
    <t>Prix unitaire en € TTC</t>
  </si>
  <si>
    <t>Nombre de copie /an*</t>
  </si>
  <si>
    <t>Nombre de groupe*</t>
  </si>
  <si>
    <t>Licence E-Learning</t>
  </si>
  <si>
    <t>Licence E-Learning (étudiants de 3ème et 4ème année)</t>
  </si>
  <si>
    <t>Nombre d'étudiants en 3ème et 4ème année*</t>
  </si>
  <si>
    <t xml:space="preserve"> Taux de TVA </t>
  </si>
  <si>
    <t>Ecole des infirmiers anesthésistes (IADE)</t>
  </si>
  <si>
    <t>Nombre d'étudiants*</t>
  </si>
  <si>
    <t>Institut de formation des infirmiers de bloc opératoire (IBODE)</t>
  </si>
  <si>
    <t xml:space="preserve">Licence E-Learning </t>
  </si>
  <si>
    <t>Centre de formation des assistants de régulation médicale (CFARM)</t>
  </si>
  <si>
    <t>Centre de formation de préparateurs en pharmacie hospitalière (CFPPH)</t>
  </si>
  <si>
    <t>Institut de formation de manipulateurs d’électroradiologie médicale (IFMEM)</t>
  </si>
  <si>
    <t>Licence E-Learning (étudiants 1ère année)</t>
  </si>
  <si>
    <t>* Chiffres donnés à titre d'estimation mais non contractuel</t>
  </si>
  <si>
    <t>Date de l'offre</t>
  </si>
  <si>
    <t xml:space="preserve">Nom, qualité du signataire et cachet commercial </t>
  </si>
  <si>
    <t>Sous total € HT annuel IFMK</t>
  </si>
  <si>
    <t>Sous total € HT annuel IADE</t>
  </si>
  <si>
    <t>Sous total € HT annuel IBODE</t>
  </si>
  <si>
    <t>Sous total € HT annuel CFARM</t>
  </si>
  <si>
    <t>Sous total € HT annuel CFPPH</t>
  </si>
  <si>
    <t>Sous total € HT annuel IFMEM</t>
  </si>
  <si>
    <t>Total annuel € HT du marché</t>
  </si>
  <si>
    <t>Total Pour 4 ans € HT du marché</t>
  </si>
  <si>
    <t>CANDIDAT</t>
  </si>
  <si>
    <t>Licence E-Learning  (option à prévoir en prévision du nouveau référentiel)</t>
  </si>
  <si>
    <t>20 à 25</t>
  </si>
  <si>
    <t>CFDC 2025-02 du 10/04/2025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</si>
</sst>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name val="Montserrat"/>
    </font>
    <font>
      <b/>
      <sz val="14"/>
      <color theme="1"/>
      <name val="Montserrat"/>
    </font>
    <font>
      <b/>
      <sz val="12"/>
      <color theme="0"/>
      <name val="Montserrat"/>
    </font>
    <font>
      <b/>
      <sz val="10"/>
      <color theme="0"/>
      <name val="Montserrat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Montserrat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2" fillId="4" borderId="11" xfId="0" applyFont="1" applyFill="1" applyBorder="1" applyAlignment="1">
      <alignment horizontal="center" vertical="center" wrapText="1"/>
    </xf>
    <xf numFmtId="9" fontId="0" fillId="0" borderId="1" xfId="1" applyFont="1" applyBorder="1" applyAlignment="1">
      <alignment horizontal="center" vertical="center"/>
    </xf>
    <xf numFmtId="9" fontId="0" fillId="0" borderId="0" xfId="0" applyNumberFormat="1"/>
    <xf numFmtId="10" fontId="0" fillId="0" borderId="0" xfId="0" applyNumberFormat="1"/>
    <xf numFmtId="0" fontId="2" fillId="4" borderId="1" xfId="0" applyFont="1" applyFill="1" applyBorder="1" applyAlignment="1">
      <alignment vertical="center"/>
    </xf>
    <xf numFmtId="0" fontId="5" fillId="3" borderId="8" xfId="0" applyFont="1" applyFill="1" applyBorder="1" applyAlignment="1">
      <alignment horizontal="center" vertical="center"/>
    </xf>
    <xf numFmtId="9" fontId="0" fillId="0" borderId="0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right" vertical="center" wrapText="1"/>
    </xf>
    <xf numFmtId="0" fontId="11" fillId="0" borderId="9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EA8E3-9788-4675-9825-C45B2A2AF007}">
  <dimension ref="A1:F71"/>
  <sheetViews>
    <sheetView tabSelected="1" workbookViewId="0">
      <selection activeCell="A4" sqref="A4:F4"/>
    </sheetView>
  </sheetViews>
  <sheetFormatPr baseColWidth="10" defaultRowHeight="15" x14ac:dyDescent="0.25"/>
  <cols>
    <col min="1" max="1" width="51.5703125" customWidth="1"/>
    <col min="2" max="2" width="24.28515625" customWidth="1"/>
    <col min="3" max="3" width="19.42578125" customWidth="1"/>
    <col min="4" max="4" width="19.5703125" customWidth="1"/>
    <col min="5" max="6" width="19.42578125" customWidth="1"/>
  </cols>
  <sheetData>
    <row r="1" spans="1:6" ht="35.25" customHeight="1" x14ac:dyDescent="0.25">
      <c r="A1" s="25" t="s">
        <v>42</v>
      </c>
      <c r="B1" s="26"/>
      <c r="C1" s="26"/>
      <c r="D1" s="26"/>
      <c r="E1" s="26"/>
      <c r="F1" s="27"/>
    </row>
    <row r="2" spans="1:6" ht="36" customHeight="1" thickBot="1" x14ac:dyDescent="0.3">
      <c r="A2" s="22" t="s">
        <v>1</v>
      </c>
      <c r="B2" s="23"/>
      <c r="C2" s="23"/>
      <c r="D2" s="23"/>
      <c r="E2" s="23"/>
      <c r="F2" s="24"/>
    </row>
    <row r="3" spans="1:6" ht="15.75" thickBot="1" x14ac:dyDescent="0.3">
      <c r="A3" s="1"/>
      <c r="B3" s="1"/>
      <c r="C3" s="1"/>
      <c r="D3" s="2"/>
      <c r="E3" s="3"/>
      <c r="F3" s="3"/>
    </row>
    <row r="4" spans="1:6" ht="19.5" thickBot="1" x14ac:dyDescent="0.3">
      <c r="A4" s="28" t="s">
        <v>0</v>
      </c>
      <c r="B4" s="29"/>
      <c r="C4" s="29"/>
      <c r="D4" s="29"/>
      <c r="E4" s="29"/>
      <c r="F4" s="30"/>
    </row>
    <row r="5" spans="1:6" ht="31.5" customHeight="1" thickBot="1" x14ac:dyDescent="0.3">
      <c r="A5" s="19" t="s">
        <v>39</v>
      </c>
      <c r="B5" s="33"/>
      <c r="C5" s="33"/>
      <c r="D5" s="33"/>
      <c r="E5" s="33"/>
      <c r="F5" s="34"/>
    </row>
    <row r="7" spans="1:6" ht="29.25" customHeight="1" x14ac:dyDescent="0.25">
      <c r="A7" s="10" t="s">
        <v>2</v>
      </c>
      <c r="B7" s="31" t="s">
        <v>3</v>
      </c>
      <c r="C7" s="31"/>
      <c r="D7" s="31"/>
      <c r="E7" s="31"/>
      <c r="F7" s="31"/>
    </row>
    <row r="8" spans="1:6" ht="30" x14ac:dyDescent="0.25">
      <c r="A8" s="4" t="s">
        <v>4</v>
      </c>
      <c r="B8" s="14" t="s">
        <v>15</v>
      </c>
      <c r="C8" s="14" t="s">
        <v>5</v>
      </c>
      <c r="D8" s="14" t="s">
        <v>6</v>
      </c>
      <c r="E8" s="14" t="s">
        <v>7</v>
      </c>
      <c r="F8" s="5" t="s">
        <v>19</v>
      </c>
    </row>
    <row r="9" spans="1:6" ht="15.75" x14ac:dyDescent="0.25">
      <c r="A9" s="7" t="s">
        <v>8</v>
      </c>
      <c r="B9" s="11">
        <v>3</v>
      </c>
      <c r="C9" s="8" t="s">
        <v>11</v>
      </c>
      <c r="D9" s="9"/>
      <c r="E9" s="9">
        <f>IF(F9='Ne pas toucher'!$A$3,D9*1.2,IF(F9='Ne pas toucher'!$A$2,D9*1.055,IF(F9='Ne pas toucher'!$A$1,D9*1)))</f>
        <v>0</v>
      </c>
      <c r="F9" s="15"/>
    </row>
    <row r="10" spans="1:6" ht="15.75" x14ac:dyDescent="0.25">
      <c r="A10" s="7" t="s">
        <v>9</v>
      </c>
      <c r="B10" s="11">
        <v>3</v>
      </c>
      <c r="C10" s="8" t="s">
        <v>11</v>
      </c>
      <c r="D10" s="9"/>
      <c r="E10" s="9">
        <f>IF(F10='Ne pas toucher'!$A$3,D10*1.2,IF(F10='Ne pas toucher'!$A$2,D10*1.055,IF(F10='Ne pas toucher'!$A$1,D10*1)))</f>
        <v>0</v>
      </c>
      <c r="F10" s="15"/>
    </row>
    <row r="11" spans="1:6" ht="30" x14ac:dyDescent="0.25">
      <c r="A11" s="4" t="s">
        <v>4</v>
      </c>
      <c r="B11" s="5" t="s">
        <v>14</v>
      </c>
      <c r="C11" s="5" t="s">
        <v>12</v>
      </c>
      <c r="D11" s="5" t="s">
        <v>13</v>
      </c>
      <c r="E11" s="5" t="s">
        <v>19</v>
      </c>
    </row>
    <row r="12" spans="1:6" x14ac:dyDescent="0.25">
      <c r="A12" s="6" t="s">
        <v>10</v>
      </c>
      <c r="B12" s="12">
        <v>289</v>
      </c>
      <c r="C12" s="9"/>
      <c r="D12" s="9">
        <f>IF(E12='Ne pas toucher'!$A$3,C12*1.2,IF(E12='Ne pas toucher'!$A$2,C12*1.055,IF(E12='Ne pas toucher'!$A$1,C12*1)))</f>
        <v>0</v>
      </c>
      <c r="E12" s="15"/>
    </row>
    <row r="13" spans="1:6" ht="39" customHeight="1" x14ac:dyDescent="0.25">
      <c r="A13" s="4" t="s">
        <v>4</v>
      </c>
      <c r="B13" s="5" t="s">
        <v>18</v>
      </c>
      <c r="C13" s="5" t="s">
        <v>12</v>
      </c>
      <c r="D13" s="5" t="s">
        <v>13</v>
      </c>
      <c r="E13" s="5" t="s">
        <v>19</v>
      </c>
    </row>
    <row r="14" spans="1:6" ht="22.5" customHeight="1" x14ac:dyDescent="0.25">
      <c r="A14" s="13" t="s">
        <v>17</v>
      </c>
      <c r="B14" s="8">
        <v>100</v>
      </c>
      <c r="C14" s="9"/>
      <c r="D14" s="9">
        <f>IF(E14='Ne pas toucher'!$A$3,C14*1.2,IF(E14='Ne pas toucher'!$A$2,C14*1.055,IF(E14='Ne pas toucher'!$A$1,C14*1)))</f>
        <v>0</v>
      </c>
      <c r="E14" s="15"/>
    </row>
    <row r="15" spans="1:6" ht="22.5" customHeight="1" x14ac:dyDescent="0.25">
      <c r="A15" s="32" t="s">
        <v>31</v>
      </c>
      <c r="B15" s="32"/>
      <c r="C15" s="32"/>
      <c r="D15" s="9">
        <f>(((D9*10)*B9)*4)+((4*D9)*B9)+(B12*C12)+(B14*C14)</f>
        <v>0</v>
      </c>
      <c r="E15" s="20"/>
    </row>
    <row r="17" spans="1:6" ht="31.5" customHeight="1" x14ac:dyDescent="0.25">
      <c r="A17" s="10" t="s">
        <v>2</v>
      </c>
      <c r="B17" s="31" t="s">
        <v>20</v>
      </c>
      <c r="C17" s="31"/>
      <c r="D17" s="31"/>
      <c r="E17" s="31"/>
      <c r="F17" s="31"/>
    </row>
    <row r="18" spans="1:6" ht="30" x14ac:dyDescent="0.25">
      <c r="A18" s="4" t="s">
        <v>4</v>
      </c>
      <c r="B18" s="14" t="s">
        <v>15</v>
      </c>
      <c r="C18" s="14" t="s">
        <v>5</v>
      </c>
      <c r="D18" s="14" t="s">
        <v>6</v>
      </c>
      <c r="E18" s="14" t="s">
        <v>7</v>
      </c>
      <c r="F18" s="5" t="s">
        <v>19</v>
      </c>
    </row>
    <row r="19" spans="1:6" ht="15.75" x14ac:dyDescent="0.25">
      <c r="A19" s="7" t="s">
        <v>8</v>
      </c>
      <c r="B19" s="11">
        <v>5</v>
      </c>
      <c r="C19" s="8" t="s">
        <v>11</v>
      </c>
      <c r="D19" s="9"/>
      <c r="E19" s="9">
        <f>IF(F19='Ne pas toucher'!$A$3,D19*1.2,IF(F19='Ne pas toucher'!$A$2,D19*1.055,IF(F19='Ne pas toucher'!$A$1,D19*1)))</f>
        <v>0</v>
      </c>
      <c r="F19" s="15"/>
    </row>
    <row r="20" spans="1:6" ht="15.75" x14ac:dyDescent="0.25">
      <c r="A20" s="7" t="s">
        <v>9</v>
      </c>
      <c r="B20" s="11">
        <v>5</v>
      </c>
      <c r="C20" s="8" t="s">
        <v>11</v>
      </c>
      <c r="D20" s="9"/>
      <c r="E20" s="9">
        <f>IF(F20='Ne pas toucher'!$A$3,D20*1.2,IF(F20='Ne pas toucher'!$A$2,D20*1.055,IF(F20='Ne pas toucher'!$A$1,D20*1)))</f>
        <v>0</v>
      </c>
      <c r="F20" s="15"/>
    </row>
    <row r="21" spans="1:6" ht="30" x14ac:dyDescent="0.25">
      <c r="A21" s="4" t="s">
        <v>4</v>
      </c>
      <c r="B21" s="5" t="s">
        <v>14</v>
      </c>
      <c r="C21" s="5" t="s">
        <v>12</v>
      </c>
      <c r="D21" s="5" t="s">
        <v>13</v>
      </c>
      <c r="E21" s="5" t="s">
        <v>19</v>
      </c>
    </row>
    <row r="22" spans="1:6" x14ac:dyDescent="0.25">
      <c r="A22" s="6" t="s">
        <v>10</v>
      </c>
      <c r="B22" s="12">
        <v>50</v>
      </c>
      <c r="C22" s="9"/>
      <c r="D22" s="9">
        <f>IF(E22='Ne pas toucher'!$A$3,C22*1.2,IF(E22='Ne pas toucher'!$A$2,C22*1.055,IF(E22='Ne pas toucher'!$A$1,C22*1)))</f>
        <v>0</v>
      </c>
      <c r="E22" s="15"/>
    </row>
    <row r="23" spans="1:6" ht="30" x14ac:dyDescent="0.25">
      <c r="A23" s="4" t="s">
        <v>4</v>
      </c>
      <c r="B23" s="5" t="s">
        <v>21</v>
      </c>
      <c r="C23" s="5" t="s">
        <v>12</v>
      </c>
      <c r="D23" s="5" t="s">
        <v>13</v>
      </c>
      <c r="E23" s="5" t="s">
        <v>19</v>
      </c>
    </row>
    <row r="24" spans="1:6" ht="30" x14ac:dyDescent="0.25">
      <c r="A24" s="13" t="s">
        <v>40</v>
      </c>
      <c r="B24" s="8">
        <v>200</v>
      </c>
      <c r="C24" s="9"/>
      <c r="D24" s="9">
        <f>IF(E24='Ne pas toucher'!$A$3,C24*1.2,IF(E24='Ne pas toucher'!$A$2,C24*1.055,IF(E24='Ne pas toucher'!$A$1,C24*1)))</f>
        <v>0</v>
      </c>
      <c r="E24" s="15"/>
    </row>
    <row r="25" spans="1:6" ht="21" customHeight="1" x14ac:dyDescent="0.25">
      <c r="A25" s="32" t="s">
        <v>32</v>
      </c>
      <c r="B25" s="32"/>
      <c r="C25" s="32"/>
      <c r="D25" s="9">
        <f>(((D19*15)*B19)*4)+(B22*C22)+(B24*C24)</f>
        <v>0</v>
      </c>
      <c r="E25" s="20"/>
    </row>
    <row r="27" spans="1:6" ht="36" customHeight="1" x14ac:dyDescent="0.25">
      <c r="A27" s="10" t="s">
        <v>2</v>
      </c>
      <c r="B27" s="31" t="s">
        <v>22</v>
      </c>
      <c r="C27" s="31"/>
      <c r="D27" s="31"/>
      <c r="E27" s="31"/>
      <c r="F27" s="31"/>
    </row>
    <row r="28" spans="1:6" ht="30" x14ac:dyDescent="0.25">
      <c r="A28" s="4" t="s">
        <v>4</v>
      </c>
      <c r="B28" s="14" t="s">
        <v>15</v>
      </c>
      <c r="C28" s="14" t="s">
        <v>5</v>
      </c>
      <c r="D28" s="14" t="s">
        <v>6</v>
      </c>
      <c r="E28" s="14" t="s">
        <v>7</v>
      </c>
      <c r="F28" s="5" t="s">
        <v>19</v>
      </c>
    </row>
    <row r="29" spans="1:6" ht="15.75" x14ac:dyDescent="0.25">
      <c r="A29" s="7" t="s">
        <v>8</v>
      </c>
      <c r="B29" s="11">
        <v>5</v>
      </c>
      <c r="C29" s="8" t="s">
        <v>11</v>
      </c>
      <c r="D29" s="9"/>
      <c r="E29" s="9">
        <f>IF(F29='Ne pas toucher'!$A$3,D29*1.2,IF(F29='Ne pas toucher'!$A$2,D29*1.055,IF(F29='Ne pas toucher'!$A$1,D29*1)))</f>
        <v>0</v>
      </c>
      <c r="F29" s="15"/>
    </row>
    <row r="30" spans="1:6" ht="15.75" x14ac:dyDescent="0.25">
      <c r="A30" s="7" t="s">
        <v>9</v>
      </c>
      <c r="B30" s="11">
        <v>5</v>
      </c>
      <c r="C30" s="8" t="s">
        <v>11</v>
      </c>
      <c r="D30" s="9"/>
      <c r="E30" s="9">
        <f>IF(F30='Ne pas toucher'!$A$3,D30*1.2,IF(F30='Ne pas toucher'!$A$2,D30*1.055,IF(F30='Ne pas toucher'!$A$1,D30*1)))</f>
        <v>0</v>
      </c>
      <c r="F30" s="15"/>
    </row>
    <row r="31" spans="1:6" ht="30" x14ac:dyDescent="0.25">
      <c r="A31" s="4" t="s">
        <v>4</v>
      </c>
      <c r="B31" s="5" t="s">
        <v>14</v>
      </c>
      <c r="C31" s="5" t="s">
        <v>12</v>
      </c>
      <c r="D31" s="5" t="s">
        <v>13</v>
      </c>
      <c r="E31" s="5" t="s">
        <v>19</v>
      </c>
    </row>
    <row r="32" spans="1:6" x14ac:dyDescent="0.25">
      <c r="A32" s="6" t="s">
        <v>10</v>
      </c>
      <c r="B32" s="12">
        <v>85</v>
      </c>
      <c r="C32" s="9"/>
      <c r="D32" s="9">
        <f>IF(E32='Ne pas toucher'!$A$3,C32*1.2,IF(E32='Ne pas toucher'!$A$2,C32*1.055,IF(E32='Ne pas toucher'!$A$1,C32*1)))</f>
        <v>0</v>
      </c>
      <c r="E32" s="15"/>
    </row>
    <row r="33" spans="1:6" ht="30" x14ac:dyDescent="0.25">
      <c r="A33" s="4" t="s">
        <v>4</v>
      </c>
      <c r="B33" s="5" t="s">
        <v>21</v>
      </c>
      <c r="C33" s="5" t="s">
        <v>12</v>
      </c>
      <c r="D33" s="5" t="s">
        <v>13</v>
      </c>
      <c r="E33" s="5" t="s">
        <v>19</v>
      </c>
    </row>
    <row r="34" spans="1:6" x14ac:dyDescent="0.25">
      <c r="A34" s="13" t="s">
        <v>23</v>
      </c>
      <c r="B34" s="8">
        <v>200</v>
      </c>
      <c r="C34" s="9"/>
      <c r="D34" s="9">
        <f>IF(E34='Ne pas toucher'!$A$3,C34*1.2,IF(E34='Ne pas toucher'!$A$2,C34*1.055,IF(E34='Ne pas toucher'!$A$1,C34*1)))</f>
        <v>0</v>
      </c>
      <c r="E34" s="15"/>
    </row>
    <row r="35" spans="1:6" ht="21.75" customHeight="1" x14ac:dyDescent="0.25">
      <c r="A35" s="32" t="s">
        <v>33</v>
      </c>
      <c r="B35" s="32"/>
      <c r="C35" s="32"/>
      <c r="D35" s="9">
        <f>(((D29*14)*B29)*2)+(((D29*12)*B29)*2)+(B32*C32)+(B34*C34)</f>
        <v>0</v>
      </c>
      <c r="E35" s="20"/>
    </row>
    <row r="37" spans="1:6" ht="34.5" customHeight="1" x14ac:dyDescent="0.25">
      <c r="A37" s="10" t="s">
        <v>2</v>
      </c>
      <c r="B37" s="31" t="s">
        <v>24</v>
      </c>
      <c r="C37" s="31"/>
      <c r="D37" s="31"/>
      <c r="E37" s="31"/>
      <c r="F37" s="31"/>
    </row>
    <row r="38" spans="1:6" ht="30" x14ac:dyDescent="0.25">
      <c r="A38" s="4" t="s">
        <v>4</v>
      </c>
      <c r="B38" s="14" t="s">
        <v>15</v>
      </c>
      <c r="C38" s="14" t="s">
        <v>5</v>
      </c>
      <c r="D38" s="14" t="s">
        <v>6</v>
      </c>
      <c r="E38" s="14" t="s">
        <v>7</v>
      </c>
      <c r="F38" s="5" t="s">
        <v>19</v>
      </c>
    </row>
    <row r="39" spans="1:6" ht="15.75" x14ac:dyDescent="0.25">
      <c r="A39" s="7" t="s">
        <v>8</v>
      </c>
      <c r="B39" s="11">
        <v>5</v>
      </c>
      <c r="C39" s="8">
        <v>12</v>
      </c>
      <c r="D39" s="9"/>
      <c r="E39" s="9">
        <f>IF(F39='Ne pas toucher'!$A$3,D39*1.2,IF(F39='Ne pas toucher'!$A$2,D39*1.055,IF(F39='Ne pas toucher'!$A$1,D39*1)))</f>
        <v>0</v>
      </c>
      <c r="F39" s="15"/>
    </row>
    <row r="40" spans="1:6" ht="15.75" x14ac:dyDescent="0.25">
      <c r="A40" s="7" t="s">
        <v>9</v>
      </c>
      <c r="B40" s="11">
        <v>5</v>
      </c>
      <c r="C40" s="8">
        <v>12</v>
      </c>
      <c r="D40" s="9"/>
      <c r="E40" s="9">
        <f>IF(F40='Ne pas toucher'!$A$3,D40*1.2,IF(F40='Ne pas toucher'!$A$2,D40*1.055,IF(F40='Ne pas toucher'!$A$1,D40*1)))</f>
        <v>0</v>
      </c>
      <c r="F40" s="15"/>
    </row>
    <row r="41" spans="1:6" ht="30" x14ac:dyDescent="0.25">
      <c r="A41" s="4" t="s">
        <v>4</v>
      </c>
      <c r="B41" s="5" t="s">
        <v>21</v>
      </c>
      <c r="C41" s="5" t="s">
        <v>12</v>
      </c>
      <c r="D41" s="5" t="s">
        <v>13</v>
      </c>
      <c r="E41" s="5" t="s">
        <v>19</v>
      </c>
    </row>
    <row r="42" spans="1:6" x14ac:dyDescent="0.25">
      <c r="A42" s="13" t="s">
        <v>16</v>
      </c>
      <c r="B42" s="8">
        <v>60</v>
      </c>
      <c r="C42" s="9"/>
      <c r="D42" s="9">
        <f>IF(E42='Ne pas toucher'!$A$3,C42*1.2,IF(E42='Ne pas toucher'!$A$2,C42*1.055,IF(E42='Ne pas toucher'!$A$1,C42*1)))</f>
        <v>0</v>
      </c>
      <c r="E42" s="15"/>
    </row>
    <row r="43" spans="1:6" ht="26.25" customHeight="1" x14ac:dyDescent="0.25">
      <c r="A43" s="32" t="s">
        <v>34</v>
      </c>
      <c r="B43" s="32"/>
      <c r="C43" s="32"/>
      <c r="D43" s="9">
        <f>((D39*24)*B39)+(C42*B42)</f>
        <v>0</v>
      </c>
      <c r="E43" s="20"/>
    </row>
    <row r="45" spans="1:6" ht="36.75" customHeight="1" x14ac:dyDescent="0.25">
      <c r="A45" s="10" t="s">
        <v>2</v>
      </c>
      <c r="B45" s="31" t="s">
        <v>25</v>
      </c>
      <c r="C45" s="31"/>
      <c r="D45" s="31"/>
      <c r="E45" s="31"/>
      <c r="F45" s="31"/>
    </row>
    <row r="46" spans="1:6" ht="30" x14ac:dyDescent="0.25">
      <c r="A46" s="4" t="s">
        <v>4</v>
      </c>
      <c r="B46" s="14" t="s">
        <v>15</v>
      </c>
      <c r="C46" s="14" t="s">
        <v>5</v>
      </c>
      <c r="D46" s="14" t="s">
        <v>6</v>
      </c>
      <c r="E46" s="14" t="s">
        <v>7</v>
      </c>
      <c r="F46" s="5" t="s">
        <v>19</v>
      </c>
    </row>
    <row r="47" spans="1:6" ht="15.75" x14ac:dyDescent="0.25">
      <c r="A47" s="7" t="s">
        <v>8</v>
      </c>
      <c r="B47" s="11">
        <v>4</v>
      </c>
      <c r="C47" s="21" t="s">
        <v>41</v>
      </c>
      <c r="D47" s="9"/>
      <c r="E47" s="9">
        <f>IF(F47='Ne pas toucher'!$A$3,D47*1.2,IF(F47='Ne pas toucher'!$A$2,D47*1.055,IF(F47='Ne pas toucher'!$A$1,D47*1)))</f>
        <v>0</v>
      </c>
      <c r="F47" s="15"/>
    </row>
    <row r="48" spans="1:6" ht="15.75" x14ac:dyDescent="0.25">
      <c r="A48" s="7" t="s">
        <v>9</v>
      </c>
      <c r="B48" s="11">
        <v>4</v>
      </c>
      <c r="C48" s="8" t="s">
        <v>41</v>
      </c>
      <c r="D48" s="9"/>
      <c r="E48" s="9">
        <f>IF(F48='Ne pas toucher'!$A$3,D48*1.2,IF(F48='Ne pas toucher'!$A$2,D48*1.055,IF(F48='Ne pas toucher'!$A$1,D48*1)))</f>
        <v>0</v>
      </c>
      <c r="F48" s="15"/>
    </row>
    <row r="49" spans="1:6" ht="30" x14ac:dyDescent="0.25">
      <c r="A49" s="4" t="s">
        <v>4</v>
      </c>
      <c r="B49" s="5" t="s">
        <v>14</v>
      </c>
      <c r="C49" s="5" t="s">
        <v>12</v>
      </c>
      <c r="D49" s="5" t="s">
        <v>13</v>
      </c>
      <c r="E49" s="5" t="s">
        <v>19</v>
      </c>
    </row>
    <row r="50" spans="1:6" x14ac:dyDescent="0.25">
      <c r="A50" s="6" t="s">
        <v>10</v>
      </c>
      <c r="B50" s="12">
        <v>135</v>
      </c>
      <c r="C50" s="9"/>
      <c r="D50" s="9">
        <f>IF(E50='Ne pas toucher'!$A$3,C50*1.2,IF(E50='Ne pas toucher'!$A$2,C50*1.055,IF(E50='Ne pas toucher'!$A$1,C50*1)))</f>
        <v>0</v>
      </c>
      <c r="E50" s="15"/>
    </row>
    <row r="51" spans="1:6" ht="30" x14ac:dyDescent="0.25">
      <c r="A51" s="4" t="s">
        <v>4</v>
      </c>
      <c r="B51" s="5" t="s">
        <v>21</v>
      </c>
      <c r="C51" s="5" t="s">
        <v>12</v>
      </c>
      <c r="D51" s="5" t="s">
        <v>13</v>
      </c>
      <c r="E51" s="5" t="s">
        <v>19</v>
      </c>
    </row>
    <row r="52" spans="1:6" x14ac:dyDescent="0.25">
      <c r="A52" s="13" t="s">
        <v>23</v>
      </c>
      <c r="B52" s="8">
        <v>90</v>
      </c>
      <c r="C52" s="9"/>
      <c r="D52" s="9">
        <f>IF(E52='Ne pas toucher'!$A$3,C52*1.2,IF(E52='Ne pas toucher'!$A$2,C52*1.055,IF(E52='Ne pas toucher'!$A$1,C52*1)))</f>
        <v>0</v>
      </c>
      <c r="E52" s="15"/>
    </row>
    <row r="53" spans="1:6" ht="24.75" customHeight="1" x14ac:dyDescent="0.25">
      <c r="A53" s="32" t="s">
        <v>35</v>
      </c>
      <c r="B53" s="32"/>
      <c r="C53" s="32"/>
      <c r="D53" s="9">
        <f>((D47*6)*B47)+((D47*6)*B47)+(B50*C50)+(B52*C52)</f>
        <v>0</v>
      </c>
      <c r="E53" s="20"/>
    </row>
    <row r="55" spans="1:6" ht="33.75" customHeight="1" x14ac:dyDescent="0.25">
      <c r="A55" s="10" t="s">
        <v>2</v>
      </c>
      <c r="B55" s="31" t="s">
        <v>26</v>
      </c>
      <c r="C55" s="31"/>
      <c r="D55" s="31"/>
      <c r="E55" s="31"/>
      <c r="F55" s="31"/>
    </row>
    <row r="56" spans="1:6" ht="30" x14ac:dyDescent="0.25">
      <c r="A56" s="4" t="s">
        <v>4</v>
      </c>
      <c r="B56" s="14" t="s">
        <v>15</v>
      </c>
      <c r="C56" s="14" t="s">
        <v>5</v>
      </c>
      <c r="D56" s="14" t="s">
        <v>6</v>
      </c>
      <c r="E56" s="14" t="s">
        <v>7</v>
      </c>
      <c r="F56" s="5" t="s">
        <v>19</v>
      </c>
    </row>
    <row r="57" spans="1:6" ht="15.75" x14ac:dyDescent="0.25">
      <c r="A57" s="7" t="s">
        <v>8</v>
      </c>
      <c r="B57" s="11">
        <v>8</v>
      </c>
      <c r="C57" s="8">
        <v>15</v>
      </c>
      <c r="D57" s="9"/>
      <c r="E57" s="9">
        <f>IF(F57='Ne pas toucher'!$A$3,D57*1.2,IF(F57='Ne pas toucher'!$A$2,D57*1.055,IF(F57='Ne pas toucher'!$A$1,D57*1)))</f>
        <v>0</v>
      </c>
      <c r="F57" s="15"/>
    </row>
    <row r="58" spans="1:6" ht="15.75" x14ac:dyDescent="0.25">
      <c r="A58" s="7" t="s">
        <v>9</v>
      </c>
      <c r="B58" s="11">
        <v>8</v>
      </c>
      <c r="C58" s="8">
        <v>15</v>
      </c>
      <c r="D58" s="9"/>
      <c r="E58" s="9">
        <f>IF(F58='Ne pas toucher'!$A$3,D58*1.2,IF(F58='Ne pas toucher'!$A$2,D58*1.055,IF(F58='Ne pas toucher'!$A$1,D58*1)))</f>
        <v>0</v>
      </c>
      <c r="F58" s="15"/>
    </row>
    <row r="59" spans="1:6" ht="30" x14ac:dyDescent="0.25">
      <c r="A59" s="4" t="s">
        <v>4</v>
      </c>
      <c r="B59" s="5" t="s">
        <v>14</v>
      </c>
      <c r="C59" s="5" t="s">
        <v>12</v>
      </c>
      <c r="D59" s="5" t="s">
        <v>13</v>
      </c>
      <c r="E59" s="5" t="s">
        <v>19</v>
      </c>
    </row>
    <row r="60" spans="1:6" x14ac:dyDescent="0.25">
      <c r="A60" s="6" t="s">
        <v>10</v>
      </c>
      <c r="B60" s="12">
        <v>360</v>
      </c>
      <c r="C60" s="9"/>
      <c r="D60" s="9">
        <f>IF(E60='Ne pas toucher'!$A$3,C60*1.2,IF(E60='Ne pas toucher'!$A$2,C60*1.055,IF(E60='Ne pas toucher'!$A$1,C60*1)))</f>
        <v>0</v>
      </c>
      <c r="E60" s="15"/>
    </row>
    <row r="61" spans="1:6" ht="30" x14ac:dyDescent="0.25">
      <c r="A61" s="4" t="s">
        <v>4</v>
      </c>
      <c r="B61" s="5" t="s">
        <v>21</v>
      </c>
      <c r="C61" s="5" t="s">
        <v>12</v>
      </c>
      <c r="D61" s="5" t="s">
        <v>13</v>
      </c>
      <c r="E61" s="5" t="s">
        <v>19</v>
      </c>
    </row>
    <row r="62" spans="1:6" x14ac:dyDescent="0.25">
      <c r="A62" s="13" t="s">
        <v>27</v>
      </c>
      <c r="B62" s="8">
        <v>120</v>
      </c>
      <c r="C62" s="9"/>
      <c r="D62" s="9">
        <f>IF(E62='Ne pas toucher'!$A$3,C62*1.2,IF(E62='Ne pas toucher'!$A$2,C62*1.055,IF(E62='Ne pas toucher'!$A$1,C62*1)))</f>
        <v>0</v>
      </c>
      <c r="E62" s="15"/>
    </row>
    <row r="63" spans="1:6" x14ac:dyDescent="0.25">
      <c r="A63" s="32" t="s">
        <v>36</v>
      </c>
      <c r="B63" s="32"/>
      <c r="C63" s="32"/>
      <c r="D63" s="9">
        <f>((D57*10.5)*B57)+((D57*9)*B57)+((D57*9)*B57)+((D57*7.5)*B57)+(B60*C60)+(B62*C62)</f>
        <v>0</v>
      </c>
    </row>
    <row r="65" spans="1:4" x14ac:dyDescent="0.25">
      <c r="A65" s="32" t="s">
        <v>37</v>
      </c>
      <c r="B65" s="32"/>
      <c r="C65" s="32"/>
      <c r="D65" s="9">
        <f>D15+D25+D35+D43+D53+D63</f>
        <v>0</v>
      </c>
    </row>
    <row r="66" spans="1:4" x14ac:dyDescent="0.25">
      <c r="A66" s="32" t="s">
        <v>38</v>
      </c>
      <c r="B66" s="32"/>
      <c r="C66" s="32"/>
      <c r="D66" s="9">
        <f>D65*4</f>
        <v>0</v>
      </c>
    </row>
    <row r="68" spans="1:4" x14ac:dyDescent="0.25">
      <c r="A68" t="s">
        <v>28</v>
      </c>
    </row>
    <row r="70" spans="1:4" ht="26.25" customHeight="1" x14ac:dyDescent="0.25">
      <c r="A70" s="18" t="s">
        <v>29</v>
      </c>
      <c r="B70" s="35"/>
      <c r="C70" s="35"/>
    </row>
    <row r="71" spans="1:4" ht="118.5" customHeight="1" x14ac:dyDescent="0.25">
      <c r="A71" s="18" t="s">
        <v>30</v>
      </c>
      <c r="B71" s="35"/>
      <c r="C71" s="35"/>
    </row>
  </sheetData>
  <mergeCells count="20">
    <mergeCell ref="B71:C71"/>
    <mergeCell ref="B17:F17"/>
    <mergeCell ref="B27:F27"/>
    <mergeCell ref="B37:F37"/>
    <mergeCell ref="B45:F45"/>
    <mergeCell ref="B55:F55"/>
    <mergeCell ref="B70:C70"/>
    <mergeCell ref="A25:C25"/>
    <mergeCell ref="A35:C35"/>
    <mergeCell ref="A43:C43"/>
    <mergeCell ref="A53:C53"/>
    <mergeCell ref="A63:C63"/>
    <mergeCell ref="A65:C65"/>
    <mergeCell ref="A66:C66"/>
    <mergeCell ref="A2:F2"/>
    <mergeCell ref="A1:F1"/>
    <mergeCell ref="A4:F4"/>
    <mergeCell ref="B7:F7"/>
    <mergeCell ref="A15:C15"/>
    <mergeCell ref="B5:F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F46DE-258A-46B7-94E3-698057994613}">
  <dimension ref="A1:A3"/>
  <sheetViews>
    <sheetView workbookViewId="0">
      <selection activeCell="A3" sqref="A3"/>
    </sheetView>
  </sheetViews>
  <sheetFormatPr baseColWidth="10" defaultRowHeight="15" x14ac:dyDescent="0.25"/>
  <sheetData>
    <row r="1" spans="1:1" x14ac:dyDescent="0.25">
      <c r="A1" s="16">
        <v>0</v>
      </c>
    </row>
    <row r="2" spans="1:1" x14ac:dyDescent="0.25">
      <c r="A2" s="17">
        <v>5.5E-2</v>
      </c>
    </row>
    <row r="3" spans="1:1" x14ac:dyDescent="0.25">
      <c r="A3" s="16">
        <v>0.2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CRF CFDC 2025-02</vt:lpstr>
      <vt:lpstr>Ne pas toucher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BUCHER Séverine</dc:creator>
  <cp:lastModifiedBy>BUCHER Séverine</cp:lastModifiedBy>
  <dcterms:created xsi:type="dcterms:W3CDTF">2025-03-20T14:17:52Z</dcterms:created>
  <dcterms:modified xsi:type="dcterms:W3CDTF">2025-04-09T09:46:47Z</dcterms:modified>
</cp:coreProperties>
</file>