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AO_MP\2025\MP2025_01_Digitlisation_FNAVDL\DCE_MP2025_01_ Outil_digitalisation_FNAVDL\"/>
    </mc:Choice>
  </mc:AlternateContent>
  <xr:revisionPtr revIDLastSave="0" documentId="13_ncr:1_{3A2C7640-7077-4405-8AFC-330385342B3D}" xr6:coauthVersionLast="36" xr6:coauthVersionMax="36" xr10:uidLastSave="{00000000-0000-0000-0000-000000000000}"/>
  <bookViews>
    <workbookView xWindow="480" yWindow="3180" windowWidth="18720" windowHeight="1170" tabRatio="597" xr2:uid="{00000000-000D-0000-FFFF-FFFF00000000}"/>
  </bookViews>
  <sheets>
    <sheet name="Feuil1" sheetId="8" r:id="rId1"/>
    <sheet name="Feuil2" sheetId="2" r:id="rId2"/>
    <sheet name="Feuil3" sheetId="3" r:id="rId3"/>
  </sheets>
  <externalReferences>
    <externalReference r:id="rId4"/>
    <externalReference r:id="rId5"/>
  </externalReferences>
  <calcPr calcId="191029"/>
</workbook>
</file>

<file path=xl/calcChain.xml><?xml version="1.0" encoding="utf-8"?>
<calcChain xmlns="http://schemas.openxmlformats.org/spreadsheetml/2006/main">
  <c r="H22" i="8" l="1"/>
  <c r="H19" i="8" l="1"/>
  <c r="G19" i="8"/>
  <c r="E19" i="8"/>
  <c r="D19" i="8"/>
  <c r="C19" i="8"/>
  <c r="H18" i="8"/>
  <c r="G18" i="8"/>
  <c r="E18" i="8"/>
  <c r="D18" i="8"/>
  <c r="C18" i="8"/>
  <c r="H16" i="8"/>
  <c r="G16" i="8"/>
  <c r="E16" i="8"/>
  <c r="D16" i="8"/>
  <c r="C16" i="8"/>
  <c r="H14" i="8"/>
  <c r="G14" i="8"/>
  <c r="E14" i="8"/>
  <c r="D14" i="8"/>
  <c r="C14" i="8"/>
  <c r="H13" i="8"/>
  <c r="G13" i="8"/>
  <c r="E13" i="8"/>
  <c r="D13" i="8"/>
  <c r="C13" i="8"/>
  <c r="H12" i="8"/>
  <c r="G12" i="8"/>
  <c r="E12" i="8"/>
  <c r="D12" i="8"/>
  <c r="C12" i="8"/>
  <c r="H9" i="8"/>
  <c r="G9" i="8"/>
  <c r="E9" i="8"/>
  <c r="D9" i="8"/>
  <c r="C9" i="8"/>
  <c r="H8" i="8"/>
  <c r="G8" i="8"/>
  <c r="E8" i="8"/>
  <c r="D8" i="8"/>
  <c r="C8" i="8"/>
  <c r="H7" i="8"/>
  <c r="G7" i="8"/>
  <c r="E7" i="8"/>
  <c r="D7" i="8"/>
  <c r="C7" i="8"/>
  <c r="H5" i="8"/>
  <c r="G5" i="8"/>
  <c r="E5" i="8"/>
  <c r="D5" i="8"/>
  <c r="C5" i="8"/>
  <c r="H4" i="8"/>
  <c r="G4" i="8"/>
  <c r="E4" i="8"/>
  <c r="D4" i="8"/>
  <c r="C4" i="8"/>
  <c r="H3" i="8"/>
  <c r="G3" i="8"/>
  <c r="E3" i="8"/>
  <c r="D3" i="8"/>
  <c r="C3" i="8"/>
  <c r="B18" i="8" l="1"/>
  <c r="F18" i="8" s="1"/>
  <c r="B16" i="8"/>
  <c r="F16" i="8" s="1"/>
  <c r="B15" i="8"/>
  <c r="B14" i="8"/>
  <c r="F14" i="8" s="1"/>
  <c r="B13" i="8"/>
  <c r="F13" i="8" s="1"/>
  <c r="B12" i="8"/>
  <c r="F12" i="8" s="1"/>
  <c r="B11" i="8"/>
  <c r="B10" i="8"/>
  <c r="B9" i="8"/>
  <c r="F9" i="8" s="1"/>
  <c r="B8" i="8"/>
  <c r="F8" i="8" s="1"/>
  <c r="B6" i="8"/>
  <c r="B5" i="8"/>
  <c r="F5" i="8" s="1"/>
  <c r="B4" i="8"/>
  <c r="F4" i="8" s="1"/>
  <c r="B17" i="8" l="1"/>
  <c r="B19" i="8"/>
  <c r="F19" i="8" s="1"/>
  <c r="B7" i="8"/>
  <c r="F7" i="8" s="1"/>
  <c r="B3" i="8"/>
  <c r="F3" i="8" s="1"/>
  <c r="B2" i="8"/>
  <c r="B20" i="8" l="1"/>
  <c r="C2" i="8" l="1"/>
  <c r="C6" i="8" l="1"/>
  <c r="F6" i="8" s="1"/>
  <c r="D2" i="8"/>
  <c r="D6" i="8"/>
  <c r="F2" i="8"/>
  <c r="E6" i="8"/>
  <c r="H2" i="8" l="1"/>
  <c r="E2" i="8"/>
  <c r="G6" i="8"/>
  <c r="H6" i="8"/>
  <c r="G2" i="8"/>
  <c r="C15" i="8" l="1"/>
  <c r="F15" i="8" s="1"/>
  <c r="H15" i="8" l="1"/>
  <c r="D15" i="8" l="1"/>
  <c r="E15" i="8" l="1"/>
  <c r="G15" i="8"/>
  <c r="C11" i="8" l="1"/>
  <c r="F11" i="8" s="1"/>
  <c r="D11" i="8" l="1"/>
  <c r="H11" i="8"/>
  <c r="G11" i="8" l="1"/>
  <c r="E11" i="8"/>
  <c r="C17" i="8" l="1"/>
  <c r="F17" i="8" s="1"/>
  <c r="D17" i="8" l="1"/>
  <c r="H17" i="8"/>
  <c r="G17" i="8" l="1"/>
  <c r="E17" i="8"/>
  <c r="H23" i="8" l="1"/>
  <c r="C10" i="8"/>
  <c r="H10" i="8" l="1"/>
  <c r="H20" i="8" s="1"/>
  <c r="F10" i="8"/>
  <c r="F20" i="8" s="1"/>
  <c r="C20" i="8"/>
  <c r="D10" i="8" l="1"/>
  <c r="D20" i="8" s="1"/>
  <c r="G10" i="8" l="1"/>
  <c r="G20" i="8" s="1"/>
  <c r="E10" i="8"/>
  <c r="E20" i="8" s="1"/>
</calcChain>
</file>

<file path=xl/sharedStrings.xml><?xml version="1.0" encoding="utf-8"?>
<sst xmlns="http://schemas.openxmlformats.org/spreadsheetml/2006/main" count="30" uniqueCount="30">
  <si>
    <t>pour un montant total de</t>
  </si>
  <si>
    <t>Total</t>
  </si>
  <si>
    <t>Région</t>
  </si>
  <si>
    <t>Nombre de conventions et avenants</t>
  </si>
  <si>
    <t>Subvention déjà versée</t>
  </si>
  <si>
    <t>Reste à verser sur totalité de la convention*</t>
  </si>
  <si>
    <t>* comprend le reste à verser sur la part engagée ainsi que la part non encore engagée</t>
  </si>
  <si>
    <t>Enveloppe déléguée (notification coges)</t>
  </si>
  <si>
    <t>Enveloppe déléguée consommée</t>
  </si>
  <si>
    <t>Pour info :
Enveloppe  nécessaire pour couvrir les engagements prévisionnels</t>
  </si>
  <si>
    <t>Enveloppe déléguée non consommée</t>
  </si>
  <si>
    <t>Reste à verser sur enveloppe déléguée consommée</t>
  </si>
  <si>
    <t>Région 1</t>
  </si>
  <si>
    <t>Région 2</t>
  </si>
  <si>
    <t>Région 3</t>
  </si>
  <si>
    <t>Région 4</t>
  </si>
  <si>
    <t>Région 5</t>
  </si>
  <si>
    <t>Région 6</t>
  </si>
  <si>
    <t>Région 7</t>
  </si>
  <si>
    <t>Région 8</t>
  </si>
  <si>
    <t>Région 9</t>
  </si>
  <si>
    <t>Région 10</t>
  </si>
  <si>
    <t>Région 11</t>
  </si>
  <si>
    <t>Région 12</t>
  </si>
  <si>
    <t>Région 13</t>
  </si>
  <si>
    <t>Région 14</t>
  </si>
  <si>
    <t>Région 15</t>
  </si>
  <si>
    <t>Région 16</t>
  </si>
  <si>
    <t>Région 17</t>
  </si>
  <si>
    <t>Région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</si>
</sst>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[$€-40C]_-;\-* #,##0.00\ [$€-40C]_-;_-* &quot;-&quot;??\ [$€-40C]_-;_-@_-"/>
  </numFmts>
  <fonts count="7" x14ac:knownFonts="1">
    <font>
      <sz val="10"/>
      <color theme="1"/>
      <name val="Trebuchet MS"/>
      <family val="2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b/>
      <i/>
      <sz val="8"/>
      <name val="Trebuchet MS"/>
      <family val="2"/>
    </font>
    <font>
      <b/>
      <i/>
      <sz val="8"/>
      <color theme="1"/>
      <name val="Trebuchet MS"/>
      <family val="2"/>
    </font>
    <font>
      <i/>
      <sz val="8"/>
      <color theme="1"/>
      <name val="Trebuchet MS"/>
      <family val="2"/>
    </font>
    <font>
      <sz val="10"/>
      <color theme="1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3">
    <xf numFmtId="0" fontId="0" fillId="0" borderId="0" xfId="0"/>
    <xf numFmtId="43" fontId="3" fillId="0" borderId="0" xfId="0" applyNumberFormat="1" applyFont="1" applyFill="1" applyBorder="1"/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4" fontId="2" fillId="0" borderId="0" xfId="0" applyNumberFormat="1" applyFont="1"/>
    <xf numFmtId="0" fontId="2" fillId="0" borderId="0" xfId="0" applyFont="1" applyFill="1" applyBorder="1"/>
    <xf numFmtId="0" fontId="2" fillId="0" borderId="0" xfId="0" applyFont="1" applyFill="1"/>
    <xf numFmtId="0" fontId="1" fillId="0" borderId="0" xfId="0" applyFont="1" applyAlignment="1"/>
    <xf numFmtId="0" fontId="1" fillId="2" borderId="1" xfId="0" applyFont="1" applyFill="1" applyBorder="1" applyAlignment="1">
      <alignment horizontal="right" indent="1"/>
    </xf>
    <xf numFmtId="4" fontId="2" fillId="0" borderId="0" xfId="0" applyNumberFormat="1" applyFont="1" applyFill="1" applyBorder="1"/>
    <xf numFmtId="164" fontId="4" fillId="0" borderId="0" xfId="0" applyNumberFormat="1" applyFont="1" applyFill="1" applyBorder="1"/>
    <xf numFmtId="164" fontId="3" fillId="2" borderId="1" xfId="0" applyNumberFormat="1" applyFont="1" applyFill="1" applyBorder="1" applyAlignment="1"/>
    <xf numFmtId="0" fontId="4" fillId="0" borderId="0" xfId="0" applyFont="1" applyFill="1" applyBorder="1" applyAlignment="1">
      <alignment horizontal="right"/>
    </xf>
    <xf numFmtId="3" fontId="4" fillId="0" borderId="0" xfId="0" applyNumberFormat="1" applyFont="1" applyFill="1" applyBorder="1" applyAlignment="1"/>
    <xf numFmtId="0" fontId="2" fillId="0" borderId="2" xfId="0" applyFont="1" applyBorder="1"/>
    <xf numFmtId="164" fontId="2" fillId="0" borderId="2" xfId="0" applyNumberFormat="1" applyFont="1" applyBorder="1"/>
    <xf numFmtId="164" fontId="2" fillId="0" borderId="2" xfId="0" applyNumberFormat="1" applyFont="1" applyFill="1" applyBorder="1"/>
    <xf numFmtId="164" fontId="5" fillId="0" borderId="2" xfId="0" applyNumberFormat="1" applyFont="1" applyFill="1" applyBorder="1"/>
    <xf numFmtId="44" fontId="2" fillId="0" borderId="0" xfId="0" applyNumberFormat="1" applyFont="1" applyFill="1"/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4" fontId="2" fillId="0" borderId="0" xfId="1" applyFont="1" applyFill="1"/>
    <xf numFmtId="164" fontId="2" fillId="0" borderId="0" xfId="0" applyNumberFormat="1" applyFont="1"/>
  </cellXfs>
  <cellStyles count="2">
    <cellStyle name="Monétaire" xfId="1" builtinId="4"/>
    <cellStyle name="Normal" xfId="0" builtinId="0"/>
  </cellStyles>
  <dxfs count="6">
    <dxf>
      <fill>
        <patternFill>
          <bgColor rgb="FFFF0000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CCFFFF"/>
      <color rgb="FF99C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NNEXE%204.1_Suivi_des_notifications_du_cog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ANNEXE%204.2_Suivi_des_conven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ifications hors lgts acc"/>
    </sheetNames>
    <sheetDataSet>
      <sheetData sheetId="0">
        <row r="3">
          <cell r="D3">
            <v>7282845</v>
          </cell>
        </row>
        <row r="4">
          <cell r="D4">
            <v>1687897</v>
          </cell>
        </row>
        <row r="5">
          <cell r="D5">
            <v>1707387</v>
          </cell>
        </row>
        <row r="6">
          <cell r="D6">
            <v>1562502</v>
          </cell>
        </row>
        <row r="7">
          <cell r="D7">
            <v>816844</v>
          </cell>
        </row>
        <row r="8">
          <cell r="D8">
            <v>4416271</v>
          </cell>
        </row>
        <row r="9">
          <cell r="D9">
            <v>576552</v>
          </cell>
        </row>
        <row r="10">
          <cell r="D10">
            <v>496068</v>
          </cell>
        </row>
        <row r="11">
          <cell r="D11">
            <v>5211265</v>
          </cell>
        </row>
        <row r="12">
          <cell r="D12">
            <v>19000000</v>
          </cell>
        </row>
        <row r="13">
          <cell r="D13">
            <v>975391</v>
          </cell>
        </row>
        <row r="14">
          <cell r="D14">
            <v>374813</v>
          </cell>
        </row>
        <row r="15">
          <cell r="D15">
            <v>471330</v>
          </cell>
        </row>
        <row r="16">
          <cell r="D16">
            <v>2387832</v>
          </cell>
        </row>
        <row r="17">
          <cell r="D17">
            <v>3819632</v>
          </cell>
        </row>
        <row r="18">
          <cell r="D18">
            <v>4528474</v>
          </cell>
        </row>
        <row r="19">
          <cell r="D19">
            <v>2100463</v>
          </cell>
        </row>
        <row r="20">
          <cell r="D20">
            <v>6758994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ivi"/>
      <sheetName val="Contrôle"/>
      <sheetName val="Feuil1"/>
      <sheetName val="Feuil2"/>
    </sheetNames>
    <sheetDataSet>
      <sheetData sheetId="0">
        <row r="1">
          <cell r="B1" t="str">
            <v>N° de projet 10000 lgts acc. avant réforme</v>
          </cell>
          <cell r="F1" t="str">
            <v>Région</v>
          </cell>
          <cell r="CA1" t="str">
            <v>Montant total versé</v>
          </cell>
          <cell r="CB1" t="str">
            <v>Montant total reste à verser</v>
          </cell>
          <cell r="CC1" t="str">
            <v>AE consommées</v>
          </cell>
          <cell r="CD1" t="str">
            <v>Part des conventions en attente d'AE
(Besoin en AE)</v>
          </cell>
          <cell r="CE1" t="str">
            <v>Reste à verser sur les engagements sur AE</v>
          </cell>
        </row>
        <row r="2">
          <cell r="A2">
            <v>2024065391</v>
          </cell>
          <cell r="F2" t="str">
            <v>Région 16</v>
          </cell>
          <cell r="S2">
            <v>8025.15</v>
          </cell>
          <cell r="CA2">
            <v>8025.15</v>
          </cell>
          <cell r="CB2">
            <v>0</v>
          </cell>
          <cell r="CC2">
            <v>8025.15</v>
          </cell>
          <cell r="CD2">
            <v>0</v>
          </cell>
          <cell r="CE2">
            <v>0</v>
          </cell>
        </row>
        <row r="3">
          <cell r="A3">
            <v>2024065391</v>
          </cell>
          <cell r="F3" t="str">
            <v>Région 16</v>
          </cell>
          <cell r="S3">
            <v>2474.85</v>
          </cell>
          <cell r="CA3">
            <v>2474.8500000000004</v>
          </cell>
          <cell r="CB3">
            <v>0</v>
          </cell>
          <cell r="CC3">
            <v>2474.85</v>
          </cell>
          <cell r="CD3">
            <v>0</v>
          </cell>
          <cell r="CE3">
            <v>0</v>
          </cell>
        </row>
        <row r="4">
          <cell r="A4">
            <v>2024020162</v>
          </cell>
          <cell r="F4" t="str">
            <v>Région 5</v>
          </cell>
          <cell r="S4">
            <v>186753</v>
          </cell>
          <cell r="CA4">
            <v>186753</v>
          </cell>
          <cell r="CB4">
            <v>0</v>
          </cell>
          <cell r="CC4">
            <v>186753</v>
          </cell>
          <cell r="CD4">
            <v>0</v>
          </cell>
          <cell r="CE4">
            <v>0</v>
          </cell>
        </row>
        <row r="5">
          <cell r="A5">
            <v>2024020162</v>
          </cell>
          <cell r="F5" t="str">
            <v>Région 5</v>
          </cell>
          <cell r="S5">
            <v>214877</v>
          </cell>
          <cell r="CA5">
            <v>150413.9</v>
          </cell>
          <cell r="CB5">
            <v>64463.100000000006</v>
          </cell>
          <cell r="CC5">
            <v>214877</v>
          </cell>
          <cell r="CD5">
            <v>0</v>
          </cell>
          <cell r="CE5">
            <v>64463.100000000006</v>
          </cell>
        </row>
        <row r="6">
          <cell r="A6">
            <v>2024020162</v>
          </cell>
          <cell r="F6" t="str">
            <v>Région 5</v>
          </cell>
          <cell r="S6">
            <v>214877</v>
          </cell>
          <cell r="CA6">
            <v>150413.9</v>
          </cell>
          <cell r="CB6">
            <v>64463.100000000006</v>
          </cell>
          <cell r="CC6">
            <v>214877</v>
          </cell>
          <cell r="CD6">
            <v>0</v>
          </cell>
          <cell r="CE6">
            <v>64463.100000000006</v>
          </cell>
        </row>
        <row r="7">
          <cell r="A7">
            <v>2024057190</v>
          </cell>
          <cell r="F7" t="str">
            <v>Région 7</v>
          </cell>
          <cell r="S7">
            <v>38000</v>
          </cell>
          <cell r="CA7">
            <v>38000</v>
          </cell>
          <cell r="CB7">
            <v>0</v>
          </cell>
          <cell r="CC7">
            <v>38000</v>
          </cell>
          <cell r="CD7">
            <v>0</v>
          </cell>
          <cell r="CE7">
            <v>0</v>
          </cell>
        </row>
        <row r="8">
          <cell r="A8">
            <v>2024069204</v>
          </cell>
          <cell r="F8" t="str">
            <v>Région 1</v>
          </cell>
          <cell r="S8">
            <v>340000</v>
          </cell>
          <cell r="CA8">
            <v>119000</v>
          </cell>
          <cell r="CB8">
            <v>221000</v>
          </cell>
          <cell r="CC8">
            <v>170000</v>
          </cell>
          <cell r="CD8">
            <v>170000</v>
          </cell>
          <cell r="CE8">
            <v>51000</v>
          </cell>
        </row>
        <row r="9">
          <cell r="A9">
            <v>2024069204</v>
          </cell>
          <cell r="F9" t="str">
            <v>Région 1</v>
          </cell>
          <cell r="S9">
            <v>59914</v>
          </cell>
          <cell r="CA9">
            <v>0</v>
          </cell>
          <cell r="CB9">
            <v>59914</v>
          </cell>
          <cell r="CC9">
            <v>59914</v>
          </cell>
          <cell r="CD9">
            <v>0</v>
          </cell>
          <cell r="CE9">
            <v>59914</v>
          </cell>
        </row>
        <row r="10">
          <cell r="A10">
            <v>2025080079</v>
          </cell>
          <cell r="F10" t="str">
            <v>Région 9</v>
          </cell>
          <cell r="S10">
            <v>59202</v>
          </cell>
          <cell r="CA10">
            <v>41441.399999999994</v>
          </cell>
          <cell r="CB10">
            <v>17760.600000000006</v>
          </cell>
          <cell r="CC10">
            <v>59202</v>
          </cell>
          <cell r="CD10">
            <v>0</v>
          </cell>
          <cell r="CE10">
            <v>17760.600000000006</v>
          </cell>
        </row>
        <row r="11">
          <cell r="A11">
            <v>2025080080</v>
          </cell>
          <cell r="F11" t="str">
            <v>Région 9</v>
          </cell>
          <cell r="S11">
            <v>75000</v>
          </cell>
          <cell r="CA11">
            <v>52500</v>
          </cell>
          <cell r="CB11">
            <v>22500</v>
          </cell>
          <cell r="CC11">
            <v>75000</v>
          </cell>
          <cell r="CD11">
            <v>0</v>
          </cell>
          <cell r="CE11">
            <v>22500</v>
          </cell>
        </row>
        <row r="12">
          <cell r="A12">
            <v>2025080081</v>
          </cell>
          <cell r="F12" t="str">
            <v>Région 9</v>
          </cell>
          <cell r="S12">
            <v>66250</v>
          </cell>
          <cell r="CA12">
            <v>46375</v>
          </cell>
          <cell r="CB12">
            <v>19875</v>
          </cell>
          <cell r="CC12">
            <v>66250</v>
          </cell>
          <cell r="CD12">
            <v>0</v>
          </cell>
          <cell r="CE12">
            <v>19875</v>
          </cell>
        </row>
        <row r="13">
          <cell r="A13">
            <v>2025082082</v>
          </cell>
          <cell r="F13" t="str">
            <v>Région 16</v>
          </cell>
          <cell r="S13">
            <v>20541.900000000001</v>
          </cell>
          <cell r="CA13">
            <v>14379.33</v>
          </cell>
          <cell r="CB13">
            <v>6162.5700000000015</v>
          </cell>
          <cell r="CC13">
            <v>20541.900000000001</v>
          </cell>
          <cell r="CD13">
            <v>0</v>
          </cell>
          <cell r="CE13">
            <v>6162.5700000000015</v>
          </cell>
        </row>
        <row r="14">
          <cell r="A14">
            <v>2025091083</v>
          </cell>
          <cell r="F14" t="str">
            <v>Région 10</v>
          </cell>
          <cell r="S14">
            <v>176150</v>
          </cell>
          <cell r="CA14">
            <v>61652.499999999993</v>
          </cell>
          <cell r="CB14">
            <v>114497.5</v>
          </cell>
          <cell r="CC14">
            <v>88075</v>
          </cell>
          <cell r="CD14">
            <v>88075</v>
          </cell>
          <cell r="CE14">
            <v>26422.500000000007</v>
          </cell>
        </row>
        <row r="15">
          <cell r="A15">
            <v>2025082084</v>
          </cell>
          <cell r="F15" t="str">
            <v>Région 16</v>
          </cell>
          <cell r="S15">
            <v>77228.47</v>
          </cell>
          <cell r="CA15">
            <v>54059.928999999996</v>
          </cell>
          <cell r="CB15">
            <v>23168.541000000005</v>
          </cell>
          <cell r="CC15">
            <v>77228.47</v>
          </cell>
          <cell r="CD15">
            <v>0</v>
          </cell>
          <cell r="CE15">
            <v>23168.541000000005</v>
          </cell>
        </row>
        <row r="16">
          <cell r="A16">
            <v>2025034085</v>
          </cell>
          <cell r="F16" t="str">
            <v>Région 16</v>
          </cell>
          <cell r="S16">
            <v>48000</v>
          </cell>
          <cell r="CA16">
            <v>33600</v>
          </cell>
          <cell r="CB16">
            <v>14400</v>
          </cell>
          <cell r="CC16">
            <v>48000</v>
          </cell>
          <cell r="CD16">
            <v>0</v>
          </cell>
          <cell r="CE16">
            <v>14400</v>
          </cell>
        </row>
        <row r="17">
          <cell r="A17">
            <v>2025034086</v>
          </cell>
          <cell r="F17" t="str">
            <v>Région 16</v>
          </cell>
          <cell r="S17">
            <v>559373</v>
          </cell>
          <cell r="CA17">
            <v>391561.1</v>
          </cell>
          <cell r="CB17">
            <v>167811.90000000002</v>
          </cell>
          <cell r="CC17">
            <v>559373</v>
          </cell>
          <cell r="CD17">
            <v>0</v>
          </cell>
          <cell r="CE17">
            <v>167811.90000000002</v>
          </cell>
        </row>
        <row r="18">
          <cell r="A18">
            <v>2025034087</v>
          </cell>
          <cell r="F18" t="str">
            <v>Région 16</v>
          </cell>
          <cell r="S18">
            <v>26880</v>
          </cell>
          <cell r="CA18">
            <v>18816</v>
          </cell>
          <cell r="CB18">
            <v>8064</v>
          </cell>
          <cell r="CC18">
            <v>26880</v>
          </cell>
          <cell r="CD18">
            <v>0</v>
          </cell>
          <cell r="CE18">
            <v>8064</v>
          </cell>
        </row>
        <row r="19">
          <cell r="A19">
            <v>2025034088</v>
          </cell>
          <cell r="F19" t="str">
            <v>Région 16</v>
          </cell>
          <cell r="S19">
            <v>52000</v>
          </cell>
          <cell r="CA19">
            <v>0</v>
          </cell>
          <cell r="CB19">
            <v>52000</v>
          </cell>
          <cell r="CC19">
            <v>52000</v>
          </cell>
          <cell r="CD19">
            <v>0</v>
          </cell>
          <cell r="CE19">
            <v>52000</v>
          </cell>
        </row>
        <row r="20">
          <cell r="A20">
            <v>2025076089</v>
          </cell>
          <cell r="F20" t="str">
            <v>Région 14</v>
          </cell>
          <cell r="S20">
            <v>21981</v>
          </cell>
          <cell r="CA20">
            <v>14507.460000000001</v>
          </cell>
          <cell r="CB20">
            <v>7473.5399999999991</v>
          </cell>
          <cell r="CC20">
            <v>21981</v>
          </cell>
          <cell r="CD20">
            <v>0</v>
          </cell>
          <cell r="CE20">
            <v>7473.5399999999991</v>
          </cell>
        </row>
        <row r="22">
          <cell r="CA22">
            <v>1383973.5189999999</v>
          </cell>
          <cell r="CB22">
            <v>863553.85100000014</v>
          </cell>
          <cell r="CC22">
            <v>1989452.3699999999</v>
          </cell>
          <cell r="CD22">
            <v>258075</v>
          </cell>
          <cell r="CE22">
            <v>605478.85100000014</v>
          </cell>
        </row>
        <row r="25">
          <cell r="CC25">
            <v>1989452.37</v>
          </cell>
          <cell r="CD25">
            <v>258075</v>
          </cell>
          <cell r="CE25">
            <v>605478.85100000002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M26"/>
  <sheetViews>
    <sheetView showGridLines="0" tabSelected="1" zoomScaleNormal="100" workbookViewId="0">
      <selection activeCell="D15" sqref="D15"/>
    </sheetView>
  </sheetViews>
  <sheetFormatPr baseColWidth="10" defaultColWidth="11.42578125" defaultRowHeight="13.5" x14ac:dyDescent="0.3"/>
  <cols>
    <col min="1" max="1" width="27.7109375" style="3" bestFit="1" customWidth="1"/>
    <col min="2" max="2" width="16.7109375" style="4" customWidth="1"/>
    <col min="3" max="8" width="16.7109375" style="3" customWidth="1"/>
    <col min="9" max="9" width="14.28515625" style="3" bestFit="1" customWidth="1"/>
    <col min="10" max="11" width="11.42578125" style="3"/>
    <col min="12" max="13" width="12.5703125" style="3" bestFit="1" customWidth="1"/>
    <col min="14" max="16384" width="11.42578125" style="3"/>
  </cols>
  <sheetData>
    <row r="1" spans="1:13" s="2" customFormat="1" ht="81" x14ac:dyDescent="0.3">
      <c r="A1" s="19" t="s">
        <v>2</v>
      </c>
      <c r="B1" s="19" t="s">
        <v>7</v>
      </c>
      <c r="C1" s="19" t="s">
        <v>8</v>
      </c>
      <c r="D1" s="19" t="s">
        <v>4</v>
      </c>
      <c r="E1" s="19" t="s">
        <v>11</v>
      </c>
      <c r="F1" s="19" t="s">
        <v>10</v>
      </c>
      <c r="G1" s="19" t="s">
        <v>5</v>
      </c>
      <c r="H1" s="20" t="s">
        <v>9</v>
      </c>
    </row>
    <row r="2" spans="1:13" ht="21" customHeight="1" x14ac:dyDescent="0.3">
      <c r="A2" s="14" t="s">
        <v>12</v>
      </c>
      <c r="B2" s="15">
        <f>'[1]Notifications hors lgts acc'!D3</f>
        <v>7282845</v>
      </c>
      <c r="C2" s="15">
        <f>SUMIFS([2]Suivi!$CC:$CC,[2]Suivi!$F:$F,A2,[2]Suivi!$B:$B,"")</f>
        <v>229914</v>
      </c>
      <c r="D2" s="16">
        <f>SUMIFS([2]Suivi!$CA:$CA,[2]Suivi!$F:$F,A2,[2]Suivi!$B:$B,"")</f>
        <v>119000</v>
      </c>
      <c r="E2" s="16">
        <f>SUMIFS([2]Suivi!$CE:$CE,[2]Suivi!$F:$F,A2,[2]Suivi!$B:$B,"")</f>
        <v>110914</v>
      </c>
      <c r="F2" s="16">
        <f>B2-C2</f>
        <v>7052931</v>
      </c>
      <c r="G2" s="16">
        <f>SUMIFS([2]Suivi!$CB:$CB,[2]Suivi!$F:$F,A2,[2]Suivi!$B:$B,"")</f>
        <v>280914</v>
      </c>
      <c r="H2" s="17">
        <f>SUMIFS([2]Suivi!$CD:$CD,[2]Suivi!$F:$F,A2,[2]Suivi!$B:$B,"")</f>
        <v>170000</v>
      </c>
      <c r="I2" s="22"/>
      <c r="L2" s="22"/>
      <c r="M2" s="22"/>
    </row>
    <row r="3" spans="1:13" ht="21" customHeight="1" x14ac:dyDescent="0.3">
      <c r="A3" s="14" t="s">
        <v>13</v>
      </c>
      <c r="B3" s="15">
        <f>'[1]Notifications hors lgts acc'!D4</f>
        <v>1687897</v>
      </c>
      <c r="C3" s="15">
        <f>SUMIFS([2]Suivi!$CC:$CC,[2]Suivi!$F:$F,A3,[2]Suivi!$B:$B,"")</f>
        <v>0</v>
      </c>
      <c r="D3" s="16">
        <f>SUMIFS([2]Suivi!$CA:$CA,[2]Suivi!$F:$F,A3,[2]Suivi!$B:$B,"")</f>
        <v>0</v>
      </c>
      <c r="E3" s="16">
        <f>SUMIFS([2]Suivi!$CE:$CE,[2]Suivi!$F:$F,A3,[2]Suivi!$B:$B,"")</f>
        <v>0</v>
      </c>
      <c r="F3" s="16">
        <f>B3-C3</f>
        <v>1687897</v>
      </c>
      <c r="G3" s="16">
        <f>SUMIFS([2]Suivi!$CB:$CB,[2]Suivi!$F:$F,A3,[2]Suivi!$B:$B,"")</f>
        <v>0</v>
      </c>
      <c r="H3" s="17">
        <f>SUMIFS([2]Suivi!$CD:$CD,[2]Suivi!$F:$F,A3,[2]Suivi!$B:$B,"")</f>
        <v>0</v>
      </c>
      <c r="I3" s="22"/>
      <c r="L3" s="22"/>
      <c r="M3" s="22"/>
    </row>
    <row r="4" spans="1:13" ht="21" customHeight="1" x14ac:dyDescent="0.3">
      <c r="A4" s="14" t="s">
        <v>14</v>
      </c>
      <c r="B4" s="15">
        <f>'[1]Notifications hors lgts acc'!D5</f>
        <v>1707387</v>
      </c>
      <c r="C4" s="15">
        <f>SUMIFS([2]Suivi!$CC:$CC,[2]Suivi!$F:$F,A4,[2]Suivi!$B:$B,"")</f>
        <v>0</v>
      </c>
      <c r="D4" s="16">
        <f>SUMIFS([2]Suivi!$CA:$CA,[2]Suivi!$F:$F,A4,[2]Suivi!$B:$B,"")</f>
        <v>0</v>
      </c>
      <c r="E4" s="16">
        <f>SUMIFS([2]Suivi!$CE:$CE,[2]Suivi!$F:$F,A4,[2]Suivi!$B:$B,"")</f>
        <v>0</v>
      </c>
      <c r="F4" s="16">
        <f t="shared" ref="F4:F18" si="0">B4-C4</f>
        <v>1707387</v>
      </c>
      <c r="G4" s="16">
        <f>SUMIFS([2]Suivi!$CB:$CB,[2]Suivi!$F:$F,A4,[2]Suivi!$B:$B,"")</f>
        <v>0</v>
      </c>
      <c r="H4" s="17">
        <f>SUMIFS([2]Suivi!$CD:$CD,[2]Suivi!$F:$F,A4,[2]Suivi!$B:$B,"")</f>
        <v>0</v>
      </c>
      <c r="I4" s="22"/>
      <c r="L4" s="22"/>
      <c r="M4" s="22"/>
    </row>
    <row r="5" spans="1:13" ht="21" customHeight="1" x14ac:dyDescent="0.3">
      <c r="A5" s="14" t="s">
        <v>15</v>
      </c>
      <c r="B5" s="15">
        <f>'[1]Notifications hors lgts acc'!D6</f>
        <v>1562502</v>
      </c>
      <c r="C5" s="15">
        <f>SUMIFS([2]Suivi!$CC:$CC,[2]Suivi!$F:$F,A5,[2]Suivi!$B:$B,"")</f>
        <v>0</v>
      </c>
      <c r="D5" s="16">
        <f>SUMIFS([2]Suivi!$CA:$CA,[2]Suivi!$F:$F,A5,[2]Suivi!$B:$B,"")</f>
        <v>0</v>
      </c>
      <c r="E5" s="16">
        <f>SUMIFS([2]Suivi!$CE:$CE,[2]Suivi!$F:$F,A5,[2]Suivi!$B:$B,"")</f>
        <v>0</v>
      </c>
      <c r="F5" s="16">
        <f t="shared" si="0"/>
        <v>1562502</v>
      </c>
      <c r="G5" s="16">
        <f>SUMIFS([2]Suivi!$CB:$CB,[2]Suivi!$F:$F,A5,[2]Suivi!$B:$B,"")</f>
        <v>0</v>
      </c>
      <c r="H5" s="17">
        <f>SUMIFS([2]Suivi!$CD:$CD,[2]Suivi!$F:$F,A5,[2]Suivi!$B:$B,"")</f>
        <v>0</v>
      </c>
      <c r="I5" s="22"/>
      <c r="J5" s="22"/>
      <c r="L5" s="22"/>
      <c r="M5" s="22"/>
    </row>
    <row r="6" spans="1:13" ht="21" customHeight="1" x14ac:dyDescent="0.3">
      <c r="A6" s="14" t="s">
        <v>16</v>
      </c>
      <c r="B6" s="15">
        <f>'[1]Notifications hors lgts acc'!D7</f>
        <v>816844</v>
      </c>
      <c r="C6" s="15">
        <f>SUMIFS([2]Suivi!$CC:$CC,[2]Suivi!$F:$F,A6,[2]Suivi!$B:$B,"")</f>
        <v>616507</v>
      </c>
      <c r="D6" s="16">
        <f>SUMIFS([2]Suivi!$CA:$CA,[2]Suivi!$F:$F,A6,[2]Suivi!$B:$B,"")</f>
        <v>487580.80000000005</v>
      </c>
      <c r="E6" s="16">
        <f>SUMIFS([2]Suivi!$CE:$CE,[2]Suivi!$F:$F,A6,[2]Suivi!$B:$B,"")</f>
        <v>128926.20000000001</v>
      </c>
      <c r="F6" s="16">
        <f t="shared" si="0"/>
        <v>200337</v>
      </c>
      <c r="G6" s="16">
        <f>SUMIFS([2]Suivi!$CB:$CB,[2]Suivi!$F:$F,A6,[2]Suivi!$B:$B,"")</f>
        <v>128926.20000000001</v>
      </c>
      <c r="H6" s="17">
        <f>SUMIFS([2]Suivi!$CD:$CD,[2]Suivi!$F:$F,A6,[2]Suivi!$B:$B,"")</f>
        <v>0</v>
      </c>
      <c r="I6" s="22"/>
      <c r="L6" s="22"/>
      <c r="M6" s="22"/>
    </row>
    <row r="7" spans="1:13" ht="21" customHeight="1" x14ac:dyDescent="0.3">
      <c r="A7" s="14" t="s">
        <v>17</v>
      </c>
      <c r="B7" s="15">
        <f>'[1]Notifications hors lgts acc'!D8</f>
        <v>4416271</v>
      </c>
      <c r="C7" s="15">
        <f>SUMIFS([2]Suivi!$CC:$CC,[2]Suivi!$F:$F,A7,[2]Suivi!$B:$B,"")</f>
        <v>0</v>
      </c>
      <c r="D7" s="16">
        <f>SUMIFS([2]Suivi!$CA:$CA,[2]Suivi!$F:$F,A7,[2]Suivi!$B:$B,"")</f>
        <v>0</v>
      </c>
      <c r="E7" s="16">
        <f>SUMIFS([2]Suivi!$CE:$CE,[2]Suivi!$F:$F,A7,[2]Suivi!$B:$B,"")</f>
        <v>0</v>
      </c>
      <c r="F7" s="16">
        <f t="shared" si="0"/>
        <v>4416271</v>
      </c>
      <c r="G7" s="16">
        <f>SUMIFS([2]Suivi!$CB:$CB,[2]Suivi!$F:$F,A7,[2]Suivi!$B:$B,"")</f>
        <v>0</v>
      </c>
      <c r="H7" s="17">
        <f>SUMIFS([2]Suivi!$CD:$CD,[2]Suivi!$F:$F,A7,[2]Suivi!$B:$B,"")</f>
        <v>0</v>
      </c>
      <c r="I7" s="22"/>
      <c r="L7" s="22"/>
      <c r="M7" s="22"/>
    </row>
    <row r="8" spans="1:13" ht="21" customHeight="1" x14ac:dyDescent="0.3">
      <c r="A8" s="14" t="s">
        <v>18</v>
      </c>
      <c r="B8" s="15">
        <f>'[1]Notifications hors lgts acc'!D9</f>
        <v>576552</v>
      </c>
      <c r="C8" s="15">
        <f>SUMIFS([2]Suivi!$CC:$CC,[2]Suivi!$F:$F,A8,[2]Suivi!$B:$B,"")</f>
        <v>38000</v>
      </c>
      <c r="D8" s="16">
        <f>SUMIFS([2]Suivi!$CA:$CA,[2]Suivi!$F:$F,A8,[2]Suivi!$B:$B,"")</f>
        <v>38000</v>
      </c>
      <c r="E8" s="16">
        <f>SUMIFS([2]Suivi!$CE:$CE,[2]Suivi!$F:$F,A8,[2]Suivi!$B:$B,"")</f>
        <v>0</v>
      </c>
      <c r="F8" s="16">
        <f t="shared" si="0"/>
        <v>538552</v>
      </c>
      <c r="G8" s="16">
        <f>SUMIFS([2]Suivi!$CB:$CB,[2]Suivi!$F:$F,A8,[2]Suivi!$B:$B,"")</f>
        <v>0</v>
      </c>
      <c r="H8" s="17">
        <f>SUMIFS([2]Suivi!$CD:$CD,[2]Suivi!$F:$F,A8,[2]Suivi!$B:$B,"")</f>
        <v>0</v>
      </c>
      <c r="I8" s="22"/>
      <c r="L8" s="22"/>
      <c r="M8" s="22"/>
    </row>
    <row r="9" spans="1:13" ht="21" customHeight="1" x14ac:dyDescent="0.3">
      <c r="A9" s="14" t="s">
        <v>19</v>
      </c>
      <c r="B9" s="15">
        <f>'[1]Notifications hors lgts acc'!D10</f>
        <v>496068</v>
      </c>
      <c r="C9" s="15">
        <f>SUMIFS([2]Suivi!$CC:$CC,[2]Suivi!$F:$F,A9,[2]Suivi!$B:$B,"")</f>
        <v>0</v>
      </c>
      <c r="D9" s="16">
        <f>SUMIFS([2]Suivi!$CA:$CA,[2]Suivi!$F:$F,A9,[2]Suivi!$B:$B,"")</f>
        <v>0</v>
      </c>
      <c r="E9" s="16">
        <f>SUMIFS([2]Suivi!$CE:$CE,[2]Suivi!$F:$F,A9,[2]Suivi!$B:$B,"")</f>
        <v>0</v>
      </c>
      <c r="F9" s="16">
        <f t="shared" si="0"/>
        <v>496068</v>
      </c>
      <c r="G9" s="16">
        <f>SUMIFS([2]Suivi!$CB:$CB,[2]Suivi!$F:$F,A9,[2]Suivi!$B:$B,"")</f>
        <v>0</v>
      </c>
      <c r="H9" s="17">
        <f>SUMIFS([2]Suivi!$CD:$CD,[2]Suivi!$F:$F,A9,[2]Suivi!$B:$B,"")</f>
        <v>0</v>
      </c>
      <c r="I9" s="22"/>
      <c r="L9" s="22"/>
      <c r="M9" s="22"/>
    </row>
    <row r="10" spans="1:13" ht="21" customHeight="1" x14ac:dyDescent="0.3">
      <c r="A10" s="14" t="s">
        <v>20</v>
      </c>
      <c r="B10" s="15">
        <f>'[1]Notifications hors lgts acc'!D11</f>
        <v>5211265</v>
      </c>
      <c r="C10" s="15">
        <f>SUMIFS([2]Suivi!$CC:$CC,[2]Suivi!$F:$F,A10,[2]Suivi!$B:$B,"")</f>
        <v>200452</v>
      </c>
      <c r="D10" s="16">
        <f>SUMIFS([2]Suivi!$CA:$CA,[2]Suivi!$F:$F,A10,[2]Suivi!$B:$B,"")</f>
        <v>140316.4</v>
      </c>
      <c r="E10" s="16">
        <f>SUMIFS([2]Suivi!$CE:$CE,[2]Suivi!$F:$F,A10,[2]Suivi!$B:$B,"")</f>
        <v>60135.600000000006</v>
      </c>
      <c r="F10" s="16">
        <f t="shared" si="0"/>
        <v>5010813</v>
      </c>
      <c r="G10" s="16">
        <f>SUMIFS([2]Suivi!$CB:$CB,[2]Suivi!$F:$F,A10,[2]Suivi!$B:$B,"")</f>
        <v>60135.600000000006</v>
      </c>
      <c r="H10" s="17">
        <f>SUMIFS([2]Suivi!$CD:$CD,[2]Suivi!$F:$F,A10,[2]Suivi!$B:$B,"")</f>
        <v>0</v>
      </c>
      <c r="I10" s="22"/>
      <c r="L10" s="22"/>
      <c r="M10" s="22"/>
    </row>
    <row r="11" spans="1:13" ht="21" customHeight="1" x14ac:dyDescent="0.3">
      <c r="A11" s="14" t="s">
        <v>21</v>
      </c>
      <c r="B11" s="15">
        <f>'[1]Notifications hors lgts acc'!D12</f>
        <v>19000000</v>
      </c>
      <c r="C11" s="15">
        <f>SUMIFS([2]Suivi!$CC:$CC,[2]Suivi!$F:$F,A11,[2]Suivi!$B:$B,"")</f>
        <v>88075</v>
      </c>
      <c r="D11" s="16">
        <f>SUMIFS([2]Suivi!$CA:$CA,[2]Suivi!$F:$F,A11,[2]Suivi!$B:$B,"")</f>
        <v>61652.499999999993</v>
      </c>
      <c r="E11" s="16">
        <f>SUMIFS([2]Suivi!$CE:$CE,[2]Suivi!$F:$F,A11,[2]Suivi!$B:$B,"")</f>
        <v>26422.500000000007</v>
      </c>
      <c r="F11" s="16">
        <f t="shared" si="0"/>
        <v>18911925</v>
      </c>
      <c r="G11" s="16">
        <f>SUMIFS([2]Suivi!$CB:$CB,[2]Suivi!$F:$F,A11,[2]Suivi!$B:$B,"")</f>
        <v>114497.5</v>
      </c>
      <c r="H11" s="17">
        <f>SUMIFS([2]Suivi!$CD:$CD,[2]Suivi!$F:$F,A11,[2]Suivi!$B:$B,"")</f>
        <v>88075</v>
      </c>
      <c r="I11" s="22"/>
      <c r="L11" s="22"/>
      <c r="M11" s="22"/>
    </row>
    <row r="12" spans="1:13" ht="21" customHeight="1" x14ac:dyDescent="0.3">
      <c r="A12" s="14" t="s">
        <v>22</v>
      </c>
      <c r="B12" s="15">
        <f>'[1]Notifications hors lgts acc'!D13</f>
        <v>975391</v>
      </c>
      <c r="C12" s="15">
        <f>SUMIFS([2]Suivi!$CC:$CC,[2]Suivi!$F:$F,A12,[2]Suivi!$B:$B,"")</f>
        <v>0</v>
      </c>
      <c r="D12" s="16">
        <f>SUMIFS([2]Suivi!$CA:$CA,[2]Suivi!$F:$F,A12,[2]Suivi!$B:$B,"")</f>
        <v>0</v>
      </c>
      <c r="E12" s="16">
        <f>SUMIFS([2]Suivi!$CE:$CE,[2]Suivi!$F:$F,A12,[2]Suivi!$B:$B,"")</f>
        <v>0</v>
      </c>
      <c r="F12" s="16">
        <f t="shared" si="0"/>
        <v>975391</v>
      </c>
      <c r="G12" s="16">
        <f>SUMIFS([2]Suivi!$CB:$CB,[2]Suivi!$F:$F,A12,[2]Suivi!$B:$B,"")</f>
        <v>0</v>
      </c>
      <c r="H12" s="17">
        <f>SUMIFS([2]Suivi!$CD:$CD,[2]Suivi!$F:$F,A12,[2]Suivi!$B:$B,"")</f>
        <v>0</v>
      </c>
      <c r="I12" s="22"/>
      <c r="L12" s="22"/>
      <c r="M12" s="22"/>
    </row>
    <row r="13" spans="1:13" ht="21" customHeight="1" x14ac:dyDescent="0.3">
      <c r="A13" s="14" t="s">
        <v>23</v>
      </c>
      <c r="B13" s="15">
        <f>'[1]Notifications hors lgts acc'!D14</f>
        <v>374813</v>
      </c>
      <c r="C13" s="15">
        <f>SUMIFS([2]Suivi!$CC:$CC,[2]Suivi!$F:$F,A13,[2]Suivi!$B:$B,"")</f>
        <v>0</v>
      </c>
      <c r="D13" s="16">
        <f>SUMIFS([2]Suivi!$CA:$CA,[2]Suivi!$F:$F,A13,[2]Suivi!$B:$B,"")</f>
        <v>0</v>
      </c>
      <c r="E13" s="16">
        <f>SUMIFS([2]Suivi!$CE:$CE,[2]Suivi!$F:$F,A13,[2]Suivi!$B:$B,"")</f>
        <v>0</v>
      </c>
      <c r="F13" s="16">
        <f t="shared" si="0"/>
        <v>374813</v>
      </c>
      <c r="G13" s="16">
        <f>SUMIFS([2]Suivi!$CB:$CB,[2]Suivi!$F:$F,A13,[2]Suivi!$B:$B,"")</f>
        <v>0</v>
      </c>
      <c r="H13" s="17">
        <f>SUMIFS([2]Suivi!$CD:$CD,[2]Suivi!$F:$F,A13,[2]Suivi!$B:$B,"")</f>
        <v>0</v>
      </c>
      <c r="I13" s="22"/>
      <c r="L13" s="22"/>
      <c r="M13" s="22"/>
    </row>
    <row r="14" spans="1:13" ht="21" customHeight="1" x14ac:dyDescent="0.3">
      <c r="A14" s="14" t="s">
        <v>24</v>
      </c>
      <c r="B14" s="15">
        <f>'[1]Notifications hors lgts acc'!D15</f>
        <v>471330</v>
      </c>
      <c r="C14" s="15">
        <f>SUMIFS([2]Suivi!$CC:$CC,[2]Suivi!$F:$F,A14,[2]Suivi!$B:$B,"")</f>
        <v>0</v>
      </c>
      <c r="D14" s="16">
        <f>SUMIFS([2]Suivi!$CA:$CA,[2]Suivi!$F:$F,A14,[2]Suivi!$B:$B,"")</f>
        <v>0</v>
      </c>
      <c r="E14" s="16">
        <f>SUMIFS([2]Suivi!$CE:$CE,[2]Suivi!$F:$F,A14,[2]Suivi!$B:$B,"")</f>
        <v>0</v>
      </c>
      <c r="F14" s="16">
        <f t="shared" si="0"/>
        <v>471330</v>
      </c>
      <c r="G14" s="16">
        <f>SUMIFS([2]Suivi!$CB:$CB,[2]Suivi!$F:$F,A14,[2]Suivi!$B:$B,"")</f>
        <v>0</v>
      </c>
      <c r="H14" s="17">
        <f>SUMIFS([2]Suivi!$CD:$CD,[2]Suivi!$F:$F,A14,[2]Suivi!$B:$B,"")</f>
        <v>0</v>
      </c>
      <c r="I14" s="22"/>
      <c r="L14" s="22"/>
      <c r="M14" s="22"/>
    </row>
    <row r="15" spans="1:13" ht="21" customHeight="1" x14ac:dyDescent="0.3">
      <c r="A15" s="14" t="s">
        <v>25</v>
      </c>
      <c r="B15" s="15">
        <f>'[1]Notifications hors lgts acc'!D16</f>
        <v>2387832</v>
      </c>
      <c r="C15" s="15">
        <f>SUMIFS([2]Suivi!$CC:$CC,[2]Suivi!$F:$F,A15,[2]Suivi!$B:$B,"")</f>
        <v>21981</v>
      </c>
      <c r="D15" s="16">
        <f>SUMIFS([2]Suivi!$CA:$CA,[2]Suivi!$F:$F,A15,[2]Suivi!$B:$B,"")</f>
        <v>14507.460000000001</v>
      </c>
      <c r="E15" s="16">
        <f>SUMIFS([2]Suivi!$CE:$CE,[2]Suivi!$F:$F,A15,[2]Suivi!$B:$B,"")</f>
        <v>7473.5399999999991</v>
      </c>
      <c r="F15" s="16">
        <f t="shared" si="0"/>
        <v>2365851</v>
      </c>
      <c r="G15" s="16">
        <f>SUMIFS([2]Suivi!$CB:$CB,[2]Suivi!$F:$F,A15,[2]Suivi!$B:$B,"")</f>
        <v>7473.5399999999991</v>
      </c>
      <c r="H15" s="17">
        <f>SUMIFS([2]Suivi!$CD:$CD,[2]Suivi!$F:$F,A15,[2]Suivi!$B:$B,"")</f>
        <v>0</v>
      </c>
      <c r="I15" s="22"/>
      <c r="L15" s="22"/>
      <c r="M15" s="22"/>
    </row>
    <row r="16" spans="1:13" ht="21" customHeight="1" x14ac:dyDescent="0.3">
      <c r="A16" s="14" t="s">
        <v>26</v>
      </c>
      <c r="B16" s="15">
        <f>'[1]Notifications hors lgts acc'!D17</f>
        <v>3819632</v>
      </c>
      <c r="C16" s="15">
        <f>SUMIFS([2]Suivi!$CC:$CC,[2]Suivi!$F:$F,A16,[2]Suivi!$B:$B,"")</f>
        <v>0</v>
      </c>
      <c r="D16" s="16">
        <f>SUMIFS([2]Suivi!$CA:$CA,[2]Suivi!$F:$F,A16,[2]Suivi!$B:$B,"")</f>
        <v>0</v>
      </c>
      <c r="E16" s="16">
        <f>SUMIFS([2]Suivi!$CE:$CE,[2]Suivi!$F:$F,A16,[2]Suivi!$B:$B,"")</f>
        <v>0</v>
      </c>
      <c r="F16" s="16">
        <f t="shared" si="0"/>
        <v>3819632</v>
      </c>
      <c r="G16" s="16">
        <f>SUMIFS([2]Suivi!$CB:$CB,[2]Suivi!$F:$F,A16,[2]Suivi!$B:$B,"")</f>
        <v>0</v>
      </c>
      <c r="H16" s="17">
        <f>SUMIFS([2]Suivi!$CD:$CD,[2]Suivi!$F:$F,A16,[2]Suivi!$B:$B,"")</f>
        <v>0</v>
      </c>
      <c r="I16" s="22"/>
      <c r="L16" s="22"/>
      <c r="M16" s="22"/>
    </row>
    <row r="17" spans="1:13" ht="21" customHeight="1" x14ac:dyDescent="0.3">
      <c r="A17" s="14" t="s">
        <v>27</v>
      </c>
      <c r="B17" s="15">
        <f>'[1]Notifications hors lgts acc'!D18</f>
        <v>4528474</v>
      </c>
      <c r="C17" s="15">
        <f>SUMIFS([2]Suivi!$CC:$CC,[2]Suivi!$F:$F,A17,[2]Suivi!$B:$B,"")</f>
        <v>794523.37</v>
      </c>
      <c r="D17" s="16">
        <f>SUMIFS([2]Suivi!$CA:$CA,[2]Suivi!$F:$F,A17,[2]Suivi!$B:$B,"")</f>
        <v>522916.35899999994</v>
      </c>
      <c r="E17" s="16">
        <f>SUMIFS([2]Suivi!$CE:$CE,[2]Suivi!$F:$F,A17,[2]Suivi!$B:$B,"")</f>
        <v>271607.01100000006</v>
      </c>
      <c r="F17" s="16">
        <f t="shared" si="0"/>
        <v>3733950.63</v>
      </c>
      <c r="G17" s="16">
        <f>SUMIFS([2]Suivi!$CB:$CB,[2]Suivi!$F:$F,A17,[2]Suivi!$B:$B,"")</f>
        <v>271607.01100000006</v>
      </c>
      <c r="H17" s="17">
        <f>SUMIFS([2]Suivi!$CD:$CD,[2]Suivi!$F:$F,A17,[2]Suivi!$B:$B,"")</f>
        <v>0</v>
      </c>
      <c r="I17" s="22"/>
      <c r="L17" s="22"/>
      <c r="M17" s="22"/>
    </row>
    <row r="18" spans="1:13" ht="21" customHeight="1" x14ac:dyDescent="0.3">
      <c r="A18" s="14" t="s">
        <v>28</v>
      </c>
      <c r="B18" s="15">
        <f>'[1]Notifications hors lgts acc'!D19</f>
        <v>2100463</v>
      </c>
      <c r="C18" s="15">
        <f>SUMIFS([2]Suivi!$CC:$CC,[2]Suivi!$F:$F,A18,[2]Suivi!$B:$B,"")</f>
        <v>0</v>
      </c>
      <c r="D18" s="16">
        <f>SUMIFS([2]Suivi!$CA:$CA,[2]Suivi!$F:$F,A18,[2]Suivi!$B:$B,"")</f>
        <v>0</v>
      </c>
      <c r="E18" s="16">
        <f>SUMIFS([2]Suivi!$CE:$CE,[2]Suivi!$F:$F,A18,[2]Suivi!$B:$B,"")</f>
        <v>0</v>
      </c>
      <c r="F18" s="16">
        <f t="shared" si="0"/>
        <v>2100463</v>
      </c>
      <c r="G18" s="16">
        <f>SUMIFS([2]Suivi!$CB:$CB,[2]Suivi!$F:$F,A18,[2]Suivi!$B:$B,"")</f>
        <v>0</v>
      </c>
      <c r="H18" s="17">
        <f>SUMIFS([2]Suivi!$CD:$CD,[2]Suivi!$F:$F,A18,[2]Suivi!$B:$B,"")</f>
        <v>0</v>
      </c>
      <c r="I18" s="22"/>
      <c r="L18" s="22"/>
      <c r="M18" s="22"/>
    </row>
    <row r="19" spans="1:13" ht="21" customHeight="1" x14ac:dyDescent="0.3">
      <c r="A19" s="14" t="s">
        <v>29</v>
      </c>
      <c r="B19" s="15">
        <f>'[1]Notifications hors lgts acc'!D20</f>
        <v>6758994</v>
      </c>
      <c r="C19" s="15">
        <f>SUMIFS([2]Suivi!$CC:$CC,[2]Suivi!$F:$F,A19,[2]Suivi!$B:$B,"")</f>
        <v>0</v>
      </c>
      <c r="D19" s="16">
        <f>SUMIFS([2]Suivi!$CA:$CA,[2]Suivi!$F:$F,A19,[2]Suivi!$B:$B,"")</f>
        <v>0</v>
      </c>
      <c r="E19" s="16">
        <f>SUMIFS([2]Suivi!$CE:$CE,[2]Suivi!$F:$F,A19,[2]Suivi!$B:$B,"")</f>
        <v>0</v>
      </c>
      <c r="F19" s="16">
        <f>B19-C19</f>
        <v>6758994</v>
      </c>
      <c r="G19" s="16">
        <f>SUMIFS([2]Suivi!$CB:$CB,[2]Suivi!$F:$F,A19,[2]Suivi!$B:$B,"")</f>
        <v>0</v>
      </c>
      <c r="H19" s="17">
        <f>SUMIFS([2]Suivi!$CD:$CD,[2]Suivi!$F:$F,A19,[2]Suivi!$B:$B,"")</f>
        <v>0</v>
      </c>
      <c r="I19" s="22"/>
      <c r="L19" s="22"/>
      <c r="M19" s="22"/>
    </row>
    <row r="20" spans="1:13" s="7" customFormat="1" ht="21.75" customHeight="1" x14ac:dyDescent="0.3">
      <c r="A20" s="8" t="s">
        <v>1</v>
      </c>
      <c r="B20" s="11">
        <f t="shared" ref="B20:H20" si="1">SUM(B2:B19)</f>
        <v>64174560</v>
      </c>
      <c r="C20" s="11">
        <f t="shared" si="1"/>
        <v>1989452.37</v>
      </c>
      <c r="D20" s="11">
        <f t="shared" si="1"/>
        <v>1383973.5189999999</v>
      </c>
      <c r="E20" s="11">
        <f t="shared" si="1"/>
        <v>605478.85100000002</v>
      </c>
      <c r="F20" s="11">
        <f t="shared" si="1"/>
        <v>62185107.630000003</v>
      </c>
      <c r="G20" s="11">
        <f t="shared" si="1"/>
        <v>863553.85100000014</v>
      </c>
      <c r="H20" s="11">
        <f t="shared" si="1"/>
        <v>258075</v>
      </c>
    </row>
    <row r="21" spans="1:13" s="6" customFormat="1" ht="6" customHeight="1" x14ac:dyDescent="0.3">
      <c r="A21" s="5"/>
      <c r="B21" s="1"/>
      <c r="C21" s="1"/>
      <c r="D21" s="1"/>
      <c r="E21" s="1"/>
      <c r="F21" s="1"/>
      <c r="G21" s="1"/>
      <c r="H21" s="1"/>
    </row>
    <row r="22" spans="1:13" s="6" customFormat="1" ht="15" customHeight="1" x14ac:dyDescent="0.3">
      <c r="A22" s="9" t="s">
        <v>6</v>
      </c>
      <c r="C22" s="18"/>
      <c r="E22" s="21"/>
      <c r="F22" s="12"/>
      <c r="G22" s="12" t="s">
        <v>3</v>
      </c>
      <c r="H22" s="13">
        <f>COUNTA([2]Suivi!A2:A21)-COUNTA([2]Suivi!B2:B21)</f>
        <v>19</v>
      </c>
    </row>
    <row r="23" spans="1:13" s="6" customFormat="1" ht="15" customHeight="1" x14ac:dyDescent="0.3">
      <c r="A23" s="9"/>
      <c r="B23" s="21"/>
      <c r="C23" s="21"/>
      <c r="D23" s="21"/>
      <c r="E23" s="21"/>
      <c r="F23" s="21"/>
      <c r="G23" s="12" t="s">
        <v>0</v>
      </c>
      <c r="H23" s="10">
        <f>SUMIF([2]Suivi!B2:B21,"&lt;&gt;0",[2]Suivi!S2:S21)-SUMIF([2]Suivi!B2:B21,"&lt;&gt;",[2]Suivi!S2:S21)</f>
        <v>2247527.37</v>
      </c>
    </row>
    <row r="24" spans="1:13" x14ac:dyDescent="0.3">
      <c r="C24" s="22"/>
      <c r="D24" s="18"/>
      <c r="H24" s="6"/>
    </row>
    <row r="25" spans="1:13" x14ac:dyDescent="0.3">
      <c r="C25" s="4"/>
      <c r="D25" s="4"/>
      <c r="E25" s="4"/>
      <c r="F25" s="4"/>
      <c r="G25" s="4"/>
      <c r="H25" s="4"/>
    </row>
    <row r="26" spans="1:13" x14ac:dyDescent="0.3">
      <c r="G26" s="4"/>
    </row>
  </sheetData>
  <conditionalFormatting sqref="E2:E19">
    <cfRule type="expression" dxfId="5" priority="11">
      <formula>E2&lt;0</formula>
    </cfRule>
  </conditionalFormatting>
  <conditionalFormatting sqref="F2">
    <cfRule type="expression" dxfId="4" priority="9">
      <formula>F2&lt;0</formula>
    </cfRule>
  </conditionalFormatting>
  <conditionalFormatting sqref="F3:F19">
    <cfRule type="expression" dxfId="3" priority="7">
      <formula>F3&lt;0</formula>
    </cfRule>
  </conditionalFormatting>
  <conditionalFormatting sqref="D2:D19">
    <cfRule type="expression" dxfId="2" priority="4">
      <formula>D2&lt;0</formula>
    </cfRule>
  </conditionalFormatting>
  <conditionalFormatting sqref="G2:G19">
    <cfRule type="expression" dxfId="1" priority="3">
      <formula>G2&lt;0</formula>
    </cfRule>
  </conditionalFormatting>
  <conditionalFormatting sqref="G2:G19">
    <cfRule type="expression" dxfId="0" priority="2">
      <formula>G2&lt;0</formula>
    </cfRule>
  </conditionalFormatting>
  <printOptions horizontalCentered="1" verticalCentered="1"/>
  <pageMargins left="0.39370078740157483" right="0.39370078740157483" top="1.1811023622047245" bottom="0.39370078740157483" header="0.39370078740157483" footer="0.19685039370078741"/>
  <pageSetup paperSize="9" orientation="landscape" r:id="rId1"/>
  <headerFooter>
    <oddHeader>&amp;L&amp;"Trebuchet MS,Gras"&amp;11CGLLS - FNAVDL&amp;C&amp;"Trebuchet MS,Gras"&amp;11SUIVI FINANCIER DES AUTORISATIONS D'ENGAGEMENT
HORS PROJETS LOGEMENTS ACCOMPAGNES AVANT REFORME au 30/11/2024*
Données cumulées depuis l'origine&amp;R&amp;D</oddHeader>
    <oddFooter>&amp;R&amp;"Trebuchet MS,Italique"&amp;8*Situation d'après les conventions et avenants reçus au 18/11/2024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"/>
  <sheetViews>
    <sheetView workbookViewId="0"/>
  </sheetViews>
  <sheetFormatPr baseColWidth="10" defaultRowHeight="1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"/>
  <sheetViews>
    <sheetView workbookViewId="0"/>
  </sheetViews>
  <sheetFormatPr baseColWidth="10" defaultRowHeight="1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LEITAO Veronique</dc:creator>
  <cp:lastModifiedBy>DELALEUF Thérèse (Gestionnaire comptable - Gestion des</cp:lastModifiedBy>
  <cp:lastPrinted>2022-12-21T16:32:53Z</cp:lastPrinted>
  <dcterms:created xsi:type="dcterms:W3CDTF">2012-10-09T09:24:48Z</dcterms:created>
  <dcterms:modified xsi:type="dcterms:W3CDTF">2025-04-02T10:06:51Z</dcterms:modified>
</cp:coreProperties>
</file>