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dellacasa\Desktop\AFFAIRES LOCAL\EPSM INTERNE\4_DCE\pièces techniques\LOT 2 Réseau de chauffage\version 2\"/>
    </mc:Choice>
  </mc:AlternateContent>
  <bookViews>
    <workbookView xWindow="-108" yWindow="-108" windowWidth="23148" windowHeight="9048" tabRatio="860" firstSheet="1" activeTab="2"/>
  </bookViews>
  <sheets>
    <sheet name="Méthode remplissage BPU DQE" sheetId="32" state="hidden" r:id="rId1"/>
    <sheet name="PAGE DE GARDE - LOT 2" sheetId="38" r:id="rId2"/>
    <sheet name="Réseau de chauffage" sheetId="40" r:id="rId3"/>
    <sheet name="Quantité" sheetId="31" state="hidden" r:id="rId4"/>
    <sheet name="Surprofondeur EP-EU" sheetId="29" state="hidden" r:id="rId5"/>
    <sheet name="Synthèse" sheetId="27" state="hidden" r:id="rId6"/>
    <sheet name="Allotissement" sheetId="28" state="hidden" r:id="rId7"/>
  </sheets>
  <externalReferences>
    <externalReference r:id="rId8"/>
    <externalReference r:id="rId9"/>
  </externalReferences>
  <definedNames>
    <definedName name="_xlnm._FilterDatabase" localSheetId="2" hidden="1">'Réseau de chauffage'!$A$5:$I$921</definedName>
    <definedName name="_xlnm._FilterDatabase" localSheetId="5" hidden="1">Synthèse!$A$1:$K$36</definedName>
    <definedName name="AA" localSheetId="6">#REF!</definedName>
    <definedName name="AA" localSheetId="1">#REF!</definedName>
    <definedName name="AA" localSheetId="2">#REF!</definedName>
    <definedName name="AA" localSheetId="5">#REF!</definedName>
    <definedName name="AA">#REF!</definedName>
    <definedName name="AEP" localSheetId="1">#REF!</definedName>
    <definedName name="AEP" localSheetId="2">#REF!</definedName>
    <definedName name="AEP">#REF!</definedName>
    <definedName name="Bache.AEP" localSheetId="1">#REF!</definedName>
    <definedName name="Bache.AEP" localSheetId="2">#REF!</definedName>
    <definedName name="Bache.AEP">#REF!</definedName>
    <definedName name="BASE" localSheetId="2">'Réseau de chauffage'!$E$8:$H$911</definedName>
    <definedName name="BASE">#REF!</definedName>
    <definedName name="BTA" localSheetId="1">#REF!</definedName>
    <definedName name="BTA" localSheetId="2">#REF!</definedName>
    <definedName name="BTA">#REF!</definedName>
    <definedName name="CHAP1" localSheetId="2">'Réseau de chauffage'!$E$8:$H$876</definedName>
    <definedName name="CHAP1">#REF!</definedName>
    <definedName name="CHAP2" localSheetId="6">#REF!</definedName>
    <definedName name="CHAP2" localSheetId="1">[1]BPU!#REF!</definedName>
    <definedName name="CHAP2" localSheetId="2">'Réseau de chauffage'!#REF!</definedName>
    <definedName name="CHAP2" localSheetId="5">#REF!</definedName>
    <definedName name="CHAP2">#REF!</definedName>
    <definedName name="CHAP3" localSheetId="6">#REF!</definedName>
    <definedName name="CHAP3" localSheetId="1">[1]BPU!#REF!</definedName>
    <definedName name="CHAP3" localSheetId="2">'Réseau de chauffage'!#REF!</definedName>
    <definedName name="CHAP3" localSheetId="5">#REF!</definedName>
    <definedName name="CHAP3">#REF!</definedName>
    <definedName name="CHAP4" localSheetId="6">#REF!</definedName>
    <definedName name="CHAP4" localSheetId="1">[1]BPU!#REF!</definedName>
    <definedName name="CHAP4" localSheetId="2">'Réseau de chauffage'!#REF!</definedName>
    <definedName name="CHAP4" localSheetId="5">#REF!</definedName>
    <definedName name="CHAP4">#REF!</definedName>
    <definedName name="CHAP5" localSheetId="6">#REF!</definedName>
    <definedName name="CHAP5" localSheetId="1">[1]BPU!#REF!</definedName>
    <definedName name="CHAP5" localSheetId="2">'Réseau de chauffage'!#REF!</definedName>
    <definedName name="CHAP5" localSheetId="5">#REF!</definedName>
    <definedName name="CHAP5">#REF!</definedName>
    <definedName name="CHAP6" localSheetId="2">'Réseau de chauffage'!$E$651:$H$911</definedName>
    <definedName name="CHAP6">#REF!</definedName>
    <definedName name="CHAP7" localSheetId="6">#REF!</definedName>
    <definedName name="CHAP7" localSheetId="1">[1]BPU!#REF!</definedName>
    <definedName name="CHAP7" localSheetId="2">'Réseau de chauffage'!#REF!</definedName>
    <definedName name="CHAP7" localSheetId="5">#REF!</definedName>
    <definedName name="CHAP7">#REF!</definedName>
    <definedName name="Communes">[2]Base!$G$4:$G$62</definedName>
    <definedName name="D.HTA" localSheetId="1">#REF!</definedName>
    <definedName name="D.HTA" localSheetId="2">#REF!</definedName>
    <definedName name="D.HTA">#REF!</definedName>
    <definedName name="D.télécom" localSheetId="1">#REF!</definedName>
    <definedName name="D.télécom" localSheetId="2">#REF!</definedName>
    <definedName name="D.télécom">#REF!</definedName>
    <definedName name="ECP" localSheetId="1">#REF!</definedName>
    <definedName name="ECP" localSheetId="2">#REF!</definedName>
    <definedName name="ECP">#REF!</definedName>
    <definedName name="EP" localSheetId="1">#REF!</definedName>
    <definedName name="EP" localSheetId="2">#REF!</definedName>
    <definedName name="EP">#REF!</definedName>
    <definedName name="EspV" localSheetId="5">#REF!</definedName>
    <definedName name="EU" localSheetId="1">#REF!</definedName>
    <definedName name="EU" localSheetId="2">#REF!</definedName>
    <definedName name="EU">#REF!</definedName>
    <definedName name="Fibre" localSheetId="1">#REF!</definedName>
    <definedName name="Fibre" localSheetId="2">#REF!</definedName>
    <definedName name="Fibre">#REF!</definedName>
    <definedName name="GAZ" localSheetId="1">#REF!</definedName>
    <definedName name="GAZ" localSheetId="2">#REF!</definedName>
    <definedName name="GAZ">#REF!</definedName>
    <definedName name="Giratoire" localSheetId="1">#REF!</definedName>
    <definedName name="Giratoire" localSheetId="2">#REF!</definedName>
    <definedName name="Giratoire">#REF!</definedName>
    <definedName name="HTA" localSheetId="1">#REF!</definedName>
    <definedName name="HTA" localSheetId="2">#REF!</definedName>
    <definedName name="HTA">#REF!</definedName>
    <definedName name="_xlnm.Print_Titles" localSheetId="2">'Réseau de chauffage'!$3:$7</definedName>
    <definedName name="_xlnm.Print_Titles" localSheetId="5">Synthèse!$2:$3</definedName>
    <definedName name="MAJO1">Quantité!$D$2</definedName>
    <definedName name="MAJO2">Quantité!$D$3</definedName>
    <definedName name="NOM" localSheetId="6">#REF!</definedName>
    <definedName name="NOM" localSheetId="1">[1]BPU!#REF!</definedName>
    <definedName name="NOM" localSheetId="2">'Réseau de chauffage'!#REF!</definedName>
    <definedName name="NOM" localSheetId="5">#REF!</definedName>
    <definedName name="NOM">#REF!</definedName>
    <definedName name="PI" localSheetId="1">#REF!</definedName>
    <definedName name="PI" localSheetId="2">#REF!</definedName>
    <definedName name="PI">#REF!</definedName>
    <definedName name="PK.enrobé" localSheetId="1">#REF!</definedName>
    <definedName name="PK.enrobé" localSheetId="2">#REF!</definedName>
    <definedName name="PK.enrobé">#REF!</definedName>
    <definedName name="PK.pavés" localSheetId="5">#REF!</definedName>
    <definedName name="PRECISION_TYPE_DE_TRAVAUX">[2]Base!$J$4:$J$5</definedName>
    <definedName name="Secteur_distribution">[2]Base!$H$4:$H$62</definedName>
    <definedName name="T.balayé" localSheetId="5">#REF!</definedName>
    <definedName name="T.désactivé" localSheetId="5">#REF!</definedName>
    <definedName name="T.enrobé" localSheetId="5">#REF!</definedName>
    <definedName name="T.stabilisé" localSheetId="5">#REF!</definedName>
    <definedName name="T.stabiliséR" localSheetId="1">#REF!</definedName>
    <definedName name="T.stabiliséR" localSheetId="2">#REF!</definedName>
    <definedName name="T.stabiliséR">#REF!</definedName>
    <definedName name="T.stabioliséR" localSheetId="1">#REF!</definedName>
    <definedName name="T.stabioliséR" localSheetId="2">#REF!</definedName>
    <definedName name="T.stabioliséR">#REF!</definedName>
    <definedName name="T.terreP" localSheetId="1">#REF!</definedName>
    <definedName name="T.terreP" localSheetId="2">#REF!</definedName>
    <definedName name="T.terreP">#REF!</definedName>
    <definedName name="Télécom" localSheetId="1">#REF!</definedName>
    <definedName name="Télécom" localSheetId="2">#REF!</definedName>
    <definedName name="Télécom">#REF!</definedName>
    <definedName name="Transfo" localSheetId="1">#REF!</definedName>
    <definedName name="Transfo" localSheetId="2">#REF!</definedName>
    <definedName name="Transfo">#REF!</definedName>
    <definedName name="TYPE_DE_TRAVAUX">[2]Base!$C$4:$C$9</definedName>
    <definedName name="V.balayé" localSheetId="5">#REF!</definedName>
    <definedName name="V.bassin" localSheetId="1">#REF!</definedName>
    <definedName name="V.bassin" localSheetId="2">#REF!</definedName>
    <definedName name="V.bassin">#REF!</definedName>
    <definedName name="V.désactivé" localSheetId="5">#REF!</definedName>
    <definedName name="V.enrobé" localSheetId="5">#REF!</definedName>
    <definedName name="VL.enrobé" localSheetId="5">#REF!</definedName>
    <definedName name="_xlnm.Print_Area" localSheetId="1">'PAGE DE GARDE - LOT 2'!$A$1:$L$47</definedName>
    <definedName name="_xlnm.Print_Area" localSheetId="2">'Réseau de chauffage'!$E$3:$K$921</definedName>
    <definedName name="_xlnm.Print_Area" localSheetId="5">Synthèse!$B$2:$G$57</definedName>
  </definedNames>
  <calcPr calcId="162913"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91" i="40" l="1"/>
  <c r="K315" i="40" s="1"/>
  <c r="K289" i="40"/>
  <c r="K278" i="40"/>
  <c r="K277" i="40"/>
  <c r="K276" i="40"/>
  <c r="K186" i="40"/>
  <c r="K133" i="40"/>
  <c r="K131" i="40"/>
  <c r="K130" i="40"/>
  <c r="K82" i="40"/>
  <c r="K81" i="40"/>
  <c r="K79" i="40"/>
  <c r="K78" i="40"/>
  <c r="K77" i="40"/>
  <c r="K75" i="40"/>
  <c r="K74" i="40"/>
  <c r="K63" i="40"/>
  <c r="K61" i="40"/>
  <c r="K60" i="40"/>
  <c r="K58" i="40"/>
  <c r="K57" i="40"/>
  <c r="K56" i="40"/>
  <c r="K51" i="40"/>
  <c r="K50" i="40"/>
  <c r="K49" i="40"/>
  <c r="K44" i="40"/>
  <c r="K43" i="40"/>
  <c r="K35" i="40"/>
  <c r="K30" i="40"/>
  <c r="K29" i="40"/>
  <c r="K28" i="40"/>
  <c r="K23" i="40"/>
  <c r="K22" i="40"/>
  <c r="K11" i="40"/>
  <c r="K10" i="40"/>
  <c r="K148" i="40" l="1"/>
  <c r="K84" i="40"/>
  <c r="K882" i="40"/>
  <c r="K883" i="40"/>
  <c r="K884" i="40"/>
  <c r="K885" i="40"/>
  <c r="K886" i="40"/>
  <c r="K887" i="40"/>
  <c r="K888" i="40"/>
  <c r="K889" i="40"/>
  <c r="K890" i="40"/>
  <c r="K891" i="40"/>
  <c r="K892" i="40"/>
  <c r="K893" i="40"/>
  <c r="K881" i="40"/>
  <c r="K894" i="40" l="1"/>
  <c r="K907" i="40" s="1"/>
  <c r="J905" i="40"/>
  <c r="J903" i="40"/>
  <c r="J901" i="40"/>
  <c r="J899" i="40"/>
  <c r="D894" i="40"/>
  <c r="A894" i="40"/>
  <c r="D891" i="40"/>
  <c r="A891" i="40"/>
  <c r="A892" i="40" s="1"/>
  <c r="A893" i="40" s="1"/>
  <c r="D888" i="40"/>
  <c r="A888" i="40"/>
  <c r="A889" i="40" s="1"/>
  <c r="A890" i="40" s="1"/>
  <c r="D885" i="40"/>
  <c r="A885" i="40"/>
  <c r="A886" i="40" s="1"/>
  <c r="A887" i="40" s="1"/>
  <c r="D882" i="40"/>
  <c r="A882" i="40"/>
  <c r="A883" i="40" s="1"/>
  <c r="A884" i="40" s="1"/>
  <c r="D879" i="40"/>
  <c r="A879" i="40"/>
  <c r="A880" i="40" s="1"/>
  <c r="A881" i="40" s="1"/>
  <c r="D878" i="40"/>
  <c r="A878" i="40"/>
  <c r="D877" i="40"/>
  <c r="A877" i="40"/>
  <c r="A905" i="40"/>
  <c r="A904" i="40" s="1"/>
  <c r="A907" i="40" s="1"/>
  <c r="K875" i="40"/>
  <c r="K874" i="40"/>
  <c r="K873" i="40"/>
  <c r="K872" i="40"/>
  <c r="K871" i="40"/>
  <c r="K870" i="40"/>
  <c r="K869" i="40"/>
  <c r="K868" i="40"/>
  <c r="K867" i="40"/>
  <c r="K866" i="40"/>
  <c r="K865" i="40"/>
  <c r="K864" i="40"/>
  <c r="K863" i="40"/>
  <c r="K862" i="40"/>
  <c r="K861" i="40"/>
  <c r="K860" i="40"/>
  <c r="K859" i="40"/>
  <c r="K858" i="40"/>
  <c r="K857" i="40"/>
  <c r="K852" i="40"/>
  <c r="A852" i="40"/>
  <c r="K851" i="40"/>
  <c r="A851" i="40"/>
  <c r="K850" i="40"/>
  <c r="A850" i="40"/>
  <c r="K849" i="40"/>
  <c r="A849" i="40"/>
  <c r="K848" i="40"/>
  <c r="K847" i="40"/>
  <c r="D847" i="40"/>
  <c r="A847" i="40"/>
  <c r="A848" i="40" s="1"/>
  <c r="K846" i="40"/>
  <c r="K845" i="40"/>
  <c r="D845" i="40"/>
  <c r="A845" i="40"/>
  <c r="A846" i="40" s="1"/>
  <c r="K844" i="40"/>
  <c r="K843" i="40"/>
  <c r="D843" i="40"/>
  <c r="A843" i="40"/>
  <c r="A844" i="40" s="1"/>
  <c r="K842" i="40"/>
  <c r="D842" i="40"/>
  <c r="A842" i="40"/>
  <c r="K841" i="40"/>
  <c r="K840" i="40"/>
  <c r="D840" i="40"/>
  <c r="A840" i="40"/>
  <c r="A841" i="40" s="1"/>
  <c r="K839" i="40"/>
  <c r="K838" i="40"/>
  <c r="D838" i="40"/>
  <c r="A838" i="40"/>
  <c r="A839" i="40" s="1"/>
  <c r="K837" i="40"/>
  <c r="K836" i="40"/>
  <c r="D836" i="40"/>
  <c r="A836" i="40"/>
  <c r="A837" i="40" s="1"/>
  <c r="K835" i="40"/>
  <c r="K834" i="40"/>
  <c r="D834" i="40"/>
  <c r="A834" i="40"/>
  <c r="A835" i="40" s="1"/>
  <c r="K833" i="40"/>
  <c r="K832" i="40"/>
  <c r="D832" i="40"/>
  <c r="A832" i="40"/>
  <c r="A833" i="40" s="1"/>
  <c r="K831" i="40"/>
  <c r="K830" i="40"/>
  <c r="D830" i="40"/>
  <c r="A830" i="40"/>
  <c r="A831" i="40" s="1"/>
  <c r="K829" i="40"/>
  <c r="D829" i="40"/>
  <c r="A829" i="40"/>
  <c r="K828" i="40"/>
  <c r="K827" i="40"/>
  <c r="D827" i="40"/>
  <c r="A827" i="40"/>
  <c r="A828" i="40" s="1"/>
  <c r="K826" i="40"/>
  <c r="K825" i="40"/>
  <c r="D825" i="40"/>
  <c r="A825" i="40"/>
  <c r="A826" i="40" s="1"/>
  <c r="K824" i="40"/>
  <c r="K823" i="40"/>
  <c r="D823" i="40"/>
  <c r="A823" i="40"/>
  <c r="A824" i="40" s="1"/>
  <c r="K822" i="40"/>
  <c r="K821" i="40"/>
  <c r="D821" i="40"/>
  <c r="A821" i="40"/>
  <c r="A822" i="40" s="1"/>
  <c r="K820" i="40"/>
  <c r="K819" i="40"/>
  <c r="D819" i="40"/>
  <c r="A819" i="40"/>
  <c r="A820" i="40" s="1"/>
  <c r="K818" i="40"/>
  <c r="K817" i="40"/>
  <c r="D817" i="40"/>
  <c r="A817" i="40"/>
  <c r="A818" i="40" s="1"/>
  <c r="K816" i="40"/>
  <c r="A816" i="40"/>
  <c r="K815" i="40"/>
  <c r="A815" i="40"/>
  <c r="K814" i="40"/>
  <c r="K813" i="40"/>
  <c r="D813" i="40"/>
  <c r="A813" i="40"/>
  <c r="A814" i="40" s="1"/>
  <c r="K812" i="40"/>
  <c r="K811" i="40"/>
  <c r="D811" i="40"/>
  <c r="A811" i="40"/>
  <c r="A812" i="40" s="1"/>
  <c r="K810" i="40"/>
  <c r="K809" i="40"/>
  <c r="D809" i="40"/>
  <c r="A809" i="40"/>
  <c r="A810" i="40" s="1"/>
  <c r="K808" i="40"/>
  <c r="K807" i="40"/>
  <c r="D807" i="40"/>
  <c r="A807" i="40"/>
  <c r="A808" i="40" s="1"/>
  <c r="K806" i="40"/>
  <c r="K805" i="40"/>
  <c r="D805" i="40"/>
  <c r="A805" i="40"/>
  <c r="A806" i="40" s="1"/>
  <c r="K804" i="40"/>
  <c r="K803" i="40"/>
  <c r="D803" i="40"/>
  <c r="A803" i="40"/>
  <c r="A804" i="40" s="1"/>
  <c r="K802" i="40"/>
  <c r="K801" i="40"/>
  <c r="D801" i="40"/>
  <c r="A801" i="40"/>
  <c r="A802" i="40" s="1"/>
  <c r="K800" i="40"/>
  <c r="K799" i="40"/>
  <c r="D799" i="40"/>
  <c r="A799" i="40"/>
  <c r="A800" i="40" s="1"/>
  <c r="K798" i="40"/>
  <c r="K797" i="40"/>
  <c r="D797" i="40"/>
  <c r="A797" i="40"/>
  <c r="A798" i="40" s="1"/>
  <c r="K796" i="40"/>
  <c r="K795" i="40"/>
  <c r="D795" i="40"/>
  <c r="A795" i="40"/>
  <c r="A796" i="40" s="1"/>
  <c r="K794" i="40"/>
  <c r="K793" i="40"/>
  <c r="D793" i="40"/>
  <c r="A793" i="40"/>
  <c r="A794" i="40" s="1"/>
  <c r="K792" i="40"/>
  <c r="K791" i="40"/>
  <c r="D791" i="40"/>
  <c r="A791" i="40"/>
  <c r="A792" i="40" s="1"/>
  <c r="K790" i="40"/>
  <c r="A790" i="40"/>
  <c r="K789" i="40"/>
  <c r="A789" i="40"/>
  <c r="K788" i="40"/>
  <c r="K787" i="40"/>
  <c r="D787" i="40"/>
  <c r="A787" i="40"/>
  <c r="A788" i="40" s="1"/>
  <c r="K786" i="40"/>
  <c r="K785" i="40"/>
  <c r="D785" i="40"/>
  <c r="A785" i="40"/>
  <c r="A786" i="40" s="1"/>
  <c r="K784" i="40"/>
  <c r="K783" i="40"/>
  <c r="D783" i="40"/>
  <c r="A783" i="40"/>
  <c r="A784" i="40" s="1"/>
  <c r="K782" i="40"/>
  <c r="K781" i="40"/>
  <c r="D781" i="40"/>
  <c r="A781" i="40"/>
  <c r="A782" i="40" s="1"/>
  <c r="K780" i="40"/>
  <c r="D780" i="40"/>
  <c r="A780" i="40"/>
  <c r="K779" i="40"/>
  <c r="K778" i="40"/>
  <c r="D778" i="40"/>
  <c r="A778" i="40"/>
  <c r="A779" i="40" s="1"/>
  <c r="K777" i="40"/>
  <c r="K776" i="40"/>
  <c r="D776" i="40"/>
  <c r="A776" i="40"/>
  <c r="A777" i="40" s="1"/>
  <c r="K775" i="40"/>
  <c r="A775" i="40"/>
  <c r="K774" i="40"/>
  <c r="A774" i="40"/>
  <c r="K773" i="40"/>
  <c r="K772" i="40"/>
  <c r="D772" i="40"/>
  <c r="A772" i="40"/>
  <c r="A773" i="40" s="1"/>
  <c r="K771" i="40"/>
  <c r="K770" i="40"/>
  <c r="D770" i="40"/>
  <c r="A770" i="40"/>
  <c r="A771" i="40" s="1"/>
  <c r="K769" i="40"/>
  <c r="K768" i="40"/>
  <c r="D768" i="40"/>
  <c r="A768" i="40"/>
  <c r="A769" i="40" s="1"/>
  <c r="K767" i="40"/>
  <c r="K766" i="40"/>
  <c r="D766" i="40"/>
  <c r="A766" i="40"/>
  <c r="A767" i="40" s="1"/>
  <c r="K765" i="40"/>
  <c r="K764" i="40"/>
  <c r="D764" i="40"/>
  <c r="A764" i="40"/>
  <c r="A765" i="40" s="1"/>
  <c r="K763" i="40"/>
  <c r="K762" i="40"/>
  <c r="D762" i="40"/>
  <c r="A762" i="40"/>
  <c r="A763" i="40" s="1"/>
  <c r="K761" i="40"/>
  <c r="K760" i="40"/>
  <c r="D760" i="40"/>
  <c r="A760" i="40"/>
  <c r="A761" i="40" s="1"/>
  <c r="K759" i="40"/>
  <c r="A759" i="40"/>
  <c r="K758" i="40"/>
  <c r="A758" i="40"/>
  <c r="K757" i="40"/>
  <c r="K756" i="40"/>
  <c r="D756" i="40"/>
  <c r="A756" i="40"/>
  <c r="A757" i="40" s="1"/>
  <c r="K755" i="40"/>
  <c r="K754" i="40"/>
  <c r="D754" i="40"/>
  <c r="A754" i="40"/>
  <c r="A755" i="40" s="1"/>
  <c r="K753" i="40"/>
  <c r="K752" i="40"/>
  <c r="D752" i="40"/>
  <c r="A752" i="40"/>
  <c r="A753" i="40" s="1"/>
  <c r="K751" i="40"/>
  <c r="K750" i="40"/>
  <c r="D750" i="40"/>
  <c r="A750" i="40"/>
  <c r="A751" i="40" s="1"/>
  <c r="K749" i="40"/>
  <c r="K748" i="40"/>
  <c r="D748" i="40"/>
  <c r="A748" i="40"/>
  <c r="A749" i="40" s="1"/>
  <c r="K747" i="40"/>
  <c r="K746" i="40"/>
  <c r="D746" i="40"/>
  <c r="A746" i="40"/>
  <c r="A747" i="40" s="1"/>
  <c r="K745" i="40"/>
  <c r="K744" i="40"/>
  <c r="D744" i="40"/>
  <c r="A744" i="40"/>
  <c r="A745" i="40" s="1"/>
  <c r="K743" i="40"/>
  <c r="K742" i="40"/>
  <c r="D742" i="40"/>
  <c r="A742" i="40"/>
  <c r="A743" i="40" s="1"/>
  <c r="K741" i="40"/>
  <c r="D741" i="40"/>
  <c r="A741" i="40"/>
  <c r="K740" i="40"/>
  <c r="K739" i="40"/>
  <c r="D739" i="40"/>
  <c r="A739" i="40"/>
  <c r="A740" i="40" s="1"/>
  <c r="K738" i="40"/>
  <c r="K737" i="40"/>
  <c r="D737" i="40"/>
  <c r="A737" i="40"/>
  <c r="A738" i="40" s="1"/>
  <c r="K736" i="40"/>
  <c r="K735" i="40"/>
  <c r="D735" i="40"/>
  <c r="A735" i="40"/>
  <c r="A736" i="40" s="1"/>
  <c r="K734" i="40"/>
  <c r="K733" i="40"/>
  <c r="D733" i="40"/>
  <c r="A733" i="40"/>
  <c r="A734" i="40" s="1"/>
  <c r="K732" i="40"/>
  <c r="K731" i="40"/>
  <c r="D731" i="40"/>
  <c r="A731" i="40"/>
  <c r="A732" i="40" s="1"/>
  <c r="K730" i="40"/>
  <c r="K729" i="40"/>
  <c r="D729" i="40"/>
  <c r="A729" i="40"/>
  <c r="A730" i="40" s="1"/>
  <c r="K728" i="40"/>
  <c r="K727" i="40"/>
  <c r="D727" i="40"/>
  <c r="A727" i="40"/>
  <c r="A728" i="40" s="1"/>
  <c r="K726" i="40"/>
  <c r="A726" i="40"/>
  <c r="K725" i="40"/>
  <c r="A725" i="40"/>
  <c r="K724" i="40"/>
  <c r="A724" i="40"/>
  <c r="K723" i="40"/>
  <c r="A723" i="40"/>
  <c r="K722" i="40"/>
  <c r="K721" i="40"/>
  <c r="D721" i="40"/>
  <c r="A721" i="40"/>
  <c r="A722" i="40" s="1"/>
  <c r="K720" i="40"/>
  <c r="K719" i="40"/>
  <c r="D719" i="40"/>
  <c r="A719" i="40"/>
  <c r="A720" i="40" s="1"/>
  <c r="K718" i="40"/>
  <c r="K717" i="40"/>
  <c r="D717" i="40"/>
  <c r="A717" i="40"/>
  <c r="A718" i="40" s="1"/>
  <c r="K716" i="40"/>
  <c r="K715" i="40"/>
  <c r="D715" i="40"/>
  <c r="A715" i="40"/>
  <c r="A716" i="40" s="1"/>
  <c r="K714" i="40"/>
  <c r="K713" i="40"/>
  <c r="D713" i="40"/>
  <c r="A713" i="40"/>
  <c r="A714" i="40" s="1"/>
  <c r="K712" i="40"/>
  <c r="K711" i="40"/>
  <c r="D711" i="40"/>
  <c r="A711" i="40"/>
  <c r="A712" i="40" s="1"/>
  <c r="K710" i="40"/>
  <c r="K709" i="40"/>
  <c r="D709" i="40"/>
  <c r="A709" i="40"/>
  <c r="A710" i="40" s="1"/>
  <c r="K708" i="40"/>
  <c r="K707" i="40"/>
  <c r="D707" i="40"/>
  <c r="A707" i="40"/>
  <c r="A708" i="40" s="1"/>
  <c r="K706" i="40"/>
  <c r="K705" i="40"/>
  <c r="D705" i="40"/>
  <c r="A705" i="40"/>
  <c r="A706" i="40" s="1"/>
  <c r="K704" i="40"/>
  <c r="K703" i="40"/>
  <c r="D703" i="40"/>
  <c r="A703" i="40"/>
  <c r="A704" i="40" s="1"/>
  <c r="K702" i="40"/>
  <c r="K701" i="40"/>
  <c r="D701" i="40"/>
  <c r="A701" i="40"/>
  <c r="A702" i="40" s="1"/>
  <c r="K700" i="40"/>
  <c r="D700" i="40"/>
  <c r="A700" i="40"/>
  <c r="K699" i="40"/>
  <c r="K698" i="40"/>
  <c r="D698" i="40"/>
  <c r="A698" i="40"/>
  <c r="A699" i="40" s="1"/>
  <c r="K697" i="40"/>
  <c r="K696" i="40"/>
  <c r="D696" i="40"/>
  <c r="A696" i="40"/>
  <c r="A697" i="40" s="1"/>
  <c r="K695" i="40"/>
  <c r="K694" i="40"/>
  <c r="D694" i="40"/>
  <c r="A694" i="40"/>
  <c r="A695" i="40" s="1"/>
  <c r="K693" i="40"/>
  <c r="K692" i="40"/>
  <c r="D692" i="40"/>
  <c r="A692" i="40"/>
  <c r="A693" i="40" s="1"/>
  <c r="K691" i="40"/>
  <c r="K690" i="40"/>
  <c r="D690" i="40"/>
  <c r="A690" i="40"/>
  <c r="A691" i="40" s="1"/>
  <c r="K689" i="40"/>
  <c r="K688" i="40"/>
  <c r="D688" i="40"/>
  <c r="A688" i="40"/>
  <c r="A689" i="40" s="1"/>
  <c r="K687" i="40"/>
  <c r="K686" i="40"/>
  <c r="D686" i="40"/>
  <c r="A686" i="40"/>
  <c r="A687" i="40" s="1"/>
  <c r="K685" i="40"/>
  <c r="K684" i="40"/>
  <c r="D684" i="40"/>
  <c r="A684" i="40"/>
  <c r="A685" i="40" s="1"/>
  <c r="K683" i="40"/>
  <c r="K682" i="40"/>
  <c r="D682" i="40"/>
  <c r="A682" i="40"/>
  <c r="A683" i="40" s="1"/>
  <c r="K681" i="40"/>
  <c r="K680" i="40"/>
  <c r="D680" i="40"/>
  <c r="A680" i="40"/>
  <c r="A681" i="40" s="1"/>
  <c r="K679" i="40"/>
  <c r="K678" i="40"/>
  <c r="D678" i="40"/>
  <c r="A678" i="40"/>
  <c r="A679" i="40" s="1"/>
  <c r="K677" i="40"/>
  <c r="D677" i="40"/>
  <c r="A677" i="40"/>
  <c r="K676" i="40"/>
  <c r="K675" i="40"/>
  <c r="D675" i="40"/>
  <c r="A675" i="40"/>
  <c r="A676" i="40" s="1"/>
  <c r="K674" i="40"/>
  <c r="K673" i="40"/>
  <c r="D673" i="40"/>
  <c r="A673" i="40"/>
  <c r="A674" i="40" s="1"/>
  <c r="K672" i="40"/>
  <c r="K671" i="40"/>
  <c r="D671" i="40"/>
  <c r="A671" i="40"/>
  <c r="A672" i="40" s="1"/>
  <c r="K670" i="40"/>
  <c r="D669" i="40"/>
  <c r="A669" i="40"/>
  <c r="A670" i="40" s="1"/>
  <c r="K668" i="40"/>
  <c r="D667" i="40"/>
  <c r="A667" i="40"/>
  <c r="A668" i="40" s="1"/>
  <c r="K666" i="40"/>
  <c r="D665" i="40"/>
  <c r="A665" i="40"/>
  <c r="A666" i="40" s="1"/>
  <c r="K664" i="40"/>
  <c r="D663" i="40"/>
  <c r="A663" i="40"/>
  <c r="A664" i="40" s="1"/>
  <c r="K662" i="40"/>
  <c r="D661" i="40"/>
  <c r="A661" i="40"/>
  <c r="A662" i="40" s="1"/>
  <c r="K660" i="40"/>
  <c r="D659" i="40"/>
  <c r="A659" i="40"/>
  <c r="A660" i="40" s="1"/>
  <c r="K658" i="40"/>
  <c r="D657" i="40"/>
  <c r="A657" i="40"/>
  <c r="A658" i="40" s="1"/>
  <c r="K656" i="40"/>
  <c r="D655" i="40"/>
  <c r="A655" i="40"/>
  <c r="A656" i="40" s="1"/>
  <c r="D654" i="40"/>
  <c r="A654" i="40"/>
  <c r="K653" i="40"/>
  <c r="A653" i="40"/>
  <c r="K652" i="40"/>
  <c r="A652" i="40"/>
  <c r="A651" i="40"/>
  <c r="K650" i="40"/>
  <c r="D649" i="40"/>
  <c r="A649" i="40"/>
  <c r="A650" i="40" s="1"/>
  <c r="K648" i="40"/>
  <c r="D647" i="40"/>
  <c r="A647" i="40"/>
  <c r="A648" i="40" s="1"/>
  <c r="K646" i="40"/>
  <c r="D645" i="40"/>
  <c r="A645" i="40"/>
  <c r="A646" i="40" s="1"/>
  <c r="K644" i="40"/>
  <c r="D643" i="40"/>
  <c r="A643" i="40"/>
  <c r="A644" i="40" s="1"/>
  <c r="D641" i="40"/>
  <c r="K640" i="40"/>
  <c r="D639" i="40"/>
  <c r="A639" i="40"/>
  <c r="A640" i="40" s="1"/>
  <c r="K638" i="40"/>
  <c r="D637" i="40"/>
  <c r="A637" i="40"/>
  <c r="A638" i="40" s="1"/>
  <c r="K636" i="40"/>
  <c r="D635" i="40"/>
  <c r="A635" i="40"/>
  <c r="A636" i="40" s="1"/>
  <c r="K634" i="40"/>
  <c r="D633" i="40"/>
  <c r="A633" i="40"/>
  <c r="A634" i="40" s="1"/>
  <c r="K632" i="40"/>
  <c r="D631" i="40"/>
  <c r="A631" i="40"/>
  <c r="A632" i="40" s="1"/>
  <c r="K630" i="40"/>
  <c r="D629" i="40"/>
  <c r="A629" i="40"/>
  <c r="A630" i="40" s="1"/>
  <c r="K628" i="40"/>
  <c r="D627" i="40"/>
  <c r="A627" i="40"/>
  <c r="A628" i="40" s="1"/>
  <c r="K626" i="40"/>
  <c r="D625" i="40"/>
  <c r="A625" i="40"/>
  <c r="A626" i="40" s="1"/>
  <c r="K624" i="40"/>
  <c r="D623" i="40"/>
  <c r="A623" i="40"/>
  <c r="A624" i="40" s="1"/>
  <c r="K622" i="40"/>
  <c r="D621" i="40"/>
  <c r="A621" i="40"/>
  <c r="A622" i="40" s="1"/>
  <c r="K620" i="40"/>
  <c r="D619" i="40"/>
  <c r="A619" i="40"/>
  <c r="A620" i="40" s="1"/>
  <c r="K618" i="40"/>
  <c r="D617" i="40"/>
  <c r="A617" i="40"/>
  <c r="A618" i="40" s="1"/>
  <c r="K616" i="40"/>
  <c r="D615" i="40"/>
  <c r="A615" i="40"/>
  <c r="A616" i="40" s="1"/>
  <c r="K614" i="40"/>
  <c r="D613" i="40"/>
  <c r="A613" i="40"/>
  <c r="A614" i="40" s="1"/>
  <c r="D611" i="40"/>
  <c r="A611" i="40"/>
  <c r="D610" i="40"/>
  <c r="A610" i="40"/>
  <c r="D609" i="40"/>
  <c r="A609" i="40"/>
  <c r="K608" i="40"/>
  <c r="D606" i="40"/>
  <c r="A606" i="40"/>
  <c r="A607" i="40" s="1"/>
  <c r="A608" i="40" s="1"/>
  <c r="D605" i="40"/>
  <c r="A605" i="40"/>
  <c r="K604" i="40"/>
  <c r="D603" i="40"/>
  <c r="A603" i="40"/>
  <c r="A604" i="40" s="1"/>
  <c r="D601" i="40"/>
  <c r="A601" i="40"/>
  <c r="A602" i="40" s="1"/>
  <c r="D600" i="40"/>
  <c r="A600" i="40"/>
  <c r="D599" i="40"/>
  <c r="A599" i="40"/>
  <c r="K598" i="40"/>
  <c r="D596" i="40"/>
  <c r="A596" i="40"/>
  <c r="A597" i="40" s="1"/>
  <c r="A598" i="40" s="1"/>
  <c r="K595" i="40"/>
  <c r="A594" i="40"/>
  <c r="A595" i="40" s="1"/>
  <c r="K593" i="40"/>
  <c r="D592" i="40"/>
  <c r="A592" i="40"/>
  <c r="A593" i="40" s="1"/>
  <c r="K591" i="40"/>
  <c r="D590" i="40"/>
  <c r="A590" i="40"/>
  <c r="A591" i="40" s="1"/>
  <c r="K589" i="40"/>
  <c r="D588" i="40"/>
  <c r="A588" i="40"/>
  <c r="A589" i="40" s="1"/>
  <c r="K587" i="40"/>
  <c r="D586" i="40"/>
  <c r="A586" i="40"/>
  <c r="A587" i="40" s="1"/>
  <c r="K585" i="40"/>
  <c r="D584" i="40"/>
  <c r="A584" i="40"/>
  <c r="A585" i="40" s="1"/>
  <c r="D582" i="40"/>
  <c r="A582" i="40"/>
  <c r="A583" i="40" s="1"/>
  <c r="D580" i="40"/>
  <c r="A580" i="40"/>
  <c r="A581" i="40" s="1"/>
  <c r="D579" i="40"/>
  <c r="A579" i="40"/>
  <c r="A576" i="40"/>
  <c r="D573" i="40"/>
  <c r="A573" i="40"/>
  <c r="A574" i="40" s="1"/>
  <c r="D570" i="40"/>
  <c r="A570" i="40"/>
  <c r="A571" i="40" s="1"/>
  <c r="K569" i="40"/>
  <c r="D568" i="40"/>
  <c r="A568" i="40"/>
  <c r="A569" i="40" s="1"/>
  <c r="K567" i="40"/>
  <c r="D566" i="40"/>
  <c r="A566" i="40"/>
  <c r="A567" i="40" s="1"/>
  <c r="K565" i="40"/>
  <c r="D564" i="40"/>
  <c r="A564" i="40"/>
  <c r="A565" i="40" s="1"/>
  <c r="K563" i="40"/>
  <c r="D562" i="40"/>
  <c r="A562" i="40"/>
  <c r="A563" i="40" s="1"/>
  <c r="D560" i="40"/>
  <c r="A560" i="40"/>
  <c r="D559" i="40"/>
  <c r="A559" i="40"/>
  <c r="K558" i="40"/>
  <c r="D557" i="40"/>
  <c r="A557" i="40"/>
  <c r="A558" i="40" s="1"/>
  <c r="K556" i="40"/>
  <c r="D555" i="40"/>
  <c r="A555" i="40"/>
  <c r="A556" i="40" s="1"/>
  <c r="K554" i="40"/>
  <c r="D553" i="40"/>
  <c r="A553" i="40"/>
  <c r="A554" i="40" s="1"/>
  <c r="K552" i="40"/>
  <c r="D551" i="40"/>
  <c r="A551" i="40"/>
  <c r="A552" i="40" s="1"/>
  <c r="D550" i="40"/>
  <c r="A550" i="40"/>
  <c r="K549" i="40"/>
  <c r="D547" i="40"/>
  <c r="A547" i="40"/>
  <c r="A548" i="40" s="1"/>
  <c r="A549" i="40" s="1"/>
  <c r="D546" i="40"/>
  <c r="A546" i="40"/>
  <c r="K545" i="40"/>
  <c r="D544" i="40"/>
  <c r="A544" i="40"/>
  <c r="A545" i="40" s="1"/>
  <c r="K543" i="40"/>
  <c r="D542" i="40"/>
  <c r="A542" i="40"/>
  <c r="A543" i="40" s="1"/>
  <c r="K541" i="40"/>
  <c r="D540" i="40"/>
  <c r="A540" i="40"/>
  <c r="A541" i="40" s="1"/>
  <c r="D538" i="40"/>
  <c r="A538" i="40"/>
  <c r="A539" i="40" s="1"/>
  <c r="K537" i="40"/>
  <c r="A536" i="40"/>
  <c r="A537" i="40" s="1"/>
  <c r="K535" i="40"/>
  <c r="A535" i="40"/>
  <c r="K534" i="40"/>
  <c r="A534" i="40"/>
  <c r="K533" i="40"/>
  <c r="A533" i="40"/>
  <c r="K532" i="40"/>
  <c r="A532" i="40"/>
  <c r="A531" i="40"/>
  <c r="K530" i="40"/>
  <c r="D529" i="40"/>
  <c r="A529" i="40"/>
  <c r="A530" i="40" s="1"/>
  <c r="K528" i="40"/>
  <c r="D527" i="40"/>
  <c r="A527" i="40"/>
  <c r="A528" i="40" s="1"/>
  <c r="K526" i="40"/>
  <c r="D525" i="40"/>
  <c r="A525" i="40"/>
  <c r="A526" i="40" s="1"/>
  <c r="K524" i="40"/>
  <c r="D523" i="40"/>
  <c r="A523" i="40"/>
  <c r="A524" i="40" s="1"/>
  <c r="K522" i="40"/>
  <c r="D521" i="40"/>
  <c r="A521" i="40"/>
  <c r="A522" i="40" s="1"/>
  <c r="K520" i="40"/>
  <c r="D519" i="40"/>
  <c r="A519" i="40"/>
  <c r="A520" i="40" s="1"/>
  <c r="K518" i="40"/>
  <c r="D517" i="40"/>
  <c r="A517" i="40"/>
  <c r="A518" i="40" s="1"/>
  <c r="K516" i="40"/>
  <c r="D515" i="40"/>
  <c r="A515" i="40"/>
  <c r="A516" i="40" s="1"/>
  <c r="D513" i="40"/>
  <c r="A513" i="40"/>
  <c r="A514" i="40" s="1"/>
  <c r="K512" i="40"/>
  <c r="D511" i="40"/>
  <c r="A511" i="40"/>
  <c r="A512" i="40" s="1"/>
  <c r="K510" i="40"/>
  <c r="D509" i="40"/>
  <c r="A509" i="40"/>
  <c r="A510" i="40" s="1"/>
  <c r="K508" i="40"/>
  <c r="D507" i="40"/>
  <c r="A507" i="40"/>
  <c r="A508" i="40" s="1"/>
  <c r="K506" i="40"/>
  <c r="D505" i="40"/>
  <c r="A505" i="40"/>
  <c r="A506" i="40" s="1"/>
  <c r="K504" i="40"/>
  <c r="D503" i="40"/>
  <c r="A503" i="40"/>
  <c r="A504" i="40" s="1"/>
  <c r="K502" i="40"/>
  <c r="A502" i="40"/>
  <c r="A501" i="40"/>
  <c r="K500" i="40"/>
  <c r="A500" i="40"/>
  <c r="K499" i="40"/>
  <c r="A499" i="40"/>
  <c r="K498" i="40"/>
  <c r="D497" i="40"/>
  <c r="A497" i="40"/>
  <c r="A498" i="40" s="1"/>
  <c r="K496" i="40"/>
  <c r="D495" i="40"/>
  <c r="A495" i="40"/>
  <c r="A496" i="40" s="1"/>
  <c r="K494" i="40"/>
  <c r="D493" i="40"/>
  <c r="A493" i="40"/>
  <c r="A494" i="40" s="1"/>
  <c r="K492" i="40"/>
  <c r="D491" i="40"/>
  <c r="A491" i="40"/>
  <c r="A492" i="40" s="1"/>
  <c r="K490" i="40"/>
  <c r="D489" i="40"/>
  <c r="A489" i="40"/>
  <c r="A490" i="40" s="1"/>
  <c r="K488" i="40"/>
  <c r="D487" i="40"/>
  <c r="A487" i="40"/>
  <c r="A488" i="40" s="1"/>
  <c r="K486" i="40"/>
  <c r="D485" i="40"/>
  <c r="A485" i="40"/>
  <c r="A486" i="40" s="1"/>
  <c r="K484" i="40"/>
  <c r="D483" i="40"/>
  <c r="A483" i="40"/>
  <c r="A484" i="40" s="1"/>
  <c r="A482" i="40"/>
  <c r="K481" i="40"/>
  <c r="D480" i="40"/>
  <c r="A480" i="40"/>
  <c r="A481" i="40" s="1"/>
  <c r="K479" i="40"/>
  <c r="D478" i="40"/>
  <c r="A478" i="40"/>
  <c r="A479" i="40" s="1"/>
  <c r="K477" i="40"/>
  <c r="D476" i="40"/>
  <c r="A476" i="40"/>
  <c r="A477" i="40" s="1"/>
  <c r="D474" i="40"/>
  <c r="A474" i="40"/>
  <c r="K473" i="40"/>
  <c r="D472" i="40"/>
  <c r="A472" i="40"/>
  <c r="A473" i="40" s="1"/>
  <c r="K471" i="40"/>
  <c r="D470" i="40"/>
  <c r="A470" i="40"/>
  <c r="A471" i="40" s="1"/>
  <c r="K469" i="40"/>
  <c r="D468" i="40"/>
  <c r="A468" i="40"/>
  <c r="A469" i="40" s="1"/>
  <c r="D467" i="40"/>
  <c r="A467" i="40"/>
  <c r="K466" i="40"/>
  <c r="D465" i="40"/>
  <c r="A465" i="40"/>
  <c r="A466" i="40" s="1"/>
  <c r="K464" i="40"/>
  <c r="D463" i="40"/>
  <c r="A463" i="40"/>
  <c r="A464" i="40" s="1"/>
  <c r="K462" i="40"/>
  <c r="D461" i="40"/>
  <c r="A461" i="40"/>
  <c r="A462" i="40" s="1"/>
  <c r="K460" i="40"/>
  <c r="D459" i="40"/>
  <c r="A459" i="40"/>
  <c r="A460" i="40" s="1"/>
  <c r="K458" i="40"/>
  <c r="D457" i="40"/>
  <c r="A457" i="40"/>
  <c r="A458" i="40" s="1"/>
  <c r="D456" i="40"/>
  <c r="A456" i="40"/>
  <c r="D454" i="40"/>
  <c r="A454" i="40"/>
  <c r="A455" i="40" s="1"/>
  <c r="K453" i="40"/>
  <c r="D452" i="40"/>
  <c r="A452" i="40"/>
  <c r="A453" i="40" s="1"/>
  <c r="K451" i="40"/>
  <c r="D450" i="40"/>
  <c r="A450" i="40"/>
  <c r="A451" i="40" s="1"/>
  <c r="K449" i="40"/>
  <c r="D448" i="40"/>
  <c r="A448" i="40"/>
  <c r="A449" i="40" s="1"/>
  <c r="D447" i="40"/>
  <c r="A447" i="40"/>
  <c r="K446" i="40"/>
  <c r="D445" i="40"/>
  <c r="A445" i="40"/>
  <c r="A446" i="40" s="1"/>
  <c r="K444" i="40"/>
  <c r="D443" i="40"/>
  <c r="A443" i="40"/>
  <c r="A444" i="40" s="1"/>
  <c r="K442" i="40"/>
  <c r="D441" i="40"/>
  <c r="A441" i="40"/>
  <c r="A442" i="40" s="1"/>
  <c r="K440" i="40"/>
  <c r="D439" i="40"/>
  <c r="A439" i="40"/>
  <c r="A440" i="40" s="1"/>
  <c r="K438" i="40"/>
  <c r="D437" i="40"/>
  <c r="A437" i="40"/>
  <c r="A438" i="40" s="1"/>
  <c r="K436" i="40"/>
  <c r="D435" i="40"/>
  <c r="A435" i="40"/>
  <c r="A436" i="40" s="1"/>
  <c r="D433" i="40"/>
  <c r="A433" i="40"/>
  <c r="K432" i="40"/>
  <c r="D431" i="40"/>
  <c r="A431" i="40"/>
  <c r="A432" i="40" s="1"/>
  <c r="K430" i="40"/>
  <c r="D429" i="40"/>
  <c r="A429" i="40"/>
  <c r="A430" i="40" s="1"/>
  <c r="D427" i="40"/>
  <c r="A427" i="40"/>
  <c r="A428" i="40" s="1"/>
  <c r="K426" i="40"/>
  <c r="D425" i="40"/>
  <c r="A425" i="40"/>
  <c r="A426" i="40" s="1"/>
  <c r="K424" i="40"/>
  <c r="D423" i="40"/>
  <c r="A423" i="40"/>
  <c r="A424" i="40" s="1"/>
  <c r="K422" i="40"/>
  <c r="D421" i="40"/>
  <c r="A421" i="40"/>
  <c r="A422" i="40" s="1"/>
  <c r="K420" i="40"/>
  <c r="D419" i="40"/>
  <c r="A419" i="40"/>
  <c r="A420" i="40" s="1"/>
  <c r="K418" i="40"/>
  <c r="D417" i="40"/>
  <c r="A417" i="40"/>
  <c r="A418" i="40" s="1"/>
  <c r="K416" i="40"/>
  <c r="A416" i="40"/>
  <c r="K415" i="40"/>
  <c r="A415" i="40"/>
  <c r="A414" i="40"/>
  <c r="A413" i="40"/>
  <c r="K412" i="40"/>
  <c r="D411" i="40"/>
  <c r="A411" i="40"/>
  <c r="A412" i="40" s="1"/>
  <c r="K410" i="40"/>
  <c r="D409" i="40"/>
  <c r="A409" i="40"/>
  <c r="A410" i="40" s="1"/>
  <c r="K408" i="40"/>
  <c r="D407" i="40"/>
  <c r="A407" i="40"/>
  <c r="A408" i="40" s="1"/>
  <c r="K406" i="40"/>
  <c r="D405" i="40"/>
  <c r="A405" i="40"/>
  <c r="A406" i="40" s="1"/>
  <c r="K404" i="40"/>
  <c r="D403" i="40"/>
  <c r="A403" i="40"/>
  <c r="A404" i="40" s="1"/>
  <c r="K402" i="40"/>
  <c r="D401" i="40"/>
  <c r="A401" i="40"/>
  <c r="A402" i="40" s="1"/>
  <c r="K400" i="40"/>
  <c r="D399" i="40"/>
  <c r="A399" i="40"/>
  <c r="A400" i="40" s="1"/>
  <c r="K398" i="40"/>
  <c r="D397" i="40"/>
  <c r="A397" i="40"/>
  <c r="A398" i="40" s="1"/>
  <c r="K396" i="40"/>
  <c r="D395" i="40"/>
  <c r="A395" i="40"/>
  <c r="A396" i="40" s="1"/>
  <c r="K394" i="40"/>
  <c r="D393" i="40"/>
  <c r="A393" i="40"/>
  <c r="A394" i="40" s="1"/>
  <c r="D392" i="40"/>
  <c r="A392" i="40"/>
  <c r="D390" i="40"/>
  <c r="A390" i="40"/>
  <c r="A391" i="40" s="1"/>
  <c r="D389" i="40"/>
  <c r="A389" i="40"/>
  <c r="K384" i="40"/>
  <c r="D383" i="40"/>
  <c r="A383" i="40"/>
  <c r="A384" i="40" s="1"/>
  <c r="K382" i="40"/>
  <c r="D381" i="40"/>
  <c r="A381" i="40"/>
  <c r="A382" i="40" s="1"/>
  <c r="K380" i="40"/>
  <c r="D379" i="40"/>
  <c r="A379" i="40"/>
  <c r="A380" i="40" s="1"/>
  <c r="K378" i="40"/>
  <c r="D377" i="40"/>
  <c r="A377" i="40"/>
  <c r="A378" i="40" s="1"/>
  <c r="K376" i="40"/>
  <c r="D375" i="40"/>
  <c r="A375" i="40"/>
  <c r="A376" i="40" s="1"/>
  <c r="K374" i="40"/>
  <c r="D373" i="40"/>
  <c r="A373" i="40"/>
  <c r="A374" i="40" s="1"/>
  <c r="K372" i="40"/>
  <c r="D371" i="40"/>
  <c r="A371" i="40"/>
  <c r="A372" i="40" s="1"/>
  <c r="K370" i="40"/>
  <c r="A370" i="40"/>
  <c r="K369" i="40"/>
  <c r="A369" i="40"/>
  <c r="A368" i="40"/>
  <c r="K367" i="40"/>
  <c r="D366" i="40"/>
  <c r="A366" i="40"/>
  <c r="A367" i="40" s="1"/>
  <c r="K365" i="40"/>
  <c r="D364" i="40"/>
  <c r="A364" i="40"/>
  <c r="A365" i="40" s="1"/>
  <c r="K363" i="40"/>
  <c r="D362" i="40"/>
  <c r="A362" i="40"/>
  <c r="A363" i="40" s="1"/>
  <c r="K361" i="40"/>
  <c r="D360" i="40"/>
  <c r="A360" i="40"/>
  <c r="A361" i="40" s="1"/>
  <c r="K359" i="40"/>
  <c r="D358" i="40"/>
  <c r="A358" i="40"/>
  <c r="A359" i="40" s="1"/>
  <c r="K357" i="40"/>
  <c r="A357" i="40"/>
  <c r="A356" i="40"/>
  <c r="K355" i="40"/>
  <c r="D354" i="40"/>
  <c r="A354" i="40"/>
  <c r="A355" i="40" s="1"/>
  <c r="K353" i="40"/>
  <c r="D352" i="40"/>
  <c r="A352" i="40"/>
  <c r="A353" i="40" s="1"/>
  <c r="K351" i="40"/>
  <c r="D350" i="40"/>
  <c r="A350" i="40"/>
  <c r="A351" i="40" s="1"/>
  <c r="D349" i="40"/>
  <c r="A349" i="40"/>
  <c r="D347" i="40"/>
  <c r="A347" i="40"/>
  <c r="A348" i="40" s="1"/>
  <c r="K346" i="40"/>
  <c r="D345" i="40"/>
  <c r="A345" i="40"/>
  <c r="A346" i="40" s="1"/>
  <c r="K344" i="40"/>
  <c r="D343" i="40"/>
  <c r="A343" i="40"/>
  <c r="A344" i="40" s="1"/>
  <c r="D341" i="40"/>
  <c r="A341" i="40"/>
  <c r="A342" i="40" s="1"/>
  <c r="K340" i="40"/>
  <c r="D339" i="40"/>
  <c r="A339" i="40"/>
  <c r="A340" i="40" s="1"/>
  <c r="K338" i="40"/>
  <c r="D337" i="40"/>
  <c r="A337" i="40"/>
  <c r="A338" i="40" s="1"/>
  <c r="K336" i="40"/>
  <c r="D335" i="40"/>
  <c r="A335" i="40"/>
  <c r="A336" i="40" s="1"/>
  <c r="K334" i="40"/>
  <c r="D333" i="40"/>
  <c r="A333" i="40"/>
  <c r="A334" i="40" s="1"/>
  <c r="K332" i="40"/>
  <c r="D331" i="40"/>
  <c r="A331" i="40"/>
  <c r="A332" i="40" s="1"/>
  <c r="K330" i="40"/>
  <c r="D329" i="40"/>
  <c r="A329" i="40"/>
  <c r="A330" i="40" s="1"/>
  <c r="K328" i="40"/>
  <c r="D327" i="40"/>
  <c r="A327" i="40"/>
  <c r="A328" i="40" s="1"/>
  <c r="K326" i="40"/>
  <c r="D325" i="40"/>
  <c r="A325" i="40"/>
  <c r="A326" i="40" s="1"/>
  <c r="K324" i="40"/>
  <c r="D323" i="40"/>
  <c r="A323" i="40"/>
  <c r="A324" i="40" s="1"/>
  <c r="K322" i="40"/>
  <c r="D321" i="40"/>
  <c r="A321" i="40"/>
  <c r="A322" i="40" s="1"/>
  <c r="K320" i="40"/>
  <c r="D319" i="40"/>
  <c r="A319" i="40"/>
  <c r="A320" i="40" s="1"/>
  <c r="D317" i="40"/>
  <c r="A317" i="40"/>
  <c r="A318" i="40" s="1"/>
  <c r="A316" i="40"/>
  <c r="K314" i="40"/>
  <c r="D313" i="40"/>
  <c r="A313" i="40"/>
  <c r="D311" i="40"/>
  <c r="A311" i="40"/>
  <c r="A312" i="40" s="1"/>
  <c r="K310" i="40"/>
  <c r="D309" i="40"/>
  <c r="A309" i="40"/>
  <c r="K308" i="40"/>
  <c r="D307" i="40"/>
  <c r="A307" i="40"/>
  <c r="K306" i="40"/>
  <c r="D305" i="40"/>
  <c r="A305" i="40"/>
  <c r="K304" i="40"/>
  <c r="D303" i="40"/>
  <c r="A303" i="40"/>
  <c r="K302" i="40"/>
  <c r="D301" i="40"/>
  <c r="A301" i="40"/>
  <c r="D300" i="40"/>
  <c r="A300" i="40"/>
  <c r="A302" i="40" s="1"/>
  <c r="A304" i="40" s="1"/>
  <c r="A306" i="40" s="1"/>
  <c r="A310" i="40" s="1"/>
  <c r="K299" i="40"/>
  <c r="D297" i="40"/>
  <c r="A297" i="40"/>
  <c r="A299" i="40" s="1"/>
  <c r="K296" i="40"/>
  <c r="D295" i="40"/>
  <c r="A295" i="40"/>
  <c r="A296" i="40" s="1"/>
  <c r="K294" i="40"/>
  <c r="D293" i="40"/>
  <c r="A293" i="40"/>
  <c r="A294" i="40" s="1"/>
  <c r="K292" i="40"/>
  <c r="D291" i="40"/>
  <c r="A291" i="40"/>
  <c r="A292" i="40" s="1"/>
  <c r="K290" i="40"/>
  <c r="D289" i="40"/>
  <c r="A289" i="40"/>
  <c r="A290" i="40" s="1"/>
  <c r="K288" i="40"/>
  <c r="D287" i="40"/>
  <c r="A287" i="40"/>
  <c r="A288" i="40" s="1"/>
  <c r="K286" i="40"/>
  <c r="D285" i="40"/>
  <c r="A285" i="40"/>
  <c r="A286" i="40" s="1"/>
  <c r="K284" i="40"/>
  <c r="D283" i="40"/>
  <c r="A283" i="40"/>
  <c r="A284" i="40" s="1"/>
  <c r="K282" i="40"/>
  <c r="D281" i="40"/>
  <c r="A281" i="40"/>
  <c r="A282" i="40" s="1"/>
  <c r="K280" i="40"/>
  <c r="D279" i="40"/>
  <c r="A279" i="40"/>
  <c r="A280" i="40" s="1"/>
  <c r="D278" i="40"/>
  <c r="A278" i="40"/>
  <c r="D276" i="40"/>
  <c r="A276" i="40"/>
  <c r="A277" i="40" s="1"/>
  <c r="K275" i="40"/>
  <c r="D273" i="40"/>
  <c r="A273" i="40"/>
  <c r="A274" i="40" s="1"/>
  <c r="A275" i="40" s="1"/>
  <c r="K272" i="40"/>
  <c r="D270" i="40"/>
  <c r="A270" i="40"/>
  <c r="A271" i="40" s="1"/>
  <c r="A272" i="40" s="1"/>
  <c r="D269" i="40"/>
  <c r="A269" i="40"/>
  <c r="K268" i="40"/>
  <c r="D266" i="40"/>
  <c r="A266" i="40"/>
  <c r="A267" i="40" s="1"/>
  <c r="A268" i="40" s="1"/>
  <c r="K265" i="40"/>
  <c r="D263" i="40"/>
  <c r="A263" i="40"/>
  <c r="A264" i="40" s="1"/>
  <c r="A265" i="40" s="1"/>
  <c r="K262" i="40"/>
  <c r="D260" i="40"/>
  <c r="A260" i="40"/>
  <c r="A261" i="40" s="1"/>
  <c r="A262" i="40" s="1"/>
  <c r="D259" i="40"/>
  <c r="A259" i="40"/>
  <c r="K258" i="40"/>
  <c r="D256" i="40"/>
  <c r="A256" i="40"/>
  <c r="A257" i="40" s="1"/>
  <c r="A258" i="40" s="1"/>
  <c r="K255" i="40"/>
  <c r="D253" i="40"/>
  <c r="A253" i="40"/>
  <c r="A254" i="40" s="1"/>
  <c r="A255" i="40" s="1"/>
  <c r="K252" i="40"/>
  <c r="D250" i="40"/>
  <c r="A250" i="40"/>
  <c r="A251" i="40" s="1"/>
  <c r="A252" i="40" s="1"/>
  <c r="K249" i="40"/>
  <c r="D247" i="40"/>
  <c r="A247" i="40"/>
  <c r="A248" i="40" s="1"/>
  <c r="A249" i="40" s="1"/>
  <c r="K246" i="40"/>
  <c r="D245" i="40"/>
  <c r="A245" i="40"/>
  <c r="A246" i="40" s="1"/>
  <c r="K244" i="40"/>
  <c r="D243" i="40"/>
  <c r="A243" i="40"/>
  <c r="A244" i="40" s="1"/>
  <c r="D242" i="40"/>
  <c r="A242" i="40"/>
  <c r="D241" i="40"/>
  <c r="A241" i="40"/>
  <c r="K240" i="40"/>
  <c r="D239" i="40"/>
  <c r="A239" i="40"/>
  <c r="A240" i="40" s="1"/>
  <c r="K238" i="40"/>
  <c r="D237" i="40"/>
  <c r="A237" i="40"/>
  <c r="A238" i="40" s="1"/>
  <c r="K236" i="40"/>
  <c r="D235" i="40"/>
  <c r="A235" i="40"/>
  <c r="A236" i="40" s="1"/>
  <c r="K234" i="40"/>
  <c r="D233" i="40"/>
  <c r="A233" i="40"/>
  <c r="A234" i="40" s="1"/>
  <c r="K232" i="40"/>
  <c r="D231" i="40"/>
  <c r="A231" i="40"/>
  <c r="A232" i="40" s="1"/>
  <c r="D230" i="40"/>
  <c r="A230" i="40"/>
  <c r="K229" i="40"/>
  <c r="D228" i="40"/>
  <c r="A228" i="40"/>
  <c r="A229" i="40" s="1"/>
  <c r="K227" i="40"/>
  <c r="D226" i="40"/>
  <c r="A226" i="40"/>
  <c r="A227" i="40" s="1"/>
  <c r="K225" i="40"/>
  <c r="D224" i="40"/>
  <c r="A224" i="40"/>
  <c r="A225" i="40" s="1"/>
  <c r="K223" i="40"/>
  <c r="D222" i="40"/>
  <c r="A222" i="40"/>
  <c r="A223" i="40" s="1"/>
  <c r="D220" i="40"/>
  <c r="A220" i="40"/>
  <c r="A221" i="40" s="1"/>
  <c r="K219" i="40"/>
  <c r="D218" i="40"/>
  <c r="A218" i="40"/>
  <c r="A219" i="40" s="1"/>
  <c r="K217" i="40"/>
  <c r="D216" i="40"/>
  <c r="A216" i="40"/>
  <c r="A217" i="40" s="1"/>
  <c r="K215" i="40"/>
  <c r="D214" i="40"/>
  <c r="A214" i="40"/>
  <c r="A215" i="40" s="1"/>
  <c r="K213" i="40"/>
  <c r="D212" i="40"/>
  <c r="A212" i="40"/>
  <c r="A213" i="40" s="1"/>
  <c r="D210" i="40"/>
  <c r="A210" i="40"/>
  <c r="A211" i="40" s="1"/>
  <c r="D209" i="40"/>
  <c r="A209" i="40"/>
  <c r="K208" i="40"/>
  <c r="D207" i="40"/>
  <c r="A207" i="40"/>
  <c r="A208" i="40" s="1"/>
  <c r="K206" i="40"/>
  <c r="D205" i="40"/>
  <c r="A205" i="40"/>
  <c r="A206" i="40" s="1"/>
  <c r="K204" i="40"/>
  <c r="D203" i="40"/>
  <c r="A203" i="40"/>
  <c r="A204" i="40" s="1"/>
  <c r="K202" i="40"/>
  <c r="D201" i="40"/>
  <c r="A201" i="40"/>
  <c r="A202" i="40" s="1"/>
  <c r="K200" i="40"/>
  <c r="D199" i="40"/>
  <c r="A199" i="40"/>
  <c r="A200" i="40" s="1"/>
  <c r="D198" i="40"/>
  <c r="A198" i="40"/>
  <c r="K197" i="40"/>
  <c r="D196" i="40"/>
  <c r="A196" i="40"/>
  <c r="A197" i="40" s="1"/>
  <c r="K195" i="40"/>
  <c r="D194" i="40"/>
  <c r="A194" i="40"/>
  <c r="A195" i="40" s="1"/>
  <c r="K193" i="40"/>
  <c r="D192" i="40"/>
  <c r="A192" i="40"/>
  <c r="A193" i="40" s="1"/>
  <c r="K191" i="40"/>
  <c r="D190" i="40"/>
  <c r="A190" i="40"/>
  <c r="A191" i="40" s="1"/>
  <c r="K189" i="40"/>
  <c r="D188" i="40"/>
  <c r="A188" i="40"/>
  <c r="A189" i="40" s="1"/>
  <c r="K187" i="40"/>
  <c r="D186" i="40"/>
  <c r="A186" i="40"/>
  <c r="A187" i="40" s="1"/>
  <c r="D185" i="40"/>
  <c r="A185" i="40"/>
  <c r="D183" i="40"/>
  <c r="A183" i="40"/>
  <c r="D182" i="40"/>
  <c r="A182" i="40"/>
  <c r="A184" i="40" s="1"/>
  <c r="K181" i="40"/>
  <c r="D179" i="40"/>
  <c r="A179" i="40"/>
  <c r="A180" i="40" s="1"/>
  <c r="A181" i="40" s="1"/>
  <c r="K178" i="40"/>
  <c r="D176" i="40"/>
  <c r="A176" i="40"/>
  <c r="A177" i="40" s="1"/>
  <c r="A178" i="40" s="1"/>
  <c r="D175" i="40"/>
  <c r="A175" i="40"/>
  <c r="D174" i="40"/>
  <c r="A174" i="40"/>
  <c r="K173" i="40"/>
  <c r="D171" i="40"/>
  <c r="A171" i="40"/>
  <c r="A172" i="40" s="1"/>
  <c r="A173" i="40" s="1"/>
  <c r="K170" i="40"/>
  <c r="D168" i="40"/>
  <c r="A168" i="40"/>
  <c r="A169" i="40" s="1"/>
  <c r="A170" i="40" s="1"/>
  <c r="K167" i="40"/>
  <c r="D165" i="40"/>
  <c r="A165" i="40"/>
  <c r="A166" i="40" s="1"/>
  <c r="A167" i="40" s="1"/>
  <c r="K164" i="40"/>
  <c r="D162" i="40"/>
  <c r="A162" i="40"/>
  <c r="A163" i="40" s="1"/>
  <c r="A164" i="40" s="1"/>
  <c r="D161" i="40"/>
  <c r="A161" i="40"/>
  <c r="K160" i="40"/>
  <c r="D158" i="40"/>
  <c r="A158" i="40"/>
  <c r="A159" i="40" s="1"/>
  <c r="A160" i="40" s="1"/>
  <c r="K157" i="40"/>
  <c r="D155" i="40"/>
  <c r="A155" i="40"/>
  <c r="A156" i="40" s="1"/>
  <c r="A157" i="40" s="1"/>
  <c r="K154" i="40"/>
  <c r="K152" i="40"/>
  <c r="D152" i="40"/>
  <c r="A152" i="40"/>
  <c r="A153" i="40" s="1"/>
  <c r="A154" i="40" s="1"/>
  <c r="K151" i="40"/>
  <c r="D151" i="40"/>
  <c r="A151" i="40"/>
  <c r="K150" i="40"/>
  <c r="D150" i="40"/>
  <c r="A150" i="40"/>
  <c r="K149" i="40"/>
  <c r="D149" i="40"/>
  <c r="A149" i="40"/>
  <c r="A315" i="40" s="1"/>
  <c r="K147" i="40"/>
  <c r="D145" i="40"/>
  <c r="A145" i="40"/>
  <c r="A146" i="40" s="1"/>
  <c r="A147" i="40" s="1"/>
  <c r="K144" i="40"/>
  <c r="D142" i="40"/>
  <c r="A142" i="40"/>
  <c r="A143" i="40" s="1"/>
  <c r="A144" i="40" s="1"/>
  <c r="K141" i="40"/>
  <c r="D139" i="40"/>
  <c r="A139" i="40"/>
  <c r="A140" i="40" s="1"/>
  <c r="A141" i="40" s="1"/>
  <c r="K138" i="40"/>
  <c r="D136" i="40"/>
  <c r="A136" i="40"/>
  <c r="A137" i="40" s="1"/>
  <c r="A138" i="40" s="1"/>
  <c r="K135" i="40"/>
  <c r="D133" i="40"/>
  <c r="A133" i="40"/>
  <c r="A134" i="40" s="1"/>
  <c r="A135" i="40" s="1"/>
  <c r="K132" i="40"/>
  <c r="D130" i="40"/>
  <c r="A130" i="40"/>
  <c r="A131" i="40" s="1"/>
  <c r="A132" i="40" s="1"/>
  <c r="D129" i="40"/>
  <c r="A129" i="40"/>
  <c r="K128" i="40"/>
  <c r="K126" i="40"/>
  <c r="D124" i="40"/>
  <c r="A124" i="40"/>
  <c r="A125" i="40" s="1"/>
  <c r="A126" i="40" s="1"/>
  <c r="A127" i="40" s="1"/>
  <c r="A128" i="40" s="1"/>
  <c r="D123" i="40"/>
  <c r="A123" i="40"/>
  <c r="K122" i="40"/>
  <c r="D120" i="40"/>
  <c r="A120" i="40"/>
  <c r="A121" i="40" s="1"/>
  <c r="A122" i="40" s="1"/>
  <c r="K119" i="40"/>
  <c r="D118" i="40"/>
  <c r="A118" i="40"/>
  <c r="A119" i="40" s="1"/>
  <c r="K117" i="40"/>
  <c r="D116" i="40"/>
  <c r="A116" i="40"/>
  <c r="A117" i="40" s="1"/>
  <c r="K115" i="40"/>
  <c r="D114" i="40"/>
  <c r="A114" i="40"/>
  <c r="A115" i="40" s="1"/>
  <c r="K113" i="40"/>
  <c r="D112" i="40"/>
  <c r="A112" i="40"/>
  <c r="A113" i="40" s="1"/>
  <c r="K111" i="40"/>
  <c r="D110" i="40"/>
  <c r="A110" i="40"/>
  <c r="A111" i="40" s="1"/>
  <c r="D108" i="40"/>
  <c r="A108" i="40"/>
  <c r="A109" i="40" s="1"/>
  <c r="K107" i="40"/>
  <c r="D105" i="40"/>
  <c r="A105" i="40"/>
  <c r="K104" i="40"/>
  <c r="D102" i="40"/>
  <c r="A102" i="40"/>
  <c r="A103" i="40" s="1"/>
  <c r="A104" i="40" s="1"/>
  <c r="K101" i="40"/>
  <c r="D99" i="40"/>
  <c r="A99" i="40"/>
  <c r="A100" i="40" s="1"/>
  <c r="A101" i="40" s="1"/>
  <c r="D98" i="40"/>
  <c r="A98" i="40"/>
  <c r="D97" i="40"/>
  <c r="A97" i="40"/>
  <c r="K96" i="40"/>
  <c r="D94" i="40"/>
  <c r="A94" i="40"/>
  <c r="A95" i="40" s="1"/>
  <c r="A96" i="40" s="1"/>
  <c r="K93" i="40"/>
  <c r="D91" i="40"/>
  <c r="A91" i="40"/>
  <c r="A92" i="40" s="1"/>
  <c r="A93" i="40" s="1"/>
  <c r="K90" i="40"/>
  <c r="K88" i="40"/>
  <c r="D88" i="40"/>
  <c r="A88" i="40"/>
  <c r="A89" i="40" s="1"/>
  <c r="A90" i="40" s="1"/>
  <c r="K87" i="40"/>
  <c r="D87" i="40"/>
  <c r="A87" i="40"/>
  <c r="K86" i="40"/>
  <c r="D86" i="40"/>
  <c r="A86" i="40"/>
  <c r="K85" i="40"/>
  <c r="D85" i="40"/>
  <c r="A85" i="40"/>
  <c r="A148" i="40" s="1"/>
  <c r="K83" i="40"/>
  <c r="D81" i="40"/>
  <c r="A81" i="40"/>
  <c r="A82" i="40" s="1"/>
  <c r="K80" i="40"/>
  <c r="D79" i="40"/>
  <c r="A79" i="40"/>
  <c r="A80" i="40" s="1"/>
  <c r="D77" i="40"/>
  <c r="A77" i="40"/>
  <c r="A78" i="40" s="1"/>
  <c r="K76" i="40"/>
  <c r="D74" i="40"/>
  <c r="A74" i="40"/>
  <c r="A75" i="40" s="1"/>
  <c r="A76" i="40" s="1"/>
  <c r="K73" i="40"/>
  <c r="D71" i="40"/>
  <c r="A71" i="40"/>
  <c r="A72" i="40" s="1"/>
  <c r="A73" i="40" s="1"/>
  <c r="K70" i="40"/>
  <c r="D68" i="40"/>
  <c r="A68" i="40"/>
  <c r="A69" i="40" s="1"/>
  <c r="A70" i="40" s="1"/>
  <c r="K67" i="40"/>
  <c r="D65" i="40"/>
  <c r="A65" i="40"/>
  <c r="A66" i="40" s="1"/>
  <c r="A67" i="40" s="1"/>
  <c r="D64" i="40"/>
  <c r="A64" i="40"/>
  <c r="D63" i="40"/>
  <c r="A63" i="40"/>
  <c r="K62" i="40"/>
  <c r="D60" i="40"/>
  <c r="A60" i="40"/>
  <c r="A61" i="40" s="1"/>
  <c r="A62" i="40" s="1"/>
  <c r="K59" i="40"/>
  <c r="D57" i="40"/>
  <c r="A57" i="40"/>
  <c r="A58" i="40" s="1"/>
  <c r="A59" i="40" s="1"/>
  <c r="D56" i="40"/>
  <c r="A56" i="40"/>
  <c r="K55" i="40"/>
  <c r="D53" i="40"/>
  <c r="A53" i="40"/>
  <c r="A54" i="40" s="1"/>
  <c r="A55" i="40" s="1"/>
  <c r="K52" i="40"/>
  <c r="D50" i="40"/>
  <c r="A50" i="40"/>
  <c r="A51" i="40" s="1"/>
  <c r="A52" i="40" s="1"/>
  <c r="D49" i="40"/>
  <c r="A49" i="40"/>
  <c r="K48" i="40"/>
  <c r="D46" i="40"/>
  <c r="A46" i="40"/>
  <c r="A47" i="40" s="1"/>
  <c r="A48" i="40" s="1"/>
  <c r="K45" i="40"/>
  <c r="D43" i="40"/>
  <c r="A43" i="40"/>
  <c r="A45" i="40" s="1"/>
  <c r="K42" i="40"/>
  <c r="D40" i="40"/>
  <c r="A40" i="40"/>
  <c r="K39" i="40"/>
  <c r="D37" i="40"/>
  <c r="A37" i="40"/>
  <c r="A39" i="40" s="1"/>
  <c r="D35" i="40"/>
  <c r="A35" i="40"/>
  <c r="A36" i="40" s="1"/>
  <c r="K34" i="40"/>
  <c r="A32" i="40"/>
  <c r="A33" i="40" s="1"/>
  <c r="A34" i="40" s="1"/>
  <c r="K31" i="40"/>
  <c r="D29" i="40"/>
  <c r="A29" i="40"/>
  <c r="A30" i="40" s="1"/>
  <c r="A31" i="40" s="1"/>
  <c r="D28" i="40"/>
  <c r="A28" i="40"/>
  <c r="K27" i="40"/>
  <c r="D25" i="40"/>
  <c r="A25" i="40"/>
  <c r="A26" i="40" s="1"/>
  <c r="A27" i="40" s="1"/>
  <c r="K24" i="40"/>
  <c r="D22" i="40"/>
  <c r="A22" i="40"/>
  <c r="A23" i="40" s="1"/>
  <c r="A24" i="40" s="1"/>
  <c r="K21" i="40"/>
  <c r="D19" i="40"/>
  <c r="A19" i="40"/>
  <c r="K18" i="40"/>
  <c r="D16" i="40"/>
  <c r="A16" i="40"/>
  <c r="K15" i="40"/>
  <c r="A14" i="40"/>
  <c r="A15" i="40" s="1"/>
  <c r="K13" i="40"/>
  <c r="D13" i="40"/>
  <c r="A13" i="40"/>
  <c r="D10" i="40"/>
  <c r="A10" i="40"/>
  <c r="A11" i="40" s="1"/>
  <c r="A12" i="40" s="1"/>
  <c r="A20" i="40" s="1"/>
  <c r="A21" i="40" s="1"/>
  <c r="D9" i="40"/>
  <c r="A9" i="40"/>
  <c r="A17" i="40" s="1"/>
  <c r="A18" i="40" s="1"/>
  <c r="D8" i="40"/>
  <c r="A8" i="40"/>
  <c r="A899" i="40" s="1"/>
  <c r="A900" i="40" s="1"/>
  <c r="K899" i="40" l="1"/>
  <c r="K901" i="40"/>
  <c r="K903" i="40"/>
  <c r="A38" i="40"/>
  <c r="K876" i="40"/>
  <c r="K905" i="40" s="1"/>
  <c r="A42" i="40"/>
  <c r="A41" i="40"/>
  <c r="A44" i="40"/>
  <c r="A901" i="40"/>
  <c r="A902" i="40" s="1"/>
  <c r="A84" i="40"/>
  <c r="A83" i="40"/>
  <c r="J909" i="40"/>
  <c r="J911" i="40" s="1"/>
  <c r="J913" i="40" s="1"/>
  <c r="A106" i="40"/>
  <c r="A107" i="40"/>
  <c r="A298" i="40"/>
  <c r="A314" i="40"/>
  <c r="A308" i="40"/>
  <c r="A903" i="40"/>
  <c r="K909" i="40" l="1"/>
  <c r="K911" i="40" s="1"/>
  <c r="K913" i="40" s="1"/>
  <c r="B29" i="38" l="1"/>
  <c r="D7" i="31" l="1"/>
  <c r="D6" i="31"/>
  <c r="E27" i="29" l="1"/>
  <c r="E29" i="29"/>
  <c r="E25" i="29"/>
  <c r="E21" i="29"/>
  <c r="E22" i="29"/>
  <c r="F22" i="29" s="1"/>
  <c r="E20" i="29"/>
  <c r="E4" i="29"/>
  <c r="B12" i="29"/>
  <c r="E12" i="29" s="1"/>
  <c r="B16" i="29"/>
  <c r="B15" i="29"/>
  <c r="E15" i="29" s="1"/>
  <c r="B14" i="29"/>
  <c r="E14" i="29" s="1"/>
  <c r="B13" i="29"/>
  <c r="E13" i="29" s="1"/>
  <c r="B11" i="29"/>
  <c r="E11" i="29" s="1"/>
  <c r="B10" i="29"/>
  <c r="E10" i="29" s="1"/>
  <c r="C9" i="29"/>
  <c r="C8" i="29"/>
  <c r="B9" i="29" s="1"/>
  <c r="B8" i="29"/>
  <c r="B6" i="29"/>
  <c r="E6" i="29" s="1"/>
  <c r="B5" i="29"/>
  <c r="E5" i="29" s="1"/>
  <c r="H29" i="27"/>
  <c r="J29" i="27" s="1"/>
  <c r="H25" i="27"/>
  <c r="J25" i="27" s="1"/>
  <c r="H23" i="27"/>
  <c r="J23" i="27" s="1"/>
  <c r="H21" i="27"/>
  <c r="J21" i="27" s="1"/>
  <c r="D29" i="27"/>
  <c r="D27" i="27"/>
  <c r="D25" i="27"/>
  <c r="D23" i="27"/>
  <c r="D21" i="27"/>
  <c r="D13" i="27"/>
  <c r="C8" i="27"/>
  <c r="H8" i="27" s="1"/>
  <c r="D8" i="27"/>
  <c r="E8" i="27"/>
  <c r="F8" i="27"/>
  <c r="I8" i="27" s="1"/>
  <c r="C11" i="27"/>
  <c r="C13" i="27"/>
  <c r="C15" i="27"/>
  <c r="C17" i="27"/>
  <c r="C19" i="27"/>
  <c r="C21" i="27"/>
  <c r="C23" i="27"/>
  <c r="C25" i="27"/>
  <c r="C27" i="27"/>
  <c r="C29" i="27"/>
  <c r="C31" i="27"/>
  <c r="C33" i="27"/>
  <c r="C35" i="27"/>
  <c r="D35" i="27"/>
  <c r="G35" i="27"/>
  <c r="J35" i="27"/>
  <c r="F40" i="27"/>
  <c r="C48" i="27"/>
  <c r="D48" i="27"/>
  <c r="E48" i="27"/>
  <c r="F48" i="27"/>
  <c r="G49" i="27"/>
  <c r="G50" i="27"/>
  <c r="G52" i="27"/>
  <c r="G51" i="27" s="1"/>
  <c r="G54" i="27"/>
  <c r="G55" i="27"/>
  <c r="G56" i="27"/>
  <c r="G57" i="27"/>
  <c r="E59" i="27"/>
  <c r="G59" i="27" s="1"/>
  <c r="G60" i="27"/>
  <c r="G61" i="27"/>
  <c r="G63" i="27"/>
  <c r="G62" i="27" s="1"/>
  <c r="G65" i="27"/>
  <c r="G66" i="27"/>
  <c r="G67" i="27"/>
  <c r="G68" i="27"/>
  <c r="E11" i="27"/>
  <c r="E17" i="27"/>
  <c r="D19" i="27"/>
  <c r="B10" i="27"/>
  <c r="B12" i="27"/>
  <c r="B14" i="27"/>
  <c r="E15" i="27"/>
  <c r="B16" i="27"/>
  <c r="B18" i="27"/>
  <c r="E19" i="27"/>
  <c r="B20" i="27"/>
  <c r="E21" i="27"/>
  <c r="B22" i="27"/>
  <c r="E23" i="27"/>
  <c r="B24" i="27"/>
  <c r="E25" i="27"/>
  <c r="B26" i="27"/>
  <c r="E27" i="27"/>
  <c r="B28" i="27"/>
  <c r="E29" i="27"/>
  <c r="B30" i="27"/>
  <c r="E31" i="27"/>
  <c r="B32" i="27"/>
  <c r="D11" i="27"/>
  <c r="D15" i="27"/>
  <c r="E9" i="29" l="1"/>
  <c r="E8" i="29"/>
  <c r="G48" i="27"/>
  <c r="H15" i="27"/>
  <c r="J15" i="27" s="1"/>
  <c r="D17" i="27"/>
  <c r="G17" i="27" s="1"/>
  <c r="H13" i="27"/>
  <c r="J13" i="27" s="1"/>
  <c r="H17" i="27"/>
  <c r="J17" i="27" s="1"/>
  <c r="H27" i="27"/>
  <c r="J27" i="27" s="1"/>
  <c r="H19" i="27"/>
  <c r="J19" i="27" s="1"/>
  <c r="E33" i="27"/>
  <c r="G21" i="27"/>
  <c r="K21" i="27" s="1"/>
  <c r="G29" i="27"/>
  <c r="K29" i="27" s="1"/>
  <c r="K35" i="27"/>
  <c r="G23" i="27"/>
  <c r="K23" i="27" s="1"/>
  <c r="G15" i="27"/>
  <c r="G27" i="27"/>
  <c r="D31" i="27"/>
  <c r="G31" i="27" s="1"/>
  <c r="G19" i="27"/>
  <c r="G11" i="27"/>
  <c r="G25" i="27"/>
  <c r="K25" i="27" s="1"/>
  <c r="I36" i="27"/>
  <c r="C36" i="27"/>
  <c r="H33" i="27"/>
  <c r="J33" i="27" s="1"/>
  <c r="H31" i="27"/>
  <c r="J31" i="27" s="1"/>
  <c r="F36" i="27"/>
  <c r="G64" i="27"/>
  <c r="G53" i="27"/>
  <c r="E7" i="29"/>
  <c r="F7" i="29" s="1"/>
  <c r="E30" i="29"/>
  <c r="F30" i="29" s="1"/>
  <c r="E16" i="29" l="1"/>
  <c r="F16" i="29" s="1"/>
  <c r="K27" i="27"/>
  <c r="D33" i="27"/>
  <c r="G33" i="27" s="1"/>
  <c r="K33" i="27" s="1"/>
  <c r="K15" i="27"/>
  <c r="K17" i="27"/>
  <c r="K31" i="27"/>
  <c r="K19" i="27"/>
  <c r="H11" i="27"/>
  <c r="E13" i="27" l="1"/>
  <c r="D36" i="27"/>
  <c r="J11" i="27"/>
  <c r="K11" i="27" s="1"/>
  <c r="H36" i="27"/>
  <c r="E36" i="27" l="1"/>
  <c r="G13" i="27"/>
  <c r="K13" i="27" s="1"/>
  <c r="K36" i="27" s="1"/>
</calcChain>
</file>

<file path=xl/sharedStrings.xml><?xml version="1.0" encoding="utf-8"?>
<sst xmlns="http://schemas.openxmlformats.org/spreadsheetml/2006/main" count="2541" uniqueCount="638">
  <si>
    <t>Méthode pour remplir le DQE :</t>
  </si>
  <si>
    <t>-1 Le fichier est verrouillé de manière intentionnelle de telle manière que seuls les prix unitaires du BPU et le % de variation puissent être modifiés par les entreprises</t>
  </si>
  <si>
    <t>-2-Dans l’onglet BPU contractuel, les prix unitaires sont à compléter avec les prix remis lors des candidatures. Ce qui complètera de manière automatique la colonne « Prix unitaires » de chaque opération.</t>
  </si>
  <si>
    <t>3-Dans l’onglet de chaque opération, la cellule « % variation » doit être complétée, dans une fourchette comprise de « -30% à + 30% » .</t>
  </si>
  <si>
    <t xml:space="preserve">4- le tableau récapitulatif sera mis à jour automatiquement.  </t>
  </si>
  <si>
    <t>à compléter par l'entreprise</t>
  </si>
  <si>
    <t>Qtité totale</t>
  </si>
  <si>
    <t>Prix total</t>
  </si>
  <si>
    <t>F</t>
  </si>
  <si>
    <t>S</t>
  </si>
  <si>
    <t>X</t>
  </si>
  <si>
    <t>ART</t>
  </si>
  <si>
    <t>DESIGNATION</t>
  </si>
  <si>
    <t>U</t>
  </si>
  <si>
    <t>P.U. (€HT)</t>
  </si>
  <si>
    <t>Quantité</t>
  </si>
  <si>
    <t>Montant</t>
  </si>
  <si>
    <t>N1</t>
  </si>
  <si>
    <t>CHAPITRE 1 - PRIX GENERAUX DE CHANTIER</t>
  </si>
  <si>
    <t>N2</t>
  </si>
  <si>
    <t>Installation de chantier</t>
  </si>
  <si>
    <t>N3</t>
  </si>
  <si>
    <t>Installation de chantier d'une durée jusqu'à 3 mois</t>
  </si>
  <si>
    <t>c</t>
  </si>
  <si>
    <t>l</t>
  </si>
  <si>
    <t>Le forfait :</t>
  </si>
  <si>
    <t>Installation de chantier d'une durée strictement supérieure à 6 mois</t>
  </si>
  <si>
    <t>Installation de chantier spécifique "amiante"</t>
  </si>
  <si>
    <t>Ce prix rémunère :
L'amenée et le repli des installations nécessaires aux travaux de dépose de conduite amiante ciment existante, la mise en place de toutes les protections règlementaires suivant la législation et l'évacuation aux décharges habilitées pour recevoir les canalisations en amiantes ciment, classe 2 ;
Toutes dispositions et sujétions particulières à la demande du Coordonnateur S.P.S. ou du Maître d'Œuvre, et précisées à la Notice de Sécurité et au CCTP, joints au dossier.</t>
  </si>
  <si>
    <t>Constat d'huissier</t>
  </si>
  <si>
    <t>mV</t>
  </si>
  <si>
    <r>
      <t>Ce prix rémunère</t>
    </r>
    <r>
      <rPr>
        <b/>
        <sz val="8"/>
        <rFont val="Arial"/>
        <family val="2"/>
      </rPr>
      <t xml:space="preserve"> au mètre linéaire de rue</t>
    </r>
    <r>
      <rPr>
        <sz val="8"/>
        <rFont val="Arial"/>
        <family val="2"/>
      </rPr>
      <t xml:space="preserve"> l'établissement d'un constat d'huissier, permettant de faire le relevé des désordres existant avant travaux et constat après travaux dans le périmètre du chantier, y compris la réalisation d'un reportage photographique et la remise d'un rapport.</t>
    </r>
  </si>
  <si>
    <t>Le mètre de voie :</t>
  </si>
  <si>
    <t>Plan de retrait d'amiante</t>
  </si>
  <si>
    <t>u</t>
  </si>
  <si>
    <t>Ce prix rémunère l'établissement d'un plan de retrait adapté au chantier, dans le cadre de travaux de désamiantage (sous-section 3).</t>
  </si>
  <si>
    <t>L'unité :</t>
  </si>
  <si>
    <t>Ce prix rémunère la mise en place des dispositifs de signalisation, d'éclairage et de clôture réglementaires destinés à assurer la bonne marche des travaux, ainsi que la protection du chantier et des riverains, et visant notamment à :  
  . limiter le trafic et la vitesse de circulation des automobilistes sur les voies attenantes pendant les travaux 
  . avertir ces mêmes automobilistes de l'entrée et de la zone des travaux ainsi que le risque de chaussée glissante 
  . interdire l'accès du chantier au public par une signalisation appropriée 
  . protéger les fouilles laissées provisoirement ouvertes 
  . réglementer la circulation des engins de chantier et des véhicules extérieurs au chantier aux abords et dans l'emprise des travaux.</t>
  </si>
  <si>
    <t>Signalisation pour circulation alternée par feux tricolores</t>
  </si>
  <si>
    <t>j</t>
  </si>
  <si>
    <t>L'amenée et le repli de feux de signalisation tricolores pour la gestion de la circulation. Y compris l'entretien et le suivi du dispositif.</t>
  </si>
  <si>
    <t>La journée :</t>
  </si>
  <si>
    <t>Balisage - barriérage</t>
  </si>
  <si>
    <t>Comprenant l'amenée et le repli du balisage - barriérage y compris l'entretien en période d'absence.</t>
  </si>
  <si>
    <t>Séparateur de voie type baliroad K16</t>
  </si>
  <si>
    <t>ml</t>
  </si>
  <si>
    <t>Le mètre linéaire :</t>
  </si>
  <si>
    <t>Clôtures de chantier hauteur 1 m</t>
  </si>
  <si>
    <t>Signalisation horizontale de chantier</t>
  </si>
  <si>
    <t>Ce prix rémunère la réalisation de marquage à la peinture jaune. Il comprend l'effacement éventuel du marquage existant (peinture ou enduit à chaud) par ponçage, le balayage et le nettoyage du support, le prémarquage, l'assèchement du support, l'application de la peinture y compris main d'œuvre et toutes sujétions notamment pour travaux à réaliser sous circulation, l'effacement en fin de chantier.
Les quantités prises en compte correspondent aux longueurs ou surfaces de marquages exécutés sans déduction des vides.</t>
  </si>
  <si>
    <t>Piquetage - Etudes</t>
  </si>
  <si>
    <t>Ce prix rémunère la réalisation des études d'exécution, établissement des plans et notes de calcul, nécessaires à la bonne exécution des ouvrages pour visa du maître d'œuvre.
Les éléments seront produits et remis conformément au CCAP et au CCTP.</t>
  </si>
  <si>
    <t>Investigations complémentaires</t>
  </si>
  <si>
    <t>Localisation de réseaux enterrés par terrassement</t>
  </si>
  <si>
    <t>m³</t>
  </si>
  <si>
    <t>Le mètre cube :</t>
  </si>
  <si>
    <t>Mise en place de protection de réseaux</t>
  </si>
  <si>
    <t>Ce prix rémunère l'éventuelle mise en place de protection mécaniques ou d'éléments mécaniques permettant le maintien des réseaux situés dans la zone de terrassement.</t>
  </si>
  <si>
    <t>Divers</t>
  </si>
  <si>
    <t>Abandon de réseau humide</t>
  </si>
  <si>
    <t>Comblement de conduite existante par coulis de béton de bentonite</t>
  </si>
  <si>
    <t>Dossier des ouvrages exécutés - autocontrôle</t>
  </si>
  <si>
    <t>Fourniture des plans de récolement</t>
  </si>
  <si>
    <t>Ce prix rémunère la fourniture de plans de récolement à l'échelle du plan des travaux, mentionnant la nature réelle des travaux exécutés et leur localisation en coordonnées X, Y, Z selon géoréférencement indiqué au CCTP et format SIG, y compris la profondeur de chaque regard et schémas explicatifs.</t>
  </si>
  <si>
    <t>R</t>
  </si>
  <si>
    <t>TOTAL CHAPITRE 1</t>
  </si>
  <si>
    <t>CHAPITRE 2 - TRAVAUX PREPARATOIRES</t>
  </si>
  <si>
    <t>m²</t>
  </si>
  <si>
    <t>Le mètre carré :</t>
  </si>
  <si>
    <t>Déposes et démolitions</t>
  </si>
  <si>
    <t>Signalisation vertical et horizontale</t>
  </si>
  <si>
    <t>Dépose soignée de panneau de signalisation (support compris) pour repose</t>
  </si>
  <si>
    <t xml:space="preserve">Ce prix rémunère la dépose soignée, le nettoyage et le stockage de support de panneau de signalisation en vue de leur repose ultérieure. Il comprend l'enlèvement des massifs et leur l'évacuation, le comblement des trous avec des matériaux de remblai y compris toutes sujétions. </t>
  </si>
  <si>
    <t>Effacement de marquage</t>
  </si>
  <si>
    <t>mT</t>
  </si>
  <si>
    <t xml:space="preserve">Ce prix rémunère l'effacement de marquage au sol par grenaillage y compris le nettoyage avant et après intervention et toutes sujétions. </t>
  </si>
  <si>
    <t>Le mètre de tranchée projeté :</t>
  </si>
  <si>
    <t>Reprise de signalisation de horizontale</t>
  </si>
  <si>
    <t xml:space="preserve">Ce prix rémunère la reprise à l'identique de la signalisation de voire et marquage au sol y compris préparation du support, le nettoyage avant et après intervention et toutes sujétions. </t>
  </si>
  <si>
    <t>N4</t>
  </si>
  <si>
    <t>Réseaux</t>
  </si>
  <si>
    <t>Réseaux humides</t>
  </si>
  <si>
    <t>Dépose de caniveau à grille</t>
  </si>
  <si>
    <t>f</t>
  </si>
  <si>
    <t xml:space="preserve">Ce prix rémunère la dépose de caniveau grille, l'évacuation en décharge et toutes sujétions. </t>
  </si>
  <si>
    <t>Dépose d'avaloir et grille</t>
  </si>
  <si>
    <t xml:space="preserve">Ce prix rémunère la dépose d'avaloir, grille, l'évacuation en décharge y compris cadre et toutes sujétions. </t>
  </si>
  <si>
    <t>Démolition d'ouvrage existant  : déversoir d'orage, chambre de vanne AEP</t>
  </si>
  <si>
    <t xml:space="preserve">Ce prix rémunère au mètre carré au sol la dépose ou la démolition, l'enlèvement et l'évacuation en décharge d'ouvrages existants (déversoir d'orage et chambre de vannes) et des produits de démolition, le comblement des trous avec des matériaux de remblai et toutes sujétions. </t>
  </si>
  <si>
    <t>Dépose de conduite amiante ciment existante</t>
  </si>
  <si>
    <t>Tranchée pour canalisation 400 mm&lt; DN &lt; ou = 600 mm</t>
  </si>
  <si>
    <t>Tranchée pour canalisation 600 mm&lt; DN &lt; ou = 800 mm</t>
  </si>
  <si>
    <t>Retrait de conduite de branchement en plomb</t>
  </si>
  <si>
    <t>Ce prix rémunère les travaux de retrait des conduites de branchement d'eau potable existantes composées de plomb par toute technique, y compris obturations nécessaires, la main d'œuvre et toute sujétions.</t>
  </si>
  <si>
    <t>Voiries</t>
  </si>
  <si>
    <t>Découpage de chaussée à la scie</t>
  </si>
  <si>
    <t>Ce prix rémunère le découpage de chaussées existantes en enrobé. Il comprend l'amenée et le repli du matériel nécessaire à l'exécution de l'opération, le sciage sur une profondeur de 0 à 0,15 m des matériaux liés (enrobés, grave traitée …), main d'œuvre et toutes suggestions.</t>
  </si>
  <si>
    <t>Rabotage de la couche superficielle</t>
  </si>
  <si>
    <t>Rabotage de la couche superficielle d'enrobé contenant des HAP</t>
  </si>
  <si>
    <t>Ce prix rémunère la démolition de bordures de toutes nature, comprenant l'amenée et le repli du matériel, la protection des ouvrages périphériques, l'évacuation des déchets en décharge ou vers un centre de valorisation, le comblement des trous et cavités et la remise propre de la plateforme, y compris toutes sujétions.</t>
  </si>
  <si>
    <t>TOTAL CHAPITRE 2</t>
  </si>
  <si>
    <t>CHAPITRE 3 - TERRASSEMENTS</t>
  </si>
  <si>
    <t>Terrassements généraux</t>
  </si>
  <si>
    <t>Décapage</t>
  </si>
  <si>
    <t xml:space="preserve">Décapage et mise en stock de Terre Végétale </t>
  </si>
  <si>
    <t>Ce prix rémunère le décapage de la couche de terre végétale sur l'emprise des voiries et trottoirs et des bassins de rétention des eaux pluviales, sur une épaisseur moyenne de 0,40 m, comprenant le tri des terres impropres, le chargement, le transport et la mise en dépôt sur le site en vue de leur réemploi, suivant les instructions du Maître d'Œuvre, le volume étant mesuré au vide de la fouille sans foisonnement.</t>
  </si>
  <si>
    <t xml:space="preserve">Décapage et évacuation de Terre Végétale </t>
  </si>
  <si>
    <t>Ce prix rémunère le décapage de la couche de terre végétale sur l'emprise des voiries et trottoirs et des bassins de rétention des eaux pluviales, sur une épaisseur moyenne de 0,40 m, comprenant le tri des terres impropres, le chargement, le transport en décharge, le volume étant mesuré au vide de la fouille sans foisonnement.</t>
  </si>
  <si>
    <t>Reprise de terre végétale et réglage</t>
  </si>
  <si>
    <t>Reprise et mise en œuvre de la terre végétale stockée sur le site en emprise des espaces verts et des merlons prévus au projet.</t>
  </si>
  <si>
    <t>Gestion des terres polluées</t>
  </si>
  <si>
    <t xml:space="preserve">Création d'une zone tampon pour le stockage et le tri des matériaux </t>
  </si>
  <si>
    <t>Ce prix rémunère l’aménagement d’une aire de tri permettant d’entreposer les déblais de chantier issus des terrassements en constituant des tas distincts afin d’éviter le mélange de sols sains avec les sols contaminés. Les installations mises en place devront être capables d’accueillir et de permettre la gestion des matériaux stockés et devront être isolées du sol sous-jacent par un dispositif d’étanchéité 
Cette aire de stockage temporaire consistera en une plateforme comportant à minima :
• des merlons périphériques ;
• une étanchéité de fond (type géomembrane y compris soudure, lestage et ancrage, 
• une couverture type polyane ;
• un dispositif de récupération et de traitement des eaux de ressuyage.
Les eaux de fond de fouille quelque soit leur qualité seront prétraitées avant rejet dans le réseau d'assainissement. Les bordereaux d’élimination des résidus de séparation filtration seront fournis à l'assistant à maîtrise d'ouvrage, au plus tard avec le dossier de récolement.
Ce prix rémunère l’amené et le repli du dispositif complet, sa mise en place et sa maintenance. Il comprend également son fonctionnement permanent durant la période du chantier incluant les vidanges et les curages réguliers par un vidangeur spécialiste de l'assainissement. Les produits de vidange et de curage seront évacués vers une filière adaptée.</t>
  </si>
  <si>
    <t>Analyses de sols, identification des sols pollués et tri de l'ensemble des déblais du site Pack ISDI</t>
  </si>
  <si>
    <t>Ce prix rémunère forfaitairement la mise en œuvre d’une détection par photo-ionisation permettant le dosage des composés organiques volatils (et/ou un kit colorimétrique pour le dosage des hydrocarbures) pour faire le tri des déblais en plus des analyses disponibles sur les sols extraits.
Les matériaux excavés seront triés en différentes catégories et seront regroupés, afin de leur appliquer les mesures requises en termes de destination et de traitement.
Il rémunère également le déplacement pour la réalisation des prélèvement, la réalisation par un laboratoire agréé externe, des analyses d'échantillons autant que besoin sur les paramètres indice HCT, HAP, BTEX, PCB, métaux et fluorures sur éluât, et selon les dispositions de l'arrêté du 28/10/2010.
La gestion des matériaux contaminés ou présentant des anomalies devra être réalisée de manière :
• à respecter la santé et la sécurité des travailleurs ;
• à éviter la pollution des sols et des eaux.
avec fourniture d'un bon de suivi de déchet</t>
  </si>
  <si>
    <t>Reprise des déblais inerte et évacuation en ISDND</t>
  </si>
  <si>
    <t>Ce prix rémunère à la tonne la reprise des déblais pollués sur l’aire de tri et leur évacuation en installation de stockage de déchet non dangereux.
Ce prix comprend le chargement, le transport en benne étanche et l’acceptation en installation de stockage adaptée. 
Il comprend également l’obtention des certificats d’acceptation préalable sur les tas stockés sur l’aire de tri.
Il comprend également le passage sur une balance agréée par l'assistant à maîtrise d'ouvrage en vu d’obtenir un bon de pesée. Seuls les bons de pesées originaux seront acceptés. Tout autre bon (duplicata, feuillet carboné, photocopie…) sera refusé et le produit correspondant ne sera pas rémunéré. avec fourniture d'un bon de suivi de déchet</t>
  </si>
  <si>
    <t>Reprise des déblais inerte et évacuation en ISDD</t>
  </si>
  <si>
    <t>Ce prix rémunère à la tonne la reprise des déblais impactés aux hydrocarbures sur l’aire de tri et leur évacuation en installation de stockage de déchet dangereux. avec fourniture d'un bon de suivi de déchet
Ce prix comprend le chargement, le transport en benne étanche et l’acceptation en installation de stockage adaptée. 
Il comprend également l’obtention des certificats d’acceptation préalable sur les tas stockés sur l’aire de tri.
Il comprend également le passage sur une balance agréée par l'assistant à maîtrise d'ouvrage en vu d’obtenir un bon de pesée. Seuls les bons de pesées originaux seront acceptés. Tout autre bon (duplicata, feuillet carboné, photocopie…) sera refusé et le produit correspondant ne sera pas rémunéré.</t>
  </si>
  <si>
    <t>Installation et repli du matériel</t>
  </si>
  <si>
    <t>Tranchée pour canalisation 125 mm&lt; DN &lt; ou = 250 mm</t>
  </si>
  <si>
    <t>Tranchée pour canalisation 250 mm&lt; DN &lt; ou = 400 mm</t>
  </si>
  <si>
    <t>Tranchée pour canalisation  DN &lt; 125 mm</t>
  </si>
  <si>
    <t>Plus-value aux prix du sous-chapitre 34100 pour surprofondeur</t>
  </si>
  <si>
    <t xml:space="preserve">Surprofondeur de 1.30 m à 3.00 m inclus </t>
  </si>
  <si>
    <t>Pour un diamètre intérieur &lt; ou = 250 mm</t>
  </si>
  <si>
    <t>dm*m</t>
  </si>
  <si>
    <t>Le décimètre - mètre :</t>
  </si>
  <si>
    <t>Pour un diamètre intérieur  250 mm &lt; DN &lt; ou = 800 mm</t>
  </si>
  <si>
    <t>Pour un diamètre intérieur  800 mm &lt; DN &lt; ou = 1200 mm</t>
  </si>
  <si>
    <t>Pour un diamètre intérieur  &gt; 1200 mm</t>
  </si>
  <si>
    <t>Surprofondeur supérieure à 3.00 m</t>
  </si>
  <si>
    <t>Ce prix rémunère la plus value   sur les articles de la série de la série 34 100 pour une tranchée dont la profondeur est supérieure à 3,00 m, mesurée au fil d'eau de la conduite.
Il comprend les blindages obligatoires conformément aux normes de sécurité en vigueur (par dérogation au C.C.T.G.) y compris si nécessaire les blindages constitués de palplanches, de panneaux jointifs mis en place par battage ou par havage ou autres procédés selon étude de sols.</t>
  </si>
  <si>
    <t>Pour un diamètre intérieur 250 mm &lt; DN &lt; ou = 800 mm</t>
  </si>
  <si>
    <t>Epuisement des eaux</t>
  </si>
  <si>
    <t>Pompages</t>
  </si>
  <si>
    <t>Installation et repli du matériel de pompage</t>
  </si>
  <si>
    <t>Installation et repli du matériel de rabattement de nappe</t>
  </si>
  <si>
    <t xml:space="preserve">Epuisement pour débit 51&lt;Q&lt;100 m3/h </t>
  </si>
  <si>
    <t>Ce prix rémunère l'épuisement des venues d'eaux souterraines sous réserve que le débit continu constaté soit compris entre 51 m3/h et 100m3/h. Il comprend la fourniture et la mise en route du matériel nécessaire, amenée éventuelle de l'énergie électrique, consommation d'énergie (carburant ou électricité), main d'œuvre et toutes sujétions.</t>
  </si>
  <si>
    <t xml:space="preserve">Epuisement pour débit 101&lt; Q &lt; 200 m3/h </t>
  </si>
  <si>
    <t>Ce prix rémunère l'épuisement des venues d'eaux souterraines sous réserve que le débit continu constaté soit compris entre 101 m3/h et 200m3/h. Il comprend la fourniture et la mise en route du matériel nécessaire, amenée éventuelle de l'énergie électrique, consommation d'énergie (carburant ou électricité), main d'œuvre et toutes sujétions.</t>
  </si>
  <si>
    <t xml:space="preserve">Epuisement pour débit Q&gt; 201 m3/h </t>
  </si>
  <si>
    <t>Ce prix rémunère l'épuisement des venues d'eaux souterraines sous réserve que le débit continu constaté soit supérieur à 201 m3/h. Il comprend la fourniture et la mise en route du matériel nécessaire, amenée éventuelle de l'énergie électrique, consommation d'énergie (carburant ou électricité), main d'œuvre et toutes sujétions.</t>
  </si>
  <si>
    <t>Ce prix rémunère la fourniture et mise en route du matériel nécessaire, amenée éventuelle de l'énergie électrique, consommation d'énergie (carburant ou électricité), main d'œuvre et toutes sujétions.</t>
  </si>
  <si>
    <t>Drainage du fond de fouille</t>
  </si>
  <si>
    <t>Complexe drainant</t>
  </si>
  <si>
    <t>Ce prix rémunère la réalisation d'un complexe drainant, comprenant le fourniture et la mise en œuvre d'un drain Ø150 dans une épaisseur de 40 cm de matériaux 20/40 fermé par un géotextile, main d'œuvre et toutes sujétions.</t>
  </si>
  <si>
    <t>Géotextile</t>
  </si>
  <si>
    <t>Ce prix rémunère la fourniture et mise en œuvre d'un géotextile non tissé et sur les parois de tranchée, main d'œuvre et toutes sujétions.</t>
  </si>
  <si>
    <t>Création d'un puits de pompage</t>
  </si>
  <si>
    <t>Ce prix rémunère la fourniture et la pose d'un regard de visite jusqu'à 4 m de profondeur servant de puits de pompage permettant d'y installer une pompe de refoulement de chantier jusqu'à 150m3/h, y compris terrassements et évacuation, mise en forme du lit de pose et de l'enrobage en 20/40, raccordement du drain, mise en place d'un géotextile en circonférence, raccordement au réseau pluvial si possible, fourniture et pose d'un système de fermeture en fonte de classe D400  et toutes sujétions de mise en œuvre,</t>
  </si>
  <si>
    <t>Dérivation des effluents</t>
  </si>
  <si>
    <t>Pompage des eaux usées et dérivation en aval - installation</t>
  </si>
  <si>
    <t>Mise en place d'un dispositif de pompage et de dérivation des effluents du réseau existant vers l'aval des travaux quel que soit le débit à pomper.</t>
  </si>
  <si>
    <t xml:space="preserve"> </t>
  </si>
  <si>
    <t>Matériau de remblai</t>
  </si>
  <si>
    <t>Grave-bitume 0/14 classe 3</t>
  </si>
  <si>
    <t>Grave issu d'un circuit de recyclage de matériaux sur classification GTR et hygrométrie adaptée</t>
  </si>
  <si>
    <t>Terrassements en remblais avec les matériaux stockés sur le site</t>
  </si>
  <si>
    <t>Ce prix rémunère les terrassements en remblais avec les matériaux stockés sur le site en vue du nivellement du terrain et de l'établissement des plates-formes. Il comprend la réalisation des analyses GTR et teneur en eau avant mise en œuvre, la manipulation des déblais stockés, leur mise en œuvre, le compactage et y compris toutes sujétions.</t>
  </si>
  <si>
    <t>pour canalisation DN &lt; ou = 400 mm</t>
  </si>
  <si>
    <t>pour canalisation 400 mm&lt; DN &lt; ou = 600 mm</t>
  </si>
  <si>
    <t>pour canalisation 600 mm&lt; DN &lt; ou = 800 mm</t>
  </si>
  <si>
    <t>pour canalisation 800 mm&lt; DN &lt; ou = 1200 mm</t>
  </si>
  <si>
    <t>pour canalisation DN &gt; 1200 mm</t>
  </si>
  <si>
    <t xml:space="preserve">Fourniture et pose d'un bouchon d'argile en remblai de tranchée </t>
  </si>
  <si>
    <t>Ce prix rémunère l'apport et la mise en œuvre d'une barrière étanche aux eaux de nappe circulant dans la tranchée à l'aide d'un matériaux imperméable depuis le lit de pose jusqu'à la structure de chaussée</t>
  </si>
  <si>
    <t>Fourniture et mise œuvre d'argile en remblai de tranchée</t>
  </si>
  <si>
    <t>TOTAL CHAPITRE 3</t>
  </si>
  <si>
    <t>Canalisations fonte revêtue Zinc Alu (Natural ou équivalent)</t>
  </si>
  <si>
    <t>Fourniture et pose de canalisations fonte Zinc Alu conformément au CCTP  classe C40</t>
  </si>
  <si>
    <t>Ø200 mm fonte</t>
  </si>
  <si>
    <t>Ø250 mm fonte</t>
  </si>
  <si>
    <t>Ø300 mm fonte</t>
  </si>
  <si>
    <t>Ø350 mm fonte</t>
  </si>
  <si>
    <t>Ø400 mm fonte</t>
  </si>
  <si>
    <t>Ø450 mm fonte</t>
  </si>
  <si>
    <t>Ø500 mm fonte</t>
  </si>
  <si>
    <t>Ø600 mm fonte</t>
  </si>
  <si>
    <t>Ø700 mm fonte</t>
  </si>
  <si>
    <t>Ø800 mm fonte</t>
  </si>
  <si>
    <t>Joint diélectrique</t>
  </si>
  <si>
    <t>Fourniture et pose de joint diélectrique, adaptable sur tous types de tuyaux fonte ou acier y
compris shuntage en cas de protection cathodique,</t>
  </si>
  <si>
    <t>pour canalisation de Ø inférieur ou égal à DN 200 mm</t>
  </si>
  <si>
    <t>pour canalisation de Ø supérieur à DN 200 mm</t>
  </si>
  <si>
    <t>Canalisations en Polypropylène PP</t>
  </si>
  <si>
    <t>Fourniture et pose de canalisations en polypropylène avec tulipe série assainissement joint NBR.</t>
  </si>
  <si>
    <t>Série SN16</t>
  </si>
  <si>
    <t>Ø200 mm PP</t>
  </si>
  <si>
    <t>Ø250 mm PP</t>
  </si>
  <si>
    <t>Ø315 mm PP</t>
  </si>
  <si>
    <t>Fourniture et pose de canalisations en Polyester Renforcé de fibres de Verre Classe de pression PN 1.</t>
  </si>
  <si>
    <t>Ø250 mm PRV</t>
  </si>
  <si>
    <t>Ø315 mm PRV</t>
  </si>
  <si>
    <t>Ø350 mm PRV</t>
  </si>
  <si>
    <t>Canalisations en Polyéthylène haute densité PEHD PN 16</t>
  </si>
  <si>
    <t>Fourniture et pose de canalisations en béton armé centrifugé</t>
  </si>
  <si>
    <t>Ø400 mm béton</t>
  </si>
  <si>
    <t>Ø500 mm béton</t>
  </si>
  <si>
    <t>Ø600 mm béton</t>
  </si>
  <si>
    <t>Ø800 mm béton</t>
  </si>
  <si>
    <t>Ø1000 mm béton</t>
  </si>
  <si>
    <t>Ø1200 mm béton</t>
  </si>
  <si>
    <t xml:space="preserve">Ø1600 mm béton </t>
  </si>
  <si>
    <t>Travaux divers de canalisations</t>
  </si>
  <si>
    <t>Fourreaux de protection</t>
  </si>
  <si>
    <t>Fourreau PRV</t>
  </si>
  <si>
    <t>Fourreau PRV Ø300 mm</t>
  </si>
  <si>
    <t xml:space="preserve">Fourreau PRV Ø400 mm </t>
  </si>
  <si>
    <t xml:space="preserve">Fourreau PRV Ø500 mm </t>
  </si>
  <si>
    <t xml:space="preserve">Fourreau PRV Ø600 mm </t>
  </si>
  <si>
    <t>Fourreau PRV Ø700 mm</t>
  </si>
  <si>
    <t xml:space="preserve">Fourreau PRV Ø800 mm </t>
  </si>
  <si>
    <t xml:space="preserve">Fourreau PRV Ø900 mm </t>
  </si>
  <si>
    <t xml:space="preserve">Fourreau PRV Ø1000 mm </t>
  </si>
  <si>
    <t>Fourreau PRV Ø1100 mm</t>
  </si>
  <si>
    <t>Regard de visite en béton</t>
  </si>
  <si>
    <t>Béton armé à démoulage différé avec joint type Butyl entre chaque élément préfabriqué, pour tout matériaux du réseau</t>
  </si>
  <si>
    <t>Diamètre 600 mm</t>
  </si>
  <si>
    <t>Diamètre 800 mm</t>
  </si>
  <si>
    <t>Diamètre 1000 mm</t>
  </si>
  <si>
    <t>Diamètre 1200 mm</t>
  </si>
  <si>
    <t>Diamètre 1500 mm</t>
  </si>
  <si>
    <t>Diamètre 2000 mm</t>
  </si>
  <si>
    <t>Regard en béton 1200 x 1200 mm</t>
  </si>
  <si>
    <t>Regard en béton 1500 x 1500 mm</t>
  </si>
  <si>
    <t>Regard de visite en Polyéthylène PEHD</t>
  </si>
  <si>
    <t>Plus-value pour surprofondeur</t>
  </si>
  <si>
    <t>dm</t>
  </si>
  <si>
    <t>Le décimètre :</t>
  </si>
  <si>
    <t>Ce prix rémunère la fourniture et la pose de regard à grille fonte ductile, comprenant les terrassements, la construction ou la fourniture d'une chambre de décantation de 0,50 m, le scellement du cadre, fourniture et pose de la grille, main d'œuvre et toutes sujétions.</t>
  </si>
  <si>
    <t>Grille plate 750x300, classe C 250</t>
  </si>
  <si>
    <t>Grille plate 300x300, classe C 250</t>
  </si>
  <si>
    <t>Grille plate 400x400, classe C 250</t>
  </si>
  <si>
    <t>Grille plate 500x500, classe C 250</t>
  </si>
  <si>
    <t>Grille concave 300x300, classe C 250</t>
  </si>
  <si>
    <t xml:space="preserve">Grille concave 400x400, classe C 250 </t>
  </si>
  <si>
    <t>Grille concave 500x500, classe C 250</t>
  </si>
  <si>
    <t>Grille plate/concave 600x600, classe C 250/D 400</t>
  </si>
  <si>
    <t>Ce prix rémunère la fourniture et la pose de bouche d'engouffrement composée d'un avaloir et d'une grille fonte ductile quelle que soit la hauteur au fil d'eau. Il comprend les terrassements en terrain de toutes natures, la construction ou la fourniture et pose des éléments constitutifs de la bouche d'engouffrement y compris système d'étanchéité et de fermeture, les découpes éventuelles de tuyau et la réalisation des cunettes et margelle, le lit de pose et l'enrobage de l'ouvrage en sable ou gravillon, le remblaiement, y compris main d'œuvre et toutes sujétions.</t>
  </si>
  <si>
    <t>Avaloir profil A ou T en béton et 750x300 articulé, classe C 250</t>
  </si>
  <si>
    <t>Avaloir profil A ou T en pierre naturelle et 750x300 articulé, classe C 250</t>
  </si>
  <si>
    <t>Avaloir profil A ou T fonte</t>
  </si>
  <si>
    <t>Avaloir profil A ou T en béton</t>
  </si>
  <si>
    <t>Avaloir profil A ou T en pierre naturelle</t>
  </si>
  <si>
    <t>Caniveaux à grille</t>
  </si>
  <si>
    <t>Ce prix rémunère la fourniture et la pose de caniveau à grilles fonte, comprenant  les terrassements, la fourniture, la pose et l'alignement des éléments de caniveau, les manchons de raccordement et les embouts de fermeture, la fourniture et la pose de  la grille fonte ductile, main d'œuvre et toutes sujétions.</t>
  </si>
  <si>
    <t>Caniveau grille, classe C 250 - largeur utile 15 cm</t>
  </si>
  <si>
    <t>Caniveau grille, classe C 250 - largeur utile 20 cm</t>
  </si>
  <si>
    <t>Caniveau grille, classe C 250 - largeur utile 25 cm</t>
  </si>
  <si>
    <t>Caniveau grille, classe C 250 - largeur utile 30 cm</t>
  </si>
  <si>
    <t>Caniveau grille, classe D 400 - largeur utile 15 cm</t>
  </si>
  <si>
    <t>Caniveau grille, classe D 400 - largeur utile 20 cm</t>
  </si>
  <si>
    <t>Caniveau grille, classe D 400 - largeur utile 25 cm</t>
  </si>
  <si>
    <t>Caniveau grille, classe D 400 - largeur utile 30 cm</t>
  </si>
  <si>
    <t>Aménagement de chute</t>
  </si>
  <si>
    <t>Ce prix rémunère l'aménagement d'une chute dans un regard. Il comprend la fourniture et la pose des matériaux, té tamponné, coudes, descentes, colliers de scellement, le percement du regard,  main d'œuvre et toutes sujétions.</t>
  </si>
  <si>
    <t>Conduites de Ø150 à Ø200 mm</t>
  </si>
  <si>
    <t>Conduites de Ø250 à Ø300 mm</t>
  </si>
  <si>
    <t>Conduites Ø &gt; 300 mm</t>
  </si>
  <si>
    <t>Modification d'ouvrages</t>
  </si>
  <si>
    <t xml:space="preserve">Repérage et remise à niveau de tampons existants   </t>
  </si>
  <si>
    <t>Ce prix rémunère le repérage et la remise à niveau de tampon existant. Il comprend les terrassements, la dépose du tampon existant, la réhausse en béton armé ou éléments préfabriqués pour la remise à niveau, la repose et le scellement du cadre et du tampon existant, les raccords éventuels du revêtement de chaussée, main d'œuvre et toutes sujétions.</t>
  </si>
  <si>
    <t>Modifications de tampon</t>
  </si>
  <si>
    <t>Transformation d'une grille en tampon fonte plein articulé C 250</t>
  </si>
  <si>
    <t>Transformation d'une grille en tampon fonte plein articulé D 400 ou D 400 trafic intense</t>
  </si>
  <si>
    <t>Transformation d'une grille en regard borgne</t>
  </si>
  <si>
    <t>Dépose et repose d'un avaloir et de son regard de branchement</t>
  </si>
  <si>
    <t>Ø125 mm fonte</t>
  </si>
  <si>
    <t>Canalisations de refoulement</t>
  </si>
  <si>
    <t xml:space="preserve">Ø160 mm PEHD PN16 </t>
  </si>
  <si>
    <t xml:space="preserve">Ø200 mm PEHD PN16 </t>
  </si>
  <si>
    <t xml:space="preserve">Ø225 mm PEHD PN16 </t>
  </si>
  <si>
    <t xml:space="preserve">Ø250 mm PEHD PN16 </t>
  </si>
  <si>
    <t xml:space="preserve">Ø315 mm PEHD PN16 </t>
  </si>
  <si>
    <t>Ce prix rémunère le raccordement de conduite de refoulement sur un regard existant. Il comprend les terrassements, le percement du regard, le scellement de manchette, le regarnissage, le nettoyage du regard, le reprofilage de la cunette si nécessaire y compris toutes sujétions se rapportant à l'opération.</t>
  </si>
  <si>
    <t>Raccordement sur conduite de refoulement existante</t>
  </si>
  <si>
    <t>Ouvrages de régulation</t>
  </si>
  <si>
    <t>Ouvrages d'assainissement</t>
  </si>
  <si>
    <t>Plus-value de mise en œuvre</t>
  </si>
  <si>
    <t>Palplanches</t>
  </si>
  <si>
    <t>Ce prix rémunère la mise en place de palplanches. Il comprend l'amenée et le repli du matériel, la pose des palplanches, les soudures, la dépose et remise en état en fin d'intervention, y compris mains d'œuvre et toutes suggestions nécessaires à la réalisation de l'ouvrage.
Surface mesurée hors ancrage en terre.</t>
  </si>
  <si>
    <t>Tuyaux et raccords</t>
  </si>
  <si>
    <t>Canalisations en fonte ductile revêtue zinc alu</t>
  </si>
  <si>
    <t>Ø100 mm fonte ductile revêtue zinc alu</t>
  </si>
  <si>
    <t>Ø150 mm fonte ductile revêtue zinc alu</t>
  </si>
  <si>
    <t xml:space="preserve">Ø350 mm fonte revêtue polyéthylène </t>
  </si>
  <si>
    <t xml:space="preserve">Ø600 mm fonte revêtue polyéthylène </t>
  </si>
  <si>
    <t>Diamètre nominal Ø50</t>
  </si>
  <si>
    <t>Diamètre nominal Ø80</t>
  </si>
  <si>
    <t>Diamètre nominal Ø100</t>
  </si>
  <si>
    <t>Diamètre nominal Ø125</t>
  </si>
  <si>
    <t>Diamètre nominal Ø150</t>
  </si>
  <si>
    <t>Diamètre nominal Ø200</t>
  </si>
  <si>
    <t>Diamètre nominal Ø250</t>
  </si>
  <si>
    <t>Diamètre nominal Ø400</t>
  </si>
  <si>
    <t>Protection des réseaux</t>
  </si>
  <si>
    <t>Vidange / purge</t>
  </si>
  <si>
    <t>Ventouse</t>
  </si>
  <si>
    <t>Ce prix rémunère la fourniture et pose d'une ventouse automatique dans un regard. Il comprend la pose dans un regard, la fourniture d'un regard adapté et son système de fermeture est comptabilisé au prix de regard béton, avec robinet d'arrêt incorporé ou robinet vanne de commande, la fourniture et la pose du Té de raccordement, la vanne à opercule série courte pour l'isolement et pièces nécessaires au bon fonctionnement y compris main d'œuvre et toutes suggestions.</t>
  </si>
  <si>
    <t>Ventouse triple fonction - Ø40</t>
  </si>
  <si>
    <t>Ventouse triple fonction - Ø60</t>
  </si>
  <si>
    <t>Ventouse triple fonction - Ø100</t>
  </si>
  <si>
    <t>Ce prix rémunère la fourniture et pose d’un poteau d’incendie incongelable à prises sous coffre. Il comprend la fourniture du poteau et du volant de manœuvre avec demi-raccords symétriques, le tube-allonge, l'esse de réglage, le dispositif d’écoulement du système d’incongelabilité, le massif  béton, le dallage béton dosé à 300 kg/m3, le coffre métallique, le robinet-vanne, le raccordement et la bouche à clef y compris main d'œuvre et toutes suggestions.</t>
  </si>
  <si>
    <t>Poteau incendie Ø150 mm, incongelable, avec prises apparentes</t>
  </si>
  <si>
    <t>Cadre de protection acier  avec arceau de protection et 4 pieds en acier galvanisé à  chaud y compris finition thermolaquage rouge</t>
  </si>
  <si>
    <t xml:space="preserve">Fourniture et pose d'une tête  de  pont  (1.20  x  0.75) pour  protection  de  poteau incendie situé en espace vert ou en pied de talus. </t>
  </si>
  <si>
    <t>Réalisation d’une dalle en béton 1m x1m x 10 cm en pied du poteau situé en espace vert (pour casser le jet du poteau lors de la manipulation) .</t>
  </si>
  <si>
    <t>Bouches incendie</t>
  </si>
  <si>
    <t>Ce prix rémunère la fourniture et pose d’une bouche incendie incongelable rectangulaire avec coffre fermé indépendant. Il comprend la fourniture de la bouche d'incendie, les pièces de raccord y compris socle béton, l'esse de réglage si nécessaire, le robinet vanne de sectionnement, le raccordement et la bouche à clef y compris main d'œuvre et toutes suggestions.</t>
  </si>
  <si>
    <t>Bouche incendie Ø100 mm</t>
  </si>
  <si>
    <t>Signalétique réglementaire</t>
  </si>
  <si>
    <t>Ce prix rémunère la dépose et la repise d'un poteau incendie de tout diamètre, y compris le massif y compris esse de réglage</t>
  </si>
  <si>
    <t>Repose d'un poteau ou d'une bouche incendie</t>
  </si>
  <si>
    <t>Ce prix rémunère la fourniture et pose d’un dispositif de branchement particulier. Il comprend le dégagement de la canalisation publique de distribution, la prise d’eau sur la canalisation publique par collier de prise en charge ou té réduit avec pièces de raccord, le robinet de prise en charge en bronze à boisseau inversé et à serrage automatique, la bouche à clé et ses accessoires y compris main d'œuvre et toutes suggestions.</t>
  </si>
  <si>
    <t>Ce prix rémunère la fourniture et la pose en tranchée ouverte ou sous fourreau, de canalisations de branchement d'eau potable. Il comprend la fourniture à pied d'œuvre, l'approche, la mise en place sur la forme, la façon des joints, les coupes de tuyaux, le calage dans les angles et aux extrémités, la fourniture des coudes et pièces spéciales de raccords, y compris toutes sujétions.</t>
  </si>
  <si>
    <t>Continuité de service - dévoiement provisoire de réseau d'eau potable</t>
  </si>
  <si>
    <t>Ce prix rémunère la réalisation de conduites d'eau potable permettant la continuité de service. Il rémunère la fourniture et pose de toutes les pièces nécessaires y compris le raccordement à chaque extrémités et le retrait en fin de chantier. Il comprend également la protection de la conduite (passage de roues, protection sous trottoir, dispositif d'attache en encorbellement provisoire, matériaux de couverture provisoire...) les tests de pression et analyse de conformité en laboratoire avant la mise en service de la conduite.</t>
  </si>
  <si>
    <t>Conduite principale</t>
  </si>
  <si>
    <t>Fourniture et pose d'une conduite provisoire, tuyaux en P.E.H.D., pression 16 bars, DN 38,8/50 mm</t>
  </si>
  <si>
    <t>Fourniture et pose d'une conduite provisoire, tuyaux en P.E.H.D., pression 16 bars, DN 48,6/63 mm</t>
  </si>
  <si>
    <t>Fourniture et pose d'une conduite provisoire, tuyaux en P.E.H.D., pression 16 bars, DN 58,2/75 mm</t>
  </si>
  <si>
    <t>Fourniture et pose d'une conduite provisoire, tuyaux en P.E.H.D., pression 16 bars, DN 73,6/90 mm</t>
  </si>
  <si>
    <t>Fourniture et pose d'une conduite provisoire, tuyaux en P.E.H.D., pression 16 bars, DN 110 mm</t>
  </si>
  <si>
    <t>Fourniture et pose d'une conduite provisoire, tuyaux en P.E.H.D., pression 16 bars, DN 125 mm</t>
  </si>
  <si>
    <t>Conduite de branchement</t>
  </si>
  <si>
    <t>Branchement provisoire en P.E.H.D sur conduite provisoire, pression 16 bars y compris prise en charge, DN 19/25</t>
  </si>
  <si>
    <t>Branchement provisoire en P.E.H.D sur conduite provisoire, pression 16 bars y compris prise en charge, DN 24,8/32</t>
  </si>
  <si>
    <t>Revêtements bitumineux</t>
  </si>
  <si>
    <t>Revêtement de chaussée sur tranchées et remise en état</t>
  </si>
  <si>
    <t>Imprégnation et accrochage</t>
  </si>
  <si>
    <t>Couche d'accrochage</t>
  </si>
  <si>
    <t>Couche d'imprégnation</t>
  </si>
  <si>
    <t>Béton bitumineux semi grenu (BBSG)</t>
  </si>
  <si>
    <t>BBSG 0/10 sur une épaisseur de 0,06 m (140 kg/m²)</t>
  </si>
  <si>
    <t>BBSG 0/10 sur une épaisseur de 0,08 m (190 kg/m²)</t>
  </si>
  <si>
    <t>Epaisseur de 0,15 m</t>
  </si>
  <si>
    <t>Epaisseur de 0,30 m</t>
  </si>
  <si>
    <t>TOTAL CHAPITRE 6</t>
  </si>
  <si>
    <t>RF</t>
  </si>
  <si>
    <t>RECAPITULATIF</t>
  </si>
  <si>
    <t>TOTAL H.T.</t>
  </si>
  <si>
    <t>TVA 20%</t>
  </si>
  <si>
    <t>TOTAL T.T.C.</t>
  </si>
  <si>
    <t>Majoration Type 1</t>
  </si>
  <si>
    <t>Majoration Type 2</t>
  </si>
  <si>
    <t>Calque</t>
  </si>
  <si>
    <t>Quantité dessin</t>
  </si>
  <si>
    <t>Type majoration</t>
  </si>
  <si>
    <t>Quantité majoré</t>
  </si>
  <si>
    <t>DN200</t>
  </si>
  <si>
    <t>DN300</t>
  </si>
  <si>
    <t>Canalisation - Collecteur</t>
  </si>
  <si>
    <t xml:space="preserve">au-delà de </t>
  </si>
  <si>
    <t>AVAL</t>
  </si>
  <si>
    <t>AMONT</t>
  </si>
  <si>
    <t>LINEAIRE</t>
  </si>
  <si>
    <t>EU</t>
  </si>
  <si>
    <t>&lt; 250</t>
  </si>
  <si>
    <t>EP</t>
  </si>
  <si>
    <t>&gt; 300</t>
  </si>
  <si>
    <t>Regard</t>
  </si>
  <si>
    <t>ZAC Nantes Erdre Porterie - Centre bourg : Aménagements des espaces publics</t>
  </si>
  <si>
    <t>PRO - Estimation des travaux : Synthèse</t>
  </si>
  <si>
    <t>Indice A - mars 2021</t>
  </si>
  <si>
    <t>AMENAGEMENT DES ESPACES PUBLICS</t>
  </si>
  <si>
    <t>CARREFOUR SUR RD</t>
  </si>
  <si>
    <t>MONTANT TOTAL</t>
  </si>
  <si>
    <t>TOTAL</t>
  </si>
  <si>
    <t>Montant HT</t>
  </si>
  <si>
    <t>Montant  H.T. :</t>
  </si>
  <si>
    <t>LOT PAYSAGE</t>
  </si>
  <si>
    <t>ESTIMATION HORS TAXES :</t>
  </si>
  <si>
    <t xml:space="preserve">Nota : </t>
  </si>
  <si>
    <t>Les aménagements sont estimés avec un intervalle de confiance de 10 % :</t>
  </si>
  <si>
    <t>- Ils n'intègrent pas les travaux de réseau HTA (maitrise d'ouvrage ENEDIS)</t>
  </si>
  <si>
    <t>- Ils n'intègrent pas les travaux d'effacement BT (maitrise d'ouvrage MORBIHAN ENERGIES)</t>
  </si>
  <si>
    <t>- Ils n'intègrent pas les travaux de réseau d'éclairage (maitrise d'ouvrage MORBIHAN ENERGIES)</t>
  </si>
  <si>
    <t>- Ils n'intègrent pas les travaux de dépose du réseau de télécommunications (maitrise d'ouvrage ORANGE)</t>
  </si>
  <si>
    <t>- Ils n'intègrent pas la fourniture et pose de câble de télécommunication (cuivre ou FO à charge Orange) et de conduites de gaz (à charge GRDF)</t>
  </si>
  <si>
    <t>Lot 1</t>
  </si>
  <si>
    <t>Lot 2</t>
  </si>
  <si>
    <t>Lot 3</t>
  </si>
  <si>
    <t>Lot 4</t>
  </si>
  <si>
    <t>Tranche ferme</t>
  </si>
  <si>
    <t>Centre bourg</t>
  </si>
  <si>
    <t>Port la Blanche</t>
  </si>
  <si>
    <t>Tranche optionnelle</t>
  </si>
  <si>
    <t>Square des Grands Pâtis</t>
  </si>
  <si>
    <t>Options</t>
  </si>
  <si>
    <t>Rue Grands Pâtis</t>
  </si>
  <si>
    <t>Rue du Bêle</t>
  </si>
  <si>
    <t>Rue des Tonneliers</t>
  </si>
  <si>
    <t>Réseau d'eaux brutes - centre bourg hors intervention PLB</t>
  </si>
  <si>
    <t>Lot</t>
  </si>
  <si>
    <t>MS1</t>
  </si>
  <si>
    <t>MS2</t>
  </si>
  <si>
    <t>MS3</t>
  </si>
  <si>
    <t>MS4</t>
  </si>
  <si>
    <t>MS5</t>
  </si>
  <si>
    <t>Intitulé</t>
  </si>
  <si>
    <t>EU, EP AEP secteur</t>
  </si>
  <si>
    <t>O</t>
  </si>
  <si>
    <t>I</t>
  </si>
  <si>
    <t>Branchement en fonte ductile Ø150 et boite à passage direct fonte 300mm jusqu'à 6 mètres de longueur</t>
  </si>
  <si>
    <t xml:space="preserve">Fourniture et pose de boite de passage direct fonte DN 300 version simple </t>
  </si>
  <si>
    <t xml:space="preserve">Fourniture et pose de boite à passage direct PP DN315 </t>
  </si>
  <si>
    <t>Renouvellement ou création de branchement</t>
  </si>
  <si>
    <t>sur canalisation de 200 mm à 300 mm inclus</t>
  </si>
  <si>
    <t>42 252</t>
  </si>
  <si>
    <t>42 253</t>
  </si>
  <si>
    <r>
      <t>Plus value au prix n°</t>
    </r>
    <r>
      <rPr>
        <b/>
        <sz val="8"/>
        <rFont val="Calibri"/>
        <family val="2"/>
        <scheme val="minor"/>
      </rPr>
      <t xml:space="preserve">43 110 </t>
    </r>
    <r>
      <rPr>
        <sz val="8"/>
        <rFont val="Calibri"/>
        <family val="2"/>
        <scheme val="minor"/>
      </rPr>
      <t>au delà des 6 mètres</t>
    </r>
  </si>
  <si>
    <r>
      <t>Plus value au prix n°</t>
    </r>
    <r>
      <rPr>
        <b/>
        <sz val="8"/>
        <rFont val="Calibri"/>
        <family val="2"/>
        <scheme val="minor"/>
      </rPr>
      <t>43 130</t>
    </r>
    <r>
      <rPr>
        <sz val="8"/>
        <rFont val="Calibri"/>
        <family val="2"/>
        <scheme val="minor"/>
      </rPr>
      <t xml:space="preserve"> au delà des 6 mètres</t>
    </r>
  </si>
  <si>
    <t>ce prix rémunère la fourniture et pose de boîte à passage direct, rehausse, la façon des joints, le tampon articulé soit en polypropylène y compris terrassement, raccordement sur l’existant (excepté canalisation existante en amiante, voir prix de plus-value), remblaiement et réfections à l’identique.</t>
  </si>
  <si>
    <t>Reprise de branchement existant eau potable</t>
  </si>
  <si>
    <t>Pour un branchement en PEHD Ø25 ou Ø32 jusqu'à 4 mètres de longueur</t>
  </si>
  <si>
    <r>
      <t>Plus value au prix n°</t>
    </r>
    <r>
      <rPr>
        <b/>
        <sz val="8"/>
        <rFont val="Calibri"/>
        <family val="2"/>
        <scheme val="minor"/>
      </rPr>
      <t>03.133</t>
    </r>
    <r>
      <rPr>
        <sz val="8"/>
        <rFont val="Calibri"/>
        <family val="2"/>
        <scheme val="minor"/>
      </rPr>
      <t xml:space="preserve"> pour linéaire supplémentaire branchement Ø25 ou Ø32 au delà des 4 mètres</t>
    </r>
  </si>
  <si>
    <t xml:space="preserve">Pour un branchement en PEHD Ø40 ou Ø50  jusqu'à 4 mètres de longueur </t>
  </si>
  <si>
    <r>
      <t>Plus value au prix n°</t>
    </r>
    <r>
      <rPr>
        <b/>
        <sz val="8"/>
        <rFont val="Calibri"/>
        <family val="2"/>
        <scheme val="minor"/>
      </rPr>
      <t>03.135</t>
    </r>
    <r>
      <rPr>
        <sz val="8"/>
        <rFont val="Calibri"/>
        <family val="2"/>
        <scheme val="minor"/>
      </rPr>
      <t xml:space="preserve"> pour linéaire supplémentaire branchement Ø40 ou Ø50 au delà des 4 mètres</t>
    </r>
  </si>
  <si>
    <t>Branchement PEHD PN 16 RC100</t>
  </si>
  <si>
    <t>Pour un branchement en PEHD Ø25 ou Ø32 de 6 à 12ml (supérieur à 6ml et inférieur ou égal à 12 ml), compteur à moins de 2 ml de la limite de propriété</t>
  </si>
  <si>
    <t>Pour un branchement en PEHD Ø25 ou Ø32 supérieur à 12ml, compteur à moins de 2 ml de la limite de propriété</t>
  </si>
  <si>
    <t>Pour un branchement en PEHD Ø40 ou Ø50  inférieur ou égal à 6 ml, compteur à moins de 2 ml de la limite de propriété</t>
  </si>
  <si>
    <t>Pour un branchement en PEHD Ø40 ou Ø50 de 6 à 12ml (supérieur à 6ml et inférieur ou égal à 12 ml), compteur à moins de 2 ml de la limite de propriété</t>
  </si>
  <si>
    <t>Pour un branchement en PEHD Ø40 ou Ø50 supérieur à 12ml, compteur à moins de 2 ml de la limite de propriété</t>
  </si>
  <si>
    <r>
      <t>Plus value aux prix n°</t>
    </r>
    <r>
      <rPr>
        <b/>
        <sz val="8"/>
        <rFont val="Calibri"/>
        <family val="2"/>
        <scheme val="minor"/>
      </rPr>
      <t>54211, 54212 et 54213</t>
    </r>
    <r>
      <rPr>
        <sz val="8"/>
        <rFont val="Calibri"/>
        <family val="2"/>
        <scheme val="minor"/>
      </rPr>
      <t xml:space="preserve"> pour intervention en domaine privée jusqu'au compteur, si ce dernier est situé en extérieur de l'habitation à plus de 2 ml de la limite de propriété</t>
    </r>
  </si>
  <si>
    <r>
      <t>Plus value aux prix n°</t>
    </r>
    <r>
      <rPr>
        <b/>
        <sz val="8"/>
        <rFont val="Calibri"/>
        <family val="2"/>
        <scheme val="minor"/>
      </rPr>
      <t xml:space="preserve">54211, 54212 et 54213 </t>
    </r>
    <r>
      <rPr>
        <sz val="8"/>
        <rFont val="Calibri"/>
        <family val="2"/>
        <scheme val="minor"/>
      </rPr>
      <t>pour intervention en domaine privée jusqu'au compteur, si ce dernier est situé en intérieur de l'habitation à plus de 2 ml de la limite de propriété</t>
    </r>
  </si>
  <si>
    <r>
      <t>Plus value aux prix n°</t>
    </r>
    <r>
      <rPr>
        <b/>
        <sz val="8"/>
        <rFont val="Calibri"/>
        <family val="2"/>
        <scheme val="minor"/>
      </rPr>
      <t xml:space="preserve">54216, 54217, 54218 </t>
    </r>
    <r>
      <rPr>
        <sz val="8"/>
        <rFont val="Calibri"/>
        <family val="2"/>
        <scheme val="minor"/>
      </rPr>
      <t>pour intervention en domaine privée jusqu'au compteur, si ce dernier est situé en intérieur de l'habitation à plus de 2 ml de la limite de propriété</t>
    </r>
  </si>
  <si>
    <r>
      <t>Plus value aux prix n°</t>
    </r>
    <r>
      <rPr>
        <b/>
        <sz val="8"/>
        <rFont val="Calibri"/>
        <family val="2"/>
        <scheme val="minor"/>
      </rPr>
      <t xml:space="preserve">54216, 54217, 54218 </t>
    </r>
    <r>
      <rPr>
        <sz val="8"/>
        <rFont val="Calibri"/>
        <family val="2"/>
        <scheme val="minor"/>
      </rPr>
      <t>pour intervention en domaine privée jusqu'au compteur, si ce dernier est situé à l'extérieur de l'habitation à plus de 2 ml de la limite de propriété</t>
    </r>
  </si>
  <si>
    <r>
      <t>Plus value aux prix n°</t>
    </r>
    <r>
      <rPr>
        <b/>
        <sz val="8"/>
        <rFont val="Calibri"/>
        <family val="2"/>
        <scheme val="minor"/>
      </rPr>
      <t>54211, 54212, 54213, 54216, 54217, 54218</t>
    </r>
    <r>
      <rPr>
        <sz val="8"/>
        <rFont val="Calibri"/>
        <family val="2"/>
        <scheme val="minor"/>
      </rPr>
      <t xml:space="preserve"> pour micro forage avec validation du maitre d'œuvre, toute longueur et tous diamètres</t>
    </r>
  </si>
  <si>
    <r>
      <t>Plus value aux prix n°</t>
    </r>
    <r>
      <rPr>
        <b/>
        <sz val="8"/>
        <rFont val="Calibri"/>
        <family val="2"/>
        <scheme val="minor"/>
      </rPr>
      <t xml:space="preserve">54211, 54212, 54213, 54216, 54217, 54218 </t>
    </r>
    <r>
      <rPr>
        <sz val="8"/>
        <rFont val="Calibri"/>
        <family val="2"/>
        <scheme val="minor"/>
      </rPr>
      <t>pour regard en polypropylène noir avec tampon vert et plaque isolante avec rail pour 2 compteurs</t>
    </r>
  </si>
  <si>
    <r>
      <t xml:space="preserve">Plus value aux prix </t>
    </r>
    <r>
      <rPr>
        <b/>
        <sz val="8"/>
        <rFont val="Calibri"/>
        <family val="2"/>
        <scheme val="minor"/>
      </rPr>
      <t xml:space="preserve">n°54211, 54212, 54213, 54216, 54217, 54218 </t>
    </r>
    <r>
      <rPr>
        <sz val="8"/>
        <rFont val="Calibri"/>
        <family val="2"/>
        <scheme val="minor"/>
      </rPr>
      <t>pour regard en polypropylène noir avec tampon vert et plaque isolante avec rail pour 3 à 4 compteurs</t>
    </r>
  </si>
  <si>
    <t>Branchements EU</t>
  </si>
  <si>
    <t>sur canalisation existante de 100 mm à 200 mm inclus</t>
  </si>
  <si>
    <t>sur canalisation existante de diamètre nominal de 200 mm à 300 mm inclus</t>
  </si>
  <si>
    <t>sur canalisation existante de diamètre nominal de 300 mm à 400 mm inclus</t>
  </si>
  <si>
    <t>ce prix rémunère la fourniture et pose de boîte à passage direct, rehausse, la façon des joints, le tampon articulé soit en fonte y compris terrassement, raccordement sur l’existant (excepté canalisation existante en amiante), remblaiement et réfections à l’identique.</t>
  </si>
  <si>
    <t>47 000</t>
  </si>
  <si>
    <t>Travaux spéciaux</t>
  </si>
  <si>
    <t>Réhabilitation par l'intérieur</t>
  </si>
  <si>
    <t>Travaux préparatoires à la réhabilitation par l'intérieur  Diamètre inférieur à 200</t>
  </si>
  <si>
    <t>Travaux préparatoires à la réhabilitation par l'intérieur  Diamètre 200 au diamètre 500 inclus</t>
  </si>
  <si>
    <t>Le mètre :</t>
  </si>
  <si>
    <t>Travaux préparatoires à la réhabilitation par l'intérieur  Diamètre 600 au diamètre 1000 inclus</t>
  </si>
  <si>
    <t>Travaux de chemisage Amenée et repli du matériel spécifique au chemisage</t>
  </si>
  <si>
    <t>Travaux de chemisage Diamètre 150mm au 200mm</t>
  </si>
  <si>
    <t>Travaux de chemisage Diamètre 250mm au 300mm</t>
  </si>
  <si>
    <t>Travaux de chemisage Diamètre 350mm au 400mm</t>
  </si>
  <si>
    <t>Travaux de chemisage Diamètre 500mm</t>
  </si>
  <si>
    <t>Travaux de chemisage Diamètre 600mm</t>
  </si>
  <si>
    <t>Travaux de chemisage Diamètre 700mm</t>
  </si>
  <si>
    <t>Travaux de chemisage Diamètre 800mm</t>
  </si>
  <si>
    <t>Travaux de chemisage Diamètre 900mm</t>
  </si>
  <si>
    <t>Démontage de tête de regard pour chemisage</t>
  </si>
  <si>
    <t>Chemisage partiel Amenée et repli du matériel spécifique aux manchettes</t>
  </si>
  <si>
    <t xml:space="preserve">Chemisage partiel Fourniture, pose manchette inox Ø150 au Ø200 </t>
  </si>
  <si>
    <t>Chemisage partiel Fourniture, pose manchette inox Ø250 au Ø300</t>
  </si>
  <si>
    <t>Chemisage partiel Fourniture, pose manchette inox Ø400 au Ø500</t>
  </si>
  <si>
    <t>Travaux préparatoires</t>
  </si>
  <si>
    <t>Ce prix rémunère:
- Le curage hydrodynamique de la canalisation avant travaux,
- Les inspections télévisées du réseau pour diagnostic,
- Le fraisage préparatoire mécanique de l’intérieur de la conduite à rénover avec les outils adaptés (grattoirs, brosses métalliques, fraise etc…),
- Le curage hydrodynamique pour enlèvement des résidus de fraisage,
- L'amenée et le repli du matériel spécifique au curage et inspection</t>
  </si>
  <si>
    <t>Travaux de manchettes</t>
  </si>
  <si>
    <t>Ce prix rémunère l’amené et le repli du matériel pour manchette ainsi que le respect des prescriptions et obligations imposées par les gestionnaires des voies concernées, le montage et repli du matériel, la mise en place de la signalisation de proximité, les ITV avant et après travaux de réfection.
Les manchettes seront de type composite ou EPDM.
Les prix n°47132 à 47134 comprennent la fourniture proprement dite de manchette structurante de longueur 0,50m, y compris tous transports à pied d’oeuvre, la mise en oeuvre de la manchette, la polymérisation de la manchette
Les prix n°47135 à 47137 rémunèrent la fourniture et la mise en place d'une manchette en EPDM munie de nervures extérieures entre un feuillard en acier inoxydable (bord incliné) et la paroi intérieure de la canalisation existante ayant un avis CSTB, y compris tous transports à pied d’oeuvre, la mise en oeuvre de la manchette EPDM.</t>
  </si>
  <si>
    <t>42 254</t>
  </si>
  <si>
    <t>sur canalisation de 300 mm à 400 mm inclus</t>
  </si>
  <si>
    <t>sur canalisation existante au delà de 400 mm</t>
  </si>
  <si>
    <t>Bassin de rétention</t>
  </si>
  <si>
    <t>Ouvrage n°1 : bassin de rétention des eaux pluviales rue du Chemin Vert d'une capacité de 750 m3,</t>
  </si>
  <si>
    <t>Ce prix rémunère la plus- value aux prix de la série 42 100 pour la réalisation de regard sur collecteur existant. Il comprend les terrassements, les découpes des tuyaux, l'obturation temporaire du collecteur  si nécessaire et la mise en place d'une continuité de service, la confection de cunettes et margelles, la mise en place d'un système d'étanchéité, le remblaiement y compris main d'œuvre et toutes sujétions.</t>
  </si>
  <si>
    <t>Ce prix rémunère le raccordement de conduite de refoulement sur une conduite existante. Il comprend le terrassement, la mise hors service, le nettoyage, la découpe de la canalisation existante, la fourniture et la pose des pièces de raccordement, le raccordement étanche par manchon, les essais y compris la mise en place si nécessaire d'une continuité de service du réseau, le remblaiement, la main d'œuvre et toutes sujétions.</t>
  </si>
  <si>
    <t>sur canalisation existante de diamètre nominal de 400 mm à 500 mm inclus</t>
  </si>
  <si>
    <t>sur canalisation existante de diamètre nominal de 500 mm à 600 mm inclus</t>
  </si>
  <si>
    <t>Ce prix rémunère les travaux de raccordements avec les prestations suivantes :
· les terrassements (BRH, aspiratrice, pelle mécanique ou manuel), croisements de réseaux, blindage éventuel, dépose-repose de bordures, sablage, grillage avertisseur, remblaiement, structure et réfection à l'identique (provisoire et définitive) selon type rencontré (enrobés, asphalte, béton, pelouse, pavés...)
· La recherche et le dégagement des conduites existantes
· Les épuisements éventuels des venues d'eau, pompages et coupes des tuyaux
· La fourniture et la pose de toutes les pièces de raccords et les pièces spéciales permettant le raccordement entre la conduite existante et la conduite nouvellement posée quelque soit le matériaux de la conduite.
- Le tamponnage des conduites abandonnées suite au raccordement 
- La supression des bouches à clés abandonnées
- Le remblaiement</t>
  </si>
  <si>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wifi</t>
    </r>
    <r>
      <rPr>
        <sz val="8"/>
        <rFont val="Arial"/>
        <family val="2"/>
      </rPr>
      <t xml:space="preserve"> et abonnement pour une durée &gt; à 6 mois.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</si>
  <si>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t>Signalisation spécifique de chantier</t>
  </si>
  <si>
    <t>Marquage Piquetage des réseaux</t>
  </si>
  <si>
    <t>Ce prix rémunère au mètre linéaire de tranchée projetée la réalisation et l'entretien du marquage, piquetage des réseaux existants pendant toute la durée du chantier.</t>
  </si>
  <si>
    <t>Signalisation permanente d'approche pendant la durée du chantier pour un tronçon de 500 mètres</t>
  </si>
  <si>
    <t>Etudes et documents d'exécution pour un tronçon de 500 mètres</t>
  </si>
  <si>
    <t>Dossier des ouvrages exécutés pour un tronçon de 500 mètres</t>
  </si>
  <si>
    <t>Rabotage de la couche superficielle (jusqu'à 30 cm d'épaisseur)</t>
  </si>
  <si>
    <t>Démolition de la couche superficielle d'enrobés contenant de l'amiante (jusqu'à 30 cm d'épaisseur)</t>
  </si>
  <si>
    <t xml:space="preserve">forages </t>
  </si>
  <si>
    <t>Ce prix rémunère l'installation et le repli du matériel pour l'exécution de forage dirigé, comprenant l'amenée et le repli du matériel, les fouilles nécessaires à l'implantation de la foreuse en entrée et sortie, l'évacuation des déblais et le remblai, la mise en place de la machine et toutes sujétions.</t>
  </si>
  <si>
    <t>Forages dirigés</t>
  </si>
  <si>
    <t>Tuyau DN500</t>
  </si>
  <si>
    <t>Grave naturelle - GNT A 0/31,5</t>
  </si>
  <si>
    <t xml:space="preserve">Ø1800 mm béton </t>
  </si>
  <si>
    <t xml:space="preserve">Ø2000 mm béton </t>
  </si>
  <si>
    <t>Regard de visite en béton pour réseau d'eaux usées</t>
  </si>
  <si>
    <t>Béton armé à démoulage différé avec joint type Butyl entre chaque élément préfabriqué, pour tout matériaux du réseau et traitement  du béton contre le H2S intégré dans la masse</t>
  </si>
  <si>
    <t>Regard de visite déporté</t>
  </si>
  <si>
    <t>Pour un raccordement sur une canalisation DN 1800 mm jusqu'à 5 ml de déport</t>
  </si>
  <si>
    <t>Pour un raccordement sur une canalisation DN 1800 mm de 5 ml jusqu'à 10 ml de déport</t>
  </si>
  <si>
    <t>Pour un raccordement sur une canalisation DN 2000 mm jusqu'à 5 ml de déport</t>
  </si>
  <si>
    <t>Pour un raccordement sur une canalisation DN 2000 mm de 5 ml jusqu'à 10 ml de déport</t>
  </si>
  <si>
    <t>Pour un raccordement sur un regard d'accès existant de la rigole alimentaire jusqu'à 5ml de déport</t>
  </si>
  <si>
    <t>Pour un raccordement sur un regard d'accès existant de la rigole alimentaire de 5ml jusqu'à 10ml de déport</t>
  </si>
  <si>
    <t>Ce prix rémunère la confection de regards de visite déportés ronds ou carrés comprenant, le regard, la galerie d'accès de toute section visitable et le raccordement sur le réseau existant suivant les détails et prescriptions du CCTP prenant en compte les différents cas du projet. Ce prix comprend les terrassements en terrain de toute nature, le dressage soigné du fond de fouille, la confection d'un lit de pose, la construction d'un radier étanche de 0,30m minimum, une réalisation étanches, joints au néoprène ou similaire, la confection des cunettes incluant la découpe de la canalisation à la tronçonneuse, la fourniture et la pose de fourreaux pour passage de conduites ou câbles existants, des joints d’étanchéité en caoutchouc seront scellés lors de la confection en prévision des raccordements de telle sorte qu’à aucun endroit les canalisations ne reposent sur un point dur. 
Les enduits seront lissés sur la cunette et le radier, les coffrages et décoffrages, les percements et scellements étanches des canalisations, la fourniture et pose d'échelons galvanisés avec crosse amovible, les étaiements, les épuisements pour un débit continu inférieur ou égal à 50 m3/h, le remblai, le transport des déblais excédentaires, la main d'œuvre, les raccordements, y compris manchons d'étanchéité. Les conditions d’étanchéité sont les mêmes que pour les regards préfabriqués, profondeur jusqu'au fil d'eau de la canalisation de raccordement jusqu'à 5 mètres/TN.</t>
  </si>
  <si>
    <t>Fourniture et pose d'un poste de relèvement des eaux usées du Lycée Malherbe et démolition</t>
  </si>
  <si>
    <r>
      <t xml:space="preserve">Ces prix comprennent la fourniture et la mise en place de tous les éléments
nécessaires à la réalisation d'un poste de refoulement des eaux usées par un poste
type préfabriqué.
 Ce prix comprend notamment :
 - les terrassements et fouilles en terrain de toutes natures,
 - l'utilisation du BRH si nécessaire,
 - la fourniture et la pose d'une cuve en polyester avec les trappes d'accès verrouillées en acier inox, une canalisation de trop plein avec clapet,
 - réhausse du terrain autour du poste avec protection en blocs d'enrochements si nécessaire
 - le génie civil, le lestage de la cuve si nécessaire, la dalle béton de couverture, du 0/31.5 sur toute la surface,  l'armoire de commande, la réalisation d'une terre, le raccordement au réseau EU
 - le système de pompage : deux pompes sur barre de guidage et chaines de levage, le tout en inox. Le type de roue sera soumis au MOe.
 - les cables d'alimentations, armoire de commandes type électro-mécanique double enveloppe avec résistance chauffante, système anti-bélier,
 - une chambre de vannes isolée de la cuve, comprenant clapets et vannes en fonte, avec un tampon fonte vérouillable et étanche,
 - un panier dégrilleur escamotable en inox, la tuyauterie interne en inox,
 - une vanne d'arret en fonte, placée sur le réseau d'arrivée,
 - un palan de levage sur potence demontable,
 - le raccordement au réseau AEP (Bcht complet y compis fouilles en tranchées, remblayage et refection) avec regard type "composit" avec compteur, robinnet d'arret avant compteur et trappe zingué,
 - le raccordement aux réseau EDF (coffret en limite) et Télécom (coffret en limite) y compris passage du bureau de contrôle et consuel,
 - le système de télégestion, avec protection parafoudre secteur avec serveur vocal, enregistrement des bilans de type SOFREL ou jugé similaire, la fourniture et sa mise en service avec programmation,
 - les terrassements de finition et maçonneries éventuelles,
 - toutes fournitures et sujétions de mise en oeuvre et main d'oeuvre,
 - les essais et la mise en service du poste, avec la remise d'une notice
explicative au maître de l'ouvrage et la formation du personnel d'exploitation.
L'ensenble des matériaux fera l'objet d'une demande d'agrément auprès du Maître d'Oeuvre.
</t>
    </r>
    <r>
      <rPr>
        <sz val="8"/>
        <color rgb="FFFF0000"/>
        <rFont val="Arial"/>
        <family val="2"/>
      </rPr>
      <t xml:space="preserve">
</t>
    </r>
    <r>
      <rPr>
        <b/>
        <sz val="8"/>
        <rFont val="Arial"/>
        <family val="2"/>
      </rPr>
      <t>Ce prix comprend également la vidange de la fosse du poste existant, sa démolition et son remblaiement, Il comprend également la dépose de l'ensemble des équipements, la démolition total du poste existant avec évacuation des déblais de toutes natures et remise en état du terrain.</t>
    </r>
  </si>
  <si>
    <t>Comblement de regard existant par coulis de béton de bentonite  et arase à -1,50 m</t>
  </si>
  <si>
    <t>Ce prix rémunère les travaux d'arase de la tête de regard sur 1,50 m de profondeur, le  comblement de regard existante en GNT y compris compactage et obturations nécessaires, la main d'œuvre et toutes sujétions.</t>
  </si>
  <si>
    <t>Ce prix rémunère une intervention de nuit (entre 21h et 7h) pour la réalisation dans le respect des dispositions réglementaires en vigueur (notamment le Code du Travail) ainsi que les contraintes spécifiques en matière de sécurité et protection de la santé. ce prix rémunère également le matériel d'éclairage (100lux) nécessaire.</t>
  </si>
  <si>
    <t>Ce prix rémunère l'épuisement des venues d'eaux souterraines sous réserve que le débit continu constaté soit supérieur à 51 m3/h. Il comprend la fourniture et la mise en route du matériel nécessaire, amenée éventuelle de l'énergie électrique, consommation d'énergie (carburant ou électricité), main d'œuvre et toutes sujétions.</t>
  </si>
  <si>
    <t>Branchement en polypropylène (PP) Ø 160 mm SN16 et boite à passage direct PP 315 mm  jusqu'à 6 mètres de longueur</t>
  </si>
  <si>
    <t>Ce prix rémunère la fourniture et la pose en tranchée ouverte ou sous fourreau et à toutes profondeurs, de canalisations d'assainissement pour le refoulement. Il comprend la fourniture à pied d'œuvre, l'approche, la mise en place sur la forme, la façon des joints, les coupes de tuyaux, le calage dans les angles et aux extrémités, la fourniture des coudes et pièces spéciales de raccords y compris toutes sujétions. Linéaire mesuré dans l'axe de la canalisation sans déduction des regards et des pièces spéciales de raccords.</t>
  </si>
  <si>
    <t>Installation de chantier d'une durée comprise entre 3 et 6 mois</t>
  </si>
  <si>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 xml:space="preserve">wifi </t>
    </r>
    <r>
      <rPr>
        <sz val="8"/>
        <rFont val="Arial"/>
        <family val="2"/>
      </rPr>
      <t>et abonnement pour une durée allant jusqu'à 3 mois ainsi que le nettoyage des voiries.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</si>
  <si>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wifi</t>
    </r>
    <r>
      <rPr>
        <sz val="8"/>
        <rFont val="Arial"/>
        <family val="2"/>
      </rPr>
      <t xml:space="preserve"> et abonnement pour une durée comprise entre 3 mois et 6 mois mois ainsi que le nettoyage des voiries.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</si>
  <si>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t>Ce prix rémunère la fourniture, la pose, le remplacement de barrières de chantier de 1 m de hauteur (type Heras ou similaire) le temps du chantier y compris le lestage et l'entretien 7 jours /7 et 24h sur 24 (le maintien en bon état et le rempalcement de toutes barrières défectueuses). Il comprend les implantations et le piquetage, la fourniture d'un plan d'implantation, le retrait en fin de chantier et la main d'œuvre et toutes sujétions. Le prix s'entend au mètre linéaire de tranchée projetée. Le déplacement sur différentes parties du chantier est incluse dans ce prix.</t>
  </si>
  <si>
    <t>Ce prix rémunère les éventuels travaux de localisations des réseaux en phase travaux, par la technique de terrassements mécanique ou manuel adaptée et conforme au guide technique relatif au travaux à proximité des réseaux et répondant aux dispositions du guide technique prévu à l'article R. 554-29 du code de l'environnement. Ce prix comprend également le remblaiement et la réfection de chaussée si nécessaire.</t>
  </si>
  <si>
    <t>Ce prix rémunère les travaux de comblement de conduite existante par injection de coulis de béton benthonique, y compris obturations nécessaires, l'amenée et la mise en œuvre du coulis de béton, la réalisation d'évents, la main d'œuvre et toute sujétions.</t>
  </si>
  <si>
    <t>Ce prix rémunère les travaux d'arase de la tête de regard sur 1,50 m de profondeur, de comblement de regard existante par injection de coulis de béton benthonique, y compris obturations nécessaires, l'amenée et la mise en œuvre du coulis de béton, l'évacuation des gravats, la main d'œuvre et toutes sujétions.</t>
  </si>
  <si>
    <t>Comblement de regard existant en GNT et arase à -1,50 m</t>
  </si>
  <si>
    <t>Ce prix rémunère la réalisation du dossier des ouvrages exécutés : plans de récolement conformes à l'exécution, plans de détail, notes de calcul, fiches techniques, formalisation des essais et contrôles, PAQ, SOGED/SOSED notices de fonctionnement et de maintenance. Les éléments seront produits et remis conformément au CCAP et au CCTP.</t>
  </si>
  <si>
    <t>canalisation DN &lt; ou = 400 mm</t>
  </si>
  <si>
    <t>canalisation 400 mm&lt; DN &lt; ou = 600 mm</t>
  </si>
  <si>
    <t>canalisation 600 mm&lt; DN &lt; ou = 800 mm</t>
  </si>
  <si>
    <t>canalisation 800 mm&lt; DN &lt; ou = 1200 mm</t>
  </si>
  <si>
    <t>canalisation DN &gt; 1200 mm</t>
  </si>
  <si>
    <t>Ce prix rémunère la découpe des tronçons supprimés, démolition, l'enlèvement et le stockage sur site en big bag confiné des canalisations et produits de démolition contenant de l'amiante dans les conditions définies au plan de retrait prévu au prix 11 500, le comblement des trous avec des matériaux de remblai et toutes sujétions y compris évacuation et mise en décharge conformément à la réglementation en vigueur.</t>
  </si>
  <si>
    <t xml:space="preserve">Ce prix rémunère l'amenée et le repli du matériel, le rabotage des enrobés existants. Il comprend le sciage du revêtement au droit des chaussées non rabotées, l'évacuation des produits de démolition en décharge, main d'œuvre et toutes sujétions. </t>
  </si>
  <si>
    <t xml:space="preserve">Ce prix rémunère l'amenée et le repli du matériel,le rabotage des enrobés existants contenant des HAP. Il comprend le sciage du revêtement au droit des chaussées non rabotées, l'évacuation des produits de démolition en décharge, main d'œuvre et toutes sujétions. </t>
  </si>
  <si>
    <t xml:space="preserve">Ce prix rémunère l'amenée et le repli du matériel, la démolition des enrobés existants comportant de l'amiante. Il comprend le sciage du revêtement au droit des chaussées non démolies avec un matériel spécifique aux revêtements amiantés, l'évacuation des produits de démolition en décharge, main d'œuvre et toutes sujétions. </t>
  </si>
  <si>
    <t>Ce prix rémunère la mise en place d'un tuyau Ø500 mm par forage dirigé comprenant l'extraction des déblais en terrain de toute nature, nécessaires à la mise en place de la canalisation, l'évacuation des excédents, le tir pilote, les alésages nécessaires, la fourniture et la mise en place d'un tuyau en PEHD 100-RC, la pose de la canalisation et la remise en état des lieux.</t>
  </si>
  <si>
    <t>Terrassements, Remblaiement et Epuisement</t>
  </si>
  <si>
    <t>Terrassement mécanique</t>
  </si>
  <si>
    <t>Canalisation 125 mm&lt; DN &lt; ou = 250 mm</t>
  </si>
  <si>
    <t>Canalisation 250 mm &lt; ou = 400 mm</t>
  </si>
  <si>
    <t>Canalisation 400 mm&lt; DN &lt; ou = 600 mm</t>
  </si>
  <si>
    <t>Canalisation 600 mm&lt; DN &lt; ou = 800 mm</t>
  </si>
  <si>
    <t>Canalisation 800 mm&lt; DN &lt; ou = 1200 mm</t>
  </si>
  <si>
    <t>Canalisation DN &gt; 1200 mm</t>
  </si>
  <si>
    <t>Surlargeur de tranchée pour pose de réseaux en tranchée commune (parallèle de la conduite de plus gros diamètre)  jusqu'à 1,3 m inclus</t>
  </si>
  <si>
    <t>Jusqu'à 1,3 m inclus</t>
  </si>
  <si>
    <t>Canalisation  DN &lt; 125 mm</t>
  </si>
  <si>
    <t>Canalisation 250 mm&lt; DN &lt; ou = 400 mm</t>
  </si>
  <si>
    <r>
      <t xml:space="preserve">Ce prix rémunère :
- le terrassement en terrain de toute nature jusqu'au fond de fouille, (y compris démolition de structure de chaussée au déla des 30 cm et toute démolition de terrain naturel de toutes natures), l'entretien de la tranchée avant la pose des canalisations, les équipements éventuels pour un débit inférieur ou égal à 50 m³/h, ainsi qu’éventuellement la démolition de canalisation existante avec évacuation des gravats en décharge conformément au fascicules 70 et 71 du CCTG.
- le blindage ou boisage adapté si nécessaire suivant la condition de sol,
- la confection du fond de fouille stable et ne présentant pas d'objet saillant.
- La réalisation de tranchée à la main, à l'aspiratrice ou à la micro-pelle en cas d'impossibilité d'emploi d'engin mécanique classique et ce quelle que soit la nature du terrain rencontré et la profondeur de la tranchée.
- L'emploi de BRH quand nécessaire en terrain dur
- le croisement  et longement de tout type de canalisation, fourreau, de tout diamètre et de toute nature y compris l'ensemble des sujétions et moyens à mettre en œuvre pour le franchissement de l'obstacle.
- l'évacuation des canalisations et des regards rencontrées abandonnées.
- La remise en état des lieux avec conservation des piquets et repères, dispositifs de sécurité, toutes fournitures, main d'œuvre et sujétions.
</t>
    </r>
    <r>
      <rPr>
        <b/>
        <sz val="8"/>
        <rFont val="Arial"/>
        <family val="2"/>
      </rPr>
      <t>- le prix de terrassement rémunère ces prestations quelque soit les réseaux pour une profondeur entre le TN et le fil d'eau de la conduite</t>
    </r>
  </si>
  <si>
    <t>Ce prix rémunère la plus value sur les articles de la série 34 100 pour une tranchée dont la profondeur est comprise entre 1,30 m et 3,00 m, mesurée au fil d'eau de la conduite.
Il comprend les blindages obligatoires conformément aux fascicules 70 et aux normes de sécurité en vigueur (par dérogation au C.C.T.G.) y compris si nécessaire les blindages constitués de palplanches, de panneaux jointifs, caisson coulissant mis en place par battage ou par havage ou autres procédés selon étude de sols.</t>
  </si>
  <si>
    <t>Surprofondeur sur surlargeur de tranchée pour pose de réseaux en tranchée commune de la conduite de plus gros diamètre</t>
  </si>
  <si>
    <t>Rabattement de nappe par pointes</t>
  </si>
  <si>
    <t>J</t>
  </si>
  <si>
    <t xml:space="preserve">Dérivation pour débit &gt; 51 m3/h </t>
  </si>
  <si>
    <t>Matériaux de remblaiement</t>
  </si>
  <si>
    <t>Béton maigre ou grave-ciment</t>
  </si>
  <si>
    <t>Béton de tranchée autocompactant réexcavable</t>
  </si>
  <si>
    <t>Etablissement d'une poutre en grave naturelle comformément aux prescriptions de l'étude géotechnique</t>
  </si>
  <si>
    <t>Grave naturelle - GNT A 0/60</t>
  </si>
  <si>
    <t>Ce prix rémunère la fourniture et la pose en tranchée ouverte ou sous fourreau et à toutes profondeurs, de canalisations d'assainissement gravitaires y compris la fourniture à pied d'œuvre, la réalisation du lit de pose et de l'enrobage en matériaux gravillons 4/6,  l'approche, la mise en place sur fond de forme, la façon des joints, les coupes de tuyaux, le calage dans les angles et aux extrémités,la fourniture et la mise en place du grillage avertisseur, la dépose des réseaux gravitaire existant non amianté lorque pose en lieu et place et toutes sujétions. Linéaire mesuré dans l'axe de la canalisation sans déduction des regards et des pièces spéciales de raccords.</t>
  </si>
  <si>
    <t xml:space="preserve">Ce prix rémunère la fourniture et la pose de fourreaux de protection à poser en traversée, sous l'emprise du Tramway permettant une intervention future comprenant l'amenée et le repli du matériel, les fouilles nécessaires , la fourniture et pose des tuyaux, les centreurs pour la pose de conduite de toute nature ainsi que la prestation de passage de la conduite dans le fourreau et toutes sujétions lorsque le fourreau est mis en place par ouverture de tranchée. </t>
  </si>
  <si>
    <t>Fourreau PRV Ø200 mm</t>
  </si>
  <si>
    <t>Ce prix rémunère la confection de regards de visite ronds ou carrés jusqu'à 1,60 m  mesuré du fil d'eau à la surface extérieure de couverture, y compris les terrassements complémentaires en terrain de toute nature, le dressage soigné du fond de fouille, la confection d'un lit de pose, la fourniture et la mise en œuvre des éléments préfabriqués étanches, joints au néoprène ou similaire, la confection des cunettes incluant la découpe de la canalisation à la tronçonneuse, la fourniture et la pose de fourreaux pour passage de conduites ou câbles existants, la fourniture et la pose d'un élément supérieur tronconique ou pyramidal avec renfort circulaire armé, l'étanchéité des joints, les enduits lissés sur la cunette et le radier, les coffrages et décoffrages, les percements et scellements étanches des canalisations, la fourniture et pose d'échelons galvanisés avec crosse amovible, les étaiements, les épuisements pour un débit continu inférieur ou égal à 50 m3/h, le remblai, le transport des déblais excédentaires, la main d'œuvre, la fournture et la pose de la dalle de couverture, le cadre et le tampon fonte selon le réglement d'assainissement en vigueur de Caen la mer, les raccordements, y compris manchons d'étanchéité.</t>
  </si>
  <si>
    <t xml:space="preserve">Ce prix rémunère la plus- value aux prix des séries 42 100 et 42 300 pour la réalisation de regard d'une profondeur supérieure à 1,60 m au fil d'eau. </t>
  </si>
  <si>
    <t>Fourniture et pose de Té de curage</t>
  </si>
  <si>
    <t>Ce prix rémunère le raccordement de conduite sur un regard existant, y compris terrassement, carrotage, découpe du tuyau au ras de l'ouvrage, mise en place de joint jusqu'au DN300 et percement + maconnerie au dela de DN300, regarnissage, nettoyage du regard, reprofilage de la cunette si nécessaire, remblaiement et toutes sujétions se rapportant à l'opération.</t>
  </si>
  <si>
    <t>Les prix 43110 et 43130 rémunère les prestations suivantes:
 - les démarches auprès des riverains pour reconnaissance des travaux à réaliser, obtention des autorisations d'intervention,
- le constat contradictoire de réception de fin de chantier,
- la recherche de l'ancien branchement,
- le terrassement (BRH, aspiratrice, pelle mécanique ou manuel), croisements de réseaux, blindage éventuel, le percement de murs et leur rebouchage, les traversées de parois et leur rebouchage, dépose-repose de clôture, dépose-repose de haies, dépose-repose de bordures, le pompage des venues d'eau, lit de pose et enrobage, grillage avertisseur, remblaiement, structure et réfection à l'identique(provisoire et définitive) selon type rencontré (enrobés, asphalte, béton, pelouse, pavés...)sur domaine publique et privé.
- la découpe soignée du branchement existant,
- la jonction de branchement d'assainissement par culotte de branchement ou sur regard y compris joint à lèvre
- la dépose du regard et du siphon existant sous domaine public, y compris la remise en état de la surface, si nécessaire,
- Le passage caméra entre le regard en domaine public et le siphon en domaine privée dans la limite de 1 mètre
- la fourniture et pose de tuyau, de coudes, de pièces de raccordement, en amont et aval de la boîte à passage direct jusqu'au branchement existant,
- la fourniture et pose de boîte à passage direct, rehausse, la façon des joints, le tampon articulé.</t>
  </si>
  <si>
    <t>Etanchement de la liaison branchement/collecteur (Top Hat)</t>
  </si>
  <si>
    <t xml:space="preserve">Canalisations en fonte revêtue polyuréthane pour courant vagabonds </t>
  </si>
  <si>
    <t>51 176</t>
  </si>
  <si>
    <t xml:space="preserve">Canalisations en fonte verrouillée revêtue polyuréthane pour courant vagabonds </t>
  </si>
  <si>
    <t>Ce prix rémunère la fourniture et la pose de robinet vanne . Il comprend la fourniture et la pose de la vanne et des pièces de raccord, de l'ensemble bouche à clé complète, la réalisation des butées nécessaires y compris main d'œuvre et toutes sujétions.
Raccordement : 
	Sur PEHD associé à un nœud : 1 embout électrosoudable / 1 embout à bride ; 
	Sur PEHD en ligne : 2 embout électrosoudable ;
	Sur fonte ductile : 2 brides
Système de démontage inclus</t>
  </si>
  <si>
    <t>Ce prix rémunère la réalisation d'une vidange. Il comprend la fourniture et la pose du robinet vanne, de l'ensemble bouche à clé, de la canalisation d'évacuation de longueur 3 m, du dispositif d'évacuation en fossé, un clapet si raccord dans le réseau d'eau pluvial, en regard ou sous bouche à clé y compris main d'œuvre et toutes suggestions.</t>
  </si>
  <si>
    <t>Branchement provisoire en P.E.H.D sur conduite provisoire, pression 16 bars y compris prise en charge, DN 40/50</t>
  </si>
  <si>
    <t>Ce prix rémunère la mise en service de la conduite. Il comprend les épreuves de pression en présence du MOE pour la conduite fixée à la pression de service majorée de 50 % avec un minimum de 10 bars, le matériel nécessaire, les dispositions et le personnel nécessaire à ces essais, la fourniture des procès verbaux, le nettoyage de la conduite quel que soit le système demandé par le maître d'œuvre, la désinfection de la conduite avec de l'herlisil ou un produit similaire y compris rinçage, la réalisation des analyses bactériologiques réalisées par un Laboratoire d'Analyses agréé par le maître de l'ouvrage y compris procès verbal d'analyses et sa transmission au maître d'œuvre y compris toutes sujétions.</t>
  </si>
  <si>
    <t>Ce prix rémunère la fourniture et la pose de té de curage sur les conduites d'assainissement comprenant :
Les manchettes d’ancrage, une chambre de visite et de nettoyage permettant l’accès pour contrôle et entretien du réseau en charge, une vanne guillotine à carrée, un collet bride, un té, des coudes permettant la vidange et toutes pièces de raccordement. L’ensemble de ses pièces seront installées dans une chambre en béton préfabriquée ou coulée en place équipée d’une réservation pour puisage. L’ouvrage sera équipé de trappe C250 permettant l’accès et le démontage des pièces et leurs extractions de l’ouvrage. Les prix n°42252 à 42254 comprennent toutes ces prestations. La chambre et les trappes seront fournies et posées par l’entreprise.</t>
  </si>
  <si>
    <r>
      <t>Ce prix rémunère la fourniture et pose de K16 conformes à la norme NFP 98-454. pour déviation de la circulation le temps du chantier</t>
    </r>
    <r>
      <rPr>
        <b/>
        <sz val="8"/>
        <rFont val="Arial"/>
        <family val="2"/>
      </rPr>
      <t xml:space="preserve"> y compris le lestage et l'entretien 7 jours /7</t>
    </r>
    <r>
      <rPr>
        <sz val="8"/>
        <rFont val="Arial"/>
        <family val="2"/>
      </rPr>
      <t>. Il comprend les implantations et le piquetage, la fourniture d'un plan de déviation, le retrait en fin de chantier et la main d'œuvre et toutes sujétions. Le prix s'entend au mètre linéaire livré sur place et réellement mis en œuvre. Le déplacement sur différentes parties du chantier est incluse dans ce prix.</t>
    </r>
  </si>
  <si>
    <t>Ø450 mm PRV</t>
  </si>
  <si>
    <t>Ø400 mm PRV</t>
  </si>
  <si>
    <t>Ø150 mm fonte</t>
  </si>
  <si>
    <t>Fourniture et pose d'un géotextile anticontaminant de classe 4 a 150 g/m² autour de l'ensemble lit de pose-tuyau-enrobage</t>
  </si>
  <si>
    <t>Grave-bitume 0/20 classe 2</t>
  </si>
  <si>
    <t>Ce prix rémunère l'apport et la mise en œuvre de matériaux agrée par le maître d'œuvre pour remblaiement d'une tranchée en remplacement du terrain impropre au remblai. Volume après compactage.</t>
  </si>
  <si>
    <t>Démolition de trottoir</t>
  </si>
  <si>
    <t>Démolition de chaussée</t>
  </si>
  <si>
    <t>Ce prix rémunère la démolition de structure de chaussée existante quelque soit le matériaux, l'amenée et le repli du matériel compatible avec l'épaisseur à décaisser, le retrait par tout moyen mécanique de la structure de chaussée, la démolition du corps de chaussée et des accotements jusqu'au fond de fondation et l'évacuation des déchets en décharge ou vers un centre de valorisation, selon normes en vigueur, y compris toutes sujétions.</t>
  </si>
  <si>
    <t>Ce prix rémunère la démolition de structure de trottoir existante quelque soit le matériaux, l'amenée et le repli du matériel compatible avec l'épaisseur à décaisser, le retrait par tout moyen mécanique de la structure de chaussée, la démolition du corps de chaussée et des accotements jusqu'au fond de fondation et l'évacuation des déchets en décharge ou vers un centre de valorisation, selon normes en vigueur, y compris toutes sujétions.</t>
  </si>
  <si>
    <t>Ce prix rémunère le découpage de chaussées existantes en enrobé. Il comprend l'amenée et le repli du matériel nécessaire à l'exécution de l'opération, le sciage sur une profondeur de 0,15 m à 0,30 m des matériaux liés (enrobés, grave traitée …), main d'œuvre et toutes suggestions.</t>
  </si>
  <si>
    <t>Travail de nuit pour une équipe pose de réseau et raccordement</t>
  </si>
  <si>
    <t>Clôtures de chantier hauteur 2 m</t>
  </si>
  <si>
    <t>Ce prix rémunère la fourniture, la pose, le remplacement de barrières de chantier de 2 m de hauteur (type Heras ou similaire) le temps du chantier y compris le lestage et l'entretien 7 jours /7 et 24h sur 24 (le maintien en bon état et le rempalcement de toutes barrières défectueuses). Il comprend les implantations et le piquetage, la fourniture d'un plan d'implantation, le retrait en fin de chantier et la main d'œuvre et toutes sujétions. Le prix s'entend au mètre linéaire de tranchée projetée. Le déplacement sur différentes parties du chantier est incluse dans ce prix.</t>
  </si>
  <si>
    <t xml:space="preserve">Fourniture et pose de canalisations en polyéthylène haute densité PN16, y compris les coudes et pièces de raccords, fourniture </t>
  </si>
  <si>
    <t>Ce prix rémunère la fourniture et pose d'un bassin de rétention conformément au CCTP. Il comprend les terrassements en déblais, l'évacuation des déblais impropres à réutilisation selon norme en vigueur, l'épuisements des eaux, la mise en œuvre des lestages nécessaires et leur justification par note de calcul, la fourniture et la pose d'éléments préfabriqués en ponts cadres béton de dimensions définies au CCTP, un regard de sortie visitable avec régulateur de débit et surverse, un regard d'arrivée et un regard intermédiaire. Le raccordement aux réseaux d'eaux pluviales, le remblaiement avec les matériaux agrées par le MOE, le compactage, les trappes de visite, y compris main d'œuvre et toute sujétions pour la réalisation de l'ouvrage.</t>
  </si>
  <si>
    <t>Ø80 mm fonte revêtue polyuréthane</t>
  </si>
  <si>
    <t>Ø100 mm fonte revêtue polyuréthane</t>
  </si>
  <si>
    <t>Ø125 mm fonte revêtue polyuréthane</t>
  </si>
  <si>
    <t>Ø150 mm fonte revêtue polyuréthane</t>
  </si>
  <si>
    <t>Ø200 mm fonte revêtue polyuréthane</t>
  </si>
  <si>
    <t>Ø250 mm fonte revêtue polyuréthane</t>
  </si>
  <si>
    <t>Ø300 mm fonte revêtue polyuréthane</t>
  </si>
  <si>
    <t>Ø350 mm fonte revêtue polyuréthane</t>
  </si>
  <si>
    <t>Ø400 mm fonte revêtue polyuréthane</t>
  </si>
  <si>
    <t>Ø500 mm fonte revêtue polyuréthane</t>
  </si>
  <si>
    <t>Ø600 mm fonte revêtue polyuréthane</t>
  </si>
  <si>
    <t xml:space="preserve">Ø100 mm fonte revêtue polyuréthane </t>
  </si>
  <si>
    <t>BBSG 0/6 sur une épaisseur de 0,04 m (100 kg/m²)</t>
  </si>
  <si>
    <t>Ø80 mm fonte ductile revêtue zinc alu</t>
  </si>
  <si>
    <r>
      <t xml:space="preserve">Ce prix rémunère la fourniture et la pose en tranchée ouverte ou sous fourreau, de canalisations d'eau potable. Il comprend la fourniture à pied d'œuvre, l'approche, le lit de pose et l'enrobage en gravillon 4/6, la mise en place sur la forme, la façon des joints, les coupes de tuyaux, le calage dans les angles et aux extrémités, </t>
    </r>
    <r>
      <rPr>
        <b/>
        <i/>
        <u/>
        <sz val="8"/>
        <rFont val="Arial"/>
        <family val="2"/>
      </rPr>
      <t>la fourniture des coudes et pièces spéciales de raccords,</t>
    </r>
    <r>
      <rPr>
        <sz val="8"/>
        <rFont val="Arial"/>
        <family val="2"/>
      </rPr>
      <t xml:space="preserve"> y compris toutes sujétions. La dépose des conduite abandonnée non amiantée nécessaire à la pose du tuyau. Linéaire mesuré dans l'axe de la canalisation sans déduction des pièces spéciales de raccords. Il comprend également la fourniture et mise en œuvre du lit de pose avec matériaux d'apport, le grillage avertisseur</t>
    </r>
    <r>
      <rPr>
        <b/>
        <i/>
        <u/>
        <sz val="8"/>
        <rFont val="Arial"/>
        <family val="2"/>
      </rPr>
      <t>, la fourniture et pose des accessoires (système de verrouillage suivant prescriptions du fabriquant, plaques pleines ou taraudées pour épreuves, bouchons, joints, boulons, bouche à clé, tabernacle, tubes allonges plaques fonte pour vannes,...), et les sujétions de croisement de réseau.</t>
    </r>
  </si>
  <si>
    <t>Diamètre nominal Ø500</t>
  </si>
  <si>
    <t/>
  </si>
  <si>
    <t>CHAPITRE 6 - RESEAU DE CHAUFFAGE</t>
  </si>
  <si>
    <t>Plus-value pour forniture  joints électro-soudés</t>
  </si>
  <si>
    <t>Plus-value pour pose de tubes préisolés en aérien avec protection tôle isoxale</t>
  </si>
  <si>
    <t>Plus-value pour tubage dans ovoide (manutention spécifique, centreurs, etc.)</t>
  </si>
  <si>
    <t>Canalisations de chauffage</t>
  </si>
  <si>
    <t>Fourniture de point de purge préisolé (A+R)</t>
  </si>
  <si>
    <t>Fourniture de point de vidange préisolé (A+R)</t>
  </si>
  <si>
    <t>Fourniture pièces diverses pour réalisation d'un raccordement avec réseau existant (reprise réseau existant, pose d'un té, pose de vannes, contrôle dossier constructeur)</t>
  </si>
  <si>
    <t>Fourniture pièces diverses pour réalisation d'un raccordement avec réseau existant par piquage en charge (inclus pose vannes en chambre)</t>
  </si>
  <si>
    <t>Ouvrage de visite de purge avec tampon 400 mm x400 mm pour chaque purge</t>
  </si>
  <si>
    <t>Ouvrage de visite de vidange avec tampon rond 800 mm par chaque vidange</t>
  </si>
  <si>
    <t>Regard de visite pour vannes préisolées (à partir DN 200) dimension minimale Ø 1000 ou 1000 x 1000, profondeur 2 ml avec tampon rond 800 mm</t>
  </si>
  <si>
    <t>Fourniture de tubes préisolés pour eau chaude 105 °C aller, 65 °C retour formant
un ensemble monobloc et comprenant:
- longueurs droites, tés, coudes, réductions
- manchons, capsules d'extrémités
- traversées de mur
- pièces et matériaux nécessaires à l'assemblage
- pour un mètre linéaire aller et retour</t>
  </si>
  <si>
    <t>conduites DN 65</t>
  </si>
  <si>
    <t>Plus value au prix 60 101</t>
  </si>
  <si>
    <t>Robinetterie</t>
  </si>
  <si>
    <t>ft</t>
  </si>
  <si>
    <t>Ouvrages</t>
  </si>
  <si>
    <t>Fourniture de vannes présolées d'isolement sur réseau y compris outillage de manœuvre (A+R)</t>
  </si>
  <si>
    <t>Fourniture pour arrivée en sous-station (vannes, purge/bypass, jonction) de vannes DN65</t>
  </si>
  <si>
    <t>Passage de mur ou dalle  pour pénétration bâtiment inclus percements, rebouchage et calfeutrements</t>
  </si>
  <si>
    <t>CHAPITRE 8 - VOIRIE</t>
  </si>
  <si>
    <t>TOTAL CHAPITRE 8</t>
  </si>
  <si>
    <t>Bordures</t>
  </si>
  <si>
    <t>Bordures Béton type T2</t>
  </si>
  <si>
    <t>Remblaiement de caniveaux techniques y compris dépose des réseaux abandonnés et évacuation des plaques bétons</t>
  </si>
  <si>
    <t>Sable</t>
  </si>
  <si>
    <t xml:space="preserve">EPSM DE CAEN
</t>
  </si>
  <si>
    <t>IND A</t>
  </si>
  <si>
    <t>Réseau de chauffage</t>
  </si>
  <si>
    <t>béton balayé pour trottoir</t>
  </si>
  <si>
    <t>BBSG 0/6 sur une épaisseur de 0,04 m (100 kg/m²) rougissant</t>
  </si>
  <si>
    <t>Revêtements béton</t>
  </si>
  <si>
    <t>LOT 2 : réseau de chauffage</t>
  </si>
  <si>
    <t>Dévoiement des réseaux internes dans le cadre de l'opération tramway - LOT 2 : réseau de chauffage</t>
  </si>
  <si>
    <t>Canalisation DN65 à DN80 mm + calorifugeage allé et retour</t>
  </si>
  <si>
    <t>DPGF</t>
  </si>
  <si>
    <t>Décomposition du Prix Global et Forfaitaire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</si>
</sst>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_-* #,##0.00\ _€_-;\-* #,##0.00\ _€_-;_-* &quot;-&quot;??\ _€_-;_-@_-"/>
    <numFmt numFmtId="165" formatCode="#,##0.00\ &quot;F&quot;;\-#,##0.00\ &quot;F&quot;"/>
    <numFmt numFmtId="166" formatCode="_-* #,##0.00\ &quot;F&quot;_-;\-* #,##0.00\ &quot;F&quot;_-;_-* &quot;-&quot;??\ &quot;F&quot;_-;_-@_-"/>
    <numFmt numFmtId="167" formatCode="_-* #,##0.00\ _F_-;\-* #,##0.00\ _F_-;_-* &quot;-&quot;??\ _F_-;_-@_-"/>
    <numFmt numFmtId="168" formatCode="_-* #,##0\ _F_-;\-* #,##0\ _F_-;_-* &quot;-&quot;??\ _F_-;_-@_-"/>
    <numFmt numFmtId="169" formatCode="#,##0.00\ &quot;€&quot;"/>
    <numFmt numFmtId="170" formatCode="_-* #,##0.00\ [$€]_-;\-* #,##0.00\ [$€]_-;_-* &quot;-&quot;??\ [$€]_-;_-@_-"/>
    <numFmt numFmtId="171" formatCode="_-* #,##0.00\ [$€-40C]_-;\-* #,##0.00\ [$€-40C]_-;_-* &quot;-&quot;??\ [$€-40C]_-;_-@_-"/>
    <numFmt numFmtId="172" formatCode="0&quot; m²&quot;"/>
    <numFmt numFmtId="173" formatCode="&quot;Lot &quot;0"/>
  </numFmts>
  <fonts count="76" x14ac:knownFonts="1">
    <font>
      <sz val="8"/>
      <name val="Arial"/>
    </font>
    <font>
      <sz val="11"/>
      <color theme="1"/>
      <name val="Calibri"/>
      <family val="2"/>
      <scheme val="minor"/>
    </font>
    <font>
      <sz val="11"/>
      <color theme="1"/>
      <name val="Calibri"/>
      <family val="2"/>
      <scheme val="minor"/>
    </font>
    <font>
      <b/>
      <sz val="8"/>
      <name val="Arial"/>
      <family val="2"/>
    </font>
    <font>
      <sz val="8"/>
      <name val="Arial"/>
      <family val="2"/>
    </font>
    <font>
      <b/>
      <sz val="9"/>
      <name val="Arial"/>
      <family val="2"/>
    </font>
    <font>
      <sz val="8"/>
      <name val="Arial"/>
      <family val="2"/>
    </font>
    <font>
      <b/>
      <sz val="10"/>
      <name val="Arial"/>
      <family val="2"/>
    </font>
    <font>
      <sz val="10"/>
      <name val="Arial"/>
      <family val="2"/>
    </font>
    <font>
      <sz val="10"/>
      <name val="Arial"/>
      <family val="2"/>
    </font>
    <font>
      <sz val="9"/>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color indexed="9"/>
      <name val="Arial"/>
      <family val="2"/>
    </font>
    <font>
      <sz val="10"/>
      <name val="Arial Narrow"/>
      <family val="2"/>
    </font>
    <font>
      <i/>
      <sz val="10"/>
      <name val="Arial Narrow"/>
      <family val="2"/>
    </font>
    <font>
      <sz val="20"/>
      <color indexed="9"/>
      <name val="Arial Narrow"/>
      <family val="2"/>
    </font>
    <font>
      <b/>
      <sz val="14"/>
      <name val="Arial Narrow"/>
      <family val="2"/>
    </font>
    <font>
      <b/>
      <sz val="12"/>
      <color indexed="9"/>
      <name val="Arial Narrow"/>
      <family val="2"/>
    </font>
    <font>
      <sz val="10"/>
      <color indexed="9"/>
      <name val="Arial"/>
      <family val="2"/>
    </font>
    <font>
      <b/>
      <sz val="10"/>
      <name val="Arial Narrow"/>
      <family val="2"/>
    </font>
    <font>
      <sz val="11"/>
      <name val="Arial"/>
      <family val="2"/>
    </font>
    <font>
      <b/>
      <u/>
      <sz val="10"/>
      <name val="Arial"/>
      <family val="2"/>
    </font>
    <font>
      <i/>
      <sz val="10"/>
      <name val="Arial"/>
      <family val="2"/>
    </font>
    <font>
      <sz val="11"/>
      <name val="Arial Narrow"/>
      <family val="2"/>
    </font>
    <font>
      <b/>
      <sz val="12"/>
      <name val="Arial Narrow"/>
      <family val="2"/>
    </font>
    <font>
      <b/>
      <sz val="11"/>
      <name val="Arial Narrow"/>
      <family val="2"/>
    </font>
    <font>
      <sz val="9"/>
      <color rgb="FFFFFF00"/>
      <name val="Arial"/>
      <family val="2"/>
    </font>
    <font>
      <b/>
      <sz val="10"/>
      <color theme="0"/>
      <name val="Arial"/>
      <family val="2"/>
    </font>
    <font>
      <b/>
      <sz val="8"/>
      <color theme="0"/>
      <name val="Arial"/>
      <family val="2"/>
    </font>
    <font>
      <sz val="8"/>
      <color theme="0"/>
      <name val="Arial"/>
      <family val="2"/>
    </font>
    <font>
      <sz val="9"/>
      <color theme="0"/>
      <name val="Arial"/>
      <family val="2"/>
    </font>
    <font>
      <b/>
      <sz val="10"/>
      <color rgb="FFAADC14"/>
      <name val="Arial"/>
      <family val="2"/>
    </font>
    <font>
      <b/>
      <sz val="10"/>
      <color rgb="FF030F40"/>
      <name val="Arial"/>
      <family val="2"/>
    </font>
    <font>
      <b/>
      <sz val="9"/>
      <color rgb="FF030F40"/>
      <name val="Arial"/>
      <family val="2"/>
    </font>
    <font>
      <sz val="8"/>
      <color rgb="FF030F40"/>
      <name val="Arial"/>
      <family val="2"/>
    </font>
    <font>
      <sz val="8"/>
      <color rgb="FF030F40"/>
      <name val="Arial Narrow"/>
      <family val="2"/>
    </font>
    <font>
      <sz val="8"/>
      <color rgb="FFFF0000"/>
      <name val="Arial"/>
      <family val="2"/>
    </font>
    <font>
      <sz val="9"/>
      <color rgb="FF92D050"/>
      <name val="Arial"/>
      <family val="2"/>
    </font>
    <font>
      <sz val="10"/>
      <color rgb="FF92D050"/>
      <name val="Arial"/>
      <family val="2"/>
    </font>
    <font>
      <sz val="8"/>
      <color rgb="FF92D050"/>
      <name val="Arial"/>
      <family val="2"/>
    </font>
    <font>
      <b/>
      <sz val="20"/>
      <color rgb="FFAADC14"/>
      <name val="Arial Narrow"/>
      <family val="2"/>
    </font>
    <font>
      <sz val="14"/>
      <color theme="0"/>
      <name val="Arial Narrow"/>
      <family val="2"/>
    </font>
    <font>
      <sz val="10"/>
      <color theme="0"/>
      <name val="Arial"/>
      <family val="2"/>
    </font>
    <font>
      <sz val="11"/>
      <color theme="0"/>
      <name val="Arial"/>
      <family val="2"/>
    </font>
    <font>
      <b/>
      <sz val="12"/>
      <color rgb="FF030F40"/>
      <name val="Arial"/>
      <family val="2"/>
    </font>
    <font>
      <b/>
      <sz val="12"/>
      <color theme="0"/>
      <name val="Arial"/>
      <family val="2"/>
    </font>
    <font>
      <b/>
      <sz val="12"/>
      <color rgb="FF030F40"/>
      <name val="Arial Narrow"/>
      <family val="2"/>
    </font>
    <font>
      <sz val="9"/>
      <color rgb="FFC00000"/>
      <name val="Arial"/>
      <family val="2"/>
    </font>
    <font>
      <sz val="9"/>
      <color rgb="FFFF0000"/>
      <name val="Arial"/>
      <family val="2"/>
    </font>
    <font>
      <sz val="9"/>
      <color rgb="FFFFC000"/>
      <name val="Arial"/>
      <family val="2"/>
    </font>
    <font>
      <sz val="9"/>
      <color rgb="FF99FF33"/>
      <name val="Arial"/>
      <family val="2"/>
    </font>
    <font>
      <b/>
      <sz val="8"/>
      <color theme="2"/>
      <name val="Arial"/>
      <family val="2"/>
    </font>
    <font>
      <b/>
      <sz val="14"/>
      <color rgb="FFAADC14"/>
      <name val="Arial Narrow"/>
      <family val="2"/>
    </font>
    <font>
      <b/>
      <sz val="11"/>
      <color theme="1"/>
      <name val="Calibri"/>
      <family val="2"/>
      <scheme val="minor"/>
    </font>
    <font>
      <b/>
      <i/>
      <u/>
      <sz val="8"/>
      <name val="Arial"/>
      <family val="2"/>
    </font>
    <font>
      <b/>
      <sz val="8"/>
      <name val="Calibri"/>
      <family val="2"/>
      <scheme val="minor"/>
    </font>
    <font>
      <sz val="8"/>
      <name val="Calibri"/>
      <family val="2"/>
      <scheme val="minor"/>
    </font>
    <font>
      <sz val="8"/>
      <name val="MS Sans Serif"/>
    </font>
    <font>
      <b/>
      <sz val="24"/>
      <name val="Calibri"/>
      <family val="2"/>
      <scheme val="minor"/>
    </font>
    <font>
      <b/>
      <sz val="20"/>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22"/>
        <bgColor indexed="64"/>
      </patternFill>
    </fill>
    <fill>
      <patternFill patternType="solid">
        <fgColor rgb="FFC0C0C0"/>
        <bgColor indexed="64"/>
      </patternFill>
    </fill>
    <fill>
      <patternFill patternType="solid">
        <fgColor rgb="FFFFFF00"/>
        <bgColor indexed="64"/>
      </patternFill>
    </fill>
    <fill>
      <patternFill patternType="solid">
        <fgColor rgb="FF002060"/>
        <bgColor indexed="64"/>
      </patternFill>
    </fill>
    <fill>
      <patternFill patternType="solid">
        <fgColor rgb="FFAADC14"/>
        <bgColor indexed="64"/>
      </patternFill>
    </fill>
    <fill>
      <patternFill patternType="solid">
        <fgColor rgb="FF030F40"/>
        <bgColor indexed="64"/>
      </patternFill>
    </fill>
    <fill>
      <patternFill patternType="solid">
        <fgColor theme="2"/>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7"/>
        <bgColor indexed="64"/>
      </patternFill>
    </fill>
    <fill>
      <patternFill patternType="solid">
        <fgColor theme="7" tint="0.79998168889431442"/>
        <bgColor indexed="64"/>
      </patternFill>
    </fill>
  </fills>
  <borders count="7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medium">
        <color indexed="64"/>
      </left>
      <right/>
      <top/>
      <bottom/>
      <diagonal/>
    </border>
    <border>
      <left style="medium">
        <color indexed="64"/>
      </left>
      <right/>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diagonal/>
    </border>
    <border>
      <left/>
      <right/>
      <top style="thin">
        <color indexed="64"/>
      </top>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top style="hair">
        <color indexed="64"/>
      </top>
      <bottom/>
      <diagonal/>
    </border>
    <border>
      <left style="medium">
        <color indexed="64"/>
      </left>
      <right/>
      <top style="hair">
        <color indexed="64"/>
      </top>
      <bottom style="hair">
        <color indexed="64"/>
      </bottom>
      <diagonal/>
    </border>
    <border>
      <left style="medium">
        <color indexed="64"/>
      </left>
      <right/>
      <top style="thin">
        <color indexed="64"/>
      </top>
      <bottom/>
      <diagonal/>
    </border>
    <border>
      <left/>
      <right style="thin">
        <color indexed="64"/>
      </right>
      <top/>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56">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0" borderId="0" applyNumberFormat="0" applyFill="0" applyBorder="0" applyAlignment="0" applyProtection="0"/>
    <xf numFmtId="0" fontId="14" fillId="20" borderId="1" applyNumberFormat="0" applyAlignment="0" applyProtection="0"/>
    <xf numFmtId="0" fontId="15" fillId="0" borderId="2" applyNumberFormat="0" applyFill="0" applyAlignment="0" applyProtection="0"/>
    <xf numFmtId="0" fontId="16" fillId="7" borderId="1" applyNumberFormat="0" applyAlignment="0" applyProtection="0"/>
    <xf numFmtId="170" fontId="4" fillId="0" borderId="0" applyFont="0" applyFill="0" applyBorder="0" applyAlignment="0" applyProtection="0"/>
    <xf numFmtId="44" fontId="8" fillId="0" borderId="0" applyFont="0" applyFill="0" applyBorder="0" applyAlignment="0" applyProtection="0"/>
    <xf numFmtId="0" fontId="17" fillId="3" borderId="0" applyNumberFormat="0" applyBorder="0" applyAlignment="0" applyProtection="0"/>
    <xf numFmtId="167" fontId="4" fillId="0" borderId="0" applyFont="0" applyFill="0" applyBorder="0" applyAlignment="0" applyProtection="0"/>
    <xf numFmtId="164" fontId="8" fillId="0" borderId="0" applyFont="0" applyFill="0" applyBorder="0" applyAlignment="0" applyProtection="0"/>
    <xf numFmtId="166" fontId="4" fillId="0" borderId="0" applyFont="0" applyFill="0" applyBorder="0" applyAlignment="0" applyProtection="0"/>
    <xf numFmtId="44" fontId="8" fillId="0" borderId="0" applyFont="0" applyFill="0" applyBorder="0" applyAlignment="0" applyProtection="0"/>
    <xf numFmtId="0" fontId="18" fillId="21" borderId="0" applyNumberFormat="0" applyBorder="0" applyAlignment="0" applyProtection="0"/>
    <xf numFmtId="0" fontId="8" fillId="0" borderId="0"/>
    <xf numFmtId="0" fontId="4" fillId="0" borderId="0"/>
    <xf numFmtId="0" fontId="4" fillId="0" borderId="0"/>
    <xf numFmtId="9" fontId="8" fillId="0" borderId="0" applyFont="0" applyFill="0" applyBorder="0" applyAlignment="0" applyProtection="0"/>
    <xf numFmtId="0" fontId="19" fillId="4" borderId="0" applyNumberFormat="0" applyBorder="0" applyAlignment="0" applyProtection="0"/>
    <xf numFmtId="0" fontId="20" fillId="20" borderId="3"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6" fillId="0" borderId="7" applyNumberFormat="0" applyFill="0" applyAlignment="0" applyProtection="0"/>
    <xf numFmtId="0" fontId="27" fillId="22" borderId="8" applyNumberFormat="0" applyAlignment="0" applyProtection="0"/>
    <xf numFmtId="0" fontId="2" fillId="0" borderId="0"/>
    <xf numFmtId="44" fontId="8" fillId="0" borderId="0" applyFont="0" applyFill="0" applyBorder="0" applyAlignment="0" applyProtection="0"/>
    <xf numFmtId="44" fontId="8" fillId="0" borderId="0" applyFont="0" applyFill="0" applyBorder="0" applyAlignment="0" applyProtection="0"/>
    <xf numFmtId="0" fontId="1" fillId="0" borderId="0"/>
    <xf numFmtId="0" fontId="73" fillId="0" borderId="0" applyAlignment="0">
      <alignment vertical="top" wrapText="1"/>
      <protection locked="0"/>
    </xf>
  </cellStyleXfs>
  <cellXfs count="457">
    <xf numFmtId="0" fontId="0" fillId="0" borderId="0" xfId="0"/>
    <xf numFmtId="165" fontId="0" fillId="0" borderId="0" xfId="0" applyNumberFormat="1"/>
    <xf numFmtId="0" fontId="0" fillId="0" borderId="0" xfId="0" applyAlignment="1">
      <alignment horizontal="center"/>
    </xf>
    <xf numFmtId="0" fontId="5" fillId="0" borderId="0" xfId="0" applyFont="1"/>
    <xf numFmtId="0" fontId="8" fillId="0" borderId="0" xfId="0" applyFont="1" applyAlignment="1">
      <alignment vertical="center" wrapText="1"/>
    </xf>
    <xf numFmtId="0" fontId="8" fillId="0" borderId="0" xfId="0" applyFont="1" applyAlignment="1">
      <alignment wrapText="1"/>
    </xf>
    <xf numFmtId="3" fontId="0" fillId="0" borderId="0" xfId="0" applyNumberFormat="1" applyAlignment="1">
      <alignment horizontal="right" vertical="center"/>
    </xf>
    <xf numFmtId="0" fontId="9" fillId="0" borderId="0" xfId="0" applyFont="1" applyAlignment="1">
      <alignment wrapText="1"/>
    </xf>
    <xf numFmtId="0" fontId="6" fillId="0" borderId="0" xfId="39" applyFont="1"/>
    <xf numFmtId="0" fontId="10" fillId="0" borderId="0" xfId="0" applyFont="1" applyAlignment="1">
      <alignment wrapText="1"/>
    </xf>
    <xf numFmtId="0" fontId="7" fillId="0" borderId="0" xfId="0" applyFont="1" applyAlignment="1">
      <alignment horizontal="center"/>
    </xf>
    <xf numFmtId="0" fontId="7" fillId="0" borderId="0" xfId="0" applyFont="1" applyAlignment="1">
      <alignment horizontal="center" vertical="center"/>
    </xf>
    <xf numFmtId="1" fontId="0" fillId="0" borderId="0" xfId="0" applyNumberFormat="1" applyAlignment="1">
      <alignment horizontal="center"/>
    </xf>
    <xf numFmtId="1" fontId="7" fillId="0" borderId="0" xfId="0" applyNumberFormat="1" applyFont="1" applyAlignment="1">
      <alignment horizontal="center"/>
    </xf>
    <xf numFmtId="1" fontId="7" fillId="0" borderId="0" xfId="0" applyNumberFormat="1" applyFont="1" applyAlignment="1">
      <alignment horizontal="center" vertical="center"/>
    </xf>
    <xf numFmtId="0" fontId="4" fillId="0" borderId="0" xfId="0" applyFont="1" applyAlignment="1">
      <alignment horizontal="center" vertical="center"/>
    </xf>
    <xf numFmtId="3" fontId="4" fillId="0" borderId="12" xfId="0" applyNumberFormat="1" applyFont="1" applyBorder="1" applyAlignment="1">
      <alignment horizontal="right" vertical="center"/>
    </xf>
    <xf numFmtId="0" fontId="7" fillId="0" borderId="0" xfId="0" applyFont="1" applyAlignment="1">
      <alignment horizontal="center" vertical="top"/>
    </xf>
    <xf numFmtId="1" fontId="7" fillId="0" borderId="0" xfId="0" applyNumberFormat="1" applyFont="1" applyAlignment="1">
      <alignment horizontal="center" vertical="top"/>
    </xf>
    <xf numFmtId="0" fontId="8" fillId="0" borderId="0" xfId="0" applyFont="1" applyAlignment="1">
      <alignment horizontal="center" vertical="center" wrapText="1"/>
    </xf>
    <xf numFmtId="0" fontId="8" fillId="0" borderId="0" xfId="0" applyFont="1" applyAlignment="1">
      <alignment horizontal="center" wrapText="1"/>
    </xf>
    <xf numFmtId="3" fontId="8" fillId="0" borderId="0" xfId="0" applyNumberFormat="1" applyFont="1" applyAlignment="1">
      <alignment horizontal="center" wrapText="1"/>
    </xf>
    <xf numFmtId="3" fontId="8" fillId="0" borderId="0" xfId="0" applyNumberFormat="1" applyFont="1" applyAlignment="1">
      <alignment horizontal="center" vertical="center" wrapText="1"/>
    </xf>
    <xf numFmtId="0" fontId="4" fillId="0" borderId="0" xfId="0" applyFont="1" applyAlignment="1">
      <alignment horizontal="center"/>
    </xf>
    <xf numFmtId="0" fontId="10" fillId="0" borderId="0" xfId="0" applyFont="1" applyAlignment="1">
      <alignment horizontal="center"/>
    </xf>
    <xf numFmtId="3" fontId="0" fillId="0" borderId="26" xfId="0" applyNumberFormat="1" applyBorder="1" applyAlignment="1">
      <alignment horizontal="right" vertical="center"/>
    </xf>
    <xf numFmtId="0" fontId="0" fillId="0" borderId="26" xfId="0" applyBorder="1" applyAlignment="1">
      <alignment horizontal="center"/>
    </xf>
    <xf numFmtId="1" fontId="0" fillId="0" borderId="26" xfId="0" applyNumberFormat="1" applyBorder="1" applyAlignment="1">
      <alignment horizontal="center"/>
    </xf>
    <xf numFmtId="0" fontId="7" fillId="0" borderId="27" xfId="0" applyFont="1" applyBorder="1" applyAlignment="1">
      <alignment horizontal="center" vertical="center"/>
    </xf>
    <xf numFmtId="1" fontId="7" fillId="0" borderId="27" xfId="0" applyNumberFormat="1" applyFont="1" applyBorder="1" applyAlignment="1">
      <alignment horizontal="center" vertical="center"/>
    </xf>
    <xf numFmtId="169" fontId="4" fillId="0" borderId="18" xfId="0" applyNumberFormat="1" applyFont="1" applyBorder="1" applyAlignment="1">
      <alignment vertical="center"/>
    </xf>
    <xf numFmtId="169" fontId="4" fillId="0" borderId="16" xfId="0" applyNumberFormat="1" applyFont="1" applyBorder="1" applyAlignment="1">
      <alignment vertical="center"/>
    </xf>
    <xf numFmtId="169" fontId="4" fillId="0" borderId="16" xfId="0" applyNumberFormat="1" applyFont="1" applyBorder="1" applyAlignment="1">
      <alignment horizontal="right" vertical="top" wrapText="1"/>
    </xf>
    <xf numFmtId="169" fontId="4" fillId="0" borderId="16" xfId="34" applyNumberFormat="1" applyFont="1" applyBorder="1" applyAlignment="1" applyProtection="1">
      <alignment horizontal="right" vertical="top" wrapText="1"/>
    </xf>
    <xf numFmtId="169" fontId="4" fillId="0" borderId="18" xfId="0" applyNumberFormat="1" applyFont="1" applyBorder="1"/>
    <xf numFmtId="169" fontId="45" fillId="24" borderId="22" xfId="0" applyNumberFormat="1" applyFont="1" applyFill="1" applyBorder="1" applyAlignment="1">
      <alignment vertical="center"/>
    </xf>
    <xf numFmtId="169" fontId="4" fillId="0" borderId="28" xfId="0" applyNumberFormat="1" applyFont="1" applyBorder="1" applyAlignment="1">
      <alignment vertical="center"/>
    </xf>
    <xf numFmtId="169" fontId="4" fillId="0" borderId="29" xfId="0" applyNumberFormat="1" applyFont="1" applyBorder="1" applyAlignment="1">
      <alignment vertical="center"/>
    </xf>
    <xf numFmtId="3" fontId="4" fillId="0" borderId="13" xfId="0" applyNumberFormat="1" applyFont="1" applyBorder="1" applyAlignment="1">
      <alignment horizontal="right" vertical="center"/>
    </xf>
    <xf numFmtId="3" fontId="4" fillId="0" borderId="12" xfId="0" applyNumberFormat="1" applyFont="1" applyBorder="1" applyAlignment="1">
      <alignment vertical="center" wrapText="1"/>
    </xf>
    <xf numFmtId="3" fontId="5" fillId="0" borderId="12" xfId="0" applyNumberFormat="1" applyFont="1" applyBorder="1" applyAlignment="1">
      <alignment vertical="center"/>
    </xf>
    <xf numFmtId="0" fontId="54" fillId="0" borderId="0" xfId="0" applyFont="1" applyAlignment="1">
      <alignment horizontal="center" wrapText="1"/>
    </xf>
    <xf numFmtId="3" fontId="54" fillId="0" borderId="0" xfId="0" applyNumberFormat="1" applyFont="1" applyAlignment="1">
      <alignment horizontal="center" wrapText="1"/>
    </xf>
    <xf numFmtId="170" fontId="0" fillId="0" borderId="0" xfId="29" applyFont="1" applyBorder="1" applyAlignment="1">
      <alignment horizontal="center" vertical="center"/>
    </xf>
    <xf numFmtId="0" fontId="0" fillId="0" borderId="27" xfId="0" applyBorder="1" applyAlignment="1">
      <alignment horizontal="center" vertical="center"/>
    </xf>
    <xf numFmtId="3" fontId="53" fillId="0" borderId="0" xfId="0" applyNumberFormat="1" applyFont="1" applyAlignment="1">
      <alignment horizontal="center" vertical="center" wrapText="1"/>
    </xf>
    <xf numFmtId="3" fontId="55" fillId="0" borderId="0" xfId="0" applyNumberFormat="1" applyFont="1" applyAlignment="1">
      <alignment horizontal="center" wrapText="1"/>
    </xf>
    <xf numFmtId="0" fontId="0" fillId="0" borderId="16" xfId="0" applyBorder="1"/>
    <xf numFmtId="0" fontId="29" fillId="0" borderId="0" xfId="37" applyFont="1" applyAlignment="1">
      <alignment horizontal="center" vertical="center"/>
    </xf>
    <xf numFmtId="0" fontId="29" fillId="0" borderId="0" xfId="37" applyFont="1" applyAlignment="1">
      <alignment horizontal="left" indent="1"/>
    </xf>
    <xf numFmtId="0" fontId="29" fillId="0" borderId="0" xfId="37" applyFont="1"/>
    <xf numFmtId="44" fontId="29" fillId="0" borderId="0" xfId="35" applyFont="1"/>
    <xf numFmtId="0" fontId="31" fillId="26" borderId="0" xfId="37" applyFont="1" applyFill="1" applyAlignment="1">
      <alignment horizontal="left" indent="3"/>
    </xf>
    <xf numFmtId="44" fontId="31" fillId="26" borderId="0" xfId="35" applyFont="1" applyFill="1" applyBorder="1" applyAlignment="1">
      <alignment vertical="center"/>
    </xf>
    <xf numFmtId="0" fontId="31" fillId="26" borderId="0" xfId="37" applyFont="1" applyFill="1" applyAlignment="1">
      <alignment vertical="center"/>
    </xf>
    <xf numFmtId="0" fontId="56" fillId="26" borderId="0" xfId="37" applyFont="1" applyFill="1" applyAlignment="1">
      <alignment horizontal="left" vertical="top" indent="3"/>
    </xf>
    <xf numFmtId="44" fontId="56" fillId="26" borderId="0" xfId="35" applyFont="1" applyFill="1" applyBorder="1" applyAlignment="1">
      <alignment vertical="top"/>
    </xf>
    <xf numFmtId="0" fontId="56" fillId="26" borderId="0" xfId="37" applyFont="1" applyFill="1" applyAlignment="1">
      <alignment vertical="top"/>
    </xf>
    <xf numFmtId="0" fontId="29" fillId="0" borderId="0" xfId="37" applyFont="1" applyAlignment="1">
      <alignment horizontal="left" vertical="top"/>
    </xf>
    <xf numFmtId="0" fontId="57" fillId="26" borderId="0" xfId="37" applyFont="1" applyFill="1" applyAlignment="1">
      <alignment horizontal="left" vertical="top" indent="3"/>
    </xf>
    <xf numFmtId="0" fontId="32" fillId="0" borderId="0" xfId="37" applyFont="1" applyAlignment="1">
      <alignment horizontal="center" vertical="center"/>
    </xf>
    <xf numFmtId="44" fontId="32" fillId="0" borderId="0" xfId="35" applyFont="1" applyBorder="1" applyAlignment="1">
      <alignment horizontal="center" vertical="center"/>
    </xf>
    <xf numFmtId="0" fontId="32" fillId="0" borderId="33" xfId="37" applyFont="1" applyBorder="1" applyAlignment="1">
      <alignment horizontal="left" vertical="center" indent="1"/>
    </xf>
    <xf numFmtId="0" fontId="33" fillId="0" borderId="33" xfId="37" applyFont="1" applyBorder="1" applyAlignment="1">
      <alignment horizontal="left" vertical="center" indent="1"/>
    </xf>
    <xf numFmtId="44" fontId="7" fillId="0" borderId="10" xfId="35" applyFont="1" applyBorder="1" applyAlignment="1">
      <alignment horizontal="center"/>
    </xf>
    <xf numFmtId="0" fontId="43" fillId="23" borderId="19" xfId="37" applyFont="1" applyFill="1" applyBorder="1" applyAlignment="1">
      <alignment horizontal="left" vertical="center" indent="1"/>
    </xf>
    <xf numFmtId="169" fontId="58" fillId="23" borderId="19" xfId="37" applyNumberFormat="1" applyFont="1" applyFill="1" applyBorder="1"/>
    <xf numFmtId="169" fontId="59" fillId="23" borderId="34" xfId="37" applyNumberFormat="1" applyFont="1" applyFill="1" applyBorder="1"/>
    <xf numFmtId="172" fontId="29" fillId="0" borderId="0" xfId="30" applyNumberFormat="1" applyFont="1"/>
    <xf numFmtId="0" fontId="35" fillId="0" borderId="0" xfId="37" applyFont="1"/>
    <xf numFmtId="169" fontId="7" fillId="0" borderId="35" xfId="37" applyNumberFormat="1" applyFont="1" applyBorder="1" applyAlignment="1">
      <alignment horizontal="left" vertical="center" indent="2"/>
    </xf>
    <xf numFmtId="169" fontId="7" fillId="0" borderId="36" xfId="37" applyNumberFormat="1" applyFont="1" applyBorder="1" applyAlignment="1">
      <alignment vertical="center"/>
    </xf>
    <xf numFmtId="169" fontId="48" fillId="27" borderId="36" xfId="37" applyNumberFormat="1" applyFont="1" applyFill="1" applyBorder="1" applyAlignment="1">
      <alignment vertical="center"/>
    </xf>
    <xf numFmtId="0" fontId="35" fillId="0" borderId="0" xfId="37" applyFont="1" applyAlignment="1">
      <alignment vertical="center"/>
    </xf>
    <xf numFmtId="0" fontId="28" fillId="23" borderId="19" xfId="37" applyFont="1" applyFill="1" applyBorder="1" applyAlignment="1">
      <alignment horizontal="left" vertical="center" indent="1"/>
    </xf>
    <xf numFmtId="169" fontId="34" fillId="23" borderId="19" xfId="37" applyNumberFormat="1" applyFont="1" applyFill="1" applyBorder="1"/>
    <xf numFmtId="169" fontId="36" fillId="23" borderId="34" xfId="37" applyNumberFormat="1" applyFont="1" applyFill="1" applyBorder="1"/>
    <xf numFmtId="172" fontId="35" fillId="0" borderId="0" xfId="30" applyNumberFormat="1" applyFont="1"/>
    <xf numFmtId="44" fontId="35" fillId="0" borderId="0" xfId="30" applyFont="1" applyAlignment="1">
      <alignment vertical="center"/>
    </xf>
    <xf numFmtId="169" fontId="7" fillId="0" borderId="37" xfId="37" applyNumberFormat="1" applyFont="1" applyBorder="1" applyAlignment="1">
      <alignment horizontal="left" vertical="center" indent="2"/>
    </xf>
    <xf numFmtId="0" fontId="29" fillId="0" borderId="0" xfId="37" applyFont="1" applyAlignment="1">
      <alignment vertical="center"/>
    </xf>
    <xf numFmtId="0" fontId="60" fillId="27" borderId="37" xfId="37" applyFont="1" applyFill="1" applyBorder="1" applyAlignment="1">
      <alignment horizontal="left" vertical="center" indent="1"/>
    </xf>
    <xf numFmtId="169" fontId="7" fillId="27" borderId="36" xfId="37" applyNumberFormat="1" applyFont="1" applyFill="1" applyBorder="1" applyAlignment="1">
      <alignment vertical="center"/>
    </xf>
    <xf numFmtId="169" fontId="61" fillId="28" borderId="36" xfId="37" applyNumberFormat="1" applyFont="1" applyFill="1" applyBorder="1" applyAlignment="1">
      <alignment vertical="center"/>
    </xf>
    <xf numFmtId="0" fontId="7" fillId="0" borderId="0" xfId="37" applyFont="1" applyAlignment="1">
      <alignment horizontal="left" indent="1"/>
    </xf>
    <xf numFmtId="44" fontId="7" fillId="0" borderId="0" xfId="35" applyFont="1" applyFill="1" applyBorder="1" applyAlignment="1">
      <alignment horizontal="center"/>
    </xf>
    <xf numFmtId="169" fontId="29" fillId="0" borderId="0" xfId="37" applyNumberFormat="1" applyFont="1"/>
    <xf numFmtId="0" fontId="37" fillId="0" borderId="0" xfId="37" applyFont="1" applyAlignment="1">
      <alignment horizontal="left" vertical="center" indent="1"/>
    </xf>
    <xf numFmtId="0" fontId="8" fillId="0" borderId="0" xfId="37" applyAlignment="1">
      <alignment vertical="center"/>
    </xf>
    <xf numFmtId="44" fontId="8" fillId="0" borderId="0" xfId="35" applyFont="1" applyAlignment="1">
      <alignment vertical="center"/>
    </xf>
    <xf numFmtId="44" fontId="8" fillId="0" borderId="0" xfId="35" quotePrefix="1" applyFont="1" applyAlignment="1">
      <alignment horizontal="left" vertical="center" indent="1"/>
    </xf>
    <xf numFmtId="44" fontId="38" fillId="0" borderId="0" xfId="35" quotePrefix="1" applyFont="1" applyAlignment="1">
      <alignment horizontal="left" vertical="center" indent="1"/>
    </xf>
    <xf numFmtId="169" fontId="29" fillId="0" borderId="0" xfId="37" applyNumberFormat="1" applyFont="1" applyAlignment="1">
      <alignment vertical="center"/>
    </xf>
    <xf numFmtId="0" fontId="29" fillId="0" borderId="0" xfId="37" applyFont="1" applyAlignment="1">
      <alignment horizontal="left" vertical="center" indent="1"/>
    </xf>
    <xf numFmtId="44" fontId="29" fillId="0" borderId="0" xfId="35" applyFont="1" applyAlignment="1">
      <alignment vertical="center"/>
    </xf>
    <xf numFmtId="44" fontId="30" fillId="0" borderId="0" xfId="35" applyFont="1"/>
    <xf numFmtId="44" fontId="39" fillId="0" borderId="0" xfId="35" applyFont="1"/>
    <xf numFmtId="0" fontId="62" fillId="0" borderId="35" xfId="37" applyFont="1" applyBorder="1" applyAlignment="1">
      <alignment vertical="center" wrapText="1"/>
    </xf>
    <xf numFmtId="0" fontId="62" fillId="0" borderId="35" xfId="37" applyFont="1" applyBorder="1" applyAlignment="1">
      <alignment vertical="top" wrapText="1"/>
    </xf>
    <xf numFmtId="3" fontId="5" fillId="0" borderId="30" xfId="0" applyNumberFormat="1" applyFont="1" applyBorder="1" applyAlignment="1">
      <alignment vertical="center"/>
    </xf>
    <xf numFmtId="3" fontId="5" fillId="0" borderId="30" xfId="0" applyNumberFormat="1" applyFont="1" applyBorder="1" applyAlignment="1">
      <alignment horizontal="right" vertical="center"/>
    </xf>
    <xf numFmtId="3" fontId="4" fillId="0" borderId="30" xfId="0" applyNumberFormat="1" applyFont="1" applyBorder="1" applyAlignment="1">
      <alignment horizontal="right" vertical="center"/>
    </xf>
    <xf numFmtId="169" fontId="58" fillId="23" borderId="34" xfId="37" applyNumberFormat="1" applyFont="1" applyFill="1" applyBorder="1"/>
    <xf numFmtId="169" fontId="34" fillId="23" borderId="34" xfId="37" applyNumberFormat="1" applyFont="1" applyFill="1" applyBorder="1"/>
    <xf numFmtId="169" fontId="8" fillId="0" borderId="36" xfId="37" applyNumberFormat="1" applyBorder="1" applyAlignment="1">
      <alignment vertical="center"/>
    </xf>
    <xf numFmtId="169" fontId="8" fillId="27" borderId="36" xfId="37" applyNumberFormat="1" applyFill="1" applyBorder="1" applyAlignment="1">
      <alignment vertical="center"/>
    </xf>
    <xf numFmtId="169" fontId="8" fillId="25" borderId="36" xfId="37" applyNumberFormat="1" applyFill="1" applyBorder="1" applyAlignment="1">
      <alignment vertical="center"/>
    </xf>
    <xf numFmtId="0" fontId="5"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center" vertical="center" wrapText="1"/>
    </xf>
    <xf numFmtId="0" fontId="0" fillId="0" borderId="0" xfId="0" applyAlignment="1">
      <alignment horizontal="center" wrapText="1"/>
    </xf>
    <xf numFmtId="0" fontId="0" fillId="0" borderId="0" xfId="0" applyAlignment="1">
      <alignment wrapText="1"/>
    </xf>
    <xf numFmtId="0" fontId="5" fillId="0" borderId="0" xfId="0" applyFont="1" applyAlignment="1">
      <alignment horizontal="center" vertical="center"/>
    </xf>
    <xf numFmtId="169" fontId="50" fillId="0" borderId="16" xfId="0" applyNumberFormat="1" applyFont="1" applyBorder="1" applyAlignment="1">
      <alignment vertical="center"/>
    </xf>
    <xf numFmtId="173" fontId="62" fillId="0" borderId="38" xfId="0" quotePrefix="1" applyNumberFormat="1" applyFont="1" applyBorder="1" applyAlignment="1">
      <alignment horizontal="center" vertical="center"/>
    </xf>
    <xf numFmtId="0" fontId="62" fillId="0" borderId="35" xfId="37" applyFont="1" applyBorder="1" applyAlignment="1">
      <alignment horizontal="center" vertical="center" wrapText="1"/>
    </xf>
    <xf numFmtId="44" fontId="29" fillId="0" borderId="33" xfId="35" applyFont="1" applyBorder="1"/>
    <xf numFmtId="44" fontId="29" fillId="0" borderId="39" xfId="35" applyFont="1" applyBorder="1"/>
    <xf numFmtId="44" fontId="41" fillId="0" borderId="40" xfId="35" applyFont="1" applyBorder="1"/>
    <xf numFmtId="0" fontId="62" fillId="0" borderId="37" xfId="37" applyFont="1" applyBorder="1" applyAlignment="1">
      <alignment vertical="top" wrapText="1"/>
    </xf>
    <xf numFmtId="44" fontId="41" fillId="0" borderId="10" xfId="35" applyFont="1" applyBorder="1"/>
    <xf numFmtId="44" fontId="29" fillId="0" borderId="9" xfId="35" applyFont="1" applyBorder="1"/>
    <xf numFmtId="44" fontId="29" fillId="0" borderId="41" xfId="35" applyFont="1" applyBorder="1"/>
    <xf numFmtId="44" fontId="30" fillId="0" borderId="41" xfId="35" applyFont="1" applyBorder="1"/>
    <xf numFmtId="0" fontId="40" fillId="0" borderId="10" xfId="37" applyFont="1" applyBorder="1" applyAlignment="1">
      <alignment horizontal="left" indent="1"/>
    </xf>
    <xf numFmtId="0" fontId="29" fillId="0" borderId="9" xfId="37" applyFont="1" applyBorder="1" applyAlignment="1">
      <alignment horizontal="left" indent="1"/>
    </xf>
    <xf numFmtId="0" fontId="29" fillId="0" borderId="41" xfId="37" applyFont="1" applyBorder="1" applyAlignment="1">
      <alignment horizontal="left" indent="1"/>
    </xf>
    <xf numFmtId="0" fontId="40" fillId="0" borderId="9" xfId="37" applyFont="1" applyBorder="1" applyAlignment="1">
      <alignment horizontal="left" indent="1"/>
    </xf>
    <xf numFmtId="44" fontId="29" fillId="0" borderId="10" xfId="35" applyFont="1" applyBorder="1"/>
    <xf numFmtId="44" fontId="7" fillId="0" borderId="40" xfId="35" applyFont="1" applyBorder="1" applyAlignment="1">
      <alignment horizontal="center"/>
    </xf>
    <xf numFmtId="0" fontId="62" fillId="0" borderId="37" xfId="37" applyFont="1" applyBorder="1" applyAlignment="1">
      <alignment vertical="center" wrapText="1"/>
    </xf>
    <xf numFmtId="0" fontId="62" fillId="0" borderId="36" xfId="37" applyFont="1" applyBorder="1" applyAlignment="1">
      <alignment vertical="top" wrapText="1"/>
    </xf>
    <xf numFmtId="0" fontId="29" fillId="0" borderId="15" xfId="37" applyFont="1" applyBorder="1"/>
    <xf numFmtId="169" fontId="50" fillId="0" borderId="17" xfId="0" applyNumberFormat="1" applyFont="1" applyBorder="1" applyAlignment="1">
      <alignment vertical="center"/>
    </xf>
    <xf numFmtId="3" fontId="43" fillId="24" borderId="38" xfId="0" applyNumberFormat="1" applyFont="1" applyFill="1" applyBorder="1" applyAlignment="1">
      <alignment horizontal="right" vertical="center" wrapText="1"/>
    </xf>
    <xf numFmtId="3" fontId="48" fillId="0" borderId="32" xfId="0" applyNumberFormat="1" applyFont="1" applyBorder="1" applyAlignment="1">
      <alignment horizontal="right" vertical="center"/>
    </xf>
    <xf numFmtId="3" fontId="5" fillId="0" borderId="31" xfId="0" applyNumberFormat="1" applyFont="1" applyBorder="1" applyAlignment="1">
      <alignment horizontal="right" vertical="center"/>
    </xf>
    <xf numFmtId="3" fontId="48" fillId="0" borderId="32" xfId="0" applyNumberFormat="1" applyFont="1" applyBorder="1" applyAlignment="1">
      <alignment vertical="center"/>
    </xf>
    <xf numFmtId="3" fontId="5" fillId="0" borderId="12" xfId="0" applyNumberFormat="1" applyFont="1" applyBorder="1" applyAlignment="1">
      <alignment vertical="center" wrapText="1"/>
    </xf>
    <xf numFmtId="3" fontId="3" fillId="0" borderId="12" xfId="0" applyNumberFormat="1" applyFont="1" applyBorder="1" applyAlignment="1">
      <alignment vertical="center" wrapText="1"/>
    </xf>
    <xf numFmtId="3" fontId="3" fillId="0" borderId="31" xfId="0" applyNumberFormat="1" applyFont="1" applyBorder="1" applyAlignment="1">
      <alignment horizontal="right" vertical="center"/>
    </xf>
    <xf numFmtId="3" fontId="4" fillId="0" borderId="30" xfId="0" applyNumberFormat="1" applyFont="1" applyBorder="1" applyAlignment="1">
      <alignment vertical="center" wrapText="1"/>
    </xf>
    <xf numFmtId="3" fontId="3" fillId="0" borderId="30" xfId="0" applyNumberFormat="1" applyFont="1" applyBorder="1" applyAlignment="1">
      <alignment horizontal="right" vertical="center"/>
    </xf>
    <xf numFmtId="3" fontId="5" fillId="0" borderId="13" xfId="0" applyNumberFormat="1" applyFont="1" applyBorder="1" applyAlignment="1">
      <alignment vertical="center" wrapText="1"/>
    </xf>
    <xf numFmtId="3" fontId="3" fillId="0" borderId="30" xfId="0" applyNumberFormat="1" applyFont="1" applyBorder="1" applyAlignment="1">
      <alignment vertical="center" wrapText="1"/>
    </xf>
    <xf numFmtId="169" fontId="4" fillId="0" borderId="16" xfId="34" applyNumberFormat="1" applyFont="1" applyBorder="1" applyAlignment="1" applyProtection="1">
      <alignment horizontal="right" vertical="center" wrapText="1"/>
    </xf>
    <xf numFmtId="169" fontId="4" fillId="0" borderId="18" xfId="34" applyNumberFormat="1" applyFont="1" applyBorder="1" applyAlignment="1" applyProtection="1">
      <alignment horizontal="right" vertical="top" wrapText="1"/>
    </xf>
    <xf numFmtId="169" fontId="4" fillId="0" borderId="16" xfId="0" applyNumberFormat="1" applyFont="1" applyBorder="1" applyAlignment="1">
      <alignment horizontal="right" vertical="center" wrapText="1"/>
    </xf>
    <xf numFmtId="169" fontId="4" fillId="0" borderId="18" xfId="34" applyNumberFormat="1" applyFont="1" applyBorder="1" applyAlignment="1" applyProtection="1">
      <alignment horizontal="right" vertical="center" wrapText="1"/>
    </xf>
    <xf numFmtId="3" fontId="5" fillId="0" borderId="12" xfId="0" applyNumberFormat="1" applyFont="1" applyBorder="1" applyAlignment="1">
      <alignment horizontal="right" vertical="center"/>
    </xf>
    <xf numFmtId="0" fontId="4" fillId="0" borderId="12" xfId="0" applyFont="1" applyBorder="1" applyAlignment="1">
      <alignment vertical="center"/>
    </xf>
    <xf numFmtId="3" fontId="3" fillId="0" borderId="13" xfId="0" applyNumberFormat="1" applyFont="1" applyBorder="1" applyAlignment="1">
      <alignment vertical="center" wrapText="1"/>
    </xf>
    <xf numFmtId="169" fontId="4" fillId="0" borderId="16" xfId="34" applyNumberFormat="1" applyFont="1" applyFill="1" applyBorder="1" applyAlignment="1" applyProtection="1">
      <alignment horizontal="right" vertical="top" wrapText="1"/>
    </xf>
    <xf numFmtId="3" fontId="5" fillId="0" borderId="13" xfId="0" applyNumberFormat="1" applyFont="1" applyBorder="1" applyAlignment="1">
      <alignment horizontal="right" vertical="center"/>
    </xf>
    <xf numFmtId="168" fontId="4" fillId="0" borderId="30" xfId="32" applyNumberFormat="1" applyFont="1" applyBorder="1" applyAlignment="1" applyProtection="1">
      <alignment horizontal="right" vertical="center" wrapText="1"/>
    </xf>
    <xf numFmtId="169" fontId="4" fillId="0" borderId="16" xfId="34" applyNumberFormat="1" applyFont="1" applyFill="1" applyBorder="1" applyAlignment="1" applyProtection="1">
      <alignment horizontal="right" vertical="center" wrapText="1"/>
    </xf>
    <xf numFmtId="0" fontId="67" fillId="0" borderId="0" xfId="0" applyFont="1" applyAlignment="1">
      <alignment vertical="center" wrapText="1"/>
    </xf>
    <xf numFmtId="3" fontId="47" fillId="0" borderId="23" xfId="0" applyNumberFormat="1" applyFont="1" applyBorder="1" applyAlignment="1">
      <alignment horizontal="left" vertical="center" indent="1"/>
    </xf>
    <xf numFmtId="0" fontId="47" fillId="0" borderId="45" xfId="0" applyFont="1" applyBorder="1" applyAlignment="1">
      <alignment horizontal="center" vertical="center"/>
    </xf>
    <xf numFmtId="171" fontId="47" fillId="0" borderId="45" xfId="34" applyNumberFormat="1" applyFont="1" applyBorder="1" applyAlignment="1" applyProtection="1">
      <alignment horizontal="center" vertical="center"/>
    </xf>
    <xf numFmtId="0" fontId="4" fillId="0" borderId="0" xfId="0" applyFont="1"/>
    <xf numFmtId="0" fontId="0" fillId="29" borderId="0" xfId="0" applyFill="1"/>
    <xf numFmtId="0" fontId="4" fillId="0" borderId="37" xfId="0" applyFont="1" applyBorder="1"/>
    <xf numFmtId="0" fontId="0" fillId="0" borderId="37" xfId="0" applyBorder="1"/>
    <xf numFmtId="0" fontId="62" fillId="0" borderId="26" xfId="0" quotePrefix="1" applyFont="1" applyBorder="1" applyAlignment="1">
      <alignment horizontal="center" vertical="center" wrapText="1"/>
    </xf>
    <xf numFmtId="0" fontId="0" fillId="30" borderId="0" xfId="0" applyFill="1"/>
    <xf numFmtId="0" fontId="4" fillId="25" borderId="0" xfId="0" applyFont="1" applyFill="1"/>
    <xf numFmtId="9" fontId="0" fillId="30" borderId="0" xfId="0" applyNumberFormat="1" applyFill="1"/>
    <xf numFmtId="0" fontId="69" fillId="0" borderId="0" xfId="51" applyFont="1" applyAlignment="1">
      <alignment horizontal="center" vertical="center"/>
    </xf>
    <xf numFmtId="0" fontId="2" fillId="0" borderId="0" xfId="51"/>
    <xf numFmtId="0" fontId="2" fillId="0" borderId="0" xfId="51" applyAlignment="1">
      <alignment horizontal="left" vertical="center" wrapText="1"/>
    </xf>
    <xf numFmtId="0" fontId="0" fillId="0" borderId="0" xfId="0" applyAlignment="1">
      <alignment horizontal="left" vertical="top" wrapText="1"/>
    </xf>
    <xf numFmtId="0" fontId="0" fillId="0" borderId="0" xfId="0" applyAlignment="1">
      <alignment horizontal="center" vertical="top" wrapText="1"/>
    </xf>
    <xf numFmtId="3" fontId="53" fillId="0" borderId="0" xfId="0" applyNumberFormat="1" applyFont="1" applyAlignment="1">
      <alignment horizontal="center"/>
    </xf>
    <xf numFmtId="0" fontId="42" fillId="0" borderId="0" xfId="0" applyFont="1" applyAlignment="1">
      <alignment horizontal="center"/>
    </xf>
    <xf numFmtId="0" fontId="0" fillId="0" borderId="42" xfId="0" applyBorder="1" applyAlignment="1">
      <alignment horizontal="center" vertical="center"/>
    </xf>
    <xf numFmtId="0" fontId="3" fillId="0" borderId="0" xfId="0" applyFont="1" applyAlignment="1">
      <alignment vertical="center" wrapText="1"/>
    </xf>
    <xf numFmtId="0" fontId="7" fillId="0" borderId="0" xfId="0" applyFont="1" applyAlignment="1">
      <alignment vertical="center" wrapText="1"/>
    </xf>
    <xf numFmtId="0" fontId="5" fillId="0" borderId="11" xfId="0" applyFont="1" applyBorder="1" applyAlignment="1">
      <alignment vertical="center" wrapText="1" shrinkToFit="1"/>
    </xf>
    <xf numFmtId="0" fontId="5" fillId="0" borderId="20" xfId="0" applyFont="1" applyBorder="1" applyAlignment="1">
      <alignment vertical="center" wrapText="1" shrinkToFit="1"/>
    </xf>
    <xf numFmtId="0" fontId="5" fillId="0" borderId="14" xfId="0" applyFont="1" applyBorder="1" applyAlignment="1">
      <alignment vertical="center" wrapText="1" shrinkToFit="1"/>
    </xf>
    <xf numFmtId="0" fontId="48" fillId="0" borderId="10" xfId="0" applyFont="1" applyBorder="1" applyAlignment="1">
      <alignment vertical="center" wrapText="1"/>
    </xf>
    <xf numFmtId="0" fontId="4" fillId="0" borderId="9" xfId="0" applyFont="1" applyBorder="1" applyAlignment="1">
      <alignment vertical="center" wrapText="1"/>
    </xf>
    <xf numFmtId="0" fontId="4" fillId="0" borderId="9" xfId="0" quotePrefix="1" applyFont="1" applyBorder="1" applyAlignment="1">
      <alignment horizontal="left" vertical="center" wrapText="1"/>
    </xf>
    <xf numFmtId="0" fontId="4" fillId="0" borderId="14" xfId="0" applyFont="1" applyBorder="1" applyAlignment="1">
      <alignment vertical="center" wrapText="1"/>
    </xf>
    <xf numFmtId="0" fontId="3" fillId="0" borderId="14" xfId="0" applyFont="1" applyBorder="1" applyAlignment="1">
      <alignment vertical="center" wrapText="1"/>
    </xf>
    <xf numFmtId="0" fontId="4" fillId="0" borderId="11" xfId="0" applyFont="1" applyBorder="1" applyAlignment="1">
      <alignment vertical="center" wrapText="1"/>
    </xf>
    <xf numFmtId="0" fontId="3" fillId="0" borderId="11" xfId="0" applyFont="1" applyBorder="1" applyAlignment="1">
      <alignment vertical="center" wrapText="1"/>
    </xf>
    <xf numFmtId="0" fontId="3" fillId="0" borderId="20" xfId="0" applyFont="1" applyBorder="1" applyAlignment="1">
      <alignment vertical="center" wrapText="1"/>
    </xf>
    <xf numFmtId="0" fontId="4" fillId="0" borderId="11" xfId="0" quotePrefix="1" applyFont="1" applyBorder="1" applyAlignment="1">
      <alignment horizontal="left" vertical="center" wrapText="1"/>
    </xf>
    <xf numFmtId="0" fontId="43" fillId="24" borderId="21" xfId="0" applyFont="1" applyFill="1" applyBorder="1" applyAlignment="1">
      <alignment vertical="center" wrapText="1"/>
    </xf>
    <xf numFmtId="0" fontId="7" fillId="0" borderId="27" xfId="0" applyFont="1" applyBorder="1" applyAlignment="1">
      <alignment vertical="center" wrapText="1"/>
    </xf>
    <xf numFmtId="0" fontId="4" fillId="0" borderId="9" xfId="0" applyFont="1" applyBorder="1" applyAlignment="1">
      <alignment horizontal="left" vertical="center" wrapText="1"/>
    </xf>
    <xf numFmtId="0" fontId="5" fillId="0" borderId="14" xfId="0" applyFont="1" applyBorder="1" applyAlignment="1">
      <alignment vertical="center" wrapText="1"/>
    </xf>
    <xf numFmtId="0" fontId="4" fillId="0" borderId="9" xfId="0" quotePrefix="1" applyFont="1" applyBorder="1" applyAlignment="1">
      <alignment vertical="center" wrapText="1"/>
    </xf>
    <xf numFmtId="0" fontId="3" fillId="0" borderId="20"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0" fillId="0" borderId="0" xfId="0" applyAlignment="1">
      <alignment vertical="center" wrapText="1"/>
    </xf>
    <xf numFmtId="0" fontId="0" fillId="0" borderId="26" xfId="0" applyBorder="1" applyAlignment="1">
      <alignment vertical="center" wrapText="1"/>
    </xf>
    <xf numFmtId="0" fontId="0" fillId="0" borderId="0" xfId="0" applyAlignment="1">
      <alignment horizontal="left" vertical="center" wrapText="1"/>
    </xf>
    <xf numFmtId="0" fontId="62" fillId="0" borderId="26" xfId="0" quotePrefix="1" applyFont="1" applyBorder="1" applyAlignment="1">
      <alignment vertical="center" wrapText="1"/>
    </xf>
    <xf numFmtId="0" fontId="4" fillId="0" borderId="14" xfId="0" applyFont="1" applyBorder="1" applyAlignment="1">
      <alignment horizontal="left" vertical="center" wrapText="1"/>
    </xf>
    <xf numFmtId="0" fontId="5" fillId="0" borderId="9" xfId="0" applyFont="1" applyBorder="1" applyAlignment="1">
      <alignment vertical="center" wrapText="1"/>
    </xf>
    <xf numFmtId="0" fontId="5" fillId="0" borderId="10" xfId="0" applyFont="1" applyBorder="1" applyAlignment="1">
      <alignment horizontal="right" vertical="center" wrapText="1"/>
    </xf>
    <xf numFmtId="0" fontId="47" fillId="0" borderId="44" xfId="0" applyFont="1" applyBorder="1" applyAlignment="1">
      <alignment horizontal="center" vertical="center" wrapText="1"/>
    </xf>
    <xf numFmtId="0" fontId="53" fillId="0" borderId="0" xfId="0" applyFont="1" applyAlignment="1">
      <alignment horizontal="center"/>
    </xf>
    <xf numFmtId="0" fontId="66" fillId="0" borderId="0" xfId="0" applyFont="1" applyAlignment="1">
      <alignment horizontal="center"/>
    </xf>
    <xf numFmtId="0" fontId="3" fillId="0" borderId="9" xfId="0" applyFont="1" applyBorder="1" applyAlignment="1">
      <alignment vertical="center" wrapText="1"/>
    </xf>
    <xf numFmtId="3" fontId="53" fillId="0" borderId="0" xfId="0" applyNumberFormat="1" applyFont="1" applyAlignment="1">
      <alignment horizontal="center" vertical="center"/>
    </xf>
    <xf numFmtId="0" fontId="7" fillId="0" borderId="10" xfId="0" applyFont="1" applyBorder="1" applyAlignment="1">
      <alignment vertical="center" wrapText="1"/>
    </xf>
    <xf numFmtId="0" fontId="55" fillId="0" borderId="0" xfId="0" applyFont="1" applyAlignment="1">
      <alignment horizontal="center"/>
    </xf>
    <xf numFmtId="0" fontId="63" fillId="0" borderId="0" xfId="0" applyFont="1" applyAlignment="1">
      <alignment horizontal="center"/>
    </xf>
    <xf numFmtId="0" fontId="64" fillId="0" borderId="0" xfId="0" applyFont="1" applyAlignment="1">
      <alignment horizontal="center"/>
    </xf>
    <xf numFmtId="0" fontId="46" fillId="0" borderId="0" xfId="0" applyFont="1" applyAlignment="1">
      <alignment horizontal="center"/>
    </xf>
    <xf numFmtId="3" fontId="55" fillId="0" borderId="0" xfId="0" applyNumberFormat="1" applyFont="1" applyAlignment="1">
      <alignment horizontal="center" vertical="top"/>
    </xf>
    <xf numFmtId="0" fontId="65" fillId="0" borderId="0" xfId="0" applyFont="1" applyAlignment="1">
      <alignment horizontal="center"/>
    </xf>
    <xf numFmtId="3" fontId="10" fillId="0" borderId="0" xfId="0" applyNumberFormat="1" applyFont="1" applyAlignment="1">
      <alignment horizontal="center"/>
    </xf>
    <xf numFmtId="3" fontId="4" fillId="0" borderId="0" xfId="0" applyNumberFormat="1" applyFont="1" applyAlignment="1">
      <alignment horizontal="center"/>
    </xf>
    <xf numFmtId="0" fontId="3" fillId="0" borderId="0" xfId="0" applyFont="1" applyAlignment="1">
      <alignment horizontal="center"/>
    </xf>
    <xf numFmtId="3" fontId="3" fillId="0" borderId="12" xfId="0" applyNumberFormat="1" applyFont="1" applyBorder="1" applyAlignment="1">
      <alignment horizontal="right" vertical="center"/>
    </xf>
    <xf numFmtId="0" fontId="3" fillId="0" borderId="9" xfId="0" quotePrefix="1" applyFont="1" applyBorder="1" applyAlignment="1">
      <alignment horizontal="left" vertical="center" wrapText="1"/>
    </xf>
    <xf numFmtId="0" fontId="3" fillId="0" borderId="20" xfId="0" applyFont="1" applyBorder="1" applyAlignment="1">
      <alignment vertical="center" wrapText="1" shrinkToFit="1"/>
    </xf>
    <xf numFmtId="3" fontId="4" fillId="0" borderId="32" xfId="0" applyNumberFormat="1" applyFont="1" applyBorder="1" applyAlignment="1">
      <alignment horizontal="right" vertical="center"/>
    </xf>
    <xf numFmtId="0" fontId="3" fillId="0" borderId="9" xfId="0" applyFont="1" applyBorder="1" applyAlignment="1">
      <alignment vertical="center" wrapText="1" shrinkToFit="1"/>
    </xf>
    <xf numFmtId="0" fontId="3" fillId="0" borderId="14" xfId="0" applyFont="1" applyBorder="1" applyAlignment="1">
      <alignment vertical="center" wrapText="1" shrinkToFit="1"/>
    </xf>
    <xf numFmtId="168" fontId="3" fillId="0" borderId="31" xfId="32" applyNumberFormat="1" applyFont="1" applyBorder="1" applyAlignment="1" applyProtection="1">
      <alignment horizontal="right" vertical="center" wrapText="1"/>
    </xf>
    <xf numFmtId="0" fontId="3" fillId="0" borderId="0" xfId="0" applyFont="1" applyAlignment="1">
      <alignment horizontal="center" vertical="center"/>
    </xf>
    <xf numFmtId="3" fontId="4" fillId="0" borderId="0" xfId="0" applyNumberFormat="1" applyFont="1" applyAlignment="1">
      <alignment horizontal="right" vertical="top"/>
    </xf>
    <xf numFmtId="3" fontId="3" fillId="0" borderId="0" xfId="0" applyNumberFormat="1" applyFont="1" applyAlignment="1">
      <alignment horizontal="right" vertical="top"/>
    </xf>
    <xf numFmtId="1" fontId="4" fillId="0" borderId="0" xfId="0" applyNumberFormat="1" applyFont="1" applyAlignment="1">
      <alignment horizontal="center" vertical="center"/>
    </xf>
    <xf numFmtId="3" fontId="4" fillId="0" borderId="0" xfId="0" applyNumberFormat="1" applyFont="1" applyAlignment="1">
      <alignment horizontal="right" vertical="center"/>
    </xf>
    <xf numFmtId="0" fontId="3" fillId="0" borderId="0" xfId="0" applyFont="1" applyAlignment="1">
      <alignment vertical="top"/>
    </xf>
    <xf numFmtId="0" fontId="3" fillId="0" borderId="0" xfId="0" applyFont="1" applyAlignment="1">
      <alignment vertical="center"/>
    </xf>
    <xf numFmtId="0" fontId="3" fillId="31" borderId="9" xfId="0" applyFont="1" applyFill="1" applyBorder="1" applyAlignment="1">
      <alignment vertical="center" wrapText="1"/>
    </xf>
    <xf numFmtId="171" fontId="3" fillId="0" borderId="0" xfId="0" applyNumberFormat="1" applyFont="1" applyAlignment="1">
      <alignment horizontal="center"/>
    </xf>
    <xf numFmtId="3" fontId="7"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171" fontId="7" fillId="0" borderId="42" xfId="34" applyNumberFormat="1" applyFont="1" applyBorder="1" applyAlignment="1" applyProtection="1">
      <alignment horizontal="center" vertical="center"/>
    </xf>
    <xf numFmtId="169" fontId="4" fillId="0" borderId="47" xfId="0" applyNumberFormat="1" applyFont="1" applyBorder="1" applyAlignment="1">
      <alignment vertical="center"/>
    </xf>
    <xf numFmtId="169" fontId="4" fillId="0" borderId="49" xfId="0" applyNumberFormat="1" applyFont="1" applyBorder="1" applyAlignment="1">
      <alignment horizontal="right" vertical="top" wrapText="1"/>
    </xf>
    <xf numFmtId="0" fontId="5" fillId="31" borderId="14" xfId="0" applyFont="1" applyFill="1" applyBorder="1" applyAlignment="1">
      <alignment vertical="center" wrapText="1"/>
    </xf>
    <xf numFmtId="0" fontId="4" fillId="31" borderId="9" xfId="0" applyFont="1" applyFill="1" applyBorder="1" applyAlignment="1">
      <alignment vertical="center" wrapText="1"/>
    </xf>
    <xf numFmtId="0" fontId="4" fillId="31" borderId="14" xfId="0" applyFont="1" applyFill="1" applyBorder="1" applyAlignment="1">
      <alignment vertical="center" wrapText="1"/>
    </xf>
    <xf numFmtId="0" fontId="3" fillId="31" borderId="11" xfId="0" applyFont="1" applyFill="1" applyBorder="1" applyAlignment="1">
      <alignment vertical="center" wrapText="1"/>
    </xf>
    <xf numFmtId="0" fontId="3" fillId="31" borderId="14" xfId="0" applyFont="1" applyFill="1" applyBorder="1" applyAlignment="1">
      <alignment vertical="center" wrapText="1"/>
    </xf>
    <xf numFmtId="0" fontId="4" fillId="31" borderId="9" xfId="0" quotePrefix="1" applyFont="1" applyFill="1" applyBorder="1" applyAlignment="1">
      <alignment horizontal="left" vertical="center" wrapText="1"/>
    </xf>
    <xf numFmtId="3" fontId="4" fillId="31" borderId="30" xfId="0" applyNumberFormat="1" applyFont="1" applyFill="1" applyBorder="1" applyAlignment="1">
      <alignment vertical="center" wrapText="1"/>
    </xf>
    <xf numFmtId="3" fontId="48" fillId="31" borderId="32" xfId="0" applyNumberFormat="1" applyFont="1" applyFill="1" applyBorder="1" applyAlignment="1">
      <alignment horizontal="right" vertical="center"/>
    </xf>
    <xf numFmtId="0" fontId="48" fillId="31" borderId="10" xfId="0" applyFont="1" applyFill="1" applyBorder="1" applyAlignment="1">
      <alignment vertical="center" wrapText="1"/>
    </xf>
    <xf numFmtId="3" fontId="5" fillId="31" borderId="12" xfId="0" applyNumberFormat="1" applyFont="1" applyFill="1" applyBorder="1" applyAlignment="1">
      <alignment horizontal="right" vertical="center"/>
    </xf>
    <xf numFmtId="0" fontId="5" fillId="31" borderId="9" xfId="0" applyFont="1" applyFill="1" applyBorder="1" applyAlignment="1">
      <alignment vertical="center" wrapText="1" shrinkToFit="1"/>
    </xf>
    <xf numFmtId="169" fontId="4" fillId="31" borderId="16" xfId="0" applyNumberFormat="1" applyFont="1" applyFill="1" applyBorder="1" applyAlignment="1">
      <alignment vertical="center"/>
    </xf>
    <xf numFmtId="169" fontId="4" fillId="31" borderId="16" xfId="34" applyNumberFormat="1" applyFont="1" applyFill="1" applyBorder="1" applyAlignment="1" applyProtection="1">
      <alignment horizontal="right" vertical="top" wrapText="1"/>
    </xf>
    <xf numFmtId="0" fontId="5" fillId="31" borderId="14" xfId="0" applyFont="1" applyFill="1" applyBorder="1" applyAlignment="1">
      <alignment vertical="center" wrapText="1" shrinkToFit="1"/>
    </xf>
    <xf numFmtId="0" fontId="3" fillId="31" borderId="20" xfId="0" applyFont="1" applyFill="1" applyBorder="1" applyAlignment="1">
      <alignment vertical="center" wrapText="1"/>
    </xf>
    <xf numFmtId="0" fontId="7" fillId="31" borderId="10" xfId="0" applyFont="1" applyFill="1" applyBorder="1" applyAlignment="1">
      <alignment vertical="center" wrapText="1"/>
    </xf>
    <xf numFmtId="3" fontId="5" fillId="31" borderId="30" xfId="0" applyNumberFormat="1" applyFont="1" applyFill="1" applyBorder="1" applyAlignment="1">
      <alignment vertical="center"/>
    </xf>
    <xf numFmtId="3" fontId="3" fillId="31" borderId="30" xfId="0" applyNumberFormat="1" applyFont="1" applyFill="1" applyBorder="1" applyAlignment="1">
      <alignment horizontal="right" vertical="center"/>
    </xf>
    <xf numFmtId="3" fontId="5" fillId="31" borderId="12" xfId="0" applyNumberFormat="1" applyFont="1" applyFill="1" applyBorder="1" applyAlignment="1">
      <alignment vertical="center" wrapText="1"/>
    </xf>
    <xf numFmtId="3" fontId="4" fillId="31" borderId="13" xfId="0" applyNumberFormat="1" applyFont="1" applyFill="1" applyBorder="1" applyAlignment="1">
      <alignment horizontal="right" vertical="center"/>
    </xf>
    <xf numFmtId="0" fontId="3" fillId="31" borderId="14" xfId="0" quotePrefix="1" applyFont="1" applyFill="1" applyBorder="1" applyAlignment="1">
      <alignment horizontal="left" vertical="center" wrapText="1"/>
    </xf>
    <xf numFmtId="0" fontId="3" fillId="31" borderId="14" xfId="0" applyFont="1" applyFill="1" applyBorder="1" applyAlignment="1">
      <alignment vertical="center" wrapText="1" shrinkToFit="1"/>
    </xf>
    <xf numFmtId="3" fontId="4" fillId="31" borderId="30" xfId="0" applyNumberFormat="1" applyFont="1" applyFill="1" applyBorder="1" applyAlignment="1">
      <alignment horizontal="right" vertical="center" wrapText="1"/>
    </xf>
    <xf numFmtId="0" fontId="4" fillId="31" borderId="12" xfId="39" applyFill="1" applyBorder="1" applyAlignment="1">
      <alignment vertical="center"/>
    </xf>
    <xf numFmtId="3" fontId="3" fillId="31" borderId="30" xfId="0" applyNumberFormat="1" applyFont="1" applyFill="1" applyBorder="1" applyAlignment="1">
      <alignment vertical="center" wrapText="1"/>
    </xf>
    <xf numFmtId="3" fontId="3" fillId="31" borderId="12" xfId="0" applyNumberFormat="1" applyFont="1" applyFill="1" applyBorder="1" applyAlignment="1">
      <alignment vertical="center" wrapText="1"/>
    </xf>
    <xf numFmtId="3" fontId="4" fillId="31" borderId="12" xfId="0" applyNumberFormat="1" applyFont="1" applyFill="1" applyBorder="1" applyAlignment="1">
      <alignment horizontal="right" vertical="center"/>
    </xf>
    <xf numFmtId="0" fontId="3" fillId="32" borderId="9" xfId="0" applyFont="1" applyFill="1" applyBorder="1" applyAlignment="1">
      <alignment vertical="center" wrapText="1"/>
    </xf>
    <xf numFmtId="0" fontId="3" fillId="32" borderId="14" xfId="0" applyFont="1" applyFill="1" applyBorder="1" applyAlignment="1">
      <alignment vertical="center" wrapText="1"/>
    </xf>
    <xf numFmtId="0" fontId="4" fillId="32" borderId="14" xfId="0" applyFont="1" applyFill="1" applyBorder="1" applyAlignment="1">
      <alignment vertical="center" wrapText="1"/>
    </xf>
    <xf numFmtId="0" fontId="3" fillId="32" borderId="11" xfId="0" applyFont="1" applyFill="1" applyBorder="1" applyAlignment="1">
      <alignment vertical="center" wrapText="1"/>
    </xf>
    <xf numFmtId="3" fontId="4" fillId="32" borderId="12" xfId="0" applyNumberFormat="1" applyFont="1" applyFill="1" applyBorder="1" applyAlignment="1">
      <alignment horizontal="right" vertical="center"/>
    </xf>
    <xf numFmtId="3" fontId="4" fillId="32" borderId="13" xfId="0" applyNumberFormat="1" applyFont="1" applyFill="1" applyBorder="1" applyAlignment="1">
      <alignment horizontal="right" vertical="center"/>
    </xf>
    <xf numFmtId="0" fontId="4" fillId="32" borderId="11" xfId="0" applyFont="1" applyFill="1" applyBorder="1" applyAlignment="1">
      <alignment vertical="center" wrapText="1"/>
    </xf>
    <xf numFmtId="3" fontId="4" fillId="32" borderId="30" xfId="0" applyNumberFormat="1" applyFont="1" applyFill="1" applyBorder="1" applyAlignment="1">
      <alignment vertical="center" wrapText="1"/>
    </xf>
    <xf numFmtId="3" fontId="4" fillId="31" borderId="30" xfId="0" applyNumberFormat="1" applyFont="1" applyFill="1" applyBorder="1" applyAlignment="1">
      <alignment horizontal="right" vertical="center"/>
    </xf>
    <xf numFmtId="0" fontId="4" fillId="31" borderId="9" xfId="0" quotePrefix="1" applyFont="1" applyFill="1" applyBorder="1" applyAlignment="1">
      <alignment vertical="center" wrapText="1"/>
    </xf>
    <xf numFmtId="0" fontId="4" fillId="31" borderId="14" xfId="0" applyFont="1" applyFill="1" applyBorder="1" applyAlignment="1">
      <alignment horizontal="left" vertical="center" wrapText="1"/>
    </xf>
    <xf numFmtId="168" fontId="3" fillId="31" borderId="31" xfId="32" applyNumberFormat="1" applyFont="1" applyFill="1" applyBorder="1" applyAlignment="1" applyProtection="1">
      <alignment horizontal="right" vertical="center" wrapText="1"/>
    </xf>
    <xf numFmtId="0" fontId="3" fillId="31" borderId="20" xfId="0" quotePrefix="1" applyFont="1" applyFill="1" applyBorder="1" applyAlignment="1">
      <alignment horizontal="left" vertical="center" wrapText="1"/>
    </xf>
    <xf numFmtId="168" fontId="4" fillId="31" borderId="30" xfId="32" applyNumberFormat="1" applyFont="1" applyFill="1" applyBorder="1" applyAlignment="1" applyProtection="1">
      <alignment horizontal="right" vertical="center" wrapText="1"/>
    </xf>
    <xf numFmtId="0" fontId="4" fillId="31" borderId="14" xfId="0" quotePrefix="1" applyFont="1" applyFill="1" applyBorder="1" applyAlignment="1">
      <alignment horizontal="left" vertical="center" wrapText="1"/>
    </xf>
    <xf numFmtId="3" fontId="4" fillId="31" borderId="12" xfId="0" applyNumberFormat="1" applyFont="1" applyFill="1" applyBorder="1" applyAlignment="1">
      <alignment vertical="center" wrapText="1"/>
    </xf>
    <xf numFmtId="3" fontId="4" fillId="0" borderId="30" xfId="0" applyNumberFormat="1" applyFont="1" applyBorder="1" applyAlignment="1">
      <alignment horizontal="right" vertical="center" wrapText="1"/>
    </xf>
    <xf numFmtId="3" fontId="3" fillId="32" borderId="30" xfId="0" applyNumberFormat="1" applyFont="1" applyFill="1" applyBorder="1" applyAlignment="1">
      <alignment vertical="center" wrapText="1"/>
    </xf>
    <xf numFmtId="0" fontId="4" fillId="32" borderId="13" xfId="39" applyFill="1" applyBorder="1" applyAlignment="1">
      <alignment vertical="center"/>
    </xf>
    <xf numFmtId="0" fontId="4" fillId="31" borderId="9" xfId="0" applyFont="1" applyFill="1" applyBorder="1" applyAlignment="1">
      <alignment horizontal="left" vertical="center" wrapText="1"/>
    </xf>
    <xf numFmtId="0" fontId="4" fillId="31" borderId="11" xfId="0" applyFont="1" applyFill="1" applyBorder="1" applyAlignment="1">
      <alignment vertical="center" wrapText="1"/>
    </xf>
    <xf numFmtId="0" fontId="4" fillId="31" borderId="9" xfId="0" applyFont="1" applyFill="1" applyBorder="1" applyAlignment="1">
      <alignment horizontal="left" vertical="center" wrapText="1" shrinkToFit="1"/>
    </xf>
    <xf numFmtId="0" fontId="7" fillId="0" borderId="44" xfId="0" applyFont="1" applyBorder="1" applyAlignment="1">
      <alignment horizontal="center" vertical="center"/>
    </xf>
    <xf numFmtId="0" fontId="44" fillId="24" borderId="53" xfId="0" applyFont="1" applyFill="1" applyBorder="1" applyAlignment="1">
      <alignment horizontal="center" vertical="center"/>
    </xf>
    <xf numFmtId="0" fontId="49" fillId="0" borderId="54" xfId="0" applyFont="1" applyBorder="1" applyAlignment="1">
      <alignment horizontal="center" vertical="center"/>
    </xf>
    <xf numFmtId="0" fontId="4" fillId="0" borderId="55" xfId="0" applyFont="1" applyBorder="1" applyAlignment="1">
      <alignment horizontal="center" vertical="center"/>
    </xf>
    <xf numFmtId="0" fontId="5" fillId="0" borderId="15" xfId="0" applyFont="1" applyBorder="1" applyAlignment="1">
      <alignment horizontal="center" vertical="center"/>
    </xf>
    <xf numFmtId="0" fontId="50" fillId="0" borderId="15" xfId="0" applyFont="1" applyBorder="1" applyAlignment="1">
      <alignment horizontal="center" vertical="center"/>
    </xf>
    <xf numFmtId="0" fontId="5" fillId="31" borderId="15" xfId="0" applyFont="1" applyFill="1" applyBorder="1" applyAlignment="1">
      <alignment horizontal="center" vertical="center"/>
    </xf>
    <xf numFmtId="0" fontId="4" fillId="0" borderId="15" xfId="0" applyFont="1" applyBorder="1" applyAlignment="1">
      <alignment horizontal="center" vertical="center"/>
    </xf>
    <xf numFmtId="0" fontId="4" fillId="0" borderId="54"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57" xfId="0" applyFont="1" applyBorder="1" applyAlignment="1">
      <alignment horizontal="center"/>
    </xf>
    <xf numFmtId="0" fontId="4" fillId="0" borderId="55" xfId="0" applyFont="1" applyBorder="1" applyAlignment="1">
      <alignment horizontal="center"/>
    </xf>
    <xf numFmtId="0" fontId="4" fillId="0" borderId="15" xfId="0" applyFont="1" applyBorder="1" applyAlignment="1">
      <alignment horizontal="center"/>
    </xf>
    <xf numFmtId="0" fontId="4" fillId="31" borderId="56" xfId="0" applyFont="1" applyFill="1" applyBorder="1" applyAlignment="1">
      <alignment horizontal="center" vertical="center"/>
    </xf>
    <xf numFmtId="0" fontId="4" fillId="0" borderId="54" xfId="0" applyFont="1" applyBorder="1" applyAlignment="1">
      <alignment horizontal="center"/>
    </xf>
    <xf numFmtId="0" fontId="4" fillId="0" borderId="58" xfId="0" applyFont="1" applyBorder="1" applyAlignment="1">
      <alignment horizontal="center" vertical="center"/>
    </xf>
    <xf numFmtId="0" fontId="50" fillId="0" borderId="54" xfId="0" applyFont="1" applyBorder="1" applyAlignment="1">
      <alignment horizontal="center" vertical="center"/>
    </xf>
    <xf numFmtId="0" fontId="4" fillId="0" borderId="15" xfId="0" applyFont="1" applyBorder="1" applyAlignment="1">
      <alignment horizontal="center" vertical="center" wrapText="1"/>
    </xf>
    <xf numFmtId="0" fontId="4" fillId="0" borderId="57" xfId="0" applyFont="1" applyBorder="1" applyAlignment="1">
      <alignment horizontal="center" vertical="top"/>
    </xf>
    <xf numFmtId="0" fontId="4" fillId="0" borderId="15" xfId="0" applyFont="1" applyBorder="1" applyAlignment="1">
      <alignment horizontal="center" vertical="top"/>
    </xf>
    <xf numFmtId="0" fontId="4" fillId="0" borderId="56" xfId="0" applyFont="1" applyBorder="1" applyAlignment="1">
      <alignment horizontal="center" vertical="center" wrapText="1"/>
    </xf>
    <xf numFmtId="0" fontId="4" fillId="0" borderId="55" xfId="0" applyFont="1" applyBorder="1" applyAlignment="1">
      <alignment horizontal="center" vertical="center" wrapText="1"/>
    </xf>
    <xf numFmtId="0" fontId="5" fillId="0" borderId="56" xfId="0" applyFont="1" applyBorder="1"/>
    <xf numFmtId="0" fontId="5" fillId="0" borderId="15" xfId="0" applyFont="1" applyBorder="1"/>
    <xf numFmtId="0" fontId="50" fillId="0" borderId="54" xfId="0" applyFont="1" applyBorder="1" applyAlignment="1">
      <alignment horizontal="center" vertical="center" wrapText="1"/>
    </xf>
    <xf numFmtId="0" fontId="4" fillId="0" borderId="55" xfId="0" applyFont="1" applyBorder="1" applyAlignment="1">
      <alignment horizontal="center" wrapText="1"/>
    </xf>
    <xf numFmtId="0" fontId="4" fillId="0" borderId="56" xfId="0" applyFont="1" applyBorder="1" applyAlignment="1">
      <alignment horizontal="center" wrapText="1"/>
    </xf>
    <xf numFmtId="0" fontId="4" fillId="0" borderId="15" xfId="0" applyFont="1" applyBorder="1" applyAlignment="1">
      <alignment horizontal="center" wrapText="1"/>
    </xf>
    <xf numFmtId="0" fontId="4" fillId="0" borderId="56" xfId="0" applyFont="1" applyBorder="1" applyAlignment="1">
      <alignment horizontal="center"/>
    </xf>
    <xf numFmtId="0" fontId="4" fillId="0" borderId="57" xfId="0" applyFont="1" applyBorder="1" applyAlignment="1">
      <alignment horizontal="center" wrapText="1"/>
    </xf>
    <xf numFmtId="0" fontId="50" fillId="31" borderId="54" xfId="0" applyFont="1" applyFill="1" applyBorder="1" applyAlignment="1">
      <alignment horizontal="center" vertical="center"/>
    </xf>
    <xf numFmtId="0" fontId="4" fillId="31" borderId="15" xfId="0" applyFont="1" applyFill="1" applyBorder="1" applyAlignment="1">
      <alignment horizontal="center" vertical="center"/>
    </xf>
    <xf numFmtId="0" fontId="4" fillId="31" borderId="15" xfId="0" applyFont="1" applyFill="1" applyBorder="1" applyAlignment="1">
      <alignment horizontal="center" wrapText="1"/>
    </xf>
    <xf numFmtId="0" fontId="7" fillId="0" borderId="59" xfId="0" applyFont="1" applyBorder="1" applyAlignment="1">
      <alignment horizontal="center" vertical="center"/>
    </xf>
    <xf numFmtId="171" fontId="7" fillId="0" borderId="52" xfId="34" applyNumberFormat="1" applyFont="1" applyBorder="1" applyAlignment="1" applyProtection="1">
      <alignment horizontal="center" vertical="center"/>
    </xf>
    <xf numFmtId="0" fontId="7" fillId="0" borderId="60" xfId="0" applyFont="1" applyBorder="1" applyAlignment="1">
      <alignment horizontal="center" vertical="center"/>
    </xf>
    <xf numFmtId="169" fontId="51" fillId="0" borderId="61" xfId="0" quotePrefix="1" applyNumberFormat="1" applyFont="1" applyBorder="1" applyAlignment="1">
      <alignment vertical="center" wrapText="1"/>
    </xf>
    <xf numFmtId="169" fontId="45" fillId="24" borderId="61" xfId="0" applyNumberFormat="1" applyFont="1" applyFill="1" applyBorder="1" applyAlignment="1">
      <alignment vertical="center"/>
    </xf>
    <xf numFmtId="0" fontId="45" fillId="24" borderId="62" xfId="0" applyFont="1" applyFill="1" applyBorder="1" applyAlignment="1">
      <alignment horizontal="center" vertical="center"/>
    </xf>
    <xf numFmtId="169" fontId="50" fillId="0" borderId="63" xfId="0" applyNumberFormat="1" applyFont="1" applyBorder="1" applyAlignment="1">
      <alignment vertical="center"/>
    </xf>
    <xf numFmtId="0" fontId="10" fillId="0" borderId="64" xfId="0" applyFont="1" applyBorder="1" applyAlignment="1">
      <alignment horizontal="center" vertical="center"/>
    </xf>
    <xf numFmtId="169" fontId="4" fillId="0" borderId="65" xfId="0" applyNumberFormat="1" applyFont="1" applyBorder="1" applyAlignment="1">
      <alignment vertical="center"/>
    </xf>
    <xf numFmtId="0" fontId="4" fillId="0" borderId="48" xfId="0" applyFont="1" applyBorder="1" applyAlignment="1">
      <alignment horizontal="center" vertical="center"/>
    </xf>
    <xf numFmtId="169" fontId="4" fillId="0" borderId="66" xfId="0" applyNumberFormat="1" applyFont="1" applyBorder="1" applyAlignment="1">
      <alignment vertical="center"/>
    </xf>
    <xf numFmtId="0" fontId="10" fillId="0" borderId="49" xfId="0" applyFont="1" applyBorder="1" applyAlignment="1">
      <alignment horizontal="center" vertical="center"/>
    </xf>
    <xf numFmtId="169" fontId="50" fillId="0" borderId="66" xfId="0" applyNumberFormat="1" applyFont="1" applyBorder="1" applyAlignment="1">
      <alignment vertical="center"/>
    </xf>
    <xf numFmtId="0" fontId="4" fillId="0" borderId="49" xfId="0" applyFont="1" applyBorder="1" applyAlignment="1">
      <alignment horizontal="center" vertical="center"/>
    </xf>
    <xf numFmtId="169" fontId="4" fillId="31" borderId="66" xfId="0" applyNumberFormat="1" applyFont="1" applyFill="1" applyBorder="1" applyAlignment="1">
      <alignment vertical="center"/>
    </xf>
    <xf numFmtId="0" fontId="10" fillId="31" borderId="49" xfId="0" applyFont="1" applyFill="1" applyBorder="1" applyAlignment="1">
      <alignment horizontal="center" vertical="center"/>
    </xf>
    <xf numFmtId="0" fontId="4" fillId="31" borderId="49" xfId="0" applyFont="1" applyFill="1" applyBorder="1" applyAlignment="1">
      <alignment horizontal="center" vertical="center"/>
    </xf>
    <xf numFmtId="0" fontId="4" fillId="31" borderId="48" xfId="0" applyFont="1" applyFill="1" applyBorder="1" applyAlignment="1">
      <alignment horizontal="center" vertical="center"/>
    </xf>
    <xf numFmtId="169" fontId="4" fillId="0" borderId="63" xfId="0" applyNumberFormat="1" applyFont="1" applyBorder="1" applyAlignment="1">
      <alignment vertical="center"/>
    </xf>
    <xf numFmtId="0" fontId="4" fillId="0" borderId="64" xfId="0" applyFont="1" applyBorder="1" applyAlignment="1">
      <alignment horizontal="center" vertical="center"/>
    </xf>
    <xf numFmtId="169" fontId="4" fillId="0" borderId="67" xfId="0" applyNumberFormat="1" applyFont="1" applyBorder="1" applyAlignment="1">
      <alignment vertical="center"/>
    </xf>
    <xf numFmtId="0" fontId="4" fillId="0" borderId="47" xfId="0" applyFont="1" applyBorder="1" applyAlignment="1">
      <alignment horizontal="center" vertical="center"/>
    </xf>
    <xf numFmtId="169" fontId="4" fillId="0" borderId="68" xfId="0" applyNumberFormat="1" applyFont="1" applyBorder="1" applyAlignment="1">
      <alignment horizontal="right" vertical="top" wrapText="1"/>
    </xf>
    <xf numFmtId="0" fontId="4" fillId="0" borderId="69" xfId="0" applyFont="1" applyBorder="1" applyAlignment="1">
      <alignment horizontal="center" vertical="center"/>
    </xf>
    <xf numFmtId="169" fontId="4" fillId="0" borderId="65" xfId="0" applyNumberFormat="1" applyFont="1" applyBorder="1" applyAlignment="1">
      <alignment horizontal="right" vertical="top" wrapText="1"/>
    </xf>
    <xf numFmtId="169" fontId="4" fillId="0" borderId="66" xfId="0" applyNumberFormat="1" applyFont="1" applyBorder="1" applyAlignment="1">
      <alignment horizontal="right" vertical="top" wrapText="1"/>
    </xf>
    <xf numFmtId="0" fontId="4" fillId="0" borderId="29" xfId="0" applyFont="1" applyBorder="1" applyAlignment="1">
      <alignment horizontal="center"/>
    </xf>
    <xf numFmtId="0" fontId="45" fillId="0" borderId="64" xfId="0" applyFont="1" applyBorder="1" applyAlignment="1">
      <alignment horizontal="center" vertical="center"/>
    </xf>
    <xf numFmtId="169" fontId="4" fillId="0" borderId="63" xfId="0" applyNumberFormat="1" applyFont="1" applyBorder="1" applyAlignment="1">
      <alignment horizontal="right" vertical="top" wrapText="1"/>
    </xf>
    <xf numFmtId="169" fontId="4" fillId="0" borderId="67" xfId="0" applyNumberFormat="1" applyFont="1" applyBorder="1" applyAlignment="1">
      <alignment horizontal="right" vertical="top" wrapText="1"/>
    </xf>
    <xf numFmtId="169" fontId="4" fillId="0" borderId="68" xfId="0" applyNumberFormat="1" applyFont="1" applyBorder="1" applyAlignment="1">
      <alignment vertical="center"/>
    </xf>
    <xf numFmtId="0" fontId="4" fillId="0" borderId="47" xfId="0" applyFont="1" applyBorder="1" applyAlignment="1">
      <alignment horizontal="center" vertical="center" wrapText="1"/>
    </xf>
    <xf numFmtId="169" fontId="4" fillId="0" borderId="66" xfId="34" applyNumberFormat="1" applyFont="1" applyFill="1" applyBorder="1" applyAlignment="1" applyProtection="1">
      <alignment horizontal="right" vertical="top" wrapText="1"/>
    </xf>
    <xf numFmtId="0" fontId="4" fillId="0" borderId="49" xfId="0" applyFont="1" applyBorder="1" applyAlignment="1">
      <alignment horizontal="center" vertical="center" wrapText="1"/>
    </xf>
    <xf numFmtId="169" fontId="50" fillId="0" borderId="63" xfId="0" applyNumberFormat="1" applyFont="1" applyBorder="1" applyAlignment="1">
      <alignment horizontal="right" vertical="top" wrapText="1"/>
    </xf>
    <xf numFmtId="169" fontId="4" fillId="0" borderId="67" xfId="34" applyNumberFormat="1" applyFont="1" applyBorder="1" applyAlignment="1" applyProtection="1">
      <alignment horizontal="right" vertical="center" wrapText="1"/>
    </xf>
    <xf numFmtId="169" fontId="4" fillId="0" borderId="65" xfId="34" applyNumberFormat="1" applyFont="1" applyBorder="1" applyAlignment="1" applyProtection="1">
      <alignment horizontal="right" vertical="center" wrapText="1"/>
    </xf>
    <xf numFmtId="0" fontId="4" fillId="0" borderId="48" xfId="0" applyFont="1" applyBorder="1" applyAlignment="1">
      <alignment horizontal="center" vertical="center" wrapText="1"/>
    </xf>
    <xf numFmtId="169" fontId="4" fillId="0" borderId="65" xfId="34" applyNumberFormat="1" applyFont="1" applyBorder="1" applyAlignment="1" applyProtection="1">
      <alignment horizontal="right" vertical="top" wrapText="1"/>
    </xf>
    <xf numFmtId="169" fontId="4" fillId="0" borderId="70" xfId="0" applyNumberFormat="1" applyFont="1" applyBorder="1" applyAlignment="1">
      <alignment horizontal="right" vertical="top" wrapText="1"/>
    </xf>
    <xf numFmtId="169" fontId="50" fillId="0" borderId="63" xfId="34" applyNumberFormat="1" applyFont="1" applyBorder="1" applyAlignment="1" applyProtection="1">
      <alignment horizontal="right" vertical="center" wrapText="1"/>
    </xf>
    <xf numFmtId="0" fontId="4" fillId="0" borderId="64" xfId="0" applyFont="1" applyBorder="1" applyAlignment="1">
      <alignment horizontal="center" vertical="center" wrapText="1"/>
    </xf>
    <xf numFmtId="169" fontId="4" fillId="0" borderId="66" xfId="34" applyNumberFormat="1" applyFont="1" applyBorder="1" applyAlignment="1" applyProtection="1">
      <alignment horizontal="right" vertical="center" wrapText="1"/>
    </xf>
    <xf numFmtId="169" fontId="4" fillId="0" borderId="66" xfId="34" applyNumberFormat="1" applyFont="1" applyBorder="1" applyAlignment="1" applyProtection="1">
      <alignment horizontal="right" vertical="top" wrapText="1"/>
    </xf>
    <xf numFmtId="169" fontId="4" fillId="0" borderId="67" xfId="34" applyNumberFormat="1" applyFont="1" applyBorder="1" applyAlignment="1" applyProtection="1">
      <alignment horizontal="right" vertical="top" wrapText="1"/>
    </xf>
    <xf numFmtId="169" fontId="4" fillId="0" borderId="68" xfId="34" applyNumberFormat="1" applyFont="1" applyBorder="1" applyAlignment="1" applyProtection="1">
      <alignment horizontal="right" vertical="top" wrapText="1"/>
    </xf>
    <xf numFmtId="169" fontId="4" fillId="0" borderId="68" xfId="0" applyNumberFormat="1" applyFont="1" applyBorder="1" applyAlignment="1">
      <alignment horizontal="right" vertical="center" wrapText="1"/>
    </xf>
    <xf numFmtId="169" fontId="4" fillId="0" borderId="67" xfId="0" applyNumberFormat="1" applyFont="1" applyBorder="1" applyAlignment="1">
      <alignment horizontal="right" vertical="center" wrapText="1"/>
    </xf>
    <xf numFmtId="169" fontId="4" fillId="0" borderId="66" xfId="0" applyNumberFormat="1" applyFont="1" applyBorder="1" applyAlignment="1">
      <alignment horizontal="right" vertical="center" wrapText="1"/>
    </xf>
    <xf numFmtId="169" fontId="4" fillId="0" borderId="66" xfId="34" applyNumberFormat="1" applyFont="1" applyFill="1" applyBorder="1" applyAlignment="1" applyProtection="1">
      <alignment horizontal="right" vertical="center" wrapText="1"/>
    </xf>
    <xf numFmtId="169" fontId="50" fillId="31" borderId="63" xfId="0" applyNumberFormat="1" applyFont="1" applyFill="1" applyBorder="1" applyAlignment="1">
      <alignment vertical="center"/>
    </xf>
    <xf numFmtId="169" fontId="4" fillId="31" borderId="67" xfId="0" applyNumberFormat="1" applyFont="1" applyFill="1" applyBorder="1" applyAlignment="1">
      <alignment vertical="center"/>
    </xf>
    <xf numFmtId="169" fontId="4" fillId="31" borderId="66" xfId="34" applyNumberFormat="1" applyFont="1" applyFill="1" applyBorder="1" applyAlignment="1" applyProtection="1">
      <alignment horizontal="right" vertical="top" wrapText="1"/>
    </xf>
    <xf numFmtId="169" fontId="4" fillId="0" borderId="67" xfId="0" applyNumberFormat="1" applyFont="1" applyBorder="1"/>
    <xf numFmtId="169" fontId="4" fillId="0" borderId="71" xfId="0" applyNumberFormat="1" applyFont="1" applyBorder="1" applyAlignment="1">
      <alignment vertical="center"/>
    </xf>
    <xf numFmtId="0" fontId="45" fillId="0" borderId="72" xfId="0" applyFont="1" applyBorder="1" applyAlignment="1">
      <alignment horizontal="center" vertical="center"/>
    </xf>
    <xf numFmtId="169" fontId="4" fillId="25" borderId="66" xfId="0" applyNumberFormat="1" applyFont="1" applyFill="1" applyBorder="1" applyAlignment="1">
      <alignment vertical="center"/>
    </xf>
    <xf numFmtId="169" fontId="4" fillId="25" borderId="66" xfId="34" applyNumberFormat="1" applyFont="1" applyFill="1" applyBorder="1" applyAlignment="1" applyProtection="1">
      <alignment horizontal="right" vertical="top" wrapText="1"/>
    </xf>
    <xf numFmtId="169" fontId="4" fillId="25" borderId="67" xfId="0" applyNumberFormat="1" applyFont="1" applyFill="1" applyBorder="1" applyAlignment="1">
      <alignment vertical="center"/>
    </xf>
    <xf numFmtId="3" fontId="3" fillId="33" borderId="30" xfId="0" applyNumberFormat="1" applyFont="1" applyFill="1" applyBorder="1" applyAlignment="1">
      <alignment vertical="center" wrapText="1"/>
    </xf>
    <xf numFmtId="0" fontId="3" fillId="33" borderId="14" xfId="0" applyFont="1" applyFill="1" applyBorder="1" applyAlignment="1">
      <alignment vertical="center" wrapText="1"/>
    </xf>
    <xf numFmtId="3" fontId="4" fillId="33" borderId="30" xfId="0" applyNumberFormat="1" applyFont="1" applyFill="1" applyBorder="1" applyAlignment="1">
      <alignment vertical="center" wrapText="1"/>
    </xf>
    <xf numFmtId="0" fontId="4" fillId="33" borderId="14" xfId="0" applyFont="1" applyFill="1" applyBorder="1" applyAlignment="1">
      <alignment vertical="center" wrapText="1"/>
    </xf>
    <xf numFmtId="3" fontId="4" fillId="33" borderId="13" xfId="0" applyNumberFormat="1" applyFont="1" applyFill="1" applyBorder="1" applyAlignment="1">
      <alignment horizontal="right" vertical="center"/>
    </xf>
    <xf numFmtId="0" fontId="3" fillId="33" borderId="11" xfId="0" applyFont="1" applyFill="1" applyBorder="1" applyAlignment="1">
      <alignment vertical="center" wrapText="1"/>
    </xf>
    <xf numFmtId="0" fontId="3" fillId="33" borderId="9" xfId="0" applyFont="1" applyFill="1" applyBorder="1" applyAlignment="1">
      <alignment vertical="center" wrapText="1"/>
    </xf>
    <xf numFmtId="0" fontId="8" fillId="33" borderId="0" xfId="0" applyFont="1" applyFill="1" applyAlignment="1">
      <alignment wrapText="1"/>
    </xf>
    <xf numFmtId="169" fontId="0" fillId="0" borderId="0" xfId="0" applyNumberFormat="1"/>
    <xf numFmtId="2" fontId="50" fillId="34" borderId="17" xfId="0" applyNumberFormat="1" applyFont="1" applyFill="1" applyBorder="1" applyAlignment="1">
      <alignment vertical="center"/>
    </xf>
    <xf numFmtId="2" fontId="4" fillId="34" borderId="29" xfId="0" applyNumberFormat="1" applyFont="1" applyFill="1" applyBorder="1" applyAlignment="1">
      <alignment vertical="center"/>
    </xf>
    <xf numFmtId="2" fontId="4" fillId="34" borderId="16" xfId="0" applyNumberFormat="1" applyFont="1" applyFill="1" applyBorder="1" applyAlignment="1">
      <alignment vertical="center"/>
    </xf>
    <xf numFmtId="2" fontId="4" fillId="34" borderId="17" xfId="0" applyNumberFormat="1" applyFont="1" applyFill="1" applyBorder="1" applyAlignment="1">
      <alignment vertical="center"/>
    </xf>
    <xf numFmtId="2" fontId="4" fillId="34" borderId="18" xfId="0" applyNumberFormat="1" applyFont="1" applyFill="1" applyBorder="1" applyAlignment="1">
      <alignment vertical="center"/>
    </xf>
    <xf numFmtId="2" fontId="4" fillId="34" borderId="28" xfId="0" applyNumberFormat="1" applyFont="1" applyFill="1" applyBorder="1" applyAlignment="1">
      <alignment horizontal="right" vertical="top" wrapText="1"/>
    </xf>
    <xf numFmtId="2" fontId="4" fillId="34" borderId="29" xfId="0" applyNumberFormat="1" applyFont="1" applyFill="1" applyBorder="1" applyAlignment="1">
      <alignment horizontal="right" vertical="top" wrapText="1"/>
    </xf>
    <xf numFmtId="2" fontId="4" fillId="34" borderId="16" xfId="0" applyNumberFormat="1" applyFont="1" applyFill="1" applyBorder="1" applyAlignment="1">
      <alignment horizontal="right" vertical="top" wrapText="1"/>
    </xf>
    <xf numFmtId="2" fontId="45" fillId="34" borderId="22" xfId="0" applyNumberFormat="1" applyFont="1" applyFill="1" applyBorder="1" applyAlignment="1">
      <alignment vertical="center"/>
    </xf>
    <xf numFmtId="2" fontId="4" fillId="34" borderId="17" xfId="0" applyNumberFormat="1" applyFont="1" applyFill="1" applyBorder="1" applyAlignment="1">
      <alignment horizontal="right" vertical="top" wrapText="1"/>
    </xf>
    <xf numFmtId="2" fontId="4" fillId="34" borderId="18" xfId="0" applyNumberFormat="1" applyFont="1" applyFill="1" applyBorder="1" applyAlignment="1">
      <alignment horizontal="right" vertical="top" wrapText="1"/>
    </xf>
    <xf numFmtId="2" fontId="4" fillId="34" borderId="28" xfId="0" applyNumberFormat="1" applyFont="1" applyFill="1" applyBorder="1" applyAlignment="1">
      <alignment vertical="center"/>
    </xf>
    <xf numFmtId="2" fontId="4" fillId="34" borderId="16" xfId="34" applyNumberFormat="1" applyFont="1" applyFill="1" applyBorder="1" applyAlignment="1" applyProtection="1">
      <alignment horizontal="right" vertical="top" wrapText="1"/>
    </xf>
    <xf numFmtId="2" fontId="50" fillId="34" borderId="17" xfId="0" applyNumberFormat="1" applyFont="1" applyFill="1" applyBorder="1" applyAlignment="1">
      <alignment horizontal="right" vertical="top" wrapText="1"/>
    </xf>
    <xf numFmtId="2" fontId="4" fillId="34" borderId="29" xfId="34" applyNumberFormat="1" applyFont="1" applyFill="1" applyBorder="1" applyAlignment="1" applyProtection="1">
      <alignment horizontal="right" vertical="center" wrapText="1"/>
    </xf>
    <xf numFmtId="2" fontId="4" fillId="34" borderId="29" xfId="34" applyNumberFormat="1" applyFont="1" applyFill="1" applyBorder="1" applyAlignment="1" applyProtection="1">
      <alignment horizontal="right" vertical="top" wrapText="1"/>
    </xf>
    <xf numFmtId="2" fontId="50" fillId="34" borderId="17" xfId="34" applyNumberFormat="1" applyFont="1" applyFill="1" applyBorder="1" applyAlignment="1" applyProtection="1">
      <alignment horizontal="right" vertical="center" wrapText="1"/>
    </xf>
    <xf numFmtId="2" fontId="4" fillId="34" borderId="16" xfId="34" applyNumberFormat="1" applyFont="1" applyFill="1" applyBorder="1" applyAlignment="1" applyProtection="1">
      <alignment horizontal="right" vertical="center" wrapText="1"/>
    </xf>
    <xf numFmtId="2" fontId="4" fillId="34" borderId="18" xfId="34" applyNumberFormat="1" applyFont="1" applyFill="1" applyBorder="1" applyAlignment="1" applyProtection="1">
      <alignment horizontal="right" vertical="top" wrapText="1"/>
    </xf>
    <xf numFmtId="2" fontId="4" fillId="34" borderId="28" xfId="34" applyNumberFormat="1" applyFont="1" applyFill="1" applyBorder="1" applyAlignment="1" applyProtection="1">
      <alignment horizontal="right" vertical="top" wrapText="1"/>
    </xf>
    <xf numFmtId="2" fontId="4" fillId="34" borderId="17" xfId="34" applyNumberFormat="1" applyFont="1" applyFill="1" applyBorder="1" applyAlignment="1" applyProtection="1">
      <alignment horizontal="right" vertical="top" wrapText="1"/>
    </xf>
    <xf numFmtId="2" fontId="4" fillId="34" borderId="28" xfId="0" applyNumberFormat="1" applyFont="1" applyFill="1" applyBorder="1" applyAlignment="1">
      <alignment horizontal="right" vertical="center" wrapText="1"/>
    </xf>
    <xf numFmtId="2" fontId="4" fillId="34" borderId="18" xfId="0" applyNumberFormat="1" applyFont="1" applyFill="1" applyBorder="1" applyAlignment="1">
      <alignment horizontal="right" vertical="center" wrapText="1"/>
    </xf>
    <xf numFmtId="2" fontId="4" fillId="34" borderId="16" xfId="0" applyNumberFormat="1" applyFont="1" applyFill="1" applyBorder="1" applyAlignment="1">
      <alignment horizontal="right" vertical="center" wrapText="1"/>
    </xf>
    <xf numFmtId="2" fontId="4" fillId="34" borderId="25" xfId="0" applyNumberFormat="1" applyFont="1" applyFill="1" applyBorder="1" applyAlignment="1">
      <alignment vertical="center"/>
    </xf>
    <xf numFmtId="2" fontId="50" fillId="34" borderId="43" xfId="0" applyNumberFormat="1" applyFont="1" applyFill="1" applyBorder="1" applyAlignment="1">
      <alignment vertical="center"/>
    </xf>
    <xf numFmtId="2" fontId="4" fillId="34" borderId="71" xfId="0" applyNumberFormat="1" applyFont="1" applyFill="1" applyBorder="1" applyAlignment="1">
      <alignment vertical="center"/>
    </xf>
    <xf numFmtId="169" fontId="4" fillId="31" borderId="65" xfId="34" applyNumberFormat="1" applyFont="1" applyFill="1" applyBorder="1" applyAlignment="1" applyProtection="1">
      <alignment horizontal="right" vertical="top" wrapText="1"/>
    </xf>
    <xf numFmtId="169" fontId="3" fillId="0" borderId="0" xfId="0" applyNumberFormat="1" applyFont="1"/>
    <xf numFmtId="0" fontId="3" fillId="0" borderId="0" xfId="0" applyFont="1"/>
    <xf numFmtId="169" fontId="4" fillId="0" borderId="52" xfId="0" applyNumberFormat="1" applyFont="1" applyBorder="1" applyAlignment="1">
      <alignment vertical="center"/>
    </xf>
    <xf numFmtId="0" fontId="4" fillId="0" borderId="23" xfId="0" applyFont="1" applyBorder="1" applyAlignment="1">
      <alignment horizontal="center" vertical="center" wrapText="1"/>
    </xf>
    <xf numFmtId="0" fontId="4" fillId="0" borderId="45" xfId="0" applyFont="1" applyBorder="1" applyAlignment="1">
      <alignment horizontal="center" vertical="center"/>
    </xf>
    <xf numFmtId="0" fontId="0" fillId="0" borderId="0" xfId="0" applyAlignment="1">
      <alignment horizontal="center" vertical="center"/>
    </xf>
    <xf numFmtId="0" fontId="73" fillId="0" borderId="0" xfId="55" applyAlignment="1">
      <alignment vertical="top"/>
      <protection locked="0"/>
    </xf>
    <xf numFmtId="14" fontId="73" fillId="0" borderId="0" xfId="55" applyNumberFormat="1" applyFont="1" applyAlignment="1">
      <alignment horizontal="left" vertical="top"/>
      <protection locked="0"/>
    </xf>
    <xf numFmtId="0" fontId="0" fillId="0" borderId="0" xfId="0" applyAlignment="1">
      <alignment horizontal="center" vertical="center"/>
    </xf>
    <xf numFmtId="169" fontId="0" fillId="0" borderId="0" xfId="0" applyNumberFormat="1" applyAlignment="1">
      <alignment horizontal="center" vertical="center"/>
    </xf>
    <xf numFmtId="3" fontId="7" fillId="0" borderId="0" xfId="0" applyNumberFormat="1" applyFont="1" applyAlignment="1">
      <alignment horizontal="center" vertical="center"/>
    </xf>
    <xf numFmtId="0" fontId="74" fillId="0" borderId="38" xfId="55" applyFont="1" applyBorder="1" applyAlignment="1">
      <alignment horizontal="center" vertical="center" wrapText="1"/>
      <protection locked="0"/>
    </xf>
    <xf numFmtId="0" fontId="74" fillId="0" borderId="26" xfId="55" applyFont="1" applyBorder="1" applyAlignment="1">
      <alignment horizontal="center" vertical="center"/>
      <protection locked="0"/>
    </xf>
    <xf numFmtId="0" fontId="74" fillId="0" borderId="22" xfId="55" applyFont="1" applyBorder="1" applyAlignment="1">
      <alignment horizontal="center" vertical="center"/>
      <protection locked="0"/>
    </xf>
    <xf numFmtId="0" fontId="74" fillId="0" borderId="12" xfId="55" applyFont="1" applyBorder="1" applyAlignment="1">
      <alignment horizontal="center" vertical="center"/>
      <protection locked="0"/>
    </xf>
    <xf numFmtId="0" fontId="74" fillId="0" borderId="0" xfId="55" applyFont="1" applyBorder="1" applyAlignment="1">
      <alignment horizontal="center" vertical="center"/>
      <protection locked="0"/>
    </xf>
    <xf numFmtId="0" fontId="74" fillId="0" borderId="16" xfId="55" applyFont="1" applyBorder="1" applyAlignment="1">
      <alignment horizontal="center" vertical="center"/>
      <protection locked="0"/>
    </xf>
    <xf numFmtId="0" fontId="74" fillId="0" borderId="50" xfId="55" applyFont="1" applyBorder="1" applyAlignment="1">
      <alignment horizontal="center" vertical="center"/>
      <protection locked="0"/>
    </xf>
    <xf numFmtId="0" fontId="74" fillId="0" borderId="73" xfId="55" applyFont="1" applyBorder="1" applyAlignment="1">
      <alignment horizontal="center" vertical="center"/>
      <protection locked="0"/>
    </xf>
    <xf numFmtId="0" fontId="74" fillId="0" borderId="51" xfId="55" applyFont="1" applyBorder="1" applyAlignment="1">
      <alignment horizontal="center" vertical="center"/>
      <protection locked="0"/>
    </xf>
    <xf numFmtId="0" fontId="75" fillId="0" borderId="38" xfId="55" applyFont="1" applyBorder="1" applyAlignment="1">
      <alignment horizontal="center" vertical="center" wrapText="1"/>
      <protection locked="0"/>
    </xf>
    <xf numFmtId="0" fontId="75" fillId="0" borderId="26" xfId="55" applyFont="1" applyBorder="1" applyAlignment="1">
      <alignment horizontal="center" vertical="center"/>
      <protection locked="0"/>
    </xf>
    <xf numFmtId="0" fontId="75" fillId="0" borderId="22" xfId="55" applyFont="1" applyBorder="1" applyAlignment="1">
      <alignment horizontal="center" vertical="center"/>
      <protection locked="0"/>
    </xf>
    <xf numFmtId="0" fontId="75" fillId="0" borderId="12" xfId="55" applyFont="1" applyBorder="1" applyAlignment="1">
      <alignment horizontal="center" vertical="center"/>
      <protection locked="0"/>
    </xf>
    <xf numFmtId="0" fontId="75" fillId="0" borderId="0" xfId="55" applyFont="1" applyBorder="1" applyAlignment="1">
      <alignment horizontal="center" vertical="center"/>
      <protection locked="0"/>
    </xf>
    <xf numFmtId="0" fontId="75" fillId="0" borderId="16" xfId="55" applyFont="1" applyBorder="1" applyAlignment="1">
      <alignment horizontal="center" vertical="center"/>
      <protection locked="0"/>
    </xf>
    <xf numFmtId="0" fontId="75" fillId="0" borderId="50" xfId="55" applyFont="1" applyBorder="1" applyAlignment="1">
      <alignment horizontal="center" vertical="center"/>
      <protection locked="0"/>
    </xf>
    <xf numFmtId="0" fontId="75" fillId="0" borderId="73" xfId="55" applyFont="1" applyBorder="1" applyAlignment="1">
      <alignment horizontal="center" vertical="center"/>
      <protection locked="0"/>
    </xf>
    <xf numFmtId="0" fontId="75" fillId="0" borderId="51" xfId="55" applyFont="1" applyBorder="1" applyAlignment="1">
      <alignment horizontal="center" vertical="center"/>
      <protection locked="0"/>
    </xf>
    <xf numFmtId="0" fontId="3" fillId="32" borderId="38" xfId="0" applyNumberFormat="1" applyFont="1" applyFill="1" applyBorder="1" applyAlignment="1">
      <alignment horizontal="center" vertical="center" wrapText="1"/>
    </xf>
    <xf numFmtId="0" fontId="3" fillId="32" borderId="22" xfId="0" applyNumberFormat="1" applyFont="1" applyFill="1" applyBorder="1" applyAlignment="1">
      <alignment horizontal="center" vertical="center"/>
    </xf>
    <xf numFmtId="0" fontId="3" fillId="32" borderId="50" xfId="0" applyNumberFormat="1" applyFont="1" applyFill="1" applyBorder="1" applyAlignment="1">
      <alignment horizontal="center" vertical="center"/>
    </xf>
    <xf numFmtId="0" fontId="3" fillId="32" borderId="51" xfId="0" applyNumberFormat="1" applyFont="1" applyFill="1" applyBorder="1" applyAlignment="1">
      <alignment horizontal="center" vertical="center"/>
    </xf>
    <xf numFmtId="0" fontId="0" fillId="0" borderId="0" xfId="0" applyAlignment="1">
      <alignment horizontal="center" vertical="center"/>
    </xf>
    <xf numFmtId="0" fontId="62" fillId="27" borderId="37" xfId="37" applyFont="1" applyFill="1" applyBorder="1" applyAlignment="1">
      <alignment horizontal="center" vertical="center" wrapText="1"/>
    </xf>
    <xf numFmtId="0" fontId="68" fillId="0" borderId="35" xfId="37" applyFont="1" applyBorder="1" applyAlignment="1">
      <alignment horizontal="center" vertical="center"/>
    </xf>
    <xf numFmtId="0" fontId="68" fillId="0" borderId="46" xfId="37" applyFont="1" applyBorder="1" applyAlignment="1">
      <alignment horizontal="center" vertical="center"/>
    </xf>
    <xf numFmtId="0" fontId="68" fillId="0" borderId="36" xfId="37" applyFont="1" applyBorder="1" applyAlignment="1">
      <alignment horizontal="center" vertical="center"/>
    </xf>
  </cellXfs>
  <cellStyles count="5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cellStyle name="Euro 2" xfId="30"/>
    <cellStyle name="Euro 2 2" xfId="52"/>
    <cellStyle name="Insatisfaisant" xfId="31" builtinId="27" customBuiltin="1"/>
    <cellStyle name="Milliers" xfId="32" builtinId="3"/>
    <cellStyle name="Milliers 2" xfId="33"/>
    <cellStyle name="Monétaire" xfId="34" builtinId="4"/>
    <cellStyle name="Monétaire 2" xfId="35"/>
    <cellStyle name="Monétaire 2 2" xfId="53"/>
    <cellStyle name="Neutre" xfId="36" builtinId="28" customBuiltin="1"/>
    <cellStyle name="Normal" xfId="0" builtinId="0"/>
    <cellStyle name="Normal 2" xfId="37"/>
    <cellStyle name="Normal 3" xfId="38"/>
    <cellStyle name="Normal 4" xfId="51"/>
    <cellStyle name="Normal 4 2" xfId="54"/>
    <cellStyle name="Normal 5" xfId="55"/>
    <cellStyle name="Normal_DCE-BPU-AEP" xfId="39"/>
    <cellStyle name="Pourcentage 2" xfId="40"/>
    <cellStyle name="Satisfaisant" xfId="41" builtinId="26" customBuiltin="1"/>
    <cellStyle name="Sortie" xfId="42" builtinId="21" customBuiltin="1"/>
    <cellStyle name="Texte explicatif" xfId="43" builtinId="53" customBuiltin="1"/>
    <cellStyle name="Titre" xfId="44" builtinId="15" customBuiltin="1"/>
    <cellStyle name="Titre 1" xfId="45" builtinId="16" customBuiltin="1"/>
    <cellStyle name="Titre 2" xfId="46" builtinId="17" customBuiltin="1"/>
    <cellStyle name="Titre 3" xfId="47" builtinId="18" customBuiltin="1"/>
    <cellStyle name="Titre 4" xfId="48" builtinId="19" customBuiltin="1"/>
    <cellStyle name="Total" xfId="49" builtinId="25" customBuiltin="1"/>
    <cellStyle name="Vérification" xfId="50"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 Id="rId22"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220980</xdr:colOff>
      <xdr:row>24</xdr:row>
      <xdr:rowOff>114300</xdr:rowOff>
    </xdr:from>
    <xdr:to>
      <xdr:col>10</xdr:col>
      <xdr:colOff>335037</xdr:colOff>
      <xdr:row>30</xdr:row>
      <xdr:rowOff>41822</xdr:rowOff>
    </xdr:to>
    <xdr:pic>
      <xdr:nvPicPr>
        <xdr:cNvPr id="2" name="Image 1"/>
        <xdr:cNvPicPr>
          <a:picLocks noChangeAspect="1"/>
        </xdr:cNvPicPr>
      </xdr:nvPicPr>
      <xdr:blipFill>
        <a:blip xmlns:r="http://schemas.openxmlformats.org/officeDocument/2006/relationships" r:embed="rId1"/>
        <a:stretch>
          <a:fillRect/>
        </a:stretch>
      </xdr:blipFill>
      <xdr:spPr>
        <a:xfrm>
          <a:off x="5021580" y="3352800"/>
          <a:ext cx="2171457" cy="7276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ellacasa/Desktop/AFFAIRES%20LOCAL/EPSM%20INTERNE/4_DCE/pi&#232;ces%20techniques/LOT%202%20R&#233;seau%20de%20chauffage/4_BPU%20d&#233;voiement%20r&#233;seaux%20internes%20EPS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abinetmerlin.sharepoint.com/personal/julien_decoux_suez_com/Documents/Fichiers%20de%20conversation%20Microsoft%20Teams/Chiffrage_DQE_PN-MaJ-22_10_2021_V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
      <sheetName val="BPU"/>
      <sheetName val="Quantité"/>
      <sheetName val="Surprofondeur EP-EU"/>
      <sheetName val="Allotissement"/>
    </sheetNames>
    <sheetDataSet>
      <sheetData sheetId="0" refreshError="1"/>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Méthode remplissage BPU DQE"/>
      <sheetName val="Liste-Prix Nouveaux(PN) "/>
      <sheetName val="BPU contractuel+PN ajoutés"/>
      <sheetName val="DQE-Opération-000-A dupliquer"/>
      <sheetName val="Récap. des opérations types"/>
    </sheetNames>
    <sheetDataSet>
      <sheetData sheetId="0">
        <row r="4">
          <cell r="C4" t="str">
            <v>Extension du réseau d'eau potable</v>
          </cell>
          <cell r="G4" t="str">
            <v>Acigné</v>
          </cell>
          <cell r="H4" t="str">
            <v>DISTRI_06-AcignéBrécéPacéStGillesVezin</v>
          </cell>
          <cell r="J4" t="str">
            <v>Schéma Desserte</v>
          </cell>
        </row>
        <row r="5">
          <cell r="C5" t="str">
            <v>Dévoiement du réseau d'eau potable</v>
          </cell>
          <cell r="G5" t="str">
            <v>Bécherel</v>
          </cell>
          <cell r="H5" t="str">
            <v>DISTRI_04-Secteur Ouest</v>
          </cell>
          <cell r="J5" t="str">
            <v>Renouvellement Gestion Patrimoniale</v>
          </cell>
        </row>
        <row r="6">
          <cell r="C6" t="str">
            <v>Renouvellement du réseau d'eau potable</v>
          </cell>
          <cell r="G6" t="str">
            <v>Bédée</v>
          </cell>
          <cell r="H6" t="str">
            <v>DISTRI_04-Secteur Ouest</v>
          </cell>
        </row>
        <row r="7">
          <cell r="C7" t="str">
            <v>Renforcement du réseau d'eau potable</v>
          </cell>
          <cell r="G7" t="str">
            <v>Betton</v>
          </cell>
          <cell r="H7" t="str">
            <v>DISTRI_03-Nord de Rennes</v>
          </cell>
        </row>
        <row r="8">
          <cell r="C8" t="str">
            <v>Suppression de réseau en parcelle privée</v>
          </cell>
          <cell r="G8" t="str">
            <v>Bourgbarré</v>
          </cell>
          <cell r="H8" t="str">
            <v>DISTRI_02-Secteur Sud</v>
          </cell>
        </row>
        <row r="9">
          <cell r="C9" t="str">
            <v>Défense incendie (renforcement et/ou pose PI)</v>
          </cell>
          <cell r="G9" t="str">
            <v>Bréal-sous-Montfort</v>
          </cell>
          <cell r="H9" t="str">
            <v>DISTRI_04-Secteur Ouest</v>
          </cell>
        </row>
        <row r="10">
          <cell r="G10" t="str">
            <v>Brécé</v>
          </cell>
          <cell r="H10" t="str">
            <v>DISTRI_06-AcignéBrécéPacéStGillesVezin</v>
          </cell>
        </row>
        <row r="11">
          <cell r="G11" t="str">
            <v>Breteil</v>
          </cell>
          <cell r="H11" t="str">
            <v>DISTRI_04-Secteur Ouest</v>
          </cell>
        </row>
        <row r="12">
          <cell r="G12" t="str">
            <v>Bruz</v>
          </cell>
          <cell r="H12" t="str">
            <v>DISTRI_02-Secteur Sud</v>
          </cell>
        </row>
        <row r="13">
          <cell r="G13" t="str">
            <v>Cesson-Sévigné</v>
          </cell>
          <cell r="H13" t="str">
            <v>DISTRI_05-Cesson-Sévigné</v>
          </cell>
        </row>
        <row r="14">
          <cell r="G14" t="str">
            <v>Chantepie</v>
          </cell>
          <cell r="H14" t="str">
            <v>DISTRI_08-Chantepie-Vern</v>
          </cell>
        </row>
        <row r="15">
          <cell r="G15" t="str">
            <v>Chartres-de-Bretagne</v>
          </cell>
          <cell r="H15" t="str">
            <v>DISTRI_02-Secteur Sud</v>
          </cell>
        </row>
        <row r="16">
          <cell r="G16" t="str">
            <v>Chavagne</v>
          </cell>
          <cell r="H16" t="str">
            <v>DISTRI_04-Secteur Ouest</v>
          </cell>
        </row>
        <row r="17">
          <cell r="G17" t="str">
            <v>Chevaigné</v>
          </cell>
          <cell r="H17" t="str">
            <v>DISTRI_03-Nord de Rennes</v>
          </cell>
        </row>
        <row r="18">
          <cell r="G18" t="str">
            <v>Cintré</v>
          </cell>
          <cell r="H18" t="str">
            <v>DISTRI_04-Secteur Ouest</v>
          </cell>
        </row>
        <row r="19">
          <cell r="G19" t="str">
            <v>Clayes</v>
          </cell>
          <cell r="H19" t="str">
            <v>DISTRI_04-Secteur Ouest</v>
          </cell>
        </row>
        <row r="20">
          <cell r="G20" t="str">
            <v>Corps-Nuds</v>
          </cell>
          <cell r="H20" t="str">
            <v>DISTRI_02-Secteur Sud</v>
          </cell>
        </row>
        <row r="21">
          <cell r="G21" t="str">
            <v>Gévezé</v>
          </cell>
          <cell r="H21" t="str">
            <v>DISTRI_03-Nord de Rennes</v>
          </cell>
        </row>
        <row r="22">
          <cell r="G22" t="str">
            <v>Goven</v>
          </cell>
          <cell r="H22" t="str">
            <v>DISTRI_04-Secteur Ouest</v>
          </cell>
        </row>
        <row r="23">
          <cell r="G23" t="str">
            <v>Guichen (partie Pont-Réan)</v>
          </cell>
          <cell r="H23" t="str">
            <v>DISTRI_02-Secteur Sud</v>
          </cell>
        </row>
        <row r="24">
          <cell r="G24" t="str">
            <v>Iffendic</v>
          </cell>
          <cell r="H24" t="str">
            <v>DISTRI_07-Montfort-Iffendic-StGonlay</v>
          </cell>
        </row>
        <row r="25">
          <cell r="G25" t="str">
            <v>Irodouër</v>
          </cell>
          <cell r="H25" t="str">
            <v>DISTRI_04-Secteur Ouest</v>
          </cell>
        </row>
        <row r="26">
          <cell r="G26" t="str">
            <v>La Mézière</v>
          </cell>
          <cell r="H26" t="str">
            <v>DISTRI_03-Nord de Rennes</v>
          </cell>
        </row>
        <row r="27">
          <cell r="G27" t="str">
            <v>La Nouaye</v>
          </cell>
          <cell r="H27" t="str">
            <v>DISTRI_04-Secteur Ouest</v>
          </cell>
        </row>
        <row r="28">
          <cell r="G28" t="str">
            <v>La-Chapelle-Chaussée</v>
          </cell>
          <cell r="H28" t="str">
            <v>DISTRI_04-Secteur Ouest</v>
          </cell>
        </row>
        <row r="29">
          <cell r="G29" t="str">
            <v>La-Chapelle-des-Fougeretz</v>
          </cell>
          <cell r="H29" t="str">
            <v>DISTRI_03-Nord de Rennes</v>
          </cell>
        </row>
        <row r="30">
          <cell r="G30" t="str">
            <v>La-Chapelle-Thouarault</v>
          </cell>
          <cell r="H30" t="str">
            <v>DISTRI_04-Secteur Ouest</v>
          </cell>
        </row>
        <row r="31">
          <cell r="G31" t="str">
            <v>Laillé</v>
          </cell>
          <cell r="H31" t="str">
            <v>DISTRI_02-Secteur Sud</v>
          </cell>
        </row>
        <row r="32">
          <cell r="G32" t="str">
            <v>Langan</v>
          </cell>
          <cell r="H32" t="str">
            <v>DISTRI_04-Secteur Ouest</v>
          </cell>
        </row>
        <row r="33">
          <cell r="G33" t="str">
            <v>Le Rheu</v>
          </cell>
          <cell r="H33" t="str">
            <v>DISTRI_10-Le Rheu</v>
          </cell>
        </row>
        <row r="34">
          <cell r="G34" t="str">
            <v>Le Verger</v>
          </cell>
          <cell r="H34" t="str">
            <v>DISTRI_04-Secteur Ouest</v>
          </cell>
        </row>
        <row r="35">
          <cell r="G35" t="str">
            <v>L'Hermitage</v>
          </cell>
          <cell r="H35" t="str">
            <v>DISTRI_04-Secteur Ouest</v>
          </cell>
        </row>
        <row r="36">
          <cell r="G36" t="str">
            <v>Melesse</v>
          </cell>
          <cell r="H36" t="str">
            <v>DISTRI_03-Nord de Rennes</v>
          </cell>
        </row>
        <row r="37">
          <cell r="G37" t="str">
            <v>Miniac-sous-Bécherel</v>
          </cell>
          <cell r="H37" t="str">
            <v>DISTRI_04-Secteur Ouest</v>
          </cell>
        </row>
        <row r="38">
          <cell r="G38" t="str">
            <v>Montgermont</v>
          </cell>
          <cell r="H38" t="str">
            <v>DISTRI_03-Nord de Rennes</v>
          </cell>
        </row>
        <row r="39">
          <cell r="G39" t="str">
            <v>Montfort-sur-Meu</v>
          </cell>
          <cell r="H39" t="str">
            <v>DISTRI_07-Montfort-Iffendic-StGonlay</v>
          </cell>
        </row>
        <row r="40">
          <cell r="G40" t="str">
            <v>Montreuil-le-Gast</v>
          </cell>
          <cell r="H40" t="str">
            <v>DISTRI_03-Nord de Rennes</v>
          </cell>
        </row>
        <row r="41">
          <cell r="G41" t="str">
            <v>Mordelles</v>
          </cell>
          <cell r="H41" t="str">
            <v>DISTRI_04-Secteur Ouest</v>
          </cell>
        </row>
        <row r="42">
          <cell r="G42" t="str">
            <v>Nouvoitou</v>
          </cell>
          <cell r="H42" t="str">
            <v>DISTRI_02-Secteur Sud</v>
          </cell>
        </row>
        <row r="43">
          <cell r="G43" t="str">
            <v>Noyal-Châtillon-sur-Seiche</v>
          </cell>
          <cell r="H43" t="str">
            <v>DISTRI_02-Secteur Sud</v>
          </cell>
        </row>
        <row r="44">
          <cell r="G44" t="str">
            <v>Orgères</v>
          </cell>
          <cell r="H44" t="str">
            <v>DISTRI_02-Secteur Sud</v>
          </cell>
        </row>
        <row r="45">
          <cell r="G45" t="str">
            <v>Pacé</v>
          </cell>
          <cell r="H45" t="str">
            <v>DISTRI_06-AcignéBrécéPacéStGillesVezin</v>
          </cell>
        </row>
        <row r="46">
          <cell r="G46" t="str">
            <v>Parthenay-de-Bretagne</v>
          </cell>
          <cell r="H46" t="str">
            <v>DISTRI_04-Secteur Ouest</v>
          </cell>
        </row>
        <row r="47">
          <cell r="G47" t="str">
            <v>Pleumeleuc</v>
          </cell>
          <cell r="H47" t="str">
            <v>DISTRI_04-Secteur Ouest</v>
          </cell>
        </row>
        <row r="48">
          <cell r="G48" t="str">
            <v>Pont-Péan</v>
          </cell>
          <cell r="H48" t="str">
            <v>DISTRI_02-Secteur Sud</v>
          </cell>
        </row>
        <row r="49">
          <cell r="G49" t="str">
            <v>Rennes</v>
          </cell>
          <cell r="H49" t="str">
            <v>DISTRI_01-Rennes-St-Jacques</v>
          </cell>
        </row>
        <row r="50">
          <cell r="G50" t="str">
            <v>Romillé</v>
          </cell>
          <cell r="H50" t="str">
            <v>DISTRI_04-Secteur Ouest</v>
          </cell>
        </row>
        <row r="51">
          <cell r="G51" t="str">
            <v>Saint-Armel</v>
          </cell>
          <cell r="H51" t="str">
            <v>DISTRI_02-Secteur Sud</v>
          </cell>
        </row>
        <row r="52">
          <cell r="G52" t="str">
            <v>Saint-Erblon</v>
          </cell>
          <cell r="H52" t="str">
            <v>DISTRI_02-Secteur Sud</v>
          </cell>
        </row>
        <row r="53">
          <cell r="G53" t="str">
            <v>Saint-Gilles</v>
          </cell>
          <cell r="H53" t="str">
            <v>DISTRI_06-AcignéBrécéPacéStGillesVezin</v>
          </cell>
        </row>
        <row r="54">
          <cell r="G54" t="str">
            <v>Saint-Gonlay</v>
          </cell>
          <cell r="H54" t="str">
            <v>DISTRI_07-Montfort-Iffendic-StGonlay</v>
          </cell>
        </row>
        <row r="55">
          <cell r="G55" t="str">
            <v>Saint-Grégoire</v>
          </cell>
          <cell r="H55" t="str">
            <v>DISTRI_03-Nord de Rennes</v>
          </cell>
        </row>
        <row r="56">
          <cell r="G56" t="str">
            <v>Saint-Jacques-de-la-Lande</v>
          </cell>
          <cell r="H56" t="str">
            <v>DISTRI_01-Rennes-St-Jacques</v>
          </cell>
        </row>
        <row r="57">
          <cell r="G57" t="str">
            <v>Saint-Pern</v>
          </cell>
          <cell r="H57" t="str">
            <v>DISTRI_04-Secteur Ouest</v>
          </cell>
        </row>
        <row r="58">
          <cell r="G58" t="str">
            <v>Saint-Sulpice-la-Forêt</v>
          </cell>
          <cell r="H58" t="str">
            <v>DISTRI_03-Nord de Rennes</v>
          </cell>
        </row>
        <row r="59">
          <cell r="G59" t="str">
            <v>Talensac</v>
          </cell>
          <cell r="H59" t="str">
            <v>DISTRI_04-Secteur Ouest</v>
          </cell>
        </row>
        <row r="60">
          <cell r="G60" t="str">
            <v>Thorigné-Fouillard</v>
          </cell>
          <cell r="H60" t="str">
            <v>DISTRI_03-Nord de Rennes</v>
          </cell>
        </row>
        <row r="61">
          <cell r="G61" t="str">
            <v>Vern-sur-Seiche</v>
          </cell>
          <cell r="H61" t="str">
            <v>DISTRI_08-Chantepie-Vern</v>
          </cell>
        </row>
        <row r="62">
          <cell r="G62" t="str">
            <v>Vezin-le-Coquet</v>
          </cell>
          <cell r="H62" t="str">
            <v>DISTRI_06-AcignéBrécéPacéStGillesVezin</v>
          </cell>
        </row>
      </sheetData>
      <sheetData sheetId="1"/>
      <sheetData sheetId="2"/>
      <sheetData sheetId="3"/>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MARTIN, Paul" id="{FCE2B818-8AA9-4103-A6F1-68112A6D6C06}" userId="S::paul.martin@transdev.fr::8538e6b6-4eb3-4451-90ac-5a6894d69a3b" providerId="AD"/>
  <person displayName="MC NULTY, Aeneas" id="{E4FD4AD6-8FA5-4055-A8D1-D88B7A3C72CB}" userId="S::aeneas.mc-nulty@transdev.fr::7c8c3115-ac8e-4ccd-ab53-8df9f8a9b353"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23" sqref="A23"/>
    </sheetView>
  </sheetViews>
  <sheetFormatPr baseColWidth="10" defaultColWidth="13.28515625" defaultRowHeight="14.4" x14ac:dyDescent="0.3"/>
  <cols>
    <col min="1" max="1" width="72.7109375" style="169" customWidth="1"/>
    <col min="2" max="16384" width="13.28515625" style="169"/>
  </cols>
  <sheetData>
    <row r="1" spans="1:1" x14ac:dyDescent="0.3">
      <c r="A1" s="168" t="s">
        <v>0</v>
      </c>
    </row>
    <row r="2" spans="1:1" ht="43.2" x14ac:dyDescent="0.3">
      <c r="A2" s="170" t="s">
        <v>1</v>
      </c>
    </row>
    <row r="3" spans="1:1" ht="57.6" x14ac:dyDescent="0.3">
      <c r="A3" s="170" t="s">
        <v>2</v>
      </c>
    </row>
    <row r="4" spans="1:1" ht="43.2" x14ac:dyDescent="0.3">
      <c r="A4" s="170" t="s">
        <v>3</v>
      </c>
    </row>
    <row r="5" spans="1:1" x14ac:dyDescent="0.3">
      <c r="A5" s="170" t="s">
        <v>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K39"/>
  <sheetViews>
    <sheetView workbookViewId="0">
      <selection activeCell="P30" sqref="P30"/>
    </sheetView>
  </sheetViews>
  <sheetFormatPr baseColWidth="10" defaultColWidth="12" defaultRowHeight="10.199999999999999" x14ac:dyDescent="0.2"/>
  <cols>
    <col min="1" max="16384" width="12" style="425"/>
  </cols>
  <sheetData>
    <row r="4" spans="2:11" ht="10.8" thickBot="1" x14ac:dyDescent="0.25"/>
    <row r="5" spans="2:11" ht="10.5" customHeight="1" x14ac:dyDescent="0.2">
      <c r="B5" s="430" t="s">
        <v>627</v>
      </c>
      <c r="C5" s="431"/>
      <c r="D5" s="431"/>
      <c r="E5" s="431"/>
      <c r="F5" s="431"/>
      <c r="G5" s="431"/>
      <c r="H5" s="431"/>
      <c r="I5" s="431"/>
      <c r="J5" s="431"/>
      <c r="K5" s="432"/>
    </row>
    <row r="6" spans="2:11" ht="10.5" customHeight="1" x14ac:dyDescent="0.2">
      <c r="B6" s="433"/>
      <c r="C6" s="434"/>
      <c r="D6" s="434"/>
      <c r="E6" s="434"/>
      <c r="F6" s="434"/>
      <c r="G6" s="434"/>
      <c r="H6" s="434"/>
      <c r="I6" s="434"/>
      <c r="J6" s="434"/>
      <c r="K6" s="435"/>
    </row>
    <row r="7" spans="2:11" ht="10.5" customHeight="1" x14ac:dyDescent="0.2">
      <c r="B7" s="433"/>
      <c r="C7" s="434"/>
      <c r="D7" s="434"/>
      <c r="E7" s="434"/>
      <c r="F7" s="434"/>
      <c r="G7" s="434"/>
      <c r="H7" s="434"/>
      <c r="I7" s="434"/>
      <c r="J7" s="434"/>
      <c r="K7" s="435"/>
    </row>
    <row r="8" spans="2:11" ht="10.5" customHeight="1" x14ac:dyDescent="0.2">
      <c r="B8" s="433"/>
      <c r="C8" s="434"/>
      <c r="D8" s="434"/>
      <c r="E8" s="434"/>
      <c r="F8" s="434"/>
      <c r="G8" s="434"/>
      <c r="H8" s="434"/>
      <c r="I8" s="434"/>
      <c r="J8" s="434"/>
      <c r="K8" s="435"/>
    </row>
    <row r="9" spans="2:11" ht="10.5" customHeight="1" x14ac:dyDescent="0.2">
      <c r="B9" s="433"/>
      <c r="C9" s="434"/>
      <c r="D9" s="434"/>
      <c r="E9" s="434"/>
      <c r="F9" s="434"/>
      <c r="G9" s="434"/>
      <c r="H9" s="434"/>
      <c r="I9" s="434"/>
      <c r="J9" s="434"/>
      <c r="K9" s="435"/>
    </row>
    <row r="10" spans="2:11" ht="10.5" customHeight="1" x14ac:dyDescent="0.2">
      <c r="B10" s="433"/>
      <c r="C10" s="434"/>
      <c r="D10" s="434"/>
      <c r="E10" s="434"/>
      <c r="F10" s="434"/>
      <c r="G10" s="434"/>
      <c r="H10" s="434"/>
      <c r="I10" s="434"/>
      <c r="J10" s="434"/>
      <c r="K10" s="435"/>
    </row>
    <row r="11" spans="2:11" ht="11.25" customHeight="1" thickBot="1" x14ac:dyDescent="0.25">
      <c r="B11" s="436"/>
      <c r="C11" s="437"/>
      <c r="D11" s="437"/>
      <c r="E11" s="437"/>
      <c r="F11" s="437"/>
      <c r="G11" s="437"/>
      <c r="H11" s="437"/>
      <c r="I11" s="437"/>
      <c r="J11" s="437"/>
      <c r="K11" s="438"/>
    </row>
    <row r="16" spans="2:11" ht="10.8" thickBot="1" x14ac:dyDescent="0.25"/>
    <row r="17" spans="2:11" x14ac:dyDescent="0.2">
      <c r="B17" s="439" t="s">
        <v>634</v>
      </c>
      <c r="C17" s="440"/>
      <c r="D17" s="440"/>
      <c r="E17" s="440"/>
      <c r="F17" s="440"/>
      <c r="G17" s="440"/>
      <c r="H17" s="440"/>
      <c r="I17" s="440"/>
      <c r="J17" s="440"/>
      <c r="K17" s="441"/>
    </row>
    <row r="18" spans="2:11" x14ac:dyDescent="0.2">
      <c r="B18" s="442"/>
      <c r="C18" s="443"/>
      <c r="D18" s="443"/>
      <c r="E18" s="443"/>
      <c r="F18" s="443"/>
      <c r="G18" s="443"/>
      <c r="H18" s="443"/>
      <c r="I18" s="443"/>
      <c r="J18" s="443"/>
      <c r="K18" s="444"/>
    </row>
    <row r="19" spans="2:11" x14ac:dyDescent="0.2">
      <c r="B19" s="442"/>
      <c r="C19" s="443"/>
      <c r="D19" s="443"/>
      <c r="E19" s="443"/>
      <c r="F19" s="443"/>
      <c r="G19" s="443"/>
      <c r="H19" s="443"/>
      <c r="I19" s="443"/>
      <c r="J19" s="443"/>
      <c r="K19" s="444"/>
    </row>
    <row r="20" spans="2:11" x14ac:dyDescent="0.2">
      <c r="B20" s="442"/>
      <c r="C20" s="443"/>
      <c r="D20" s="443"/>
      <c r="E20" s="443"/>
      <c r="F20" s="443"/>
      <c r="G20" s="443"/>
      <c r="H20" s="443"/>
      <c r="I20" s="443"/>
      <c r="J20" s="443"/>
      <c r="K20" s="444"/>
    </row>
    <row r="21" spans="2:11" x14ac:dyDescent="0.2">
      <c r="B21" s="442"/>
      <c r="C21" s="443"/>
      <c r="D21" s="443"/>
      <c r="E21" s="443"/>
      <c r="F21" s="443"/>
      <c r="G21" s="443"/>
      <c r="H21" s="443"/>
      <c r="I21" s="443"/>
      <c r="J21" s="443"/>
      <c r="K21" s="444"/>
    </row>
    <row r="22" spans="2:11" x14ac:dyDescent="0.2">
      <c r="B22" s="442"/>
      <c r="C22" s="443"/>
      <c r="D22" s="443"/>
      <c r="E22" s="443"/>
      <c r="F22" s="443"/>
      <c r="G22" s="443"/>
      <c r="H22" s="443"/>
      <c r="I22" s="443"/>
      <c r="J22" s="443"/>
      <c r="K22" s="444"/>
    </row>
    <row r="23" spans="2:11" ht="10.8" thickBot="1" x14ac:dyDescent="0.25">
      <c r="B23" s="445"/>
      <c r="C23" s="446"/>
      <c r="D23" s="446"/>
      <c r="E23" s="446"/>
      <c r="F23" s="446"/>
      <c r="G23" s="446"/>
      <c r="H23" s="446"/>
      <c r="I23" s="446"/>
      <c r="J23" s="446"/>
      <c r="K23" s="447"/>
    </row>
    <row r="28" spans="2:11" x14ac:dyDescent="0.2">
      <c r="B28" s="425" t="s">
        <v>628</v>
      </c>
    </row>
    <row r="29" spans="2:11" x14ac:dyDescent="0.2">
      <c r="B29" s="426">
        <f ca="1">TODAY()</f>
        <v>45756</v>
      </c>
    </row>
    <row r="32" spans="2:11" ht="10.8" thickBot="1" x14ac:dyDescent="0.25"/>
    <row r="33" spans="2:11" x14ac:dyDescent="0.2">
      <c r="B33" s="430" t="s">
        <v>637</v>
      </c>
      <c r="C33" s="431"/>
      <c r="D33" s="431"/>
      <c r="E33" s="431"/>
      <c r="F33" s="431"/>
      <c r="G33" s="431"/>
      <c r="H33" s="431"/>
      <c r="I33" s="431"/>
      <c r="J33" s="431"/>
      <c r="K33" s="432"/>
    </row>
    <row r="34" spans="2:11" x14ac:dyDescent="0.2">
      <c r="B34" s="433"/>
      <c r="C34" s="434"/>
      <c r="D34" s="434"/>
      <c r="E34" s="434"/>
      <c r="F34" s="434"/>
      <c r="G34" s="434"/>
      <c r="H34" s="434"/>
      <c r="I34" s="434"/>
      <c r="J34" s="434"/>
      <c r="K34" s="435"/>
    </row>
    <row r="35" spans="2:11" x14ac:dyDescent="0.2">
      <c r="B35" s="433"/>
      <c r="C35" s="434"/>
      <c r="D35" s="434"/>
      <c r="E35" s="434"/>
      <c r="F35" s="434"/>
      <c r="G35" s="434"/>
      <c r="H35" s="434"/>
      <c r="I35" s="434"/>
      <c r="J35" s="434"/>
      <c r="K35" s="435"/>
    </row>
    <row r="36" spans="2:11" x14ac:dyDescent="0.2">
      <c r="B36" s="433"/>
      <c r="C36" s="434"/>
      <c r="D36" s="434"/>
      <c r="E36" s="434"/>
      <c r="F36" s="434"/>
      <c r="G36" s="434"/>
      <c r="H36" s="434"/>
      <c r="I36" s="434"/>
      <c r="J36" s="434"/>
      <c r="K36" s="435"/>
    </row>
    <row r="37" spans="2:11" x14ac:dyDescent="0.2">
      <c r="B37" s="433"/>
      <c r="C37" s="434"/>
      <c r="D37" s="434"/>
      <c r="E37" s="434"/>
      <c r="F37" s="434"/>
      <c r="G37" s="434"/>
      <c r="H37" s="434"/>
      <c r="I37" s="434"/>
      <c r="J37" s="434"/>
      <c r="K37" s="435"/>
    </row>
    <row r="38" spans="2:11" x14ac:dyDescent="0.2">
      <c r="B38" s="433"/>
      <c r="C38" s="434"/>
      <c r="D38" s="434"/>
      <c r="E38" s="434"/>
      <c r="F38" s="434"/>
      <c r="G38" s="434"/>
      <c r="H38" s="434"/>
      <c r="I38" s="434"/>
      <c r="J38" s="434"/>
      <c r="K38" s="435"/>
    </row>
    <row r="39" spans="2:11" ht="10.8" thickBot="1" x14ac:dyDescent="0.25">
      <c r="B39" s="436"/>
      <c r="C39" s="437"/>
      <c r="D39" s="437"/>
      <c r="E39" s="437"/>
      <c r="F39" s="437"/>
      <c r="G39" s="437"/>
      <c r="H39" s="437"/>
      <c r="I39" s="437"/>
      <c r="J39" s="437"/>
      <c r="K39" s="438"/>
    </row>
  </sheetData>
  <mergeCells count="3">
    <mergeCell ref="B5:K11"/>
    <mergeCell ref="B17:K23"/>
    <mergeCell ref="B33:K39"/>
  </mergeCells>
  <pageMargins left="0.78740157480314965" right="0.78740157480314965" top="0.98425196850393704" bottom="0" header="0" footer="0"/>
  <pageSetup paperSize="9" scale="75"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C000"/>
    <pageSetUpPr fitToPage="1"/>
  </sheetPr>
  <dimension ref="A1:AF921"/>
  <sheetViews>
    <sheetView showZeros="0" tabSelected="1" showRuler="0" topLeftCell="E11" zoomScaleNormal="100" zoomScaleSheetLayoutView="100" workbookViewId="0">
      <selection activeCell="J11" sqref="J11"/>
    </sheetView>
  </sheetViews>
  <sheetFormatPr baseColWidth="10" defaultColWidth="12" defaultRowHeight="10.199999999999999" outlineLevelRow="3" x14ac:dyDescent="0.2"/>
  <cols>
    <col min="1" max="1" width="7.140625" style="23" hidden="1" customWidth="1"/>
    <col min="2" max="2" width="4.140625" style="23" hidden="1" customWidth="1"/>
    <col min="3" max="3" width="2.85546875" style="23" hidden="1" customWidth="1"/>
    <col min="4" max="4" width="7.140625" style="23" hidden="1" customWidth="1"/>
    <col min="5" max="5" width="21.5703125" style="6" bestFit="1" customWidth="1"/>
    <col min="6" max="6" width="92.42578125" style="197" customWidth="1"/>
    <col min="7" max="7" width="6.42578125" style="2" bestFit="1" customWidth="1"/>
    <col min="8" max="8" width="27.85546875" style="1" bestFit="1" customWidth="1"/>
    <col min="9" max="9" width="5.42578125" style="424" bestFit="1" customWidth="1"/>
    <col min="10" max="10" width="17.7109375" customWidth="1"/>
    <col min="11" max="11" width="14.140625" customWidth="1"/>
  </cols>
  <sheetData>
    <row r="1" spans="1:11" x14ac:dyDescent="0.2">
      <c r="F1" s="6"/>
      <c r="I1" s="156"/>
    </row>
    <row r="2" spans="1:11" ht="13.8" thickBot="1" x14ac:dyDescent="0.25">
      <c r="F2" s="429" t="s">
        <v>633</v>
      </c>
      <c r="I2" s="156"/>
    </row>
    <row r="3" spans="1:11" ht="11.25" customHeight="1" x14ac:dyDescent="0.2">
      <c r="F3" s="6"/>
      <c r="I3" s="156"/>
      <c r="J3" s="448" t="s">
        <v>629</v>
      </c>
      <c r="K3" s="449"/>
    </row>
    <row r="4" spans="1:11" ht="10.8" thickBot="1" x14ac:dyDescent="0.25">
      <c r="F4" s="6"/>
      <c r="I4" s="156"/>
      <c r="J4" s="450"/>
      <c r="K4" s="451"/>
    </row>
    <row r="5" spans="1:11" ht="10.8" thickBot="1" x14ac:dyDescent="0.25">
      <c r="H5" s="1" t="s">
        <v>5</v>
      </c>
      <c r="I5" s="15"/>
      <c r="J5" s="218" t="s">
        <v>6</v>
      </c>
      <c r="K5" s="234" t="s">
        <v>7</v>
      </c>
    </row>
    <row r="6" spans="1:11" ht="13.8" thickBot="1" x14ac:dyDescent="0.25">
      <c r="A6" s="210" t="s">
        <v>8</v>
      </c>
      <c r="B6" s="210" t="s">
        <v>8</v>
      </c>
      <c r="C6" s="210" t="s">
        <v>9</v>
      </c>
      <c r="D6" s="210" t="s">
        <v>10</v>
      </c>
      <c r="E6" s="235" t="s">
        <v>11</v>
      </c>
      <c r="F6" s="236" t="s">
        <v>12</v>
      </c>
      <c r="G6" s="289" t="s">
        <v>13</v>
      </c>
      <c r="H6" s="324" t="s">
        <v>14</v>
      </c>
      <c r="I6" s="325" t="s">
        <v>13</v>
      </c>
      <c r="J6" s="323" t="s">
        <v>15</v>
      </c>
      <c r="K6" s="237" t="s">
        <v>16</v>
      </c>
    </row>
    <row r="7" spans="1:11" ht="16.2" thickBot="1" x14ac:dyDescent="0.25">
      <c r="A7" s="210" t="s">
        <v>8</v>
      </c>
      <c r="B7" s="210" t="s">
        <v>8</v>
      </c>
      <c r="C7" s="210" t="s">
        <v>9</v>
      </c>
      <c r="D7" s="210" t="s">
        <v>10</v>
      </c>
      <c r="E7" s="114" t="s">
        <v>636</v>
      </c>
      <c r="F7" s="200" t="s">
        <v>636</v>
      </c>
      <c r="G7" s="164"/>
      <c r="H7" s="326"/>
      <c r="I7" s="175"/>
      <c r="J7" s="218"/>
      <c r="K7" s="47"/>
    </row>
    <row r="8" spans="1:11" s="3" customFormat="1" ht="13.2" x14ac:dyDescent="0.25">
      <c r="A8" s="205" t="e">
        <f>IF(SUM(#REF!)&gt;0,10,"")</f>
        <v>#REF!</v>
      </c>
      <c r="B8" s="205" t="s">
        <v>17</v>
      </c>
      <c r="C8" s="211" t="s">
        <v>10</v>
      </c>
      <c r="D8" s="211" t="str">
        <f>C8</f>
        <v>X</v>
      </c>
      <c r="E8" s="134">
        <v>10000</v>
      </c>
      <c r="F8" s="190" t="s">
        <v>18</v>
      </c>
      <c r="G8" s="290"/>
      <c r="H8" s="327"/>
      <c r="I8" s="328"/>
      <c r="J8" s="35"/>
      <c r="K8" s="35"/>
    </row>
    <row r="9" spans="1:11" s="3" customFormat="1" ht="13.2" outlineLevel="1" x14ac:dyDescent="0.25">
      <c r="A9" s="205" t="e">
        <f>IF(SUM(#REF!)&gt;0,10,"")</f>
        <v>#REF!</v>
      </c>
      <c r="B9" s="205" t="s">
        <v>19</v>
      </c>
      <c r="C9" s="212" t="s">
        <v>403</v>
      </c>
      <c r="D9" s="212" t="str">
        <f>IF($C$8="X","X","")</f>
        <v>X</v>
      </c>
      <c r="E9" s="135">
        <v>11000</v>
      </c>
      <c r="F9" s="181" t="s">
        <v>20</v>
      </c>
      <c r="G9" s="291"/>
      <c r="H9" s="329"/>
      <c r="I9" s="330"/>
      <c r="J9" s="391"/>
      <c r="K9" s="133"/>
    </row>
    <row r="10" spans="1:11" s="3" customFormat="1" ht="12" outlineLevel="2" x14ac:dyDescent="0.25">
      <c r="A10" s="205" t="e">
        <f>IF(SUM(#REF!)&gt;0,10,"")</f>
        <v>#REF!</v>
      </c>
      <c r="B10" s="205" t="s">
        <v>21</v>
      </c>
      <c r="C10" s="206" t="s">
        <v>10</v>
      </c>
      <c r="D10" s="206" t="str">
        <f>IF($C$9="X","X","")</f>
        <v/>
      </c>
      <c r="E10" s="101">
        <v>11100</v>
      </c>
      <c r="F10" s="242" t="s">
        <v>22</v>
      </c>
      <c r="G10" s="292"/>
      <c r="H10" s="331"/>
      <c r="I10" s="332" t="s">
        <v>8</v>
      </c>
      <c r="J10" s="392">
        <v>1</v>
      </c>
      <c r="K10" s="37">
        <f>J10*H10</f>
        <v>0</v>
      </c>
    </row>
    <row r="11" spans="1:11" s="3" customFormat="1" ht="112.2" outlineLevel="2" x14ac:dyDescent="0.25">
      <c r="A11" s="205" t="e">
        <f>A10</f>
        <v>#REF!</v>
      </c>
      <c r="B11" s="205" t="s">
        <v>23</v>
      </c>
      <c r="C11" s="213"/>
      <c r="D11" s="205"/>
      <c r="E11" s="16"/>
      <c r="F11" s="241" t="s">
        <v>508</v>
      </c>
      <c r="G11" s="293"/>
      <c r="H11" s="333"/>
      <c r="I11" s="334"/>
      <c r="J11" s="392"/>
      <c r="K11" s="37">
        <f>J11*H11</f>
        <v>0</v>
      </c>
    </row>
    <row r="12" spans="1:11" s="3" customFormat="1" ht="12" hidden="1" outlineLevel="2" x14ac:dyDescent="0.25">
      <c r="A12" s="205" t="e">
        <f>A11</f>
        <v>#REF!</v>
      </c>
      <c r="B12" s="205" t="s">
        <v>24</v>
      </c>
      <c r="C12" s="205"/>
      <c r="D12" s="205"/>
      <c r="E12" s="16"/>
      <c r="F12" s="233" t="s">
        <v>25</v>
      </c>
      <c r="G12" s="294" t="s">
        <v>8</v>
      </c>
      <c r="H12" s="335"/>
      <c r="I12" s="336"/>
      <c r="J12" s="394"/>
      <c r="K12" s="113"/>
    </row>
    <row r="13" spans="1:11" s="3" customFormat="1" ht="12" hidden="1" outlineLevel="2" x14ac:dyDescent="0.25">
      <c r="A13" s="205" t="e">
        <f>IF(SUM(#REF!)&gt;0,10,"")</f>
        <v>#REF!</v>
      </c>
      <c r="B13" s="205" t="s">
        <v>21</v>
      </c>
      <c r="C13" s="206" t="s">
        <v>10</v>
      </c>
      <c r="D13" s="206" t="str">
        <f>IF($C$9="X","X","")</f>
        <v/>
      </c>
      <c r="E13" s="101">
        <v>11200</v>
      </c>
      <c r="F13" s="242" t="s">
        <v>507</v>
      </c>
      <c r="G13" s="292"/>
      <c r="H13" s="331"/>
      <c r="I13" s="332" t="s">
        <v>8</v>
      </c>
      <c r="J13" s="396"/>
      <c r="K13" s="37">
        <f>J13*H13</f>
        <v>0</v>
      </c>
    </row>
    <row r="14" spans="1:11" s="3" customFormat="1" ht="112.2" hidden="1" outlineLevel="2" x14ac:dyDescent="0.25">
      <c r="A14" s="205" t="str">
        <f>A6</f>
        <v>F</v>
      </c>
      <c r="B14" s="205" t="s">
        <v>23</v>
      </c>
      <c r="C14" s="213"/>
      <c r="D14" s="205"/>
      <c r="E14" s="266"/>
      <c r="F14" s="241" t="s">
        <v>509</v>
      </c>
      <c r="G14" s="295"/>
      <c r="H14" s="337"/>
      <c r="I14" s="338"/>
      <c r="J14" s="392"/>
      <c r="K14" s="251"/>
    </row>
    <row r="15" spans="1:11" s="3" customFormat="1" ht="12" hidden="1" outlineLevel="2" x14ac:dyDescent="0.25">
      <c r="A15" s="205" t="str">
        <f>A14</f>
        <v>F</v>
      </c>
      <c r="B15" s="205" t="s">
        <v>24</v>
      </c>
      <c r="C15" s="205"/>
      <c r="D15" s="205"/>
      <c r="E15" s="16"/>
      <c r="F15" s="233" t="s">
        <v>25</v>
      </c>
      <c r="G15" s="294" t="s">
        <v>8</v>
      </c>
      <c r="H15" s="335"/>
      <c r="I15" s="339"/>
      <c r="J15" s="393"/>
      <c r="K15" s="113" t="e">
        <f>J15*#REF!</f>
        <v>#REF!</v>
      </c>
    </row>
    <row r="16" spans="1:11" s="3" customFormat="1" ht="12" hidden="1" outlineLevel="2" x14ac:dyDescent="0.25">
      <c r="A16" s="205" t="e">
        <f>IF(SUM(#REF!)&gt;0,10,"")</f>
        <v>#REF!</v>
      </c>
      <c r="B16" s="205" t="s">
        <v>21</v>
      </c>
      <c r="C16" s="206" t="s">
        <v>10</v>
      </c>
      <c r="D16" s="206" t="str">
        <f>IF($C$9="X","X","")</f>
        <v/>
      </c>
      <c r="E16" s="101">
        <v>11300</v>
      </c>
      <c r="F16" s="242" t="s">
        <v>26</v>
      </c>
      <c r="G16" s="292"/>
      <c r="H16" s="331">
        <v>25000</v>
      </c>
      <c r="I16" s="340" t="s">
        <v>8</v>
      </c>
      <c r="J16" s="397"/>
      <c r="K16" s="37"/>
    </row>
    <row r="17" spans="1:11" s="3" customFormat="1" ht="112.2" hidden="1" outlineLevel="2" x14ac:dyDescent="0.25">
      <c r="A17" s="205" t="e">
        <f>A9</f>
        <v>#REF!</v>
      </c>
      <c r="B17" s="205" t="s">
        <v>23</v>
      </c>
      <c r="C17" s="213"/>
      <c r="D17" s="205"/>
      <c r="E17" s="266"/>
      <c r="F17" s="241" t="s">
        <v>473</v>
      </c>
      <c r="G17" s="295"/>
      <c r="H17" s="337"/>
      <c r="I17" s="338"/>
      <c r="J17" s="397"/>
      <c r="K17" s="251"/>
    </row>
    <row r="18" spans="1:11" s="3" customFormat="1" ht="12" hidden="1" outlineLevel="2" x14ac:dyDescent="0.25">
      <c r="A18" s="205" t="e">
        <f>A17</f>
        <v>#REF!</v>
      </c>
      <c r="B18" s="205" t="s">
        <v>24</v>
      </c>
      <c r="C18" s="205"/>
      <c r="D18" s="205"/>
      <c r="E18" s="16"/>
      <c r="F18" s="233" t="s">
        <v>25</v>
      </c>
      <c r="G18" s="294" t="s">
        <v>8</v>
      </c>
      <c r="H18" s="335"/>
      <c r="I18" s="336"/>
      <c r="J18" s="392"/>
      <c r="K18" s="113" t="e">
        <f>J18*#REF!</f>
        <v>#REF!</v>
      </c>
    </row>
    <row r="19" spans="1:11" s="3" customFormat="1" ht="12" hidden="1" outlineLevel="2" x14ac:dyDescent="0.25">
      <c r="A19" s="205" t="e">
        <f>IF(SUM(#REF!)&gt;0,10,"")</f>
        <v>#REF!</v>
      </c>
      <c r="B19" s="205" t="s">
        <v>21</v>
      </c>
      <c r="C19" s="206" t="s">
        <v>10</v>
      </c>
      <c r="D19" s="206" t="str">
        <f>IF($C$9="X","X","")</f>
        <v/>
      </c>
      <c r="E19" s="101">
        <v>11350</v>
      </c>
      <c r="F19" s="184" t="s">
        <v>27</v>
      </c>
      <c r="G19" s="292"/>
      <c r="H19" s="331">
        <v>4000</v>
      </c>
      <c r="I19" s="332" t="s">
        <v>8</v>
      </c>
      <c r="J19" s="393"/>
      <c r="K19" s="37"/>
    </row>
    <row r="20" spans="1:11" s="3" customFormat="1" ht="61.2" hidden="1" outlineLevel="2" x14ac:dyDescent="0.25">
      <c r="A20" s="205" t="e">
        <f>A12</f>
        <v>#REF!</v>
      </c>
      <c r="B20" s="205" t="s">
        <v>23</v>
      </c>
      <c r="C20" s="213"/>
      <c r="D20" s="205"/>
      <c r="E20" s="16"/>
      <c r="F20" s="182" t="s">
        <v>28</v>
      </c>
      <c r="G20" s="293"/>
      <c r="H20" s="333"/>
      <c r="I20" s="334"/>
      <c r="J20" s="392"/>
      <c r="K20" s="31"/>
    </row>
    <row r="21" spans="1:11" s="3" customFormat="1" ht="12" hidden="1" outlineLevel="2" x14ac:dyDescent="0.25">
      <c r="A21" s="205" t="e">
        <f>A20</f>
        <v>#REF!</v>
      </c>
      <c r="B21" s="205" t="s">
        <v>24</v>
      </c>
      <c r="C21" s="205"/>
      <c r="D21" s="205"/>
      <c r="E21" s="16"/>
      <c r="F21" s="207" t="s">
        <v>25</v>
      </c>
      <c r="G21" s="294" t="s">
        <v>8</v>
      </c>
      <c r="H21" s="335"/>
      <c r="I21" s="336"/>
      <c r="J21" s="399"/>
      <c r="K21" s="113" t="e">
        <f>J21*#REF!</f>
        <v>#REF!</v>
      </c>
    </row>
    <row r="22" spans="1:11" s="3" customFormat="1" ht="12" outlineLevel="2" x14ac:dyDescent="0.25">
      <c r="A22" s="205" t="e">
        <f>IF(SUM(#REF!)&gt;0,10,"")</f>
        <v>#REF!</v>
      </c>
      <c r="B22" s="205" t="s">
        <v>21</v>
      </c>
      <c r="C22" s="174" t="s">
        <v>10</v>
      </c>
      <c r="D22" s="206" t="str">
        <f>IF($C$9="X","X","")</f>
        <v/>
      </c>
      <c r="E22" s="142">
        <v>11400</v>
      </c>
      <c r="F22" s="260" t="s">
        <v>29</v>
      </c>
      <c r="G22" s="292">
        <v>0</v>
      </c>
      <c r="H22" s="331"/>
      <c r="I22" s="332" t="s">
        <v>30</v>
      </c>
      <c r="J22" s="392">
        <v>300</v>
      </c>
      <c r="K22" s="37">
        <f t="shared" ref="K22:K23" si="0">J22*H22</f>
        <v>0</v>
      </c>
    </row>
    <row r="23" spans="1:11" s="3" customFormat="1" ht="30.6" outlineLevel="2" x14ac:dyDescent="0.25">
      <c r="A23" s="205" t="e">
        <f>A22</f>
        <v>#REF!</v>
      </c>
      <c r="B23" s="205" t="s">
        <v>23</v>
      </c>
      <c r="C23" s="205"/>
      <c r="D23" s="205"/>
      <c r="E23" s="16"/>
      <c r="F23" s="241" t="s">
        <v>31</v>
      </c>
      <c r="G23" s="293"/>
      <c r="H23" s="333"/>
      <c r="I23" s="334"/>
      <c r="J23" s="396"/>
      <c r="K23" s="37">
        <f t="shared" si="0"/>
        <v>0</v>
      </c>
    </row>
    <row r="24" spans="1:11" s="3" customFormat="1" ht="12" hidden="1" outlineLevel="2" x14ac:dyDescent="0.25">
      <c r="A24" s="205" t="e">
        <f>A23</f>
        <v>#REF!</v>
      </c>
      <c r="B24" s="205" t="s">
        <v>24</v>
      </c>
      <c r="C24" s="205"/>
      <c r="D24" s="205"/>
      <c r="E24" s="16"/>
      <c r="F24" s="233" t="s">
        <v>32</v>
      </c>
      <c r="G24" s="296" t="s">
        <v>30</v>
      </c>
      <c r="H24" s="333"/>
      <c r="I24" s="336"/>
      <c r="J24" s="392"/>
      <c r="K24" s="31" t="e">
        <f>J24*#REF!</f>
        <v>#REF!</v>
      </c>
    </row>
    <row r="25" spans="1:11" s="3" customFormat="1" ht="12" hidden="1" outlineLevel="2" x14ac:dyDescent="0.25">
      <c r="A25" s="205" t="e">
        <f>IF(SUM(#REF!)&gt;0,10,"")</f>
        <v>#REF!</v>
      </c>
      <c r="B25" s="205" t="s">
        <v>21</v>
      </c>
      <c r="C25" s="174" t="s">
        <v>403</v>
      </c>
      <c r="D25" s="206" t="str">
        <f>IF($C$9="X","X","")</f>
        <v/>
      </c>
      <c r="E25" s="142">
        <v>11500</v>
      </c>
      <c r="F25" s="196" t="s">
        <v>33</v>
      </c>
      <c r="G25" s="292"/>
      <c r="H25" s="331"/>
      <c r="I25" s="332" t="s">
        <v>34</v>
      </c>
      <c r="J25" s="397"/>
      <c r="K25" s="37"/>
    </row>
    <row r="26" spans="1:11" s="3" customFormat="1" ht="20.399999999999999" hidden="1" outlineLevel="2" x14ac:dyDescent="0.25">
      <c r="A26" s="205" t="e">
        <f>A25</f>
        <v>#REF!</v>
      </c>
      <c r="B26" s="205" t="s">
        <v>23</v>
      </c>
      <c r="C26" s="205"/>
      <c r="D26" s="205"/>
      <c r="E26" s="16"/>
      <c r="F26" s="182" t="s">
        <v>35</v>
      </c>
      <c r="G26" s="293"/>
      <c r="H26" s="333"/>
      <c r="I26" s="334"/>
      <c r="J26" s="397"/>
      <c r="K26" s="31"/>
    </row>
    <row r="27" spans="1:11" s="3" customFormat="1" ht="12" hidden="1" outlineLevel="2" x14ac:dyDescent="0.25">
      <c r="A27" s="205" t="e">
        <f>A26</f>
        <v>#REF!</v>
      </c>
      <c r="B27" s="205" t="s">
        <v>24</v>
      </c>
      <c r="C27" s="205"/>
      <c r="D27" s="205"/>
      <c r="E27" s="16"/>
      <c r="F27" s="207" t="s">
        <v>36</v>
      </c>
      <c r="G27" s="296" t="s">
        <v>34</v>
      </c>
      <c r="H27" s="333"/>
      <c r="I27" s="336"/>
      <c r="J27" s="397"/>
      <c r="K27" s="31" t="e">
        <f>J27*#REF!</f>
        <v>#REF!</v>
      </c>
    </row>
    <row r="28" spans="1:11" s="3" customFormat="1" ht="13.2" outlineLevel="1" collapsed="1" x14ac:dyDescent="0.25">
      <c r="A28" s="205" t="e">
        <f>IF(SUM(#REF!)&gt;0,10,"")</f>
        <v>#REF!</v>
      </c>
      <c r="B28" s="205" t="s">
        <v>19</v>
      </c>
      <c r="C28" s="212" t="s">
        <v>10</v>
      </c>
      <c r="D28" s="212" t="str">
        <f>IF($C$8="X","X","")</f>
        <v>X</v>
      </c>
      <c r="E28" s="135">
        <v>12000</v>
      </c>
      <c r="F28" s="181" t="s">
        <v>474</v>
      </c>
      <c r="G28" s="297"/>
      <c r="H28" s="341"/>
      <c r="I28" s="342"/>
      <c r="J28" s="402"/>
      <c r="K28" s="37">
        <f t="shared" ref="K28:K30" si="1">J28*H28</f>
        <v>0</v>
      </c>
    </row>
    <row r="29" spans="1:11" s="3" customFormat="1" ht="12" outlineLevel="2" x14ac:dyDescent="0.25">
      <c r="A29" s="205" t="e">
        <f>IF(SUM(#REF!)&gt;0,10,"")</f>
        <v>#REF!</v>
      </c>
      <c r="B29" s="214"/>
      <c r="C29" s="206" t="s">
        <v>10</v>
      </c>
      <c r="D29" s="206" t="str">
        <f>IF($C$28="X","X","")</f>
        <v>X</v>
      </c>
      <c r="E29" s="142">
        <v>12100</v>
      </c>
      <c r="F29" s="184" t="s">
        <v>477</v>
      </c>
      <c r="G29" s="292">
        <v>0</v>
      </c>
      <c r="H29" s="331"/>
      <c r="I29" s="332" t="s">
        <v>8</v>
      </c>
      <c r="J29" s="402">
        <v>1</v>
      </c>
      <c r="K29" s="37">
        <f t="shared" si="1"/>
        <v>0</v>
      </c>
    </row>
    <row r="30" spans="1:11" s="3" customFormat="1" ht="102" outlineLevel="2" x14ac:dyDescent="0.25">
      <c r="A30" s="205" t="e">
        <f>A29</f>
        <v>#REF!</v>
      </c>
      <c r="B30" s="205" t="s">
        <v>23</v>
      </c>
      <c r="C30" s="205"/>
      <c r="D30" s="205"/>
      <c r="E30" s="16"/>
      <c r="F30" s="182" t="s">
        <v>37</v>
      </c>
      <c r="G30" s="296"/>
      <c r="H30" s="333"/>
      <c r="I30" s="336"/>
      <c r="J30" s="402"/>
      <c r="K30" s="37">
        <f t="shared" si="1"/>
        <v>0</v>
      </c>
    </row>
    <row r="31" spans="1:11" s="3" customFormat="1" ht="12" hidden="1" outlineLevel="2" x14ac:dyDescent="0.25">
      <c r="A31" s="205" t="e">
        <f>A30</f>
        <v>#REF!</v>
      </c>
      <c r="B31" s="205" t="s">
        <v>24</v>
      </c>
      <c r="C31" s="205"/>
      <c r="D31" s="205"/>
      <c r="E31" s="38"/>
      <c r="F31" s="187" t="s">
        <v>25</v>
      </c>
      <c r="G31" s="298" t="s">
        <v>8</v>
      </c>
      <c r="H31" s="343"/>
      <c r="I31" s="344"/>
      <c r="J31" s="392"/>
      <c r="K31" s="30" t="e">
        <f>J31*#REF!</f>
        <v>#REF!</v>
      </c>
    </row>
    <row r="32" spans="1:11" s="3" customFormat="1" ht="12.6" hidden="1" outlineLevel="2" thickBot="1" x14ac:dyDescent="0.3">
      <c r="A32" s="205" t="e">
        <f>IF(SUM(#REF!)&gt;0,10,"")</f>
        <v>#REF!</v>
      </c>
      <c r="B32" s="214"/>
      <c r="C32" s="206" t="s">
        <v>403</v>
      </c>
      <c r="D32" s="174"/>
      <c r="E32" s="219">
        <v>12200</v>
      </c>
      <c r="F32" s="242" t="s">
        <v>38</v>
      </c>
      <c r="G32" s="292">
        <v>0</v>
      </c>
      <c r="H32" s="331"/>
      <c r="I32" s="332" t="s">
        <v>39</v>
      </c>
      <c r="J32" s="392"/>
      <c r="K32" s="37"/>
    </row>
    <row r="33" spans="1:11" s="3" customFormat="1" ht="20.399999999999999" hidden="1" outlineLevel="2" x14ac:dyDescent="0.25">
      <c r="A33" s="205" t="e">
        <f>A32</f>
        <v>#REF!</v>
      </c>
      <c r="B33" s="205" t="s">
        <v>23</v>
      </c>
      <c r="C33" s="205"/>
      <c r="D33" s="205"/>
      <c r="E33" s="16"/>
      <c r="F33" s="241" t="s">
        <v>40</v>
      </c>
      <c r="G33" s="296"/>
      <c r="H33" s="333"/>
      <c r="I33" s="336"/>
      <c r="J33" s="399"/>
      <c r="K33" s="31"/>
    </row>
    <row r="34" spans="1:11" s="3" customFormat="1" ht="12" hidden="1" outlineLevel="2" x14ac:dyDescent="0.25">
      <c r="A34" s="205" t="e">
        <f>A33</f>
        <v>#REF!</v>
      </c>
      <c r="B34" s="205" t="s">
        <v>24</v>
      </c>
      <c r="C34" s="205"/>
      <c r="D34" s="205"/>
      <c r="E34" s="16"/>
      <c r="F34" s="207" t="s">
        <v>41</v>
      </c>
      <c r="G34" s="294" t="s">
        <v>39</v>
      </c>
      <c r="H34" s="335"/>
      <c r="I34" s="336"/>
      <c r="J34" s="392"/>
      <c r="K34" s="113" t="e">
        <f>J34*#REF!</f>
        <v>#REF!</v>
      </c>
    </row>
    <row r="35" spans="1:11" s="3" customFormat="1" ht="12" outlineLevel="2" x14ac:dyDescent="0.25">
      <c r="A35" s="205" t="e">
        <f>IF(SUM(#REF!)&gt;0,10,"")</f>
        <v>#REF!</v>
      </c>
      <c r="B35" s="205" t="s">
        <v>21</v>
      </c>
      <c r="C35" s="174" t="s">
        <v>10</v>
      </c>
      <c r="D35" s="174" t="str">
        <f>IF($C$28="X","X","")</f>
        <v>X</v>
      </c>
      <c r="E35" s="140">
        <v>12300</v>
      </c>
      <c r="F35" s="188" t="s">
        <v>42</v>
      </c>
      <c r="G35" s="299"/>
      <c r="H35" s="345"/>
      <c r="I35" s="346"/>
      <c r="J35" s="391"/>
      <c r="K35" s="37">
        <f>J35*H35</f>
        <v>0</v>
      </c>
    </row>
    <row r="36" spans="1:11" s="3" customFormat="1" ht="12" hidden="1" outlineLevel="2" x14ac:dyDescent="0.25">
      <c r="A36" s="205" t="e">
        <f>A35</f>
        <v>#REF!</v>
      </c>
      <c r="B36" s="205" t="s">
        <v>23</v>
      </c>
      <c r="C36" s="205"/>
      <c r="D36" s="205"/>
      <c r="E36" s="16"/>
      <c r="F36" s="182" t="s">
        <v>43</v>
      </c>
      <c r="G36" s="296"/>
      <c r="H36" s="333"/>
      <c r="I36" s="336"/>
      <c r="J36" s="392"/>
      <c r="K36" s="31"/>
    </row>
    <row r="37" spans="1:11" s="3" customFormat="1" ht="12" hidden="1" outlineLevel="2" x14ac:dyDescent="0.25">
      <c r="A37" s="24" t="e">
        <f>IF(SUM(#REF!)&gt;0,10,"")</f>
        <v>#REF!</v>
      </c>
      <c r="B37" s="24"/>
      <c r="C37" s="206" t="s">
        <v>10</v>
      </c>
      <c r="D37" s="206" t="str">
        <f>IF($C$35="X","X","")</f>
        <v>X</v>
      </c>
      <c r="E37" s="101">
        <v>12310</v>
      </c>
      <c r="F37" s="184" t="s">
        <v>44</v>
      </c>
      <c r="G37" s="292"/>
      <c r="H37" s="331"/>
      <c r="I37" s="332" t="s">
        <v>45</v>
      </c>
      <c r="J37" s="400"/>
      <c r="K37" s="37"/>
    </row>
    <row r="38" spans="1:11" ht="51" hidden="1" outlineLevel="2" x14ac:dyDescent="0.2">
      <c r="A38" s="205" t="e">
        <f>A37</f>
        <v>#REF!</v>
      </c>
      <c r="B38" s="24" t="s">
        <v>23</v>
      </c>
      <c r="C38" s="24"/>
      <c r="D38" s="24"/>
      <c r="E38" s="16"/>
      <c r="F38" s="183" t="s">
        <v>566</v>
      </c>
      <c r="G38" s="296"/>
      <c r="H38" s="333"/>
      <c r="I38" s="336"/>
      <c r="J38" s="397"/>
      <c r="K38" s="31"/>
    </row>
    <row r="39" spans="1:11" s="3" customFormat="1" ht="12" hidden="1" outlineLevel="2" x14ac:dyDescent="0.25">
      <c r="A39" s="205" t="e">
        <f>A37</f>
        <v>#REF!</v>
      </c>
      <c r="B39" s="24" t="s">
        <v>24</v>
      </c>
      <c r="C39" s="24"/>
      <c r="D39" s="24"/>
      <c r="E39" s="16"/>
      <c r="F39" s="207" t="s">
        <v>46</v>
      </c>
      <c r="G39" s="294" t="s">
        <v>45</v>
      </c>
      <c r="H39" s="333"/>
      <c r="I39" s="344"/>
      <c r="J39" s="402"/>
      <c r="K39" s="31" t="e">
        <f>J39*#REF!</f>
        <v>#REF!</v>
      </c>
    </row>
    <row r="40" spans="1:11" s="3" customFormat="1" ht="12" hidden="1" outlineLevel="2" x14ac:dyDescent="0.25">
      <c r="A40" s="24" t="e">
        <f>IF(SUM(#REF!)&gt;0,10,"")</f>
        <v>#REF!</v>
      </c>
      <c r="B40" s="24"/>
      <c r="C40" s="206" t="s">
        <v>10</v>
      </c>
      <c r="D40" s="206" t="str">
        <f>IF($C$35="X","X","")</f>
        <v>X</v>
      </c>
      <c r="E40" s="101">
        <v>12311</v>
      </c>
      <c r="F40" s="184" t="s">
        <v>47</v>
      </c>
      <c r="G40" s="292"/>
      <c r="H40" s="331"/>
      <c r="I40" s="332" t="s">
        <v>45</v>
      </c>
      <c r="J40" s="395"/>
      <c r="K40" s="37"/>
    </row>
    <row r="41" spans="1:11" ht="61.2" hidden="1" outlineLevel="2" x14ac:dyDescent="0.2">
      <c r="A41" s="205" t="e">
        <f>A40</f>
        <v>#REF!</v>
      </c>
      <c r="B41" s="24" t="s">
        <v>23</v>
      </c>
      <c r="C41" s="24"/>
      <c r="D41" s="24"/>
      <c r="E41" s="16"/>
      <c r="F41" s="183" t="s">
        <v>510</v>
      </c>
      <c r="G41" s="296"/>
      <c r="H41" s="333"/>
      <c r="I41" s="344"/>
      <c r="J41" s="392"/>
      <c r="K41" s="31"/>
    </row>
    <row r="42" spans="1:11" s="3" customFormat="1" ht="12" hidden="1" outlineLevel="2" x14ac:dyDescent="0.25">
      <c r="A42" s="205" t="e">
        <f>A40</f>
        <v>#REF!</v>
      </c>
      <c r="B42" s="24" t="s">
        <v>24</v>
      </c>
      <c r="C42" s="24"/>
      <c r="D42" s="24"/>
      <c r="E42" s="16"/>
      <c r="F42" s="207" t="s">
        <v>46</v>
      </c>
      <c r="G42" s="294" t="s">
        <v>45</v>
      </c>
      <c r="H42" s="333"/>
      <c r="I42" s="344"/>
      <c r="J42" s="392"/>
      <c r="K42" s="31" t="e">
        <f>J42*#REF!</f>
        <v>#REF!</v>
      </c>
    </row>
    <row r="43" spans="1:11" s="3" customFormat="1" ht="12" outlineLevel="2" x14ac:dyDescent="0.25">
      <c r="A43" s="24" t="e">
        <f>IF(SUM(#REF!)&gt;0,10,"")</f>
        <v>#REF!</v>
      </c>
      <c r="B43" s="24"/>
      <c r="C43" s="206" t="s">
        <v>10</v>
      </c>
      <c r="D43" s="206" t="str">
        <f>IF($C$35="X","X","")</f>
        <v>X</v>
      </c>
      <c r="E43" s="101">
        <v>12312</v>
      </c>
      <c r="F43" s="184" t="s">
        <v>579</v>
      </c>
      <c r="G43" s="292"/>
      <c r="H43" s="331"/>
      <c r="I43" s="332" t="s">
        <v>45</v>
      </c>
      <c r="J43" s="392">
        <v>250</v>
      </c>
      <c r="K43" s="37">
        <f t="shared" ref="K43:K44" si="2">J43*H43</f>
        <v>0</v>
      </c>
    </row>
    <row r="44" spans="1:11" s="3" customFormat="1" ht="61.2" outlineLevel="2" x14ac:dyDescent="0.25">
      <c r="A44" s="205" t="e">
        <f>A43</f>
        <v>#REF!</v>
      </c>
      <c r="B44" s="24" t="s">
        <v>23</v>
      </c>
      <c r="C44" s="24"/>
      <c r="D44" s="24"/>
      <c r="E44" s="16"/>
      <c r="F44" s="183" t="s">
        <v>580</v>
      </c>
      <c r="G44" s="296"/>
      <c r="H44" s="333"/>
      <c r="I44" s="344"/>
      <c r="J44" s="392"/>
      <c r="K44" s="37">
        <f t="shared" si="2"/>
        <v>0</v>
      </c>
    </row>
    <row r="45" spans="1:11" s="3" customFormat="1" ht="12" hidden="1" outlineLevel="2" x14ac:dyDescent="0.25">
      <c r="A45" s="205" t="e">
        <f>A43</f>
        <v>#REF!</v>
      </c>
      <c r="B45" s="24" t="s">
        <v>24</v>
      </c>
      <c r="C45" s="24"/>
      <c r="D45" s="24"/>
      <c r="E45" s="16"/>
      <c r="F45" s="207" t="s">
        <v>46</v>
      </c>
      <c r="G45" s="294" t="s">
        <v>45</v>
      </c>
      <c r="H45" s="333"/>
      <c r="I45" s="344"/>
      <c r="J45" s="392"/>
      <c r="K45" s="31" t="e">
        <f>J45*#REF!</f>
        <v>#REF!</v>
      </c>
    </row>
    <row r="46" spans="1:11" s="3" customFormat="1" ht="12" hidden="1" outlineLevel="2" x14ac:dyDescent="0.25">
      <c r="A46" s="205" t="e">
        <f>IF(SUM(#REF!)&gt;0,10,"")</f>
        <v>#REF!</v>
      </c>
      <c r="B46" s="205" t="s">
        <v>21</v>
      </c>
      <c r="C46" s="174" t="s">
        <v>10</v>
      </c>
      <c r="D46" s="174" t="str">
        <f>IF($C$28="X","X","")</f>
        <v>X</v>
      </c>
      <c r="E46" s="142">
        <v>12400</v>
      </c>
      <c r="F46" s="185" t="s">
        <v>48</v>
      </c>
      <c r="G46" s="292"/>
      <c r="H46" s="347"/>
      <c r="I46" s="332" t="s">
        <v>45</v>
      </c>
      <c r="J46" s="392"/>
      <c r="K46" s="37"/>
    </row>
    <row r="47" spans="1:11" ht="61.2" hidden="1" outlineLevel="2" x14ac:dyDescent="0.2">
      <c r="A47" s="205" t="e">
        <f>A46</f>
        <v>#REF!</v>
      </c>
      <c r="B47" s="24" t="s">
        <v>23</v>
      </c>
      <c r="C47" s="24"/>
      <c r="D47" s="24"/>
      <c r="E47" s="16"/>
      <c r="F47" s="183" t="s">
        <v>49</v>
      </c>
      <c r="G47" s="296"/>
      <c r="H47" s="333"/>
      <c r="I47" s="336"/>
      <c r="J47" s="396"/>
      <c r="K47" s="31"/>
    </row>
    <row r="48" spans="1:11" s="3" customFormat="1" ht="12" hidden="1" outlineLevel="2" x14ac:dyDescent="0.25">
      <c r="A48" s="205" t="e">
        <f>A47</f>
        <v>#REF!</v>
      </c>
      <c r="B48" s="24" t="s">
        <v>24</v>
      </c>
      <c r="C48" s="24"/>
      <c r="D48" s="24"/>
      <c r="E48" s="16"/>
      <c r="F48" s="207" t="s">
        <v>46</v>
      </c>
      <c r="G48" s="296" t="s">
        <v>45</v>
      </c>
      <c r="H48" s="333"/>
      <c r="I48" s="336"/>
      <c r="J48" s="398"/>
      <c r="K48" s="31" t="e">
        <f>J48*#REF!</f>
        <v>#REF!</v>
      </c>
    </row>
    <row r="49" spans="1:32" s="3" customFormat="1" ht="13.2" outlineLevel="1" collapsed="1" x14ac:dyDescent="0.25">
      <c r="A49" s="205" t="e">
        <f>IF(SUM(#REF!)&gt;0,10,"")</f>
        <v>#REF!</v>
      </c>
      <c r="B49" s="205" t="s">
        <v>19</v>
      </c>
      <c r="C49" s="212" t="s">
        <v>10</v>
      </c>
      <c r="D49" s="212" t="str">
        <f>IF($C$8="X","X","")</f>
        <v>X</v>
      </c>
      <c r="E49" s="135">
        <v>13000</v>
      </c>
      <c r="F49" s="181" t="s">
        <v>50</v>
      </c>
      <c r="G49" s="297"/>
      <c r="H49" s="341"/>
      <c r="I49" s="342"/>
      <c r="J49" s="397"/>
      <c r="K49" s="37">
        <f t="shared" ref="K49:K51" si="3">J49*H49</f>
        <v>0</v>
      </c>
    </row>
    <row r="50" spans="1:32" s="3" customFormat="1" ht="12" outlineLevel="2" x14ac:dyDescent="0.25">
      <c r="A50" s="205" t="e">
        <f>IF(SUM(#REF!)&gt;0,10,"")</f>
        <v>#REF!</v>
      </c>
      <c r="B50" s="205" t="s">
        <v>21</v>
      </c>
      <c r="C50" s="174" t="s">
        <v>10</v>
      </c>
      <c r="D50" s="174" t="str">
        <f>IF($C$49="X","X","")</f>
        <v>X</v>
      </c>
      <c r="E50" s="219">
        <v>13100</v>
      </c>
      <c r="F50" s="220" t="s">
        <v>478</v>
      </c>
      <c r="G50" s="296">
        <v>0</v>
      </c>
      <c r="H50" s="333"/>
      <c r="I50" s="336" t="s">
        <v>8</v>
      </c>
      <c r="J50" s="406">
        <v>0.2</v>
      </c>
      <c r="K50" s="37">
        <f t="shared" si="3"/>
        <v>0</v>
      </c>
      <c r="AF50" s="3">
        <v>2</v>
      </c>
    </row>
    <row r="51" spans="1:32" s="3" customFormat="1" ht="30.6" outlineLevel="2" x14ac:dyDescent="0.25">
      <c r="A51" s="205" t="e">
        <f>A50</f>
        <v>#REF!</v>
      </c>
      <c r="B51" s="205" t="s">
        <v>23</v>
      </c>
      <c r="C51" s="205"/>
      <c r="D51" s="205"/>
      <c r="E51" s="16"/>
      <c r="F51" s="183" t="s">
        <v>51</v>
      </c>
      <c r="G51" s="296"/>
      <c r="H51" s="333"/>
      <c r="I51" s="336"/>
      <c r="J51" s="397"/>
      <c r="K51" s="37">
        <f t="shared" si="3"/>
        <v>0</v>
      </c>
    </row>
    <row r="52" spans="1:32" s="3" customFormat="1" ht="12" hidden="1" outlineLevel="2" x14ac:dyDescent="0.25">
      <c r="A52" s="205" t="e">
        <f>A51</f>
        <v>#REF!</v>
      </c>
      <c r="B52" s="205" t="s">
        <v>24</v>
      </c>
      <c r="C52" s="205"/>
      <c r="D52" s="205"/>
      <c r="E52" s="16"/>
      <c r="F52" s="207" t="s">
        <v>25</v>
      </c>
      <c r="G52" s="296" t="s">
        <v>8</v>
      </c>
      <c r="H52" s="333"/>
      <c r="I52" s="336"/>
      <c r="J52" s="406"/>
      <c r="K52" s="31" t="e">
        <f>J52*#REF!</f>
        <v>#REF!</v>
      </c>
    </row>
    <row r="53" spans="1:32" s="3" customFormat="1" ht="12" hidden="1" outlineLevel="2" x14ac:dyDescent="0.25">
      <c r="A53" s="205" t="e">
        <f>IF(SUM(#REF!)&gt;0,10,"")</f>
        <v>#REF!</v>
      </c>
      <c r="B53" s="205" t="s">
        <v>21</v>
      </c>
      <c r="C53" s="174" t="s">
        <v>10</v>
      </c>
      <c r="D53" s="174" t="str">
        <f>IF($C$49="X","X","")</f>
        <v>X</v>
      </c>
      <c r="E53" s="142">
        <v>13200</v>
      </c>
      <c r="F53" s="196" t="s">
        <v>475</v>
      </c>
      <c r="G53" s="292">
        <v>0</v>
      </c>
      <c r="H53" s="331"/>
      <c r="I53" s="332" t="s">
        <v>30</v>
      </c>
      <c r="J53" s="397"/>
      <c r="K53" s="37"/>
    </row>
    <row r="54" spans="1:32" s="3" customFormat="1" ht="20.399999999999999" hidden="1" outlineLevel="2" x14ac:dyDescent="0.25">
      <c r="A54" s="205" t="e">
        <f>A53</f>
        <v>#REF!</v>
      </c>
      <c r="B54" s="205" t="s">
        <v>23</v>
      </c>
      <c r="C54" s="205"/>
      <c r="D54" s="205"/>
      <c r="E54" s="16"/>
      <c r="F54" s="183" t="s">
        <v>476</v>
      </c>
      <c r="G54" s="296"/>
      <c r="H54" s="333"/>
      <c r="I54" s="336"/>
      <c r="J54" s="397"/>
      <c r="K54" s="31"/>
    </row>
    <row r="55" spans="1:32" s="3" customFormat="1" ht="12" hidden="1" outlineLevel="2" x14ac:dyDescent="0.25">
      <c r="A55" s="205" t="e">
        <f>A54</f>
        <v>#REF!</v>
      </c>
      <c r="B55" s="205" t="s">
        <v>24</v>
      </c>
      <c r="C55" s="205"/>
      <c r="D55" s="205"/>
      <c r="E55" s="16"/>
      <c r="F55" s="207" t="s">
        <v>32</v>
      </c>
      <c r="G55" s="296" t="s">
        <v>30</v>
      </c>
      <c r="H55" s="333"/>
      <c r="I55" s="336"/>
      <c r="J55" s="401"/>
      <c r="K55" s="31" t="e">
        <f>J55*#REF!</f>
        <v>#REF!</v>
      </c>
    </row>
    <row r="56" spans="1:32" s="3" customFormat="1" ht="12" outlineLevel="2" x14ac:dyDescent="0.25">
      <c r="A56" s="205" t="e">
        <f>IF(SUM(#REF!)&gt;0,10,"")</f>
        <v>#REF!</v>
      </c>
      <c r="B56" s="205" t="s">
        <v>21</v>
      </c>
      <c r="C56" s="174" t="s">
        <v>10</v>
      </c>
      <c r="D56" s="174" t="str">
        <f>IF($C$49="X","X","")</f>
        <v>X</v>
      </c>
      <c r="E56" s="140">
        <v>13300</v>
      </c>
      <c r="F56" s="221" t="s">
        <v>52</v>
      </c>
      <c r="G56" s="300">
        <v>0</v>
      </c>
      <c r="H56" s="345"/>
      <c r="I56" s="346"/>
      <c r="J56" s="397"/>
      <c r="K56" s="37">
        <f t="shared" ref="K56:K58" si="4">J56*H56</f>
        <v>0</v>
      </c>
    </row>
    <row r="57" spans="1:32" s="3" customFormat="1" ht="12" outlineLevel="2" x14ac:dyDescent="0.25">
      <c r="A57" s="205" t="e">
        <f>IF(SUM(#REF!)&gt;0,10,"")</f>
        <v>#REF!</v>
      </c>
      <c r="B57" s="205"/>
      <c r="C57" s="206" t="s">
        <v>10</v>
      </c>
      <c r="D57" s="206" t="str">
        <f>IF($C$56="X","X","")</f>
        <v>X</v>
      </c>
      <c r="E57" s="275">
        <v>13310</v>
      </c>
      <c r="F57" s="242" t="s">
        <v>53</v>
      </c>
      <c r="G57" s="301"/>
      <c r="H57" s="347"/>
      <c r="I57" s="332" t="s">
        <v>54</v>
      </c>
      <c r="J57" s="397">
        <v>5</v>
      </c>
      <c r="K57" s="37">
        <f t="shared" si="4"/>
        <v>0</v>
      </c>
    </row>
    <row r="58" spans="1:32" s="3" customFormat="1" ht="40.799999999999997" outlineLevel="2" x14ac:dyDescent="0.25">
      <c r="A58" s="205" t="e">
        <f>A57</f>
        <v>#REF!</v>
      </c>
      <c r="B58" s="205" t="s">
        <v>23</v>
      </c>
      <c r="C58" s="205"/>
      <c r="D58" s="205"/>
      <c r="E58" s="266"/>
      <c r="F58" s="276" t="s">
        <v>511</v>
      </c>
      <c r="G58" s="302"/>
      <c r="H58" s="348"/>
      <c r="I58" s="336"/>
      <c r="J58" s="398"/>
      <c r="K58" s="37">
        <f t="shared" si="4"/>
        <v>0</v>
      </c>
    </row>
    <row r="59" spans="1:32" s="3" customFormat="1" ht="12" hidden="1" outlineLevel="2" x14ac:dyDescent="0.25">
      <c r="A59" s="205" t="e">
        <f>A58</f>
        <v>#REF!</v>
      </c>
      <c r="B59" s="205" t="s">
        <v>24</v>
      </c>
      <c r="C59" s="205"/>
      <c r="D59" s="205"/>
      <c r="E59" s="266"/>
      <c r="F59" s="233" t="s">
        <v>55</v>
      </c>
      <c r="G59" s="296" t="s">
        <v>54</v>
      </c>
      <c r="H59" s="333"/>
      <c r="I59" s="344"/>
      <c r="J59" s="397"/>
      <c r="K59" s="31" t="e">
        <f>J59*#REF!</f>
        <v>#REF!</v>
      </c>
    </row>
    <row r="60" spans="1:32" s="3" customFormat="1" ht="12" outlineLevel="2" x14ac:dyDescent="0.25">
      <c r="A60" s="205" t="e">
        <f>IF(SUM(#REF!)&gt;0,10,"")</f>
        <v>#REF!</v>
      </c>
      <c r="B60" s="205"/>
      <c r="C60" s="206" t="s">
        <v>10</v>
      </c>
      <c r="D60" s="206" t="str">
        <f>IF($C$56="X","X","")</f>
        <v>X</v>
      </c>
      <c r="E60" s="101">
        <v>13320</v>
      </c>
      <c r="F60" s="184" t="s">
        <v>56</v>
      </c>
      <c r="G60" s="301">
        <v>0</v>
      </c>
      <c r="H60" s="347"/>
      <c r="I60" s="332" t="s">
        <v>45</v>
      </c>
      <c r="J60" s="397">
        <v>10</v>
      </c>
      <c r="K60" s="37">
        <f t="shared" ref="K60:K61" si="5">J60*H60</f>
        <v>0</v>
      </c>
    </row>
    <row r="61" spans="1:32" s="3" customFormat="1" ht="20.399999999999999" outlineLevel="2" x14ac:dyDescent="0.25">
      <c r="A61" s="205" t="e">
        <f>A60</f>
        <v>#REF!</v>
      </c>
      <c r="B61" s="205" t="s">
        <v>23</v>
      </c>
      <c r="C61" s="205"/>
      <c r="D61" s="205"/>
      <c r="E61" s="16"/>
      <c r="F61" s="194" t="s">
        <v>57</v>
      </c>
      <c r="G61" s="302"/>
      <c r="H61" s="348"/>
      <c r="I61" s="336"/>
      <c r="J61" s="398"/>
      <c r="K61" s="37">
        <f t="shared" si="5"/>
        <v>0</v>
      </c>
    </row>
    <row r="62" spans="1:32" s="3" customFormat="1" ht="12" hidden="1" outlineLevel="2" x14ac:dyDescent="0.25">
      <c r="A62" s="205" t="e">
        <f>A61</f>
        <v>#REF!</v>
      </c>
      <c r="B62" s="205" t="s">
        <v>24</v>
      </c>
      <c r="C62" s="205"/>
      <c r="D62" s="205"/>
      <c r="E62" s="16"/>
      <c r="F62" s="207" t="s">
        <v>46</v>
      </c>
      <c r="G62" s="294" t="s">
        <v>45</v>
      </c>
      <c r="H62" s="335"/>
      <c r="I62" s="336"/>
      <c r="J62" s="397"/>
      <c r="K62" s="113" t="e">
        <f>J62*#REF!</f>
        <v>#REF!</v>
      </c>
    </row>
    <row r="63" spans="1:32" s="3" customFormat="1" ht="13.2" outlineLevel="1" collapsed="1" x14ac:dyDescent="0.25">
      <c r="A63" s="205" t="e">
        <f>IF(SUM(#REF!)&gt;0,10,"")</f>
        <v>#REF!</v>
      </c>
      <c r="B63" s="205" t="s">
        <v>19</v>
      </c>
      <c r="C63" s="212" t="s">
        <v>10</v>
      </c>
      <c r="D63" s="212" t="str">
        <f>IF($C$8="X","X","")</f>
        <v>X</v>
      </c>
      <c r="E63" s="135">
        <v>14000</v>
      </c>
      <c r="F63" s="181" t="s">
        <v>58</v>
      </c>
      <c r="G63" s="297"/>
      <c r="H63" s="341"/>
      <c r="I63" s="342"/>
      <c r="J63" s="397"/>
      <c r="K63" s="37">
        <f>J63*H63</f>
        <v>0</v>
      </c>
    </row>
    <row r="64" spans="1:32" s="3" customFormat="1" ht="12" hidden="1" outlineLevel="2" x14ac:dyDescent="0.25">
      <c r="A64" s="205" t="e">
        <f>IF(SUM(#REF!)&gt;0,10,"")</f>
        <v>#REF!</v>
      </c>
      <c r="B64" s="205" t="s">
        <v>21</v>
      </c>
      <c r="C64" s="174" t="s">
        <v>10</v>
      </c>
      <c r="D64" s="174" t="str">
        <f>IF($C$63="X","X","")</f>
        <v>X</v>
      </c>
      <c r="E64" s="142">
        <v>14100</v>
      </c>
      <c r="F64" s="196" t="s">
        <v>59</v>
      </c>
      <c r="G64" s="292">
        <v>0</v>
      </c>
      <c r="H64" s="331"/>
      <c r="I64" s="332"/>
      <c r="J64" s="397"/>
      <c r="K64" s="37"/>
    </row>
    <row r="65" spans="1:11" s="3" customFormat="1" ht="12" hidden="1" outlineLevel="2" x14ac:dyDescent="0.25">
      <c r="A65" s="205" t="e">
        <f>IF(SUM(#REF!)&gt;0,10,"")</f>
        <v>#REF!</v>
      </c>
      <c r="B65" s="205"/>
      <c r="C65" s="206" t="s">
        <v>10</v>
      </c>
      <c r="D65" s="206" t="str">
        <f>IF($C$64="X","X","")</f>
        <v>X</v>
      </c>
      <c r="E65" s="101">
        <v>14111</v>
      </c>
      <c r="F65" s="201" t="s">
        <v>60</v>
      </c>
      <c r="G65" s="292"/>
      <c r="H65" s="331"/>
      <c r="I65" s="332" t="s">
        <v>54</v>
      </c>
      <c r="J65" s="398"/>
      <c r="K65" s="37"/>
    </row>
    <row r="66" spans="1:11" s="3" customFormat="1" ht="30.6" hidden="1" outlineLevel="2" x14ac:dyDescent="0.25">
      <c r="A66" s="205" t="e">
        <f>A65</f>
        <v>#REF!</v>
      </c>
      <c r="B66" s="205" t="s">
        <v>23</v>
      </c>
      <c r="C66" s="205"/>
      <c r="D66" s="205"/>
      <c r="E66" s="16"/>
      <c r="F66" s="182" t="s">
        <v>512</v>
      </c>
      <c r="G66" s="293"/>
      <c r="H66" s="333"/>
      <c r="I66" s="334"/>
      <c r="J66" s="397"/>
      <c r="K66" s="31"/>
    </row>
    <row r="67" spans="1:11" s="3" customFormat="1" ht="12" hidden="1" outlineLevel="2" x14ac:dyDescent="0.25">
      <c r="A67" s="205" t="e">
        <f>A66</f>
        <v>#REF!</v>
      </c>
      <c r="B67" s="205" t="s">
        <v>24</v>
      </c>
      <c r="C67" s="205"/>
      <c r="D67" s="205"/>
      <c r="E67" s="16"/>
      <c r="F67" s="207" t="s">
        <v>55</v>
      </c>
      <c r="G67" s="298" t="s">
        <v>54</v>
      </c>
      <c r="H67" s="343"/>
      <c r="I67" s="336"/>
      <c r="J67" s="397"/>
      <c r="K67" s="30" t="e">
        <f>J67*#REF!</f>
        <v>#REF!</v>
      </c>
    </row>
    <row r="68" spans="1:11" s="3" customFormat="1" ht="12" hidden="1" outlineLevel="2" x14ac:dyDescent="0.25">
      <c r="A68" s="205" t="e">
        <f>IF(SUM(#REF!)&gt;0,10,"")</f>
        <v>#REF!</v>
      </c>
      <c r="B68" s="205"/>
      <c r="C68" s="206" t="s">
        <v>10</v>
      </c>
      <c r="D68" s="206" t="str">
        <f>IF($C$64="X","X","")</f>
        <v>X</v>
      </c>
      <c r="E68" s="275">
        <v>14112</v>
      </c>
      <c r="F68" s="277" t="s">
        <v>501</v>
      </c>
      <c r="G68" s="292"/>
      <c r="H68" s="331"/>
      <c r="I68" s="332" t="s">
        <v>34</v>
      </c>
      <c r="J68" s="397"/>
      <c r="K68" s="37"/>
    </row>
    <row r="69" spans="1:11" s="3" customFormat="1" ht="30.6" hidden="1" outlineLevel="2" x14ac:dyDescent="0.25">
      <c r="A69" s="205" t="e">
        <f>A68</f>
        <v>#REF!</v>
      </c>
      <c r="B69" s="205" t="s">
        <v>23</v>
      </c>
      <c r="C69" s="205"/>
      <c r="D69" s="205"/>
      <c r="E69" s="266"/>
      <c r="F69" s="241" t="s">
        <v>513</v>
      </c>
      <c r="G69" s="293"/>
      <c r="H69" s="333"/>
      <c r="I69" s="334"/>
      <c r="J69" s="394"/>
      <c r="K69" s="31"/>
    </row>
    <row r="70" spans="1:11" s="3" customFormat="1" ht="12" hidden="1" outlineLevel="2" x14ac:dyDescent="0.25">
      <c r="A70" s="205" t="e">
        <f>A69</f>
        <v>#REF!</v>
      </c>
      <c r="B70" s="205" t="s">
        <v>24</v>
      </c>
      <c r="C70" s="205"/>
      <c r="D70" s="205"/>
      <c r="E70" s="266"/>
      <c r="F70" s="233" t="s">
        <v>36</v>
      </c>
      <c r="G70" s="298" t="s">
        <v>34</v>
      </c>
      <c r="H70" s="343"/>
      <c r="I70" s="336"/>
      <c r="J70" s="399"/>
      <c r="K70" s="30" t="e">
        <f>J70*#REF!</f>
        <v>#REF!</v>
      </c>
    </row>
    <row r="71" spans="1:11" s="3" customFormat="1" ht="12" hidden="1" outlineLevel="2" x14ac:dyDescent="0.25">
      <c r="A71" s="205" t="e">
        <f>IF(SUM(#REF!)&gt;0,10,"")</f>
        <v>#REF!</v>
      </c>
      <c r="B71" s="205"/>
      <c r="C71" s="206" t="s">
        <v>10</v>
      </c>
      <c r="D71" s="206" t="str">
        <f>IF($C$64="X","X","")</f>
        <v>X</v>
      </c>
      <c r="E71" s="101">
        <v>14113</v>
      </c>
      <c r="F71" s="277" t="s">
        <v>514</v>
      </c>
      <c r="G71" s="292"/>
      <c r="H71" s="331"/>
      <c r="I71" s="332" t="s">
        <v>34</v>
      </c>
      <c r="J71" s="407"/>
      <c r="K71" s="37"/>
    </row>
    <row r="72" spans="1:11" s="3" customFormat="1" ht="30.6" hidden="1" outlineLevel="2" x14ac:dyDescent="0.25">
      <c r="A72" s="205" t="e">
        <f>A71</f>
        <v>#REF!</v>
      </c>
      <c r="B72" s="205" t="s">
        <v>23</v>
      </c>
      <c r="C72" s="206"/>
      <c r="D72" s="206"/>
      <c r="E72" s="16"/>
      <c r="F72" s="241" t="s">
        <v>502</v>
      </c>
      <c r="G72" s="293"/>
      <c r="H72" s="333"/>
      <c r="I72" s="334"/>
      <c r="J72" s="406"/>
      <c r="K72" s="31"/>
    </row>
    <row r="73" spans="1:11" s="3" customFormat="1" ht="12" hidden="1" outlineLevel="2" x14ac:dyDescent="0.25">
      <c r="A73" s="205" t="e">
        <f>A72</f>
        <v>#REF!</v>
      </c>
      <c r="B73" s="205" t="s">
        <v>24</v>
      </c>
      <c r="C73" s="205"/>
      <c r="D73" s="205"/>
      <c r="E73" s="16"/>
      <c r="F73" s="233" t="s">
        <v>36</v>
      </c>
      <c r="G73" s="298" t="s">
        <v>34</v>
      </c>
      <c r="H73" s="343"/>
      <c r="I73" s="336"/>
      <c r="J73" s="406"/>
      <c r="K73" s="30" t="e">
        <f>J73*#REF!</f>
        <v>#REF!</v>
      </c>
    </row>
    <row r="74" spans="1:11" s="3" customFormat="1" ht="12" outlineLevel="2" x14ac:dyDescent="0.25">
      <c r="A74" s="205" t="e">
        <f>IF(SUM(#REF!)&gt;0,10,"")</f>
        <v>#REF!</v>
      </c>
      <c r="B74" s="205" t="s">
        <v>21</v>
      </c>
      <c r="C74" s="174" t="s">
        <v>10</v>
      </c>
      <c r="D74" s="174" t="str">
        <f>IF($C$63="X","X","")</f>
        <v>X</v>
      </c>
      <c r="E74" s="142">
        <v>14300</v>
      </c>
      <c r="F74" s="196" t="s">
        <v>578</v>
      </c>
      <c r="G74" s="292"/>
      <c r="H74" s="333"/>
      <c r="I74" s="349" t="s">
        <v>39</v>
      </c>
      <c r="J74" s="406">
        <v>1</v>
      </c>
      <c r="K74" s="37">
        <f t="shared" ref="K74:K75" si="6">J74*H74</f>
        <v>0</v>
      </c>
    </row>
    <row r="75" spans="1:11" s="3" customFormat="1" ht="40.799999999999997" outlineLevel="2" x14ac:dyDescent="0.25">
      <c r="A75" s="205" t="e">
        <f>A74</f>
        <v>#REF!</v>
      </c>
      <c r="B75" s="205" t="s">
        <v>23</v>
      </c>
      <c r="C75" s="205"/>
      <c r="D75" s="205"/>
      <c r="E75" s="16"/>
      <c r="F75" s="182" t="s">
        <v>503</v>
      </c>
      <c r="G75" s="293"/>
      <c r="H75" s="333"/>
      <c r="I75" s="334"/>
      <c r="J75" s="406"/>
      <c r="K75" s="37">
        <f t="shared" si="6"/>
        <v>0</v>
      </c>
    </row>
    <row r="76" spans="1:11" s="3" customFormat="1" ht="12" hidden="1" outlineLevel="2" x14ac:dyDescent="0.25">
      <c r="A76" s="205" t="e">
        <f>A75</f>
        <v>#REF!</v>
      </c>
      <c r="B76" s="205" t="s">
        <v>24</v>
      </c>
      <c r="C76" s="205"/>
      <c r="D76" s="205"/>
      <c r="E76" s="16"/>
      <c r="F76" s="207" t="s">
        <v>36</v>
      </c>
      <c r="G76" s="303" t="s">
        <v>34</v>
      </c>
      <c r="H76" s="335"/>
      <c r="I76" s="336"/>
      <c r="J76" s="403"/>
      <c r="K76" s="113" t="e">
        <f>J76*#REF!</f>
        <v>#REF!</v>
      </c>
    </row>
    <row r="77" spans="1:11" s="3" customFormat="1" ht="13.2" outlineLevel="1" collapsed="1" x14ac:dyDescent="0.25">
      <c r="A77" s="205" t="e">
        <f>IF(SUM(#REF!)&gt;0,10,"")</f>
        <v>#REF!</v>
      </c>
      <c r="B77" s="205" t="s">
        <v>19</v>
      </c>
      <c r="C77" s="212" t="s">
        <v>10</v>
      </c>
      <c r="D77" s="212" t="str">
        <f>IF($C$8="X","X","")</f>
        <v>X</v>
      </c>
      <c r="E77" s="135">
        <v>15000</v>
      </c>
      <c r="F77" s="181" t="s">
        <v>61</v>
      </c>
      <c r="G77" s="291">
        <v>0</v>
      </c>
      <c r="H77" s="329"/>
      <c r="I77" s="330"/>
      <c r="J77" s="403"/>
      <c r="K77" s="37">
        <f t="shared" ref="K77:K79" si="7">J77*H77</f>
        <v>0</v>
      </c>
    </row>
    <row r="78" spans="1:11" s="3" customFormat="1" ht="40.799999999999997" outlineLevel="3" x14ac:dyDescent="0.25">
      <c r="A78" s="205" t="e">
        <f>A77</f>
        <v>#REF!</v>
      </c>
      <c r="B78" s="205" t="s">
        <v>23</v>
      </c>
      <c r="C78" s="205"/>
      <c r="D78" s="205"/>
      <c r="E78" s="16"/>
      <c r="F78" s="183" t="s">
        <v>515</v>
      </c>
      <c r="G78" s="293"/>
      <c r="H78" s="333"/>
      <c r="I78" s="334"/>
      <c r="J78" s="406"/>
      <c r="K78" s="37">
        <f t="shared" si="7"/>
        <v>0</v>
      </c>
    </row>
    <row r="79" spans="1:11" s="3" customFormat="1" ht="12" outlineLevel="2" x14ac:dyDescent="0.25">
      <c r="A79" s="205" t="e">
        <f>IF(SUM(#REF!)&gt;0,10,"")</f>
        <v>#REF!</v>
      </c>
      <c r="B79" s="205" t="s">
        <v>21</v>
      </c>
      <c r="C79" s="174" t="s">
        <v>10</v>
      </c>
      <c r="D79" s="174" t="str">
        <f>IF($C$77="X","X","")</f>
        <v>X</v>
      </c>
      <c r="E79" s="142">
        <v>15100</v>
      </c>
      <c r="F79" s="196" t="s">
        <v>479</v>
      </c>
      <c r="G79" s="292"/>
      <c r="H79" s="331"/>
      <c r="I79" s="332" t="s">
        <v>8</v>
      </c>
      <c r="J79" s="401">
        <v>0.3</v>
      </c>
      <c r="K79" s="37">
        <f t="shared" si="7"/>
        <v>0</v>
      </c>
    </row>
    <row r="80" spans="1:11" s="3" customFormat="1" ht="12" hidden="1" outlineLevel="2" x14ac:dyDescent="0.25">
      <c r="A80" s="205" t="e">
        <f>A79</f>
        <v>#REF!</v>
      </c>
      <c r="B80" s="205" t="s">
        <v>24</v>
      </c>
      <c r="C80" s="205"/>
      <c r="D80" s="205"/>
      <c r="E80" s="16"/>
      <c r="F80" s="207" t="s">
        <v>25</v>
      </c>
      <c r="G80" s="296" t="s">
        <v>8</v>
      </c>
      <c r="H80" s="335"/>
      <c r="I80" s="344"/>
      <c r="J80" s="392"/>
      <c r="K80" s="113" t="e">
        <f>J80*#REF!</f>
        <v>#REF!</v>
      </c>
    </row>
    <row r="81" spans="1:11" s="3" customFormat="1" ht="12" outlineLevel="2" x14ac:dyDescent="0.25">
      <c r="A81" s="205" t="e">
        <f>IF(SUM(#REF!)&gt;0,10,"")</f>
        <v>#REF!</v>
      </c>
      <c r="B81" s="205" t="s">
        <v>21</v>
      </c>
      <c r="C81" s="174" t="s">
        <v>10</v>
      </c>
      <c r="D81" s="174" t="str">
        <f>IF($C$77="X","X","")</f>
        <v>X</v>
      </c>
      <c r="E81" s="142">
        <v>15200</v>
      </c>
      <c r="F81" s="196" t="s">
        <v>62</v>
      </c>
      <c r="G81" s="292"/>
      <c r="H81" s="331"/>
      <c r="I81" s="332" t="s">
        <v>45</v>
      </c>
      <c r="J81" s="392">
        <v>100</v>
      </c>
      <c r="K81" s="37">
        <f t="shared" ref="K81:K82" si="8">J81*H81</f>
        <v>0</v>
      </c>
    </row>
    <row r="82" spans="1:11" s="3" customFormat="1" ht="30.6" outlineLevel="3" x14ac:dyDescent="0.25">
      <c r="A82" s="205" t="e">
        <f>A81</f>
        <v>#REF!</v>
      </c>
      <c r="B82" s="205" t="s">
        <v>23</v>
      </c>
      <c r="C82" s="205"/>
      <c r="D82" s="205"/>
      <c r="E82" s="16"/>
      <c r="F82" s="183" t="s">
        <v>63</v>
      </c>
      <c r="G82" s="293"/>
      <c r="H82" s="333"/>
      <c r="I82" s="334"/>
      <c r="J82" s="392"/>
      <c r="K82" s="37">
        <f t="shared" si="8"/>
        <v>0</v>
      </c>
    </row>
    <row r="83" spans="1:11" s="3" customFormat="1" ht="12" hidden="1" outlineLevel="2" x14ac:dyDescent="0.25">
      <c r="A83" s="205" t="e">
        <f>A81</f>
        <v>#REF!</v>
      </c>
      <c r="B83" s="205" t="s">
        <v>24</v>
      </c>
      <c r="C83" s="205"/>
      <c r="D83" s="205"/>
      <c r="E83" s="16"/>
      <c r="F83" s="207" t="s">
        <v>46</v>
      </c>
      <c r="G83" s="296" t="s">
        <v>45</v>
      </c>
      <c r="H83" s="333"/>
      <c r="I83" s="344"/>
      <c r="J83" s="401"/>
      <c r="K83" s="31" t="e">
        <f>J83*#REF!</f>
        <v>#REF!</v>
      </c>
    </row>
    <row r="84" spans="1:11" s="3" customFormat="1" ht="12.6" outlineLevel="1" collapsed="1" thickBot="1" x14ac:dyDescent="0.3">
      <c r="A84" s="205" t="e">
        <f>A8</f>
        <v>#REF!</v>
      </c>
      <c r="B84" s="205" t="s">
        <v>64</v>
      </c>
      <c r="C84" s="205"/>
      <c r="D84" s="205"/>
      <c r="E84" s="222"/>
      <c r="F84" s="203" t="s">
        <v>65</v>
      </c>
      <c r="G84" s="297"/>
      <c r="H84" s="341"/>
      <c r="I84" s="350"/>
      <c r="J84" s="341"/>
      <c r="K84" s="341">
        <f>K13+K50+K57+K60+K74+K79+K81+K43+K22+K10+K29</f>
        <v>0</v>
      </c>
    </row>
    <row r="85" spans="1:11" s="3" customFormat="1" ht="13.2" x14ac:dyDescent="0.25">
      <c r="A85" s="205" t="e">
        <f>IF(SUM(#REF!)&gt;0,10,"")</f>
        <v>#REF!</v>
      </c>
      <c r="B85" s="205" t="s">
        <v>17</v>
      </c>
      <c r="C85" s="211" t="s">
        <v>10</v>
      </c>
      <c r="D85" s="211" t="str">
        <f>C85</f>
        <v>X</v>
      </c>
      <c r="E85" s="134">
        <v>20000</v>
      </c>
      <c r="F85" s="190" t="s">
        <v>66</v>
      </c>
      <c r="G85" s="290">
        <v>0</v>
      </c>
      <c r="H85" s="327"/>
      <c r="I85" s="328"/>
      <c r="J85" s="328"/>
      <c r="K85" s="328">
        <f>J85*H85</f>
        <v>0</v>
      </c>
    </row>
    <row r="86" spans="1:11" s="3" customFormat="1" ht="13.2" outlineLevel="1" x14ac:dyDescent="0.25">
      <c r="A86" s="205" t="e">
        <f>IF(SUM(#REF!)&gt;0,10,"")</f>
        <v>#REF!</v>
      </c>
      <c r="B86" s="205" t="s">
        <v>19</v>
      </c>
      <c r="C86" s="212" t="s">
        <v>10</v>
      </c>
      <c r="D86" s="212" t="str">
        <f>IF($C$85="X","X","")</f>
        <v>X</v>
      </c>
      <c r="E86" s="135">
        <v>22000</v>
      </c>
      <c r="F86" s="181" t="s">
        <v>69</v>
      </c>
      <c r="G86" s="304">
        <v>0</v>
      </c>
      <c r="H86" s="351"/>
      <c r="I86" s="342"/>
      <c r="J86" s="406"/>
      <c r="K86" s="37">
        <f>J86*H86</f>
        <v>0</v>
      </c>
    </row>
    <row r="87" spans="1:11" s="3" customFormat="1" ht="12" hidden="1" outlineLevel="2" x14ac:dyDescent="0.25">
      <c r="A87" s="205" t="e">
        <f>IF(SUM(#REF!)&gt;0,10,"")</f>
        <v>#REF!</v>
      </c>
      <c r="B87" s="205" t="s">
        <v>21</v>
      </c>
      <c r="C87" s="215" t="s">
        <v>10</v>
      </c>
      <c r="D87" s="215" t="str">
        <f>IF($C$86="X","X","")</f>
        <v>X</v>
      </c>
      <c r="E87" s="100">
        <v>22300</v>
      </c>
      <c r="F87" s="253" t="s">
        <v>70</v>
      </c>
      <c r="G87" s="301">
        <v>0</v>
      </c>
      <c r="H87" s="347"/>
      <c r="I87" s="346"/>
      <c r="J87" s="406"/>
      <c r="K87" s="37">
        <f>J87*H87</f>
        <v>0</v>
      </c>
    </row>
    <row r="88" spans="1:11" s="3" customFormat="1" ht="12" hidden="1" outlineLevel="2" x14ac:dyDescent="0.25">
      <c r="A88" s="24" t="e">
        <f>IF(SUM(#REF!)&gt;0,10,"")</f>
        <v>#REF!</v>
      </c>
      <c r="B88" s="24"/>
      <c r="C88" s="206"/>
      <c r="D88" s="206" t="str">
        <f>IF($C$87="X","X","")</f>
        <v>X</v>
      </c>
      <c r="E88" s="101">
        <v>22310</v>
      </c>
      <c r="F88" s="184" t="s">
        <v>71</v>
      </c>
      <c r="G88" s="292"/>
      <c r="H88" s="331">
        <v>90</v>
      </c>
      <c r="I88" s="332" t="s">
        <v>34</v>
      </c>
      <c r="J88" s="406"/>
      <c r="K88" s="37">
        <f>J88*H88</f>
        <v>0</v>
      </c>
    </row>
    <row r="89" spans="1:11" s="3" customFormat="1" ht="30.6" hidden="1" outlineLevel="2" x14ac:dyDescent="0.25">
      <c r="A89" s="205" t="e">
        <f>A88</f>
        <v>#REF!</v>
      </c>
      <c r="B89" s="24" t="s">
        <v>23</v>
      </c>
      <c r="C89" s="24"/>
      <c r="D89" s="24"/>
      <c r="E89" s="16"/>
      <c r="F89" s="183" t="s">
        <v>72</v>
      </c>
      <c r="G89" s="296"/>
      <c r="H89" s="333"/>
      <c r="I89" s="336"/>
      <c r="J89" s="406"/>
      <c r="K89" s="31"/>
    </row>
    <row r="90" spans="1:11" s="3" customFormat="1" ht="12" hidden="1" outlineLevel="2" x14ac:dyDescent="0.25">
      <c r="A90" s="205" t="e">
        <f>A89</f>
        <v>#REF!</v>
      </c>
      <c r="B90" s="24" t="s">
        <v>24</v>
      </c>
      <c r="C90" s="24"/>
      <c r="D90" s="24"/>
      <c r="E90" s="38"/>
      <c r="F90" s="187" t="s">
        <v>36</v>
      </c>
      <c r="G90" s="298" t="s">
        <v>34</v>
      </c>
      <c r="H90" s="343"/>
      <c r="I90" s="344"/>
      <c r="J90" s="406"/>
      <c r="K90" s="30" t="e">
        <f>J90*#REF!</f>
        <v>#REF!</v>
      </c>
    </row>
    <row r="91" spans="1:11" s="3" customFormat="1" ht="12" hidden="1" outlineLevel="2" x14ac:dyDescent="0.25">
      <c r="A91" s="24" t="e">
        <f>IF(SUM(#REF!)&gt;0,10,"")</f>
        <v>#REF!</v>
      </c>
      <c r="B91" s="24"/>
      <c r="C91" s="206"/>
      <c r="D91" s="206" t="str">
        <f>IF($C$87="X","X","")</f>
        <v>X</v>
      </c>
      <c r="E91" s="101">
        <v>22320</v>
      </c>
      <c r="F91" s="184" t="s">
        <v>73</v>
      </c>
      <c r="G91" s="292">
        <v>0</v>
      </c>
      <c r="H91" s="331">
        <v>7</v>
      </c>
      <c r="I91" s="332" t="s">
        <v>74</v>
      </c>
      <c r="J91" s="410"/>
      <c r="K91" s="37"/>
    </row>
    <row r="92" spans="1:11" s="3" customFormat="1" ht="20.399999999999999" hidden="1" outlineLevel="2" x14ac:dyDescent="0.25">
      <c r="A92" s="205" t="e">
        <f>A91</f>
        <v>#REF!</v>
      </c>
      <c r="B92" s="24" t="s">
        <v>23</v>
      </c>
      <c r="C92" s="24"/>
      <c r="D92" s="24"/>
      <c r="E92" s="16"/>
      <c r="F92" s="183" t="s">
        <v>75</v>
      </c>
      <c r="G92" s="296"/>
      <c r="H92" s="333"/>
      <c r="I92" s="336"/>
      <c r="J92" s="401"/>
      <c r="K92" s="31"/>
    </row>
    <row r="93" spans="1:11" s="3" customFormat="1" ht="12" hidden="1" outlineLevel="2" x14ac:dyDescent="0.25">
      <c r="A93" s="205" t="e">
        <f>A92</f>
        <v>#REF!</v>
      </c>
      <c r="B93" s="24" t="s">
        <v>24</v>
      </c>
      <c r="C93" s="24"/>
      <c r="D93" s="24"/>
      <c r="E93" s="16"/>
      <c r="F93" s="207" t="s">
        <v>76</v>
      </c>
      <c r="G93" s="296" t="s">
        <v>74</v>
      </c>
      <c r="H93" s="333"/>
      <c r="I93" s="336"/>
      <c r="J93" s="406"/>
      <c r="K93" s="31" t="e">
        <f>J93*#REF!</f>
        <v>#REF!</v>
      </c>
    </row>
    <row r="94" spans="1:11" s="3" customFormat="1" ht="12" hidden="1" outlineLevel="2" x14ac:dyDescent="0.25">
      <c r="A94" s="24" t="e">
        <f>IF(SUM(#REF!)&gt;0,10,"")</f>
        <v>#REF!</v>
      </c>
      <c r="B94" s="24"/>
      <c r="C94" s="206"/>
      <c r="D94" s="206" t="str">
        <f>IF($C$87="X","X","")</f>
        <v>X</v>
      </c>
      <c r="E94" s="101">
        <v>22330</v>
      </c>
      <c r="F94" s="184" t="s">
        <v>77</v>
      </c>
      <c r="G94" s="292">
        <v>0</v>
      </c>
      <c r="H94" s="331">
        <v>12</v>
      </c>
      <c r="I94" s="332" t="s">
        <v>74</v>
      </c>
      <c r="J94" s="406"/>
      <c r="K94" s="37"/>
    </row>
    <row r="95" spans="1:11" s="3" customFormat="1" ht="20.399999999999999" hidden="1" outlineLevel="2" x14ac:dyDescent="0.25">
      <c r="A95" s="205" t="e">
        <f>A94</f>
        <v>#REF!</v>
      </c>
      <c r="B95" s="24" t="s">
        <v>23</v>
      </c>
      <c r="C95" s="24"/>
      <c r="D95" s="24"/>
      <c r="E95" s="16"/>
      <c r="F95" s="183" t="s">
        <v>78</v>
      </c>
      <c r="G95" s="296"/>
      <c r="H95" s="333"/>
      <c r="I95" s="336"/>
      <c r="J95" s="406"/>
      <c r="K95" s="31"/>
    </row>
    <row r="96" spans="1:11" s="3" customFormat="1" ht="12" hidden="1" outlineLevel="2" x14ac:dyDescent="0.25">
      <c r="A96" s="205" t="e">
        <f>A95</f>
        <v>#REF!</v>
      </c>
      <c r="B96" s="24" t="s">
        <v>24</v>
      </c>
      <c r="C96" s="24"/>
      <c r="D96" s="24"/>
      <c r="E96" s="16"/>
      <c r="F96" s="207" t="s">
        <v>76</v>
      </c>
      <c r="G96" s="296" t="s">
        <v>74</v>
      </c>
      <c r="H96" s="333"/>
      <c r="I96" s="336"/>
      <c r="J96" s="406"/>
      <c r="K96" s="31" t="e">
        <f>J96*#REF!</f>
        <v>#REF!</v>
      </c>
    </row>
    <row r="97" spans="1:11" s="3" customFormat="1" ht="12" hidden="1" outlineLevel="2" x14ac:dyDescent="0.25">
      <c r="A97" s="205" t="e">
        <f>IF(SUM(#REF!)&gt;0,10,"")</f>
        <v>#REF!</v>
      </c>
      <c r="B97" s="205" t="s">
        <v>21</v>
      </c>
      <c r="C97" s="215" t="s">
        <v>10</v>
      </c>
      <c r="D97" s="215" t="str">
        <f>IF($C$86="X","X","")</f>
        <v>X</v>
      </c>
      <c r="E97" s="136">
        <v>22500</v>
      </c>
      <c r="F97" s="179" t="s">
        <v>80</v>
      </c>
      <c r="G97" s="300"/>
      <c r="H97" s="345"/>
      <c r="I97" s="346"/>
      <c r="J97" s="406"/>
      <c r="K97" s="37"/>
    </row>
    <row r="98" spans="1:11" s="3" customFormat="1" ht="12" hidden="1" outlineLevel="2" x14ac:dyDescent="0.25">
      <c r="A98" s="205" t="e">
        <f>IF(SUM(#REF!)&gt;0,10,"")</f>
        <v>#REF!</v>
      </c>
      <c r="B98" s="205" t="s">
        <v>79</v>
      </c>
      <c r="C98" s="174" t="s">
        <v>10</v>
      </c>
      <c r="D98" s="174" t="str">
        <f>IF($C$97="X","X","")</f>
        <v>X</v>
      </c>
      <c r="E98" s="219">
        <v>22510</v>
      </c>
      <c r="F98" s="223" t="s">
        <v>81</v>
      </c>
      <c r="G98" s="302">
        <v>0</v>
      </c>
      <c r="H98" s="348"/>
      <c r="I98" s="336"/>
      <c r="J98" s="411"/>
      <c r="K98" s="37"/>
    </row>
    <row r="99" spans="1:11" s="3" customFormat="1" ht="12" hidden="1" outlineLevel="2" x14ac:dyDescent="0.25">
      <c r="A99" s="24" t="e">
        <f>IF(SUM(#REF!)&gt;0,10,"")</f>
        <v>#REF!</v>
      </c>
      <c r="B99" s="24"/>
      <c r="C99" s="206"/>
      <c r="D99" s="174" t="str">
        <f>IF($C$98="X","X","")</f>
        <v>X</v>
      </c>
      <c r="E99" s="101">
        <v>22511</v>
      </c>
      <c r="F99" s="184" t="s">
        <v>82</v>
      </c>
      <c r="G99" s="292"/>
      <c r="H99" s="331"/>
      <c r="I99" s="332" t="s">
        <v>83</v>
      </c>
      <c r="J99" s="409"/>
      <c r="K99" s="37"/>
    </row>
    <row r="100" spans="1:11" s="3" customFormat="1" ht="12" hidden="1" outlineLevel="2" x14ac:dyDescent="0.25">
      <c r="A100" s="205" t="e">
        <f>A99</f>
        <v>#REF!</v>
      </c>
      <c r="B100" s="24" t="s">
        <v>23</v>
      </c>
      <c r="C100" s="24"/>
      <c r="D100" s="24"/>
      <c r="E100" s="16"/>
      <c r="F100" s="183" t="s">
        <v>84</v>
      </c>
      <c r="G100" s="296"/>
      <c r="H100" s="333"/>
      <c r="I100" s="336"/>
      <c r="J100" s="406"/>
      <c r="K100" s="31"/>
    </row>
    <row r="101" spans="1:11" s="3" customFormat="1" ht="12" hidden="1" outlineLevel="2" x14ac:dyDescent="0.25">
      <c r="A101" s="205" t="e">
        <f>A100</f>
        <v>#REF!</v>
      </c>
      <c r="B101" s="24" t="s">
        <v>24</v>
      </c>
      <c r="C101" s="24"/>
      <c r="D101" s="24"/>
      <c r="E101" s="16"/>
      <c r="F101" s="207" t="s">
        <v>25</v>
      </c>
      <c r="G101" s="296" t="s">
        <v>83</v>
      </c>
      <c r="H101" s="333"/>
      <c r="I101" s="344"/>
      <c r="J101" s="406"/>
      <c r="K101" s="31" t="e">
        <f>J101*#REF!</f>
        <v>#REF!</v>
      </c>
    </row>
    <row r="102" spans="1:11" s="3" customFormat="1" ht="12" hidden="1" outlineLevel="2" x14ac:dyDescent="0.25">
      <c r="A102" s="24" t="e">
        <f>IF(SUM(#REF!)&gt;0,10,"")</f>
        <v>#REF!</v>
      </c>
      <c r="B102" s="24"/>
      <c r="C102" s="206" t="s">
        <v>10</v>
      </c>
      <c r="D102" s="174" t="str">
        <f>IF($C$98="X","X","")</f>
        <v>X</v>
      </c>
      <c r="E102" s="101">
        <v>22512</v>
      </c>
      <c r="F102" s="184" t="s">
        <v>85</v>
      </c>
      <c r="G102" s="292"/>
      <c r="H102" s="331"/>
      <c r="I102" s="332" t="s">
        <v>8</v>
      </c>
      <c r="J102" s="406"/>
      <c r="K102" s="37"/>
    </row>
    <row r="103" spans="1:11" s="3" customFormat="1" ht="12" hidden="1" outlineLevel="2" x14ac:dyDescent="0.25">
      <c r="A103" s="205" t="e">
        <f>A102</f>
        <v>#REF!</v>
      </c>
      <c r="B103" s="24" t="s">
        <v>23</v>
      </c>
      <c r="C103" s="24"/>
      <c r="D103" s="24"/>
      <c r="E103" s="16"/>
      <c r="F103" s="183" t="s">
        <v>86</v>
      </c>
      <c r="G103" s="296"/>
      <c r="H103" s="333"/>
      <c r="I103" s="336"/>
      <c r="J103" s="406"/>
      <c r="K103" s="31"/>
    </row>
    <row r="104" spans="1:11" s="3" customFormat="1" ht="12" hidden="1" outlineLevel="2" x14ac:dyDescent="0.25">
      <c r="A104" s="205" t="e">
        <f>A103</f>
        <v>#REF!</v>
      </c>
      <c r="B104" s="24" t="s">
        <v>24</v>
      </c>
      <c r="C104" s="24"/>
      <c r="D104" s="24"/>
      <c r="E104" s="16"/>
      <c r="F104" s="207" t="s">
        <v>25</v>
      </c>
      <c r="G104" s="296" t="s">
        <v>8</v>
      </c>
      <c r="H104" s="333"/>
      <c r="I104" s="344"/>
      <c r="J104" s="406"/>
      <c r="K104" s="31" t="e">
        <f>J104*#REF!</f>
        <v>#REF!</v>
      </c>
    </row>
    <row r="105" spans="1:11" s="3" customFormat="1" ht="12" hidden="1" outlineLevel="2" x14ac:dyDescent="0.25">
      <c r="A105" s="24" t="e">
        <f>IF(SUM(#REF!)&gt;0,10,"")</f>
        <v>#REF!</v>
      </c>
      <c r="B105" s="24"/>
      <c r="C105" s="206" t="s">
        <v>10</v>
      </c>
      <c r="D105" s="174" t="str">
        <f>IF($C$98="X","X","")</f>
        <v>X</v>
      </c>
      <c r="E105" s="101">
        <v>22523</v>
      </c>
      <c r="F105" s="184" t="s">
        <v>87</v>
      </c>
      <c r="G105" s="301"/>
      <c r="H105" s="347"/>
      <c r="I105" s="349" t="s">
        <v>34</v>
      </c>
      <c r="J105" s="413"/>
      <c r="K105" s="37"/>
    </row>
    <row r="106" spans="1:11" s="3" customFormat="1" ht="30.6" hidden="1" outlineLevel="2" x14ac:dyDescent="0.25">
      <c r="A106" s="205" t="e">
        <f>A105</f>
        <v>#REF!</v>
      </c>
      <c r="B106" s="24" t="s">
        <v>23</v>
      </c>
      <c r="C106" s="24"/>
      <c r="D106" s="24"/>
      <c r="E106" s="16"/>
      <c r="F106" s="183" t="s">
        <v>88</v>
      </c>
      <c r="G106" s="296"/>
      <c r="H106" s="333"/>
      <c r="I106" s="336"/>
      <c r="J106" s="406"/>
      <c r="K106" s="31"/>
    </row>
    <row r="107" spans="1:11" s="3" customFormat="1" ht="12" hidden="1" outlineLevel="2" x14ac:dyDescent="0.25">
      <c r="A107" s="205" t="e">
        <f>A105</f>
        <v>#REF!</v>
      </c>
      <c r="B107" s="24" t="s">
        <v>24</v>
      </c>
      <c r="C107" s="24"/>
      <c r="D107" s="24"/>
      <c r="E107" s="38"/>
      <c r="F107" s="187" t="s">
        <v>36</v>
      </c>
      <c r="G107" s="298" t="s">
        <v>34</v>
      </c>
      <c r="H107" s="343"/>
      <c r="I107" s="344"/>
      <c r="J107" s="406"/>
      <c r="K107" s="30" t="e">
        <f>J107*#REF!</f>
        <v>#REF!</v>
      </c>
    </row>
    <row r="108" spans="1:11" s="3" customFormat="1" ht="12" hidden="1" outlineLevel="2" x14ac:dyDescent="0.25">
      <c r="A108" s="205" t="e">
        <f>IF(SUM(#REF!)&lt;&gt;0,10,"")</f>
        <v>#REF!</v>
      </c>
      <c r="B108" s="173" t="s">
        <v>79</v>
      </c>
      <c r="C108" s="206" t="s">
        <v>10</v>
      </c>
      <c r="D108" s="206" t="str">
        <f>IF($C$98="X","X","")</f>
        <v>X</v>
      </c>
      <c r="E108" s="140">
        <v>22530</v>
      </c>
      <c r="F108" s="221" t="s">
        <v>89</v>
      </c>
      <c r="G108" s="299"/>
      <c r="H108" s="352"/>
      <c r="I108" s="346"/>
      <c r="J108" s="406"/>
      <c r="K108" s="37"/>
    </row>
    <row r="109" spans="1:11" s="3" customFormat="1" ht="40.799999999999997" hidden="1" outlineLevel="2" x14ac:dyDescent="0.25">
      <c r="A109" s="205" t="e">
        <f>A108</f>
        <v>#REF!</v>
      </c>
      <c r="B109" s="24" t="s">
        <v>23</v>
      </c>
      <c r="C109" s="24"/>
      <c r="D109" s="24"/>
      <c r="E109" s="266"/>
      <c r="F109" s="245" t="s">
        <v>521</v>
      </c>
      <c r="G109" s="296"/>
      <c r="H109" s="333"/>
      <c r="I109" s="336"/>
      <c r="J109" s="406"/>
      <c r="K109" s="31"/>
    </row>
    <row r="110" spans="1:11" s="3" customFormat="1" ht="12" hidden="1" outlineLevel="2" x14ac:dyDescent="0.25">
      <c r="A110" s="24" t="e">
        <f>IF(SUM(#REF!)&gt;0,10,"")</f>
        <v>#REF!</v>
      </c>
      <c r="B110" s="24"/>
      <c r="C110" s="206" t="s">
        <v>10</v>
      </c>
      <c r="D110" s="206" t="str">
        <f>IF($C$108="X","X","")</f>
        <v>X</v>
      </c>
      <c r="E110" s="101">
        <v>22531</v>
      </c>
      <c r="F110" s="184" t="s">
        <v>516</v>
      </c>
      <c r="G110" s="301"/>
      <c r="H110" s="347">
        <v>120</v>
      </c>
      <c r="I110" s="332" t="s">
        <v>45</v>
      </c>
      <c r="J110" s="406"/>
      <c r="K110" s="37"/>
    </row>
    <row r="111" spans="1:11" s="3" customFormat="1" ht="12" hidden="1" outlineLevel="2" x14ac:dyDescent="0.25">
      <c r="A111" s="205" t="e">
        <f>A110</f>
        <v>#REF!</v>
      </c>
      <c r="B111" s="24" t="s">
        <v>24</v>
      </c>
      <c r="C111" s="24"/>
      <c r="D111" s="24"/>
      <c r="E111" s="38"/>
      <c r="F111" s="187" t="s">
        <v>46</v>
      </c>
      <c r="G111" s="298" t="s">
        <v>45</v>
      </c>
      <c r="H111" s="343"/>
      <c r="I111" s="344"/>
      <c r="J111" s="403"/>
      <c r="K111" s="30" t="e">
        <f>J111*#REF!</f>
        <v>#REF!</v>
      </c>
    </row>
    <row r="112" spans="1:11" s="3" customFormat="1" ht="12" hidden="1" outlineLevel="2" x14ac:dyDescent="0.25">
      <c r="A112" s="24" t="e">
        <f>IF(SUM(#REF!)&gt;0,10,"")</f>
        <v>#REF!</v>
      </c>
      <c r="B112" s="24"/>
      <c r="C112" s="206"/>
      <c r="D112" s="206" t="str">
        <f>IF($C$108="X","X","")</f>
        <v>X</v>
      </c>
      <c r="E112" s="101">
        <v>22532</v>
      </c>
      <c r="F112" s="184" t="s">
        <v>517</v>
      </c>
      <c r="G112" s="301"/>
      <c r="H112" s="347">
        <v>155</v>
      </c>
      <c r="I112" s="332" t="s">
        <v>45</v>
      </c>
      <c r="J112" s="406"/>
      <c r="K112" s="37"/>
    </row>
    <row r="113" spans="1:11" s="3" customFormat="1" ht="12" hidden="1" outlineLevel="2" x14ac:dyDescent="0.25">
      <c r="A113" s="205" t="e">
        <f>A112</f>
        <v>#REF!</v>
      </c>
      <c r="B113" s="24" t="s">
        <v>24</v>
      </c>
      <c r="C113" s="24"/>
      <c r="D113" s="24"/>
      <c r="E113" s="38"/>
      <c r="F113" s="187" t="s">
        <v>46</v>
      </c>
      <c r="G113" s="298" t="s">
        <v>45</v>
      </c>
      <c r="H113" s="343"/>
      <c r="I113" s="344"/>
      <c r="J113" s="406"/>
      <c r="K113" s="30" t="e">
        <f>J113*#REF!</f>
        <v>#REF!</v>
      </c>
    </row>
    <row r="114" spans="1:11" s="3" customFormat="1" ht="12" hidden="1" outlineLevel="2" x14ac:dyDescent="0.25">
      <c r="A114" s="24" t="e">
        <f>IF(SUM(#REF!)&gt;0,10,"")</f>
        <v>#REF!</v>
      </c>
      <c r="B114" s="24"/>
      <c r="C114" s="206"/>
      <c r="D114" s="206" t="str">
        <f>IF($C$108="X","X","")</f>
        <v>X</v>
      </c>
      <c r="E114" s="101">
        <v>22533</v>
      </c>
      <c r="F114" s="184" t="s">
        <v>518</v>
      </c>
      <c r="G114" s="301"/>
      <c r="H114" s="347">
        <v>210</v>
      </c>
      <c r="I114" s="332" t="s">
        <v>45</v>
      </c>
      <c r="J114" s="406"/>
      <c r="K114" s="37"/>
    </row>
    <row r="115" spans="1:11" s="3" customFormat="1" ht="12" hidden="1" outlineLevel="2" x14ac:dyDescent="0.25">
      <c r="A115" s="205" t="e">
        <f>A114</f>
        <v>#REF!</v>
      </c>
      <c r="B115" s="24" t="s">
        <v>24</v>
      </c>
      <c r="C115" s="24"/>
      <c r="D115" s="24"/>
      <c r="E115" s="38"/>
      <c r="F115" s="187" t="s">
        <v>46</v>
      </c>
      <c r="G115" s="298" t="s">
        <v>45</v>
      </c>
      <c r="H115" s="343"/>
      <c r="I115" s="344"/>
      <c r="J115" s="406"/>
      <c r="K115" s="30" t="e">
        <f>J115*#REF!</f>
        <v>#REF!</v>
      </c>
    </row>
    <row r="116" spans="1:11" s="3" customFormat="1" ht="12" hidden="1" outlineLevel="2" x14ac:dyDescent="0.25">
      <c r="A116" s="24" t="e">
        <f>IF(SUM(#REF!)&gt;0,10,"")</f>
        <v>#REF!</v>
      </c>
      <c r="B116" s="24"/>
      <c r="C116" s="206"/>
      <c r="D116" s="206" t="str">
        <f>IF($C$108="X","X","")</f>
        <v>X</v>
      </c>
      <c r="E116" s="101">
        <v>22534</v>
      </c>
      <c r="F116" s="184" t="s">
        <v>519</v>
      </c>
      <c r="G116" s="301"/>
      <c r="H116" s="347">
        <v>290</v>
      </c>
      <c r="I116" s="332" t="s">
        <v>45</v>
      </c>
      <c r="J116" s="406"/>
      <c r="K116" s="37"/>
    </row>
    <row r="117" spans="1:11" s="3" customFormat="1" ht="12" hidden="1" outlineLevel="2" x14ac:dyDescent="0.25">
      <c r="A117" s="205" t="e">
        <f>A116</f>
        <v>#REF!</v>
      </c>
      <c r="B117" s="24" t="s">
        <v>24</v>
      </c>
      <c r="C117" s="24"/>
      <c r="D117" s="24"/>
      <c r="E117" s="38"/>
      <c r="F117" s="187" t="s">
        <v>46</v>
      </c>
      <c r="G117" s="298" t="s">
        <v>45</v>
      </c>
      <c r="H117" s="343"/>
      <c r="I117" s="344"/>
      <c r="J117" s="406"/>
      <c r="K117" s="30" t="e">
        <f>J117*#REF!</f>
        <v>#REF!</v>
      </c>
    </row>
    <row r="118" spans="1:11" s="3" customFormat="1" ht="12" hidden="1" outlineLevel="2" x14ac:dyDescent="0.25">
      <c r="A118" s="24" t="e">
        <f>IF(SUM(#REF!)&gt;0,10,"")</f>
        <v>#REF!</v>
      </c>
      <c r="B118" s="24"/>
      <c r="C118" s="206"/>
      <c r="D118" s="206" t="str">
        <f>IF($C$108="X","X","")</f>
        <v>X</v>
      </c>
      <c r="E118" s="101">
        <v>22535</v>
      </c>
      <c r="F118" s="184" t="s">
        <v>520</v>
      </c>
      <c r="G118" s="301"/>
      <c r="H118" s="347">
        <v>500</v>
      </c>
      <c r="I118" s="332" t="s">
        <v>45</v>
      </c>
      <c r="J118" s="406"/>
      <c r="K118" s="37"/>
    </row>
    <row r="119" spans="1:11" s="3" customFormat="1" ht="12" hidden="1" outlineLevel="2" x14ac:dyDescent="0.25">
      <c r="A119" s="205" t="e">
        <f>A118</f>
        <v>#REF!</v>
      </c>
      <c r="B119" s="24" t="s">
        <v>24</v>
      </c>
      <c r="C119" s="24"/>
      <c r="D119" s="24"/>
      <c r="E119" s="38"/>
      <c r="F119" s="187" t="s">
        <v>46</v>
      </c>
      <c r="G119" s="298" t="s">
        <v>45</v>
      </c>
      <c r="H119" s="343"/>
      <c r="I119" s="344"/>
      <c r="J119" s="395"/>
      <c r="K119" s="30" t="e">
        <f>J119*#REF!</f>
        <v>#REF!</v>
      </c>
    </row>
    <row r="120" spans="1:11" s="3" customFormat="1" ht="12" hidden="1" outlineLevel="2" x14ac:dyDescent="0.25">
      <c r="A120" s="205" t="e">
        <f>IF(SUM(#REF!)&gt;0,10,"")</f>
        <v>#REF!</v>
      </c>
      <c r="B120" s="173" t="s">
        <v>79</v>
      </c>
      <c r="C120" s="206" t="s">
        <v>10</v>
      </c>
      <c r="D120" s="206" t="str">
        <f>IF($C$98="X","X","")</f>
        <v>X</v>
      </c>
      <c r="E120" s="140">
        <v>22540</v>
      </c>
      <c r="F120" s="221" t="s">
        <v>92</v>
      </c>
      <c r="G120" s="299"/>
      <c r="H120" s="353">
        <v>45</v>
      </c>
      <c r="I120" s="349" t="s">
        <v>45</v>
      </c>
      <c r="J120" s="406"/>
      <c r="K120" s="37"/>
    </row>
    <row r="121" spans="1:11" s="3" customFormat="1" ht="20.399999999999999" hidden="1" outlineLevel="2" x14ac:dyDescent="0.25">
      <c r="A121" s="205" t="e">
        <f>A120</f>
        <v>#REF!</v>
      </c>
      <c r="B121" s="205" t="s">
        <v>23</v>
      </c>
      <c r="C121" s="205"/>
      <c r="D121" s="205"/>
      <c r="E121" s="16"/>
      <c r="F121" s="182" t="s">
        <v>93</v>
      </c>
      <c r="G121" s="293"/>
      <c r="H121" s="333"/>
      <c r="I121" s="334"/>
      <c r="J121" s="406"/>
      <c r="K121" s="31"/>
    </row>
    <row r="122" spans="1:11" s="3" customFormat="1" ht="12" hidden="1" outlineLevel="2" x14ac:dyDescent="0.25">
      <c r="A122" s="205" t="e">
        <f>A121</f>
        <v>#REF!</v>
      </c>
      <c r="B122" s="205" t="s">
        <v>24</v>
      </c>
      <c r="C122" s="205"/>
      <c r="D122" s="205"/>
      <c r="E122" s="16"/>
      <c r="F122" s="207" t="s">
        <v>46</v>
      </c>
      <c r="G122" s="298" t="s">
        <v>45</v>
      </c>
      <c r="H122" s="343"/>
      <c r="I122" s="336"/>
      <c r="J122" s="406"/>
      <c r="K122" s="30" t="e">
        <f>J122*#REF!</f>
        <v>#REF!</v>
      </c>
    </row>
    <row r="123" spans="1:11" s="3" customFormat="1" ht="12" outlineLevel="2" x14ac:dyDescent="0.25">
      <c r="A123" s="205" t="e">
        <f>IF(ABS(SUM(#REF!))&gt;0,10,"")</f>
        <v>#REF!</v>
      </c>
      <c r="B123" s="205" t="s">
        <v>21</v>
      </c>
      <c r="C123" s="215" t="s">
        <v>10</v>
      </c>
      <c r="D123" s="215" t="str">
        <f>IF($C$86="X","X","")</f>
        <v>X</v>
      </c>
      <c r="E123" s="136">
        <v>22600</v>
      </c>
      <c r="F123" s="179" t="s">
        <v>94</v>
      </c>
      <c r="G123" s="300"/>
      <c r="H123" s="345"/>
      <c r="I123" s="346"/>
      <c r="J123" s="406"/>
      <c r="K123" s="37"/>
    </row>
    <row r="124" spans="1:11" ht="11.4" hidden="1" outlineLevel="2" x14ac:dyDescent="0.2">
      <c r="A124" s="24" t="e">
        <f>IF(SUM(#REF!)&gt;0,10,"")</f>
        <v>#REF!</v>
      </c>
      <c r="C124" s="206" t="s">
        <v>10</v>
      </c>
      <c r="D124" s="206" t="str">
        <f>IF($C$123="X","X","")</f>
        <v>X</v>
      </c>
      <c r="E124" s="257">
        <v>22610</v>
      </c>
      <c r="F124" s="244" t="s">
        <v>95</v>
      </c>
      <c r="G124" s="292">
        <v>0</v>
      </c>
      <c r="H124" s="331"/>
      <c r="I124" s="332" t="s">
        <v>45</v>
      </c>
      <c r="J124" s="405"/>
      <c r="K124" s="37"/>
    </row>
    <row r="125" spans="1:11" ht="30.6" hidden="1" outlineLevel="2" x14ac:dyDescent="0.2">
      <c r="A125" s="205" t="e">
        <f>A124</f>
        <v>#REF!</v>
      </c>
      <c r="B125" s="24" t="s">
        <v>23</v>
      </c>
      <c r="C125" s="24"/>
      <c r="D125" s="24"/>
      <c r="E125" s="266">
        <v>22611</v>
      </c>
      <c r="F125" s="241" t="s">
        <v>96</v>
      </c>
      <c r="G125" s="296"/>
      <c r="H125" s="379"/>
      <c r="I125" s="336"/>
      <c r="J125" s="406"/>
      <c r="K125" s="31"/>
    </row>
    <row r="126" spans="1:11" ht="11.4" hidden="1" outlineLevel="2" x14ac:dyDescent="0.2">
      <c r="A126" s="205" t="e">
        <f>A125</f>
        <v>#REF!</v>
      </c>
      <c r="B126" s="24" t="s">
        <v>24</v>
      </c>
      <c r="C126" s="24"/>
      <c r="D126" s="24"/>
      <c r="E126" s="266"/>
      <c r="F126" s="233" t="s">
        <v>46</v>
      </c>
      <c r="G126" s="296" t="s">
        <v>45</v>
      </c>
      <c r="H126" s="379"/>
      <c r="I126" s="344"/>
      <c r="J126" s="406"/>
      <c r="K126" s="31" t="e">
        <f>J126*#REF!</f>
        <v>#REF!</v>
      </c>
    </row>
    <row r="127" spans="1:11" ht="30.6" hidden="1" outlineLevel="2" x14ac:dyDescent="0.2">
      <c r="A127" s="205" t="e">
        <f>A126</f>
        <v>#REF!</v>
      </c>
      <c r="B127" s="24" t="s">
        <v>23</v>
      </c>
      <c r="C127" s="24"/>
      <c r="D127" s="24"/>
      <c r="E127" s="266">
        <v>22612</v>
      </c>
      <c r="F127" s="241" t="s">
        <v>577</v>
      </c>
      <c r="G127" s="296"/>
      <c r="H127" s="379"/>
      <c r="I127" s="336"/>
      <c r="J127" s="406"/>
      <c r="K127" s="31"/>
    </row>
    <row r="128" spans="1:11" ht="11.4" hidden="1" outlineLevel="2" x14ac:dyDescent="0.2">
      <c r="A128" s="205" t="e">
        <f>A127</f>
        <v>#REF!</v>
      </c>
      <c r="B128" s="24" t="s">
        <v>24</v>
      </c>
      <c r="C128" s="24"/>
      <c r="D128" s="24"/>
      <c r="E128" s="266"/>
      <c r="F128" s="233" t="s">
        <v>46</v>
      </c>
      <c r="G128" s="296" t="s">
        <v>45</v>
      </c>
      <c r="H128" s="379"/>
      <c r="I128" s="344"/>
      <c r="J128" s="406"/>
      <c r="K128" s="31" t="e">
        <f>J128*#REF!</f>
        <v>#REF!</v>
      </c>
    </row>
    <row r="129" spans="1:11" s="3" customFormat="1" ht="12" outlineLevel="2" x14ac:dyDescent="0.25">
      <c r="A129" s="205" t="e">
        <f>IF(ABS(SUM(#REF!))&gt;0,10,"")</f>
        <v>#REF!</v>
      </c>
      <c r="B129" s="173" t="s">
        <v>79</v>
      </c>
      <c r="C129" s="206" t="s">
        <v>10</v>
      </c>
      <c r="D129" s="206" t="str">
        <f>IF($C$98="X","X","")</f>
        <v>X</v>
      </c>
      <c r="E129" s="140">
        <v>22620</v>
      </c>
      <c r="F129" s="221" t="s">
        <v>480</v>
      </c>
      <c r="G129" s="299">
        <v>0</v>
      </c>
      <c r="H129" s="353"/>
      <c r="I129" s="349"/>
      <c r="J129" s="406"/>
      <c r="K129" s="37"/>
    </row>
    <row r="130" spans="1:11" s="3" customFormat="1" ht="12" outlineLevel="2" x14ac:dyDescent="0.25">
      <c r="A130" s="24" t="e">
        <f>IF(ABS(SUM(#REF!))&gt;0,10,"")</f>
        <v>#REF!</v>
      </c>
      <c r="B130" s="24"/>
      <c r="C130" s="206" t="s">
        <v>10</v>
      </c>
      <c r="D130" s="206" t="str">
        <f>IF($C$123="X","X","")</f>
        <v>X</v>
      </c>
      <c r="E130" s="101">
        <v>22622</v>
      </c>
      <c r="F130" s="184" t="s">
        <v>97</v>
      </c>
      <c r="G130" s="292">
        <v>0</v>
      </c>
      <c r="H130" s="331"/>
      <c r="I130" s="332" t="s">
        <v>67</v>
      </c>
      <c r="J130" s="410">
        <v>140</v>
      </c>
      <c r="K130" s="37">
        <f>J130*H130</f>
        <v>0</v>
      </c>
    </row>
    <row r="131" spans="1:11" s="3" customFormat="1" ht="30.6" outlineLevel="2" x14ac:dyDescent="0.25">
      <c r="A131" s="205" t="e">
        <f>A130</f>
        <v>#REF!</v>
      </c>
      <c r="B131" s="24" t="s">
        <v>23</v>
      </c>
      <c r="C131" s="24"/>
      <c r="D131" s="24"/>
      <c r="E131" s="16"/>
      <c r="F131" s="192" t="s">
        <v>522</v>
      </c>
      <c r="G131" s="296"/>
      <c r="H131" s="333"/>
      <c r="I131" s="336"/>
      <c r="J131" s="406"/>
      <c r="K131" s="37">
        <f>J131*H131</f>
        <v>0</v>
      </c>
    </row>
    <row r="132" spans="1:11" s="3" customFormat="1" ht="12" hidden="1" outlineLevel="2" x14ac:dyDescent="0.25">
      <c r="A132" s="205" t="e">
        <f>A131</f>
        <v>#REF!</v>
      </c>
      <c r="B132" s="24" t="s">
        <v>24</v>
      </c>
      <c r="C132" s="24"/>
      <c r="D132" s="24"/>
      <c r="E132" s="16"/>
      <c r="F132" s="207" t="s">
        <v>68</v>
      </c>
      <c r="G132" s="296" t="s">
        <v>67</v>
      </c>
      <c r="H132" s="333"/>
      <c r="I132" s="344"/>
      <c r="J132" s="406"/>
      <c r="K132" s="31" t="e">
        <f>J132*#REF!</f>
        <v>#REF!</v>
      </c>
    </row>
    <row r="133" spans="1:11" s="3" customFormat="1" ht="12" outlineLevel="2" x14ac:dyDescent="0.25">
      <c r="A133" s="24" t="e">
        <f>IF(ABS(SUM(#REF!))&gt;0,10,"")</f>
        <v>#REF!</v>
      </c>
      <c r="B133" s="24"/>
      <c r="C133" s="206"/>
      <c r="D133" s="206" t="str">
        <f>IF($C$123="X","X","")</f>
        <v>X</v>
      </c>
      <c r="E133" s="101">
        <v>22623</v>
      </c>
      <c r="F133" s="184" t="s">
        <v>98</v>
      </c>
      <c r="G133" s="292">
        <v>0</v>
      </c>
      <c r="H133" s="331"/>
      <c r="I133" s="332" t="s">
        <v>67</v>
      </c>
      <c r="J133" s="406">
        <v>10</v>
      </c>
      <c r="K133" s="37">
        <f>J133*H133</f>
        <v>0</v>
      </c>
    </row>
    <row r="134" spans="1:11" s="3" customFormat="1" ht="30.6" outlineLevel="2" x14ac:dyDescent="0.25">
      <c r="A134" s="205" t="e">
        <f>A133</f>
        <v>#REF!</v>
      </c>
      <c r="B134" s="24" t="s">
        <v>23</v>
      </c>
      <c r="C134" s="24"/>
      <c r="D134" s="24"/>
      <c r="E134" s="16"/>
      <c r="F134" s="192" t="s">
        <v>523</v>
      </c>
      <c r="G134" s="296"/>
      <c r="H134" s="333"/>
      <c r="I134" s="336"/>
      <c r="J134" s="414"/>
      <c r="K134" s="31"/>
    </row>
    <row r="135" spans="1:11" s="3" customFormat="1" ht="12" hidden="1" outlineLevel="2" x14ac:dyDescent="0.25">
      <c r="A135" s="205" t="e">
        <f>A134</f>
        <v>#REF!</v>
      </c>
      <c r="B135" s="24" t="s">
        <v>24</v>
      </c>
      <c r="C135" s="24"/>
      <c r="D135" s="24"/>
      <c r="E135" s="16"/>
      <c r="F135" s="207" t="s">
        <v>68</v>
      </c>
      <c r="G135" s="296" t="s">
        <v>67</v>
      </c>
      <c r="H135" s="333"/>
      <c r="I135" s="344"/>
      <c r="J135" s="406"/>
      <c r="K135" s="31" t="e">
        <f>J135*#REF!</f>
        <v>#REF!</v>
      </c>
    </row>
    <row r="136" spans="1:11" s="3" customFormat="1" ht="20.399999999999999" hidden="1" outlineLevel="2" x14ac:dyDescent="0.25">
      <c r="A136" s="24" t="e">
        <f>IF(ABS(SUM(#REF!))&gt;0,10,"")</f>
        <v>#REF!</v>
      </c>
      <c r="B136" s="24"/>
      <c r="C136" s="206"/>
      <c r="D136" s="206" t="str">
        <f>IF($C$123="X","X","")</f>
        <v>X</v>
      </c>
      <c r="E136" s="140">
        <v>22630</v>
      </c>
      <c r="F136" s="221" t="s">
        <v>481</v>
      </c>
      <c r="G136" s="299">
        <v>0</v>
      </c>
      <c r="H136" s="353"/>
      <c r="I136" s="332" t="s">
        <v>67</v>
      </c>
      <c r="J136" s="410"/>
      <c r="K136" s="37"/>
    </row>
    <row r="137" spans="1:11" s="3" customFormat="1" ht="40.799999999999997" hidden="1" outlineLevel="2" x14ac:dyDescent="0.25">
      <c r="A137" s="205" t="e">
        <f>A136</f>
        <v>#REF!</v>
      </c>
      <c r="B137" s="24" t="s">
        <v>23</v>
      </c>
      <c r="C137" s="24"/>
      <c r="D137" s="24"/>
      <c r="E137" s="16"/>
      <c r="F137" s="192" t="s">
        <v>524</v>
      </c>
      <c r="G137" s="296"/>
      <c r="H137" s="333"/>
      <c r="I137" s="336"/>
      <c r="J137" s="414"/>
      <c r="K137" s="31"/>
    </row>
    <row r="138" spans="1:11" s="3" customFormat="1" ht="12" hidden="1" outlineLevel="2" x14ac:dyDescent="0.25">
      <c r="A138" s="205" t="e">
        <f>A137</f>
        <v>#REF!</v>
      </c>
      <c r="B138" s="24" t="s">
        <v>24</v>
      </c>
      <c r="C138" s="24"/>
      <c r="D138" s="24"/>
      <c r="E138" s="16"/>
      <c r="F138" s="207" t="s">
        <v>68</v>
      </c>
      <c r="G138" s="296" t="s">
        <v>67</v>
      </c>
      <c r="H138" s="333"/>
      <c r="I138" s="344"/>
      <c r="J138" s="406"/>
      <c r="K138" s="31" t="e">
        <f>J138*#REF!</f>
        <v>#REF!</v>
      </c>
    </row>
    <row r="139" spans="1:11" s="3" customFormat="1" ht="12" hidden="1" outlineLevel="2" x14ac:dyDescent="0.25">
      <c r="A139" s="24" t="e">
        <f>IF(ABS(SUM(#REF!))&gt;0,10,"")</f>
        <v>#REF!</v>
      </c>
      <c r="B139" s="24"/>
      <c r="C139" s="206"/>
      <c r="D139" s="206" t="str">
        <f>IF($C$123="X","X","")</f>
        <v>X</v>
      </c>
      <c r="E139" s="101">
        <v>22631</v>
      </c>
      <c r="F139" s="184" t="s">
        <v>574</v>
      </c>
      <c r="G139" s="292">
        <v>0</v>
      </c>
      <c r="H139" s="331"/>
      <c r="I139" s="332" t="s">
        <v>67</v>
      </c>
      <c r="J139" s="406"/>
      <c r="K139" s="37"/>
    </row>
    <row r="140" spans="1:11" s="3" customFormat="1" ht="51" hidden="1" outlineLevel="2" x14ac:dyDescent="0.25">
      <c r="A140" s="205" t="e">
        <f>A139</f>
        <v>#REF!</v>
      </c>
      <c r="B140" s="24" t="s">
        <v>23</v>
      </c>
      <c r="C140" s="24"/>
      <c r="D140" s="24"/>
      <c r="E140" s="16"/>
      <c r="F140" s="194" t="s">
        <v>575</v>
      </c>
      <c r="G140" s="296"/>
      <c r="H140" s="333"/>
      <c r="I140" s="336"/>
      <c r="J140" s="395"/>
      <c r="K140" s="31"/>
    </row>
    <row r="141" spans="1:11" s="3" customFormat="1" ht="12" hidden="1" outlineLevel="2" x14ac:dyDescent="0.25">
      <c r="A141" s="205" t="e">
        <f>A140</f>
        <v>#REF!</v>
      </c>
      <c r="B141" s="24" t="s">
        <v>24</v>
      </c>
      <c r="C141" s="24"/>
      <c r="D141" s="24"/>
      <c r="E141" s="16"/>
      <c r="F141" s="207" t="s">
        <v>68</v>
      </c>
      <c r="G141" s="296" t="s">
        <v>67</v>
      </c>
      <c r="H141" s="333"/>
      <c r="I141" s="344"/>
      <c r="J141" s="403"/>
      <c r="K141" s="31" t="e">
        <f>J141*#REF!</f>
        <v>#REF!</v>
      </c>
    </row>
    <row r="142" spans="1:11" s="3" customFormat="1" ht="12" hidden="1" outlineLevel="2" x14ac:dyDescent="0.25">
      <c r="A142" s="24" t="e">
        <f>IF(ABS(SUM(#REF!))&gt;0,10,"")</f>
        <v>#REF!</v>
      </c>
      <c r="B142" s="24"/>
      <c r="C142" s="206"/>
      <c r="D142" s="206" t="str">
        <f>IF($C$123="X","X","")</f>
        <v>X</v>
      </c>
      <c r="E142" s="101">
        <v>22632</v>
      </c>
      <c r="F142" s="184" t="s">
        <v>573</v>
      </c>
      <c r="G142" s="292">
        <v>0</v>
      </c>
      <c r="H142" s="331"/>
      <c r="I142" s="332" t="s">
        <v>67</v>
      </c>
      <c r="J142" s="403"/>
      <c r="K142" s="37"/>
    </row>
    <row r="143" spans="1:11" s="3" customFormat="1" ht="51" hidden="1" outlineLevel="2" x14ac:dyDescent="0.25">
      <c r="A143" s="205" t="e">
        <f>A142</f>
        <v>#REF!</v>
      </c>
      <c r="B143" s="24" t="s">
        <v>23</v>
      </c>
      <c r="C143" s="24"/>
      <c r="D143" s="24"/>
      <c r="E143" s="16"/>
      <c r="F143" s="194" t="s">
        <v>576</v>
      </c>
      <c r="G143" s="296"/>
      <c r="H143" s="333"/>
      <c r="I143" s="336"/>
      <c r="J143" s="403"/>
      <c r="K143" s="31"/>
    </row>
    <row r="144" spans="1:11" s="3" customFormat="1" ht="12" hidden="1" outlineLevel="2" x14ac:dyDescent="0.25">
      <c r="A144" s="205" t="e">
        <f>A143</f>
        <v>#REF!</v>
      </c>
      <c r="B144" s="24" t="s">
        <v>24</v>
      </c>
      <c r="C144" s="24"/>
      <c r="D144" s="24"/>
      <c r="E144" s="16"/>
      <c r="F144" s="207" t="s">
        <v>68</v>
      </c>
      <c r="G144" s="296" t="s">
        <v>67</v>
      </c>
      <c r="H144" s="333"/>
      <c r="I144" s="344"/>
      <c r="J144" s="407"/>
      <c r="K144" s="31" t="e">
        <f>J144*#REF!</f>
        <v>#REF!</v>
      </c>
    </row>
    <row r="145" spans="1:11" s="3" customFormat="1" ht="20.399999999999999" hidden="1" outlineLevel="2" x14ac:dyDescent="0.25">
      <c r="A145" s="24" t="e">
        <f>IF(SUM(#REF!)&gt;0,10,"")</f>
        <v>#REF!</v>
      </c>
      <c r="B145" s="24"/>
      <c r="C145" s="206"/>
      <c r="D145" s="206" t="str">
        <f>IF($C$123="X","X","")</f>
        <v>X</v>
      </c>
      <c r="E145" s="142">
        <v>22650</v>
      </c>
      <c r="F145" s="185" t="s">
        <v>625</v>
      </c>
      <c r="G145" s="292"/>
      <c r="H145" s="331"/>
      <c r="I145" s="332" t="s">
        <v>45</v>
      </c>
      <c r="J145" s="403"/>
      <c r="K145" s="37"/>
    </row>
    <row r="146" spans="1:11" s="3" customFormat="1" ht="40.799999999999997" hidden="1" outlineLevel="2" x14ac:dyDescent="0.25">
      <c r="A146" s="205" t="e">
        <f>A145</f>
        <v>#REF!</v>
      </c>
      <c r="B146" s="24" t="s">
        <v>23</v>
      </c>
      <c r="C146" s="24"/>
      <c r="D146" s="24"/>
      <c r="E146" s="16"/>
      <c r="F146" s="182" t="s">
        <v>99</v>
      </c>
      <c r="G146" s="296"/>
      <c r="H146" s="333"/>
      <c r="I146" s="336"/>
      <c r="J146" s="406"/>
      <c r="K146" s="31"/>
    </row>
    <row r="147" spans="1:11" s="3" customFormat="1" ht="12" hidden="1" outlineLevel="2" x14ac:dyDescent="0.25">
      <c r="A147" s="205" t="e">
        <f>A146</f>
        <v>#REF!</v>
      </c>
      <c r="B147" s="24" t="s">
        <v>24</v>
      </c>
      <c r="C147" s="24"/>
      <c r="D147" s="24"/>
      <c r="E147" s="16"/>
      <c r="F147" s="207" t="s">
        <v>46</v>
      </c>
      <c r="G147" s="305" t="s">
        <v>45</v>
      </c>
      <c r="H147" s="333"/>
      <c r="I147" s="336"/>
      <c r="J147" s="406"/>
      <c r="K147" s="31" t="e">
        <f>J147*#REF!</f>
        <v>#REF!</v>
      </c>
    </row>
    <row r="148" spans="1:11" s="3" customFormat="1" ht="12.6" outlineLevel="1" collapsed="1" thickBot="1" x14ac:dyDescent="0.3">
      <c r="A148" s="24" t="e">
        <f>A85</f>
        <v>#REF!</v>
      </c>
      <c r="B148" s="24" t="s">
        <v>64</v>
      </c>
      <c r="C148" s="24"/>
      <c r="D148" s="24"/>
      <c r="E148" s="222"/>
      <c r="F148" s="203" t="s">
        <v>100</v>
      </c>
      <c r="G148" s="297"/>
      <c r="H148" s="341"/>
      <c r="I148" s="350"/>
      <c r="J148" s="341"/>
      <c r="K148" s="341">
        <f>K133+K130</f>
        <v>0</v>
      </c>
    </row>
    <row r="149" spans="1:11" s="3" customFormat="1" ht="13.2" x14ac:dyDescent="0.25">
      <c r="A149" s="205" t="e">
        <f>IF(SUM(#REF!)&lt;&gt;0,10,"")</f>
        <v>#REF!</v>
      </c>
      <c r="B149" s="173" t="s">
        <v>17</v>
      </c>
      <c r="C149" s="211" t="s">
        <v>10</v>
      </c>
      <c r="D149" s="211" t="str">
        <f>C149</f>
        <v>X</v>
      </c>
      <c r="E149" s="134">
        <v>30000</v>
      </c>
      <c r="F149" s="190" t="s">
        <v>101</v>
      </c>
      <c r="G149" s="290">
        <v>0</v>
      </c>
      <c r="H149" s="327"/>
      <c r="I149" s="328"/>
      <c r="J149" s="328"/>
      <c r="K149" s="328">
        <f>J149*H149</f>
        <v>0</v>
      </c>
    </row>
    <row r="150" spans="1:11" s="3" customFormat="1" ht="13.2" hidden="1" outlineLevel="1" x14ac:dyDescent="0.25">
      <c r="A150" s="205" t="e">
        <f>IF(SUM(#REF!)&gt;0,10,"")</f>
        <v>#REF!</v>
      </c>
      <c r="B150" s="205" t="s">
        <v>19</v>
      </c>
      <c r="C150" s="212" t="s">
        <v>10</v>
      </c>
      <c r="D150" s="212" t="str">
        <f>IF($C$149="X","X","")</f>
        <v>X</v>
      </c>
      <c r="E150" s="135">
        <v>31000</v>
      </c>
      <c r="F150" s="181" t="s">
        <v>102</v>
      </c>
      <c r="G150" s="306">
        <v>0</v>
      </c>
      <c r="H150" s="329"/>
      <c r="I150" s="342"/>
      <c r="J150" s="403"/>
      <c r="K150" s="37">
        <f>J150*H150</f>
        <v>0</v>
      </c>
    </row>
    <row r="151" spans="1:11" s="3" customFormat="1" ht="12" hidden="1" outlineLevel="2" x14ac:dyDescent="0.25">
      <c r="A151" s="205" t="e">
        <f>IF(SUM(#REF!)&gt;0,10,"")</f>
        <v>#REF!</v>
      </c>
      <c r="B151" s="205" t="s">
        <v>21</v>
      </c>
      <c r="C151" s="215" t="s">
        <v>10</v>
      </c>
      <c r="D151" s="215" t="str">
        <f>IF($C$150="X","X","")</f>
        <v>X</v>
      </c>
      <c r="E151" s="153">
        <v>31100</v>
      </c>
      <c r="F151" s="178" t="s">
        <v>103</v>
      </c>
      <c r="G151" s="298">
        <v>0</v>
      </c>
      <c r="H151" s="343"/>
      <c r="I151" s="344"/>
      <c r="J151" s="414"/>
      <c r="K151" s="37">
        <f>J151*H151</f>
        <v>0</v>
      </c>
    </row>
    <row r="152" spans="1:11" s="3" customFormat="1" ht="12" hidden="1" outlineLevel="2" x14ac:dyDescent="0.25">
      <c r="A152" s="24" t="e">
        <f>IF(SUM(#REF!)&gt;0,10,"")</f>
        <v>#REF!</v>
      </c>
      <c r="B152" s="24"/>
      <c r="C152" s="206" t="s">
        <v>10</v>
      </c>
      <c r="D152" s="206" t="str">
        <f>IF($C$151="X","X","")</f>
        <v>X</v>
      </c>
      <c r="E152" s="101">
        <v>31110</v>
      </c>
      <c r="F152" s="184" t="s">
        <v>104</v>
      </c>
      <c r="G152" s="292">
        <v>0</v>
      </c>
      <c r="H152" s="331"/>
      <c r="I152" s="332" t="s">
        <v>67</v>
      </c>
      <c r="J152" s="406"/>
      <c r="K152" s="37">
        <f>J152*H152</f>
        <v>0</v>
      </c>
    </row>
    <row r="153" spans="1:11" s="3" customFormat="1" ht="40.799999999999997" hidden="1" outlineLevel="2" x14ac:dyDescent="0.25">
      <c r="A153" s="205" t="e">
        <f>A152</f>
        <v>#REF!</v>
      </c>
      <c r="B153" s="24" t="s">
        <v>23</v>
      </c>
      <c r="C153" s="24"/>
      <c r="D153" s="24"/>
      <c r="E153" s="16"/>
      <c r="F153" s="182" t="s">
        <v>105</v>
      </c>
      <c r="G153" s="296"/>
      <c r="H153" s="333"/>
      <c r="I153" s="336"/>
      <c r="J153" s="406"/>
      <c r="K153" s="31"/>
    </row>
    <row r="154" spans="1:11" s="3" customFormat="1" ht="12" hidden="1" outlineLevel="2" x14ac:dyDescent="0.25">
      <c r="A154" s="205" t="e">
        <f>A153</f>
        <v>#REF!</v>
      </c>
      <c r="B154" s="24" t="s">
        <v>24</v>
      </c>
      <c r="C154" s="24"/>
      <c r="D154" s="24"/>
      <c r="E154" s="38"/>
      <c r="F154" s="187" t="s">
        <v>68</v>
      </c>
      <c r="G154" s="298" t="s">
        <v>67</v>
      </c>
      <c r="H154" s="343"/>
      <c r="I154" s="344"/>
      <c r="J154" s="403"/>
      <c r="K154" s="30" t="e">
        <f>J154*#REF!</f>
        <v>#REF!</v>
      </c>
    </row>
    <row r="155" spans="1:11" s="3" customFormat="1" ht="12" hidden="1" outlineLevel="2" x14ac:dyDescent="0.25">
      <c r="A155" s="24" t="e">
        <f>IF(SUM(#REF!)&gt;0,10,"")</f>
        <v>#REF!</v>
      </c>
      <c r="B155" s="24"/>
      <c r="C155" s="206"/>
      <c r="D155" s="206" t="str">
        <f>IF($C$151="X","X","")</f>
        <v>X</v>
      </c>
      <c r="E155" s="101">
        <v>31120</v>
      </c>
      <c r="F155" s="184" t="s">
        <v>106</v>
      </c>
      <c r="G155" s="292">
        <v>0</v>
      </c>
      <c r="H155" s="331">
        <v>16</v>
      </c>
      <c r="I155" s="332" t="s">
        <v>54</v>
      </c>
      <c r="J155" s="406"/>
      <c r="K155" s="37"/>
    </row>
    <row r="156" spans="1:11" s="3" customFormat="1" ht="40.799999999999997" hidden="1" outlineLevel="2" x14ac:dyDescent="0.25">
      <c r="A156" s="205" t="e">
        <f>A155</f>
        <v>#REF!</v>
      </c>
      <c r="B156" s="24" t="s">
        <v>23</v>
      </c>
      <c r="C156" s="24"/>
      <c r="D156" s="24"/>
      <c r="E156" s="16"/>
      <c r="F156" s="182" t="s">
        <v>107</v>
      </c>
      <c r="G156" s="296"/>
      <c r="H156" s="333"/>
      <c r="I156" s="336"/>
      <c r="J156" s="406"/>
      <c r="K156" s="31"/>
    </row>
    <row r="157" spans="1:11" s="3" customFormat="1" ht="12" hidden="1" outlineLevel="2" x14ac:dyDescent="0.25">
      <c r="A157" s="205" t="e">
        <f>A156</f>
        <v>#REF!</v>
      </c>
      <c r="B157" s="24" t="s">
        <v>24</v>
      </c>
      <c r="C157" s="24"/>
      <c r="D157" s="24"/>
      <c r="E157" s="38"/>
      <c r="F157" s="187" t="s">
        <v>55</v>
      </c>
      <c r="G157" s="298" t="s">
        <v>54</v>
      </c>
      <c r="H157" s="343"/>
      <c r="I157" s="344"/>
      <c r="J157" s="406"/>
      <c r="K157" s="30" t="e">
        <f>J157*#REF!</f>
        <v>#REF!</v>
      </c>
    </row>
    <row r="158" spans="1:11" s="3" customFormat="1" ht="12" hidden="1" outlineLevel="2" x14ac:dyDescent="0.25">
      <c r="A158" s="24" t="e">
        <f>IF(SUM(#REF!)&gt;0,10,"")</f>
        <v>#REF!</v>
      </c>
      <c r="B158" s="24"/>
      <c r="C158" s="206"/>
      <c r="D158" s="206" t="str">
        <f>IF($C$151="X","X","")</f>
        <v>X</v>
      </c>
      <c r="E158" s="101">
        <v>31130</v>
      </c>
      <c r="F158" s="184" t="s">
        <v>108</v>
      </c>
      <c r="G158" s="292">
        <v>0</v>
      </c>
      <c r="H158" s="331">
        <v>8</v>
      </c>
      <c r="I158" s="332" t="s">
        <v>54</v>
      </c>
      <c r="J158" s="406"/>
      <c r="K158" s="37"/>
    </row>
    <row r="159" spans="1:11" s="3" customFormat="1" ht="20.399999999999999" hidden="1" outlineLevel="2" x14ac:dyDescent="0.25">
      <c r="A159" s="205" t="e">
        <f>A158</f>
        <v>#REF!</v>
      </c>
      <c r="B159" s="24" t="s">
        <v>23</v>
      </c>
      <c r="C159" s="24"/>
      <c r="D159" s="24"/>
      <c r="E159" s="16"/>
      <c r="F159" s="182" t="s">
        <v>109</v>
      </c>
      <c r="G159" s="296"/>
      <c r="H159" s="333"/>
      <c r="I159" s="336"/>
      <c r="J159" s="406"/>
      <c r="K159" s="31"/>
    </row>
    <row r="160" spans="1:11" s="3" customFormat="1" ht="12" hidden="1" outlineLevel="2" x14ac:dyDescent="0.25">
      <c r="A160" s="205" t="e">
        <f>A159</f>
        <v>#REF!</v>
      </c>
      <c r="B160" s="24" t="s">
        <v>24</v>
      </c>
      <c r="C160" s="24"/>
      <c r="D160" s="24"/>
      <c r="E160" s="16"/>
      <c r="F160" s="207" t="s">
        <v>55</v>
      </c>
      <c r="G160" s="296" t="s">
        <v>54</v>
      </c>
      <c r="H160" s="333"/>
      <c r="I160" s="336"/>
      <c r="J160" s="406"/>
      <c r="K160" s="31" t="e">
        <f>J160*#REF!</f>
        <v>#REF!</v>
      </c>
    </row>
    <row r="161" spans="1:11" s="3" customFormat="1" ht="13.2" hidden="1" outlineLevel="1" collapsed="1" x14ac:dyDescent="0.25">
      <c r="A161" s="205" t="e">
        <f>IF(SUM(#REF!)&gt;0,10,"")</f>
        <v>#REF!</v>
      </c>
      <c r="B161" s="205" t="s">
        <v>19</v>
      </c>
      <c r="C161" s="212" t="s">
        <v>10</v>
      </c>
      <c r="D161" s="212" t="str">
        <f>IF($C$149="X","X","")</f>
        <v>X</v>
      </c>
      <c r="E161" s="135">
        <v>32000</v>
      </c>
      <c r="F161" s="181" t="s">
        <v>110</v>
      </c>
      <c r="G161" s="297"/>
      <c r="H161" s="329"/>
      <c r="I161" s="342"/>
      <c r="J161" s="406"/>
      <c r="K161" s="37"/>
    </row>
    <row r="162" spans="1:11" s="3" customFormat="1" ht="12" hidden="1" outlineLevel="2" x14ac:dyDescent="0.25">
      <c r="A162" s="24" t="e">
        <f>IF(SUM(#REF!)&gt;0,10,"")</f>
        <v>#REF!</v>
      </c>
      <c r="B162" s="24"/>
      <c r="C162" s="215" t="s">
        <v>10</v>
      </c>
      <c r="D162" s="215" t="str">
        <f>IF($C$182="X","X","")</f>
        <v>X</v>
      </c>
      <c r="E162" s="100">
        <v>32100</v>
      </c>
      <c r="F162" s="185" t="s">
        <v>111</v>
      </c>
      <c r="G162" s="292">
        <v>0</v>
      </c>
      <c r="H162" s="331">
        <v>8000</v>
      </c>
      <c r="I162" s="332" t="s">
        <v>8</v>
      </c>
      <c r="J162" s="393"/>
      <c r="K162" s="37"/>
    </row>
    <row r="163" spans="1:11" s="3" customFormat="1" ht="163.80000000000001" hidden="1" outlineLevel="2" thickBot="1" x14ac:dyDescent="0.3">
      <c r="A163" s="205" t="e">
        <f>A162</f>
        <v>#REF!</v>
      </c>
      <c r="B163" s="216" t="s">
        <v>23</v>
      </c>
      <c r="C163" s="216"/>
      <c r="D163" s="216"/>
      <c r="E163" s="16"/>
      <c r="F163" s="182" t="s">
        <v>112</v>
      </c>
      <c r="G163" s="296"/>
      <c r="H163" s="333"/>
      <c r="I163" s="336"/>
      <c r="J163" s="406"/>
      <c r="K163" s="31"/>
    </row>
    <row r="164" spans="1:11" s="3" customFormat="1" ht="12.6" hidden="1" outlineLevel="2" thickBot="1" x14ac:dyDescent="0.3">
      <c r="A164" s="205" t="e">
        <f>A163</f>
        <v>#REF!</v>
      </c>
      <c r="B164" s="216" t="s">
        <v>24</v>
      </c>
      <c r="C164" s="216"/>
      <c r="D164" s="216"/>
      <c r="E164" s="38"/>
      <c r="F164" s="187" t="s">
        <v>25</v>
      </c>
      <c r="G164" s="298" t="s">
        <v>8</v>
      </c>
      <c r="H164" s="343"/>
      <c r="I164" s="344"/>
      <c r="J164" s="406"/>
      <c r="K164" s="30" t="e">
        <f>J164*#REF!</f>
        <v>#REF!</v>
      </c>
    </row>
    <row r="165" spans="1:11" s="3" customFormat="1" ht="12" hidden="1" outlineLevel="2" x14ac:dyDescent="0.25">
      <c r="A165" s="24" t="e">
        <f>IF(SUM(#REF!)&gt;0,10,"")</f>
        <v>#REF!</v>
      </c>
      <c r="B165" s="24"/>
      <c r="C165" s="215" t="s">
        <v>10</v>
      </c>
      <c r="D165" s="215" t="str">
        <f>IF($C$182="X","X","")</f>
        <v>X</v>
      </c>
      <c r="E165" s="100">
        <v>32200</v>
      </c>
      <c r="F165" s="185" t="s">
        <v>113</v>
      </c>
      <c r="G165" s="292">
        <v>0</v>
      </c>
      <c r="H165" s="331">
        <v>180</v>
      </c>
      <c r="I165" s="332" t="s">
        <v>34</v>
      </c>
      <c r="J165" s="399"/>
      <c r="K165" s="37"/>
    </row>
    <row r="166" spans="1:11" s="3" customFormat="1" ht="122.4" hidden="1" outlineLevel="2" x14ac:dyDescent="0.25">
      <c r="A166" s="205" t="e">
        <f>A165</f>
        <v>#REF!</v>
      </c>
      <c r="B166" s="216" t="s">
        <v>23</v>
      </c>
      <c r="C166" s="216"/>
      <c r="D166" s="216"/>
      <c r="E166" s="16"/>
      <c r="F166" s="182" t="s">
        <v>114</v>
      </c>
      <c r="G166" s="296"/>
      <c r="H166" s="333"/>
      <c r="I166" s="336"/>
      <c r="J166" s="406"/>
      <c r="K166" s="31"/>
    </row>
    <row r="167" spans="1:11" s="3" customFormat="1" ht="12" hidden="1" outlineLevel="2" x14ac:dyDescent="0.25">
      <c r="A167" s="205" t="e">
        <f>A166</f>
        <v>#REF!</v>
      </c>
      <c r="B167" s="216" t="s">
        <v>24</v>
      </c>
      <c r="C167" s="216"/>
      <c r="D167" s="216"/>
      <c r="E167" s="38"/>
      <c r="F167" s="187" t="s">
        <v>36</v>
      </c>
      <c r="G167" s="298" t="s">
        <v>34</v>
      </c>
      <c r="H167" s="343"/>
      <c r="I167" s="354"/>
      <c r="J167" s="406"/>
      <c r="K167" s="30" t="e">
        <f>J167*#REF!</f>
        <v>#REF!</v>
      </c>
    </row>
    <row r="168" spans="1:11" s="3" customFormat="1" ht="12" hidden="1" outlineLevel="2" x14ac:dyDescent="0.25">
      <c r="A168" s="24" t="e">
        <f>IF(SUM(#REF!)&gt;0,10,"")</f>
        <v>#REF!</v>
      </c>
      <c r="B168" s="24"/>
      <c r="C168" s="215" t="s">
        <v>10</v>
      </c>
      <c r="D168" s="215" t="str">
        <f>IF($C$182="X","X","")</f>
        <v>X</v>
      </c>
      <c r="E168" s="100">
        <v>32300</v>
      </c>
      <c r="F168" s="185" t="s">
        <v>115</v>
      </c>
      <c r="G168" s="292"/>
      <c r="H168" s="331">
        <v>100</v>
      </c>
      <c r="I168" s="332" t="s">
        <v>54</v>
      </c>
      <c r="J168" s="403"/>
      <c r="K168" s="37"/>
    </row>
    <row r="169" spans="1:11" s="3" customFormat="1" ht="91.8" hidden="1" outlineLevel="2" x14ac:dyDescent="0.25">
      <c r="A169" s="205" t="e">
        <f>A168</f>
        <v>#REF!</v>
      </c>
      <c r="B169" s="216" t="s">
        <v>23</v>
      </c>
      <c r="C169" s="216"/>
      <c r="D169" s="216"/>
      <c r="E169" s="16"/>
      <c r="F169" s="182" t="s">
        <v>116</v>
      </c>
      <c r="G169" s="296"/>
      <c r="H169" s="333"/>
      <c r="I169" s="336"/>
      <c r="J169" s="406"/>
      <c r="K169" s="31"/>
    </row>
    <row r="170" spans="1:11" s="3" customFormat="1" ht="12" hidden="1" outlineLevel="2" x14ac:dyDescent="0.25">
      <c r="A170" s="205" t="e">
        <f>A169</f>
        <v>#REF!</v>
      </c>
      <c r="B170" s="216" t="s">
        <v>24</v>
      </c>
      <c r="C170" s="216"/>
      <c r="D170" s="216"/>
      <c r="E170" s="38"/>
      <c r="F170" s="187" t="s">
        <v>55</v>
      </c>
      <c r="G170" s="298" t="s">
        <v>54</v>
      </c>
      <c r="H170" s="343"/>
      <c r="I170" s="354"/>
      <c r="J170" s="406"/>
      <c r="K170" s="30" t="e">
        <f>J170*#REF!</f>
        <v>#REF!</v>
      </c>
    </row>
    <row r="171" spans="1:11" s="3" customFormat="1" ht="12" hidden="1" outlineLevel="2" x14ac:dyDescent="0.25">
      <c r="A171" s="24" t="e">
        <f>IF(SUM(#REF!)&gt;0,10,"")</f>
        <v>#REF!</v>
      </c>
      <c r="B171" s="24"/>
      <c r="C171" s="206"/>
      <c r="D171" s="206" t="str">
        <f>IF($C$162="X","X","")</f>
        <v>X</v>
      </c>
      <c r="E171" s="100">
        <v>32400</v>
      </c>
      <c r="F171" s="185" t="s">
        <v>117</v>
      </c>
      <c r="G171" s="292">
        <v>0</v>
      </c>
      <c r="H171" s="331">
        <v>200</v>
      </c>
      <c r="I171" s="332" t="s">
        <v>54</v>
      </c>
      <c r="J171" s="406"/>
      <c r="K171" s="37"/>
    </row>
    <row r="172" spans="1:11" s="3" customFormat="1" ht="81.599999999999994" hidden="1" outlineLevel="2" x14ac:dyDescent="0.25">
      <c r="A172" s="205" t="e">
        <f>A171</f>
        <v>#REF!</v>
      </c>
      <c r="B172" s="216" t="s">
        <v>23</v>
      </c>
      <c r="C172" s="216"/>
      <c r="D172" s="216"/>
      <c r="E172" s="16"/>
      <c r="F172" s="182" t="s">
        <v>118</v>
      </c>
      <c r="G172" s="296"/>
      <c r="H172" s="333"/>
      <c r="I172" s="336"/>
      <c r="J172" s="406"/>
      <c r="K172" s="31"/>
    </row>
    <row r="173" spans="1:11" s="3" customFormat="1" ht="12" hidden="1" outlineLevel="2" x14ac:dyDescent="0.25">
      <c r="A173" s="205" t="e">
        <f>A172</f>
        <v>#REF!</v>
      </c>
      <c r="B173" s="216" t="s">
        <v>24</v>
      </c>
      <c r="C173" s="216"/>
      <c r="D173" s="216"/>
      <c r="E173" s="38"/>
      <c r="F173" s="187" t="s">
        <v>55</v>
      </c>
      <c r="G173" s="298" t="s">
        <v>54</v>
      </c>
      <c r="H173" s="343"/>
      <c r="I173" s="344"/>
      <c r="J173" s="406"/>
      <c r="K173" s="30" t="e">
        <f>J173*#REF!</f>
        <v>#REF!</v>
      </c>
    </row>
    <row r="174" spans="1:11" s="4" customFormat="1" ht="13.2" hidden="1" outlineLevel="2" x14ac:dyDescent="0.2">
      <c r="A174" s="205" t="e">
        <f>IF(SUM(#REF!)&gt;0,10,"")</f>
        <v>#REF!</v>
      </c>
      <c r="B174" s="46" t="s">
        <v>19</v>
      </c>
      <c r="C174" s="212" t="s">
        <v>10</v>
      </c>
      <c r="D174" s="212" t="str">
        <f>IF($C$182="X","X","")</f>
        <v>X</v>
      </c>
      <c r="E174" s="135">
        <v>33000</v>
      </c>
      <c r="F174" s="181" t="s">
        <v>482</v>
      </c>
      <c r="G174" s="304"/>
      <c r="H174" s="351"/>
      <c r="I174" s="342"/>
      <c r="J174" s="406"/>
      <c r="K174" s="37"/>
    </row>
    <row r="175" spans="1:11" s="4" customFormat="1" ht="13.2" hidden="1" outlineLevel="2" x14ac:dyDescent="0.2">
      <c r="A175" s="205" t="e">
        <f>IF(SUM(#REF!)&gt;0,10,"")</f>
        <v>#REF!</v>
      </c>
      <c r="B175" s="45" t="s">
        <v>21</v>
      </c>
      <c r="C175" s="215"/>
      <c r="D175" s="215" t="str">
        <f>IF($C$174="X","X","")</f>
        <v>X</v>
      </c>
      <c r="E175" s="278">
        <v>33200</v>
      </c>
      <c r="F175" s="279" t="s">
        <v>484</v>
      </c>
      <c r="G175" s="299"/>
      <c r="H175" s="345"/>
      <c r="I175" s="346"/>
      <c r="J175" s="403"/>
      <c r="K175" s="37"/>
    </row>
    <row r="176" spans="1:11" s="4" customFormat="1" ht="13.2" hidden="1" outlineLevel="2" x14ac:dyDescent="0.2">
      <c r="A176" s="24" t="e">
        <f>IF(SUM(#REF!)&gt;0,10,"")</f>
        <v>#REF!</v>
      </c>
      <c r="B176" s="19"/>
      <c r="C176" s="206"/>
      <c r="D176" s="206" t="str">
        <f>IF($C$175="X","X","")</f>
        <v/>
      </c>
      <c r="E176" s="280">
        <v>33201</v>
      </c>
      <c r="F176" s="281" t="s">
        <v>119</v>
      </c>
      <c r="G176" s="301">
        <v>0</v>
      </c>
      <c r="H176" s="347">
        <v>12000</v>
      </c>
      <c r="I176" s="332" t="s">
        <v>8</v>
      </c>
      <c r="J176" s="406"/>
      <c r="K176" s="37"/>
    </row>
    <row r="177" spans="1:11" s="4" customFormat="1" ht="30.6" hidden="1" outlineLevel="2" x14ac:dyDescent="0.2">
      <c r="A177" s="205" t="e">
        <f>A176</f>
        <v>#REF!</v>
      </c>
      <c r="B177" s="19" t="s">
        <v>23</v>
      </c>
      <c r="C177" s="19"/>
      <c r="D177" s="19"/>
      <c r="E177" s="282"/>
      <c r="F177" s="241" t="s">
        <v>483</v>
      </c>
      <c r="G177" s="307"/>
      <c r="H177" s="355"/>
      <c r="I177" s="356"/>
      <c r="J177" s="406"/>
      <c r="K177" s="152"/>
    </row>
    <row r="178" spans="1:11" s="4" customFormat="1" ht="13.2" hidden="1" outlineLevel="2" x14ac:dyDescent="0.2">
      <c r="A178" s="205" t="e">
        <f>A177</f>
        <v>#REF!</v>
      </c>
      <c r="B178" s="24" t="s">
        <v>24</v>
      </c>
      <c r="C178" s="24"/>
      <c r="D178" s="24"/>
      <c r="E178" s="259"/>
      <c r="F178" s="243" t="s">
        <v>25</v>
      </c>
      <c r="G178" s="298" t="s">
        <v>8</v>
      </c>
      <c r="H178" s="343"/>
      <c r="I178" s="344"/>
      <c r="J178" s="406"/>
      <c r="K178" s="30" t="e">
        <f>J178*#REF!</f>
        <v>#REF!</v>
      </c>
    </row>
    <row r="179" spans="1:11" s="4" customFormat="1" ht="13.2" hidden="1" outlineLevel="2" x14ac:dyDescent="0.2">
      <c r="A179" s="24" t="e">
        <f>IF(SUM(#REF!)&gt;0,10,"")</f>
        <v>#REF!</v>
      </c>
      <c r="B179" s="19"/>
      <c r="C179" s="206"/>
      <c r="D179" s="206" t="str">
        <f>IF($C$175="X","X","")</f>
        <v/>
      </c>
      <c r="E179" s="101">
        <v>33202</v>
      </c>
      <c r="F179" s="281" t="s">
        <v>485</v>
      </c>
      <c r="G179" s="301">
        <v>0</v>
      </c>
      <c r="H179" s="347">
        <v>1500</v>
      </c>
      <c r="I179" s="332" t="s">
        <v>45</v>
      </c>
      <c r="J179" s="406"/>
      <c r="K179" s="37"/>
    </row>
    <row r="180" spans="1:11" s="4" customFormat="1" ht="40.799999999999997" hidden="1" outlineLevel="2" x14ac:dyDescent="0.2">
      <c r="A180" s="205" t="e">
        <f>A179</f>
        <v>#REF!</v>
      </c>
      <c r="B180" s="19" t="s">
        <v>23</v>
      </c>
      <c r="C180" s="19"/>
      <c r="D180" s="19"/>
      <c r="E180" s="39"/>
      <c r="F180" s="241" t="s">
        <v>525</v>
      </c>
      <c r="G180" s="307"/>
      <c r="H180" s="355"/>
      <c r="I180" s="356"/>
      <c r="J180" s="406"/>
      <c r="K180" s="152"/>
    </row>
    <row r="181" spans="1:11" s="4" customFormat="1" ht="13.2" hidden="1" outlineLevel="2" x14ac:dyDescent="0.2">
      <c r="A181" s="205" t="e">
        <f>A180</f>
        <v>#REF!</v>
      </c>
      <c r="B181" s="24" t="s">
        <v>24</v>
      </c>
      <c r="C181" s="24"/>
      <c r="D181" s="24"/>
      <c r="E181" s="16"/>
      <c r="F181" s="233" t="s">
        <v>46</v>
      </c>
      <c r="G181" s="298" t="s">
        <v>45</v>
      </c>
      <c r="H181" s="343"/>
      <c r="I181" s="336"/>
      <c r="J181" s="403"/>
      <c r="K181" s="30" t="e">
        <f>J181*#REF!</f>
        <v>#REF!</v>
      </c>
    </row>
    <row r="182" spans="1:11" s="3" customFormat="1" ht="13.2" outlineLevel="1" collapsed="1" x14ac:dyDescent="0.25">
      <c r="A182" s="205" t="e">
        <f>IF(SUM(#REF!)&gt;0,10,"")</f>
        <v>#REF!</v>
      </c>
      <c r="B182" s="205" t="s">
        <v>19</v>
      </c>
      <c r="C182" s="212" t="s">
        <v>10</v>
      </c>
      <c r="D182" s="212" t="str">
        <f>IF($C$149="X","X","")</f>
        <v>X</v>
      </c>
      <c r="E182" s="135">
        <v>34000</v>
      </c>
      <c r="F182" s="181" t="s">
        <v>526</v>
      </c>
      <c r="G182" s="306"/>
      <c r="H182" s="357"/>
      <c r="I182" s="342"/>
      <c r="J182" s="406"/>
      <c r="K182" s="37"/>
    </row>
    <row r="183" spans="1:11" s="3" customFormat="1" ht="12" outlineLevel="2" x14ac:dyDescent="0.25">
      <c r="A183" s="24" t="e">
        <f>IF(SUM(#REF!)&gt;0,10,"")</f>
        <v>#REF!</v>
      </c>
      <c r="B183" s="216" t="s">
        <v>21</v>
      </c>
      <c r="C183" s="215" t="s">
        <v>10</v>
      </c>
      <c r="D183" s="215" t="str">
        <f>IF($C$182="X","X","")</f>
        <v>X</v>
      </c>
      <c r="E183" s="100">
        <v>34100</v>
      </c>
      <c r="F183" s="193" t="s">
        <v>527</v>
      </c>
      <c r="G183" s="299">
        <v>0</v>
      </c>
      <c r="H183" s="353"/>
      <c r="I183" s="332"/>
      <c r="J183" s="406"/>
      <c r="K183" s="37"/>
    </row>
    <row r="184" spans="1:11" s="3" customFormat="1" ht="204" customHeight="1" outlineLevel="2" x14ac:dyDescent="0.25">
      <c r="A184" s="205" t="e">
        <f>A182</f>
        <v>#REF!</v>
      </c>
      <c r="B184" s="24" t="s">
        <v>23</v>
      </c>
      <c r="C184" s="24"/>
      <c r="D184" s="24"/>
      <c r="E184" s="149"/>
      <c r="F184" s="288" t="s">
        <v>538</v>
      </c>
      <c r="G184" s="296"/>
      <c r="H184" s="348"/>
      <c r="I184" s="336"/>
      <c r="J184" s="406"/>
      <c r="K184" s="32"/>
    </row>
    <row r="185" spans="1:11" s="3" customFormat="1" ht="12" outlineLevel="2" x14ac:dyDescent="0.25">
      <c r="A185" s="205" t="e">
        <f>IF(SUM(#REF!)&gt;0,10,"")</f>
        <v>#REF!</v>
      </c>
      <c r="B185" s="173" t="s">
        <v>79</v>
      </c>
      <c r="C185" s="174" t="s">
        <v>10</v>
      </c>
      <c r="D185" s="174" t="str">
        <f>IF($C$183="X","X","")</f>
        <v>X</v>
      </c>
      <c r="E185" s="140">
        <v>34120</v>
      </c>
      <c r="F185" s="254" t="s">
        <v>535</v>
      </c>
      <c r="G185" s="292">
        <v>0</v>
      </c>
      <c r="H185" s="343"/>
      <c r="I185" s="346"/>
      <c r="J185" s="406"/>
      <c r="K185" s="37"/>
    </row>
    <row r="186" spans="1:11" s="5" customFormat="1" ht="13.2" outlineLevel="2" x14ac:dyDescent="0.25">
      <c r="A186" s="24" t="e">
        <f>IF(SUM(#REF!)&gt;0,10,"")</f>
        <v>#REF!</v>
      </c>
      <c r="B186" s="20"/>
      <c r="C186" s="206" t="s">
        <v>10</v>
      </c>
      <c r="D186" s="206" t="str">
        <f>IF($C$185="X","X","")</f>
        <v>X</v>
      </c>
      <c r="E186" s="101">
        <v>34121</v>
      </c>
      <c r="F186" s="184" t="s">
        <v>635</v>
      </c>
      <c r="G186" s="292">
        <v>0</v>
      </c>
      <c r="H186" s="331"/>
      <c r="I186" s="332" t="s">
        <v>45</v>
      </c>
      <c r="J186" s="406">
        <v>100</v>
      </c>
      <c r="K186" s="37">
        <f>J186*H186</f>
        <v>0</v>
      </c>
    </row>
    <row r="187" spans="1:11" s="5" customFormat="1" ht="13.2" hidden="1" outlineLevel="2" x14ac:dyDescent="0.25">
      <c r="A187" s="205" t="e">
        <f>A186</f>
        <v>#REF!</v>
      </c>
      <c r="B187" s="24" t="s">
        <v>24</v>
      </c>
      <c r="C187" s="24"/>
      <c r="D187" s="24"/>
      <c r="E187" s="16"/>
      <c r="F187" s="207" t="s">
        <v>46</v>
      </c>
      <c r="G187" s="296" t="s">
        <v>45</v>
      </c>
      <c r="H187" s="333"/>
      <c r="I187" s="354"/>
      <c r="J187" s="406"/>
      <c r="K187" s="31" t="e">
        <f>J187*#REF!</f>
        <v>#REF!</v>
      </c>
    </row>
    <row r="188" spans="1:11" s="5" customFormat="1" ht="13.2" hidden="1" outlineLevel="2" x14ac:dyDescent="0.25">
      <c r="A188" s="24" t="e">
        <f>IF(SUM(#REF!)&gt;0,10,"")</f>
        <v>#REF!</v>
      </c>
      <c r="B188" s="20"/>
      <c r="C188" s="206" t="s">
        <v>10</v>
      </c>
      <c r="D188" s="206" t="str">
        <f>IF($C$185="X","X","")</f>
        <v>X</v>
      </c>
      <c r="E188" s="101">
        <v>34122</v>
      </c>
      <c r="F188" s="184" t="s">
        <v>529</v>
      </c>
      <c r="G188" s="292">
        <v>0</v>
      </c>
      <c r="H188" s="331"/>
      <c r="I188" s="332" t="s">
        <v>45</v>
      </c>
      <c r="J188" s="406"/>
      <c r="K188" s="37"/>
    </row>
    <row r="189" spans="1:11" s="5" customFormat="1" ht="13.2" hidden="1" outlineLevel="2" x14ac:dyDescent="0.25">
      <c r="A189" s="205" t="e">
        <f>A188</f>
        <v>#REF!</v>
      </c>
      <c r="B189" s="24" t="s">
        <v>24</v>
      </c>
      <c r="C189" s="24"/>
      <c r="D189" s="24"/>
      <c r="E189" s="38"/>
      <c r="F189" s="187" t="s">
        <v>46</v>
      </c>
      <c r="G189" s="298" t="s">
        <v>45</v>
      </c>
      <c r="H189" s="343"/>
      <c r="I189" s="354"/>
      <c r="J189" s="406"/>
      <c r="K189" s="30" t="e">
        <f>J189*#REF!</f>
        <v>#REF!</v>
      </c>
    </row>
    <row r="190" spans="1:11" s="5" customFormat="1" ht="13.2" hidden="1" outlineLevel="2" x14ac:dyDescent="0.25">
      <c r="A190" s="24" t="e">
        <f>IF(SUM(#REF!)&gt;0,10,"")</f>
        <v>#REF!</v>
      </c>
      <c r="B190" s="20"/>
      <c r="C190" s="206" t="s">
        <v>10</v>
      </c>
      <c r="D190" s="206" t="str">
        <f>IF($C$185="X","X","")</f>
        <v>X</v>
      </c>
      <c r="E190" s="101">
        <v>34123</v>
      </c>
      <c r="F190" s="184" t="s">
        <v>530</v>
      </c>
      <c r="G190" s="292">
        <v>0</v>
      </c>
      <c r="H190" s="331">
        <v>140</v>
      </c>
      <c r="I190" s="332" t="s">
        <v>45</v>
      </c>
      <c r="J190" s="406"/>
      <c r="K190" s="37"/>
    </row>
    <row r="191" spans="1:11" s="5" customFormat="1" ht="13.2" hidden="1" outlineLevel="2" x14ac:dyDescent="0.25">
      <c r="A191" s="205" t="e">
        <f>A190</f>
        <v>#REF!</v>
      </c>
      <c r="B191" s="24" t="s">
        <v>24</v>
      </c>
      <c r="C191" s="24"/>
      <c r="D191" s="24"/>
      <c r="E191" s="38"/>
      <c r="F191" s="187" t="s">
        <v>46</v>
      </c>
      <c r="G191" s="298" t="s">
        <v>45</v>
      </c>
      <c r="H191" s="343"/>
      <c r="I191" s="344"/>
      <c r="J191" s="406"/>
      <c r="K191" s="30" t="e">
        <f>J191*#REF!</f>
        <v>#REF!</v>
      </c>
    </row>
    <row r="192" spans="1:11" s="5" customFormat="1" ht="13.2" hidden="1" outlineLevel="2" x14ac:dyDescent="0.25">
      <c r="A192" s="24" t="e">
        <f>IF(SUM(#REF!)&gt;0,10,"")</f>
        <v>#REF!</v>
      </c>
      <c r="B192" s="20"/>
      <c r="C192" s="206" t="s">
        <v>10</v>
      </c>
      <c r="D192" s="206" t="str">
        <f>IF($C$185="X","X","")</f>
        <v>X</v>
      </c>
      <c r="E192" s="101">
        <v>34124</v>
      </c>
      <c r="F192" s="184" t="s">
        <v>531</v>
      </c>
      <c r="G192" s="292">
        <v>0</v>
      </c>
      <c r="H192" s="331">
        <v>170</v>
      </c>
      <c r="I192" s="332" t="s">
        <v>45</v>
      </c>
      <c r="J192" s="406"/>
      <c r="K192" s="37"/>
    </row>
    <row r="193" spans="1:11" s="5" customFormat="1" ht="13.2" hidden="1" outlineLevel="2" x14ac:dyDescent="0.25">
      <c r="A193" s="205" t="e">
        <f>A192</f>
        <v>#REF!</v>
      </c>
      <c r="B193" s="24" t="s">
        <v>24</v>
      </c>
      <c r="C193" s="24"/>
      <c r="D193" s="24"/>
      <c r="E193" s="38"/>
      <c r="F193" s="187" t="s">
        <v>46</v>
      </c>
      <c r="G193" s="298" t="s">
        <v>45</v>
      </c>
      <c r="H193" s="343"/>
      <c r="I193" s="354"/>
      <c r="J193" s="406"/>
      <c r="K193" s="30" t="e">
        <f>J193*#REF!</f>
        <v>#REF!</v>
      </c>
    </row>
    <row r="194" spans="1:11" s="5" customFormat="1" ht="13.2" hidden="1" outlineLevel="2" x14ac:dyDescent="0.25">
      <c r="A194" s="24" t="e">
        <f>IF(SUM(#REF!)&gt;0,10,"")</f>
        <v>#REF!</v>
      </c>
      <c r="B194" s="20"/>
      <c r="C194" s="206"/>
      <c r="D194" s="206" t="str">
        <f>IF($C$185="X","X","")</f>
        <v>X</v>
      </c>
      <c r="E194" s="101">
        <v>34125</v>
      </c>
      <c r="F194" s="184" t="s">
        <v>532</v>
      </c>
      <c r="G194" s="292">
        <v>0</v>
      </c>
      <c r="H194" s="331">
        <v>225</v>
      </c>
      <c r="I194" s="332" t="s">
        <v>45</v>
      </c>
      <c r="J194" s="406"/>
      <c r="K194" s="37"/>
    </row>
    <row r="195" spans="1:11" s="5" customFormat="1" ht="13.2" hidden="1" outlineLevel="2" x14ac:dyDescent="0.25">
      <c r="A195" s="205" t="e">
        <f>A194</f>
        <v>#REF!</v>
      </c>
      <c r="B195" s="24" t="s">
        <v>24</v>
      </c>
      <c r="C195" s="24"/>
      <c r="D195" s="24"/>
      <c r="E195" s="38"/>
      <c r="F195" s="187" t="s">
        <v>46</v>
      </c>
      <c r="G195" s="298" t="s">
        <v>45</v>
      </c>
      <c r="H195" s="343"/>
      <c r="I195" s="354"/>
      <c r="J195" s="395"/>
      <c r="K195" s="30" t="e">
        <f>J195*#REF!</f>
        <v>#REF!</v>
      </c>
    </row>
    <row r="196" spans="1:11" s="5" customFormat="1" ht="13.2" hidden="1" outlineLevel="2" x14ac:dyDescent="0.25">
      <c r="A196" s="24" t="e">
        <f>IF(SUM(#REF!)&gt;0,10,"")</f>
        <v>#REF!</v>
      </c>
      <c r="B196" s="20"/>
      <c r="C196" s="206"/>
      <c r="D196" s="206" t="str">
        <f>IF($C$185="X","X","")</f>
        <v>X</v>
      </c>
      <c r="E196" s="101">
        <v>34126</v>
      </c>
      <c r="F196" s="184" t="s">
        <v>533</v>
      </c>
      <c r="G196" s="292">
        <v>0</v>
      </c>
      <c r="H196" s="331">
        <v>280</v>
      </c>
      <c r="I196" s="332" t="s">
        <v>45</v>
      </c>
      <c r="J196" s="410"/>
      <c r="K196" s="37"/>
    </row>
    <row r="197" spans="1:11" s="5" customFormat="1" ht="13.2" hidden="1" outlineLevel="2" x14ac:dyDescent="0.25">
      <c r="A197" s="205" t="e">
        <f>A196</f>
        <v>#REF!</v>
      </c>
      <c r="B197" s="24" t="s">
        <v>24</v>
      </c>
      <c r="C197" s="24"/>
      <c r="D197" s="24"/>
      <c r="E197" s="38"/>
      <c r="F197" s="187" t="s">
        <v>46</v>
      </c>
      <c r="G197" s="298" t="s">
        <v>45</v>
      </c>
      <c r="H197" s="343"/>
      <c r="I197" s="354"/>
      <c r="J197" s="403"/>
      <c r="K197" s="30" t="e">
        <f>J197*#REF!</f>
        <v>#REF!</v>
      </c>
    </row>
    <row r="198" spans="1:11" s="3" customFormat="1" ht="20.399999999999999" hidden="1" outlineLevel="2" x14ac:dyDescent="0.25">
      <c r="A198" s="205" t="e">
        <f>IF(SUM(#REF!)&gt;0,10,"")</f>
        <v>#REF!</v>
      </c>
      <c r="B198" s="173" t="s">
        <v>79</v>
      </c>
      <c r="C198" s="174" t="s">
        <v>10</v>
      </c>
      <c r="D198" s="174" t="str">
        <f>IF($C$183="X","X","")</f>
        <v>X</v>
      </c>
      <c r="E198" s="142">
        <v>34140</v>
      </c>
      <c r="F198" s="244" t="s">
        <v>534</v>
      </c>
      <c r="G198" s="292"/>
      <c r="H198" s="331"/>
      <c r="I198" s="346"/>
      <c r="J198" s="406"/>
      <c r="K198" s="37"/>
    </row>
    <row r="199" spans="1:11" s="5" customFormat="1" ht="13.2" hidden="1" outlineLevel="2" x14ac:dyDescent="0.25">
      <c r="A199" s="24" t="e">
        <f>IF(SUM(#REF!)&gt;0,10,"")</f>
        <v>#REF!</v>
      </c>
      <c r="B199" s="20"/>
      <c r="C199" s="206"/>
      <c r="D199" s="206" t="str">
        <f>IF($C$198="X","X","")</f>
        <v>X</v>
      </c>
      <c r="E199" s="101">
        <v>34141</v>
      </c>
      <c r="F199" s="184" t="s">
        <v>536</v>
      </c>
      <c r="G199" s="292"/>
      <c r="H199" s="331">
        <v>55</v>
      </c>
      <c r="I199" s="332" t="s">
        <v>45</v>
      </c>
      <c r="J199" s="406"/>
      <c r="K199" s="37"/>
    </row>
    <row r="200" spans="1:11" s="5" customFormat="1" ht="13.2" hidden="1" outlineLevel="2" x14ac:dyDescent="0.25">
      <c r="A200" s="205" t="e">
        <f>A199</f>
        <v>#REF!</v>
      </c>
      <c r="B200" s="24" t="s">
        <v>24</v>
      </c>
      <c r="C200" s="24"/>
      <c r="D200" s="24"/>
      <c r="E200" s="38"/>
      <c r="F200" s="187" t="s">
        <v>46</v>
      </c>
      <c r="G200" s="298" t="s">
        <v>45</v>
      </c>
      <c r="H200" s="343"/>
      <c r="I200" s="354"/>
      <c r="J200" s="406"/>
      <c r="K200" s="30" t="e">
        <f>J200*#REF!</f>
        <v>#REF!</v>
      </c>
    </row>
    <row r="201" spans="1:11" s="5" customFormat="1" ht="13.2" hidden="1" outlineLevel="2" x14ac:dyDescent="0.25">
      <c r="A201" s="24" t="e">
        <f>IF(SUM(#REF!)&gt;0,10,"")</f>
        <v>#REF!</v>
      </c>
      <c r="B201" s="20"/>
      <c r="C201" s="206"/>
      <c r="D201" s="206" t="str">
        <f>IF($C$198="X","X","")</f>
        <v>X</v>
      </c>
      <c r="E201" s="101">
        <v>34142</v>
      </c>
      <c r="F201" s="184" t="s">
        <v>528</v>
      </c>
      <c r="G201" s="292">
        <v>0</v>
      </c>
      <c r="H201" s="331">
        <v>72</v>
      </c>
      <c r="I201" s="332" t="s">
        <v>45</v>
      </c>
      <c r="J201" s="406"/>
      <c r="K201" s="37"/>
    </row>
    <row r="202" spans="1:11" s="5" customFormat="1" ht="13.2" hidden="1" outlineLevel="2" x14ac:dyDescent="0.25">
      <c r="A202" s="205" t="e">
        <f>A201</f>
        <v>#REF!</v>
      </c>
      <c r="B202" s="24" t="s">
        <v>24</v>
      </c>
      <c r="C202" s="24"/>
      <c r="D202" s="24"/>
      <c r="E202" s="38"/>
      <c r="F202" s="187" t="s">
        <v>46</v>
      </c>
      <c r="G202" s="298" t="s">
        <v>45</v>
      </c>
      <c r="H202" s="343"/>
      <c r="I202" s="344"/>
      <c r="J202" s="403"/>
      <c r="K202" s="30" t="e">
        <f>J202*#REF!</f>
        <v>#REF!</v>
      </c>
    </row>
    <row r="203" spans="1:11" s="5" customFormat="1" ht="13.2" hidden="1" outlineLevel="2" x14ac:dyDescent="0.25">
      <c r="A203" s="24" t="e">
        <f>IF(SUM(#REF!)&gt;0,10,"")</f>
        <v>#REF!</v>
      </c>
      <c r="B203" s="20"/>
      <c r="C203" s="206"/>
      <c r="D203" s="206" t="str">
        <f>IF($C$198="X","X","")</f>
        <v>X</v>
      </c>
      <c r="E203" s="101">
        <v>34143</v>
      </c>
      <c r="F203" s="184" t="s">
        <v>537</v>
      </c>
      <c r="G203" s="292">
        <v>0</v>
      </c>
      <c r="H203" s="331">
        <v>73</v>
      </c>
      <c r="I203" s="332" t="s">
        <v>45</v>
      </c>
      <c r="J203" s="406"/>
      <c r="K203" s="37"/>
    </row>
    <row r="204" spans="1:11" s="5" customFormat="1" ht="13.2" hidden="1" outlineLevel="2" x14ac:dyDescent="0.25">
      <c r="A204" s="205" t="e">
        <f>A203</f>
        <v>#REF!</v>
      </c>
      <c r="B204" s="24" t="s">
        <v>24</v>
      </c>
      <c r="C204" s="24"/>
      <c r="D204" s="24"/>
      <c r="E204" s="38"/>
      <c r="F204" s="187" t="s">
        <v>46</v>
      </c>
      <c r="G204" s="298" t="s">
        <v>45</v>
      </c>
      <c r="H204" s="343"/>
      <c r="I204" s="354"/>
      <c r="J204" s="406"/>
      <c r="K204" s="30" t="e">
        <f>J204*#REF!</f>
        <v>#REF!</v>
      </c>
    </row>
    <row r="205" spans="1:11" s="7" customFormat="1" ht="13.2" hidden="1" outlineLevel="2" x14ac:dyDescent="0.25">
      <c r="A205" s="24" t="e">
        <f>IF(SUM(#REF!)&gt;0,10,"")</f>
        <v>#REF!</v>
      </c>
      <c r="B205" s="20"/>
      <c r="C205" s="206"/>
      <c r="D205" s="206" t="str">
        <f>IF($C$198="X","X","")</f>
        <v>X</v>
      </c>
      <c r="E205" s="101">
        <v>34144</v>
      </c>
      <c r="F205" s="184" t="s">
        <v>530</v>
      </c>
      <c r="G205" s="292">
        <v>0</v>
      </c>
      <c r="H205" s="331">
        <v>121</v>
      </c>
      <c r="I205" s="332" t="s">
        <v>45</v>
      </c>
      <c r="J205" s="403"/>
      <c r="K205" s="37"/>
    </row>
    <row r="206" spans="1:11" s="5" customFormat="1" ht="13.2" hidden="1" outlineLevel="2" x14ac:dyDescent="0.25">
      <c r="A206" s="205" t="e">
        <f>A205</f>
        <v>#REF!</v>
      </c>
      <c r="B206" s="24" t="s">
        <v>24</v>
      </c>
      <c r="C206" s="24"/>
      <c r="D206" s="24"/>
      <c r="E206" s="38"/>
      <c r="F206" s="187" t="s">
        <v>46</v>
      </c>
      <c r="G206" s="298" t="s">
        <v>45</v>
      </c>
      <c r="H206" s="343"/>
      <c r="I206" s="344"/>
      <c r="J206" s="406"/>
      <c r="K206" s="30" t="e">
        <f>J206*#REF!</f>
        <v>#REF!</v>
      </c>
    </row>
    <row r="207" spans="1:11" s="5" customFormat="1" ht="13.2" hidden="1" outlineLevel="2" x14ac:dyDescent="0.25">
      <c r="A207" s="24" t="e">
        <f>IF(SUM(#REF!)&gt;0,10,"")</f>
        <v>#REF!</v>
      </c>
      <c r="B207" s="20"/>
      <c r="C207" s="206"/>
      <c r="D207" s="206" t="str">
        <f>IF($C$198="X","X","")</f>
        <v>X</v>
      </c>
      <c r="E207" s="101">
        <v>34145</v>
      </c>
      <c r="F207" s="184" t="s">
        <v>531</v>
      </c>
      <c r="G207" s="292">
        <v>0</v>
      </c>
      <c r="H207" s="331">
        <v>155</v>
      </c>
      <c r="I207" s="332" t="s">
        <v>45</v>
      </c>
      <c r="J207" s="406"/>
      <c r="K207" s="37"/>
    </row>
    <row r="208" spans="1:11" s="4" customFormat="1" ht="13.2" hidden="1" outlineLevel="2" x14ac:dyDescent="0.2">
      <c r="A208" s="205" t="e">
        <f>A207</f>
        <v>#REF!</v>
      </c>
      <c r="B208" s="24" t="s">
        <v>24</v>
      </c>
      <c r="C208" s="24"/>
      <c r="D208" s="24"/>
      <c r="E208" s="16"/>
      <c r="F208" s="207" t="s">
        <v>46</v>
      </c>
      <c r="G208" s="298" t="s">
        <v>45</v>
      </c>
      <c r="H208" s="333"/>
      <c r="I208" s="336"/>
      <c r="J208" s="391"/>
      <c r="K208" s="31" t="e">
        <f>J208*#REF!</f>
        <v>#REF!</v>
      </c>
    </row>
    <row r="209" spans="1:11" s="3" customFormat="1" ht="12" hidden="1" outlineLevel="2" x14ac:dyDescent="0.25">
      <c r="A209" s="205" t="e">
        <f>IF(SUM(#REF!)&gt;0,10,"")</f>
        <v>#REF!</v>
      </c>
      <c r="B209" s="205" t="s">
        <v>21</v>
      </c>
      <c r="C209" s="215" t="s">
        <v>10</v>
      </c>
      <c r="D209" s="215" t="str">
        <f>IF($C$182="X","X","")</f>
        <v>X</v>
      </c>
      <c r="E209" s="136">
        <v>34200</v>
      </c>
      <c r="F209" s="179" t="s">
        <v>123</v>
      </c>
      <c r="G209" s="308">
        <v>0</v>
      </c>
      <c r="H209" s="345"/>
      <c r="I209" s="346"/>
      <c r="J209" s="403"/>
      <c r="K209" s="37"/>
    </row>
    <row r="210" spans="1:11" s="3" customFormat="1" ht="12" hidden="1" outlineLevel="2" x14ac:dyDescent="0.25">
      <c r="A210" s="205" t="e">
        <f>IF(SUM(#REF!)&gt;0,10,"")</f>
        <v>#REF!</v>
      </c>
      <c r="B210" s="173" t="s">
        <v>79</v>
      </c>
      <c r="C210" s="174" t="s">
        <v>10</v>
      </c>
      <c r="D210" s="174" t="str">
        <f>IF($C$209="X","X","")</f>
        <v>X</v>
      </c>
      <c r="E210" s="142">
        <v>34210</v>
      </c>
      <c r="F210" s="224" t="s">
        <v>124</v>
      </c>
      <c r="G210" s="309">
        <v>0</v>
      </c>
      <c r="H210" s="348"/>
      <c r="I210" s="332"/>
      <c r="J210" s="406"/>
      <c r="K210" s="37"/>
    </row>
    <row r="211" spans="1:11" s="4" customFormat="1" ht="51" hidden="1" outlineLevel="2" x14ac:dyDescent="0.2">
      <c r="A211" s="205" t="e">
        <f>A210</f>
        <v>#REF!</v>
      </c>
      <c r="B211" s="22" t="s">
        <v>23</v>
      </c>
      <c r="C211" s="22"/>
      <c r="D211" s="22"/>
      <c r="E211" s="153"/>
      <c r="F211" s="189" t="s">
        <v>539</v>
      </c>
      <c r="G211" s="310">
        <v>0</v>
      </c>
      <c r="H211" s="358"/>
      <c r="I211" s="354"/>
      <c r="J211" s="406"/>
      <c r="K211" s="148"/>
    </row>
    <row r="212" spans="1:11" s="4" customFormat="1" ht="20.399999999999999" hidden="1" outlineLevel="2" x14ac:dyDescent="0.2">
      <c r="A212" s="24" t="e">
        <f>IF(SUM(#REF!)&gt;0,10,"")</f>
        <v>#REF!</v>
      </c>
      <c r="B212" s="19"/>
      <c r="C212" s="206" t="s">
        <v>10</v>
      </c>
      <c r="D212" s="206" t="str">
        <f>IF($C$210="X","X","")</f>
        <v>X</v>
      </c>
      <c r="E212" s="154">
        <v>34211</v>
      </c>
      <c r="F212" s="184" t="s">
        <v>125</v>
      </c>
      <c r="G212" s="311">
        <v>0</v>
      </c>
      <c r="H212" s="359">
        <v>5</v>
      </c>
      <c r="I212" s="360" t="s">
        <v>126</v>
      </c>
      <c r="J212" s="406"/>
      <c r="K212" s="37"/>
    </row>
    <row r="213" spans="1:11" s="4" customFormat="1" ht="13.2" hidden="1" outlineLevel="2" x14ac:dyDescent="0.2">
      <c r="A213" s="205" t="e">
        <f>A212</f>
        <v>#REF!</v>
      </c>
      <c r="B213" s="24" t="s">
        <v>24</v>
      </c>
      <c r="C213" s="24"/>
      <c r="D213" s="24"/>
      <c r="E213" s="38"/>
      <c r="F213" s="187" t="s">
        <v>127</v>
      </c>
      <c r="G213" s="298" t="s">
        <v>126</v>
      </c>
      <c r="H213" s="343"/>
      <c r="I213" s="344"/>
      <c r="J213" s="406"/>
      <c r="K213" s="30" t="e">
        <f>J213*#REF!</f>
        <v>#REF!</v>
      </c>
    </row>
    <row r="214" spans="1:11" s="5" customFormat="1" ht="13.2" hidden="1" outlineLevel="2" x14ac:dyDescent="0.25">
      <c r="A214" s="24" t="e">
        <f>IF(SUM(#REF!)&gt;0,10,"")</f>
        <v>#REF!</v>
      </c>
      <c r="B214" s="20"/>
      <c r="C214" s="206" t="s">
        <v>10</v>
      </c>
      <c r="D214" s="206" t="str">
        <f>IF($C$210="X","X","")</f>
        <v>X</v>
      </c>
      <c r="E214" s="101">
        <v>34212</v>
      </c>
      <c r="F214" s="184" t="s">
        <v>128</v>
      </c>
      <c r="G214" s="301">
        <v>0</v>
      </c>
      <c r="H214" s="347">
        <v>7</v>
      </c>
      <c r="I214" s="332" t="s">
        <v>126</v>
      </c>
      <c r="J214" s="406"/>
      <c r="K214" s="37"/>
    </row>
    <row r="215" spans="1:11" s="5" customFormat="1" ht="13.2" hidden="1" outlineLevel="2" x14ac:dyDescent="0.25">
      <c r="A215" s="205" t="e">
        <f>A214</f>
        <v>#REF!</v>
      </c>
      <c r="B215" s="24" t="s">
        <v>24</v>
      </c>
      <c r="C215" s="24"/>
      <c r="D215" s="24"/>
      <c r="E215" s="16"/>
      <c r="F215" s="207" t="s">
        <v>127</v>
      </c>
      <c r="G215" s="298" t="s">
        <v>126</v>
      </c>
      <c r="H215" s="343"/>
      <c r="I215" s="356"/>
      <c r="J215" s="406"/>
      <c r="K215" s="30" t="e">
        <f>J215*#REF!</f>
        <v>#REF!</v>
      </c>
    </row>
    <row r="216" spans="1:11" s="5" customFormat="1" ht="13.2" hidden="1" outlineLevel="2" x14ac:dyDescent="0.25">
      <c r="A216" s="24" t="e">
        <f>IF(SUM(#REF!)&gt;0,10,"")</f>
        <v>#REF!</v>
      </c>
      <c r="B216" s="20"/>
      <c r="C216" s="206"/>
      <c r="D216" s="206" t="str">
        <f>IF($C$210="X","X","")</f>
        <v>X</v>
      </c>
      <c r="E216" s="101">
        <v>34213</v>
      </c>
      <c r="F216" s="184" t="s">
        <v>129</v>
      </c>
      <c r="G216" s="301">
        <v>0</v>
      </c>
      <c r="H216" s="347">
        <v>9</v>
      </c>
      <c r="I216" s="332" t="s">
        <v>126</v>
      </c>
      <c r="J216" s="406"/>
      <c r="K216" s="37"/>
    </row>
    <row r="217" spans="1:11" s="5" customFormat="1" ht="13.2" hidden="1" outlineLevel="2" x14ac:dyDescent="0.25">
      <c r="A217" s="205" t="e">
        <f>A216</f>
        <v>#REF!</v>
      </c>
      <c r="B217" s="24" t="s">
        <v>24</v>
      </c>
      <c r="C217" s="24"/>
      <c r="D217" s="24"/>
      <c r="E217" s="16"/>
      <c r="F217" s="207" t="s">
        <v>127</v>
      </c>
      <c r="G217" s="298" t="s">
        <v>126</v>
      </c>
      <c r="H217" s="343"/>
      <c r="I217" s="356"/>
      <c r="J217" s="406"/>
      <c r="K217" s="30" t="e">
        <f>J217*#REF!</f>
        <v>#REF!</v>
      </c>
    </row>
    <row r="218" spans="1:11" s="5" customFormat="1" ht="13.2" hidden="1" outlineLevel="2" x14ac:dyDescent="0.25">
      <c r="A218" s="24" t="e">
        <f>IF(SUM(#REF!)&gt;0,10,"")</f>
        <v>#REF!</v>
      </c>
      <c r="B218" s="20"/>
      <c r="C218" s="206"/>
      <c r="D218" s="206" t="str">
        <f>IF($C$210="X","X","")</f>
        <v>X</v>
      </c>
      <c r="E218" s="101">
        <v>34214</v>
      </c>
      <c r="F218" s="184" t="s">
        <v>130</v>
      </c>
      <c r="G218" s="301">
        <v>0</v>
      </c>
      <c r="H218" s="347">
        <v>14</v>
      </c>
      <c r="I218" s="332" t="s">
        <v>126</v>
      </c>
      <c r="J218" s="406"/>
      <c r="K218" s="37"/>
    </row>
    <row r="219" spans="1:11" s="5" customFormat="1" ht="13.2" hidden="1" outlineLevel="2" x14ac:dyDescent="0.25">
      <c r="A219" s="205" t="e">
        <f>A218</f>
        <v>#REF!</v>
      </c>
      <c r="B219" s="24" t="s">
        <v>24</v>
      </c>
      <c r="C219" s="24"/>
      <c r="D219" s="24"/>
      <c r="E219" s="16"/>
      <c r="F219" s="207" t="s">
        <v>127</v>
      </c>
      <c r="G219" s="298" t="s">
        <v>126</v>
      </c>
      <c r="H219" s="343"/>
      <c r="I219" s="356"/>
      <c r="J219" s="406"/>
      <c r="K219" s="30" t="e">
        <f>J219*#REF!</f>
        <v>#REF!</v>
      </c>
    </row>
    <row r="220" spans="1:11" s="3" customFormat="1" ht="12" hidden="1" outlineLevel="2" x14ac:dyDescent="0.25">
      <c r="A220" s="205" t="e">
        <f>IF(SUM(#REF!)&gt;0,10,"")</f>
        <v>#REF!</v>
      </c>
      <c r="B220" s="173" t="s">
        <v>79</v>
      </c>
      <c r="C220" s="174" t="s">
        <v>10</v>
      </c>
      <c r="D220" s="174" t="str">
        <f>IF($C$209="X","X","")</f>
        <v>X</v>
      </c>
      <c r="E220" s="142">
        <v>34220</v>
      </c>
      <c r="F220" s="224" t="s">
        <v>131</v>
      </c>
      <c r="G220" s="309">
        <v>0</v>
      </c>
      <c r="H220" s="348"/>
      <c r="I220" s="332"/>
      <c r="J220" s="403"/>
      <c r="K220" s="37"/>
    </row>
    <row r="221" spans="1:11" s="4" customFormat="1" ht="51" hidden="1" outlineLevel="2" x14ac:dyDescent="0.2">
      <c r="A221" s="205" t="e">
        <f>A220</f>
        <v>#REF!</v>
      </c>
      <c r="B221" s="22" t="s">
        <v>23</v>
      </c>
      <c r="C221" s="22"/>
      <c r="D221" s="22"/>
      <c r="E221" s="153"/>
      <c r="F221" s="189" t="s">
        <v>132</v>
      </c>
      <c r="G221" s="310">
        <v>0</v>
      </c>
      <c r="H221" s="358"/>
      <c r="I221" s="354"/>
      <c r="J221" s="406"/>
      <c r="K221" s="148"/>
    </row>
    <row r="222" spans="1:11" s="5" customFormat="1" ht="20.399999999999999" hidden="1" outlineLevel="2" x14ac:dyDescent="0.25">
      <c r="A222" s="24" t="e">
        <f>IF(SUM(#REF!)&gt;0,10,"")</f>
        <v>#REF!</v>
      </c>
      <c r="B222" s="20"/>
      <c r="C222" s="206" t="s">
        <v>10</v>
      </c>
      <c r="D222" s="206" t="str">
        <f>IF($C$210="X","X","")</f>
        <v>X</v>
      </c>
      <c r="E222" s="101">
        <v>34221</v>
      </c>
      <c r="F222" s="184" t="s">
        <v>125</v>
      </c>
      <c r="G222" s="311">
        <v>0</v>
      </c>
      <c r="H222" s="361">
        <v>8</v>
      </c>
      <c r="I222" s="360" t="s">
        <v>126</v>
      </c>
      <c r="J222" s="406"/>
      <c r="K222" s="37"/>
    </row>
    <row r="223" spans="1:11" s="5" customFormat="1" ht="13.2" hidden="1" outlineLevel="2" x14ac:dyDescent="0.25">
      <c r="A223" s="205" t="e">
        <f>A222</f>
        <v>#REF!</v>
      </c>
      <c r="B223" s="24" t="s">
        <v>24</v>
      </c>
      <c r="C223" s="24"/>
      <c r="D223" s="24"/>
      <c r="E223" s="38"/>
      <c r="F223" s="187" t="s">
        <v>127</v>
      </c>
      <c r="G223" s="298" t="s">
        <v>126</v>
      </c>
      <c r="H223" s="343"/>
      <c r="I223" s="344"/>
      <c r="J223" s="406"/>
      <c r="K223" s="30" t="e">
        <f>J223*#REF!</f>
        <v>#REF!</v>
      </c>
    </row>
    <row r="224" spans="1:11" s="5" customFormat="1" ht="13.2" hidden="1" outlineLevel="2" x14ac:dyDescent="0.25">
      <c r="A224" s="24" t="e">
        <f>IF(SUM(#REF!)&gt;0,10,"")</f>
        <v>#REF!</v>
      </c>
      <c r="B224" s="20"/>
      <c r="C224" s="206" t="s">
        <v>10</v>
      </c>
      <c r="D224" s="206" t="str">
        <f>IF($C$210="X","X","")</f>
        <v>X</v>
      </c>
      <c r="E224" s="101">
        <v>34222</v>
      </c>
      <c r="F224" s="184" t="s">
        <v>133</v>
      </c>
      <c r="G224" s="301">
        <v>0</v>
      </c>
      <c r="H224" s="347">
        <v>10</v>
      </c>
      <c r="I224" s="332" t="s">
        <v>126</v>
      </c>
      <c r="J224" s="406"/>
      <c r="K224" s="37"/>
    </row>
    <row r="225" spans="1:11" s="5" customFormat="1" ht="13.2" hidden="1" outlineLevel="2" x14ac:dyDescent="0.25">
      <c r="A225" s="205" t="e">
        <f>A224</f>
        <v>#REF!</v>
      </c>
      <c r="B225" s="24" t="s">
        <v>24</v>
      </c>
      <c r="C225" s="24"/>
      <c r="D225" s="24"/>
      <c r="E225" s="16"/>
      <c r="F225" s="207" t="s">
        <v>127</v>
      </c>
      <c r="G225" s="298" t="s">
        <v>126</v>
      </c>
      <c r="H225" s="343"/>
      <c r="I225" s="356"/>
      <c r="J225" s="406"/>
      <c r="K225" s="30" t="e">
        <f>J225*#REF!</f>
        <v>#REF!</v>
      </c>
    </row>
    <row r="226" spans="1:11" s="5" customFormat="1" ht="13.2" hidden="1" outlineLevel="2" x14ac:dyDescent="0.25">
      <c r="A226" s="24" t="e">
        <f>IF(SUM(#REF!)&gt;0,10,"")</f>
        <v>#REF!</v>
      </c>
      <c r="B226" s="20"/>
      <c r="C226" s="206"/>
      <c r="D226" s="206" t="str">
        <f>IF($C$210="X","X","")</f>
        <v>X</v>
      </c>
      <c r="E226" s="101">
        <v>34223</v>
      </c>
      <c r="F226" s="184" t="s">
        <v>129</v>
      </c>
      <c r="G226" s="301">
        <v>0</v>
      </c>
      <c r="H226" s="347">
        <v>14</v>
      </c>
      <c r="I226" s="332" t="s">
        <v>126</v>
      </c>
      <c r="J226" s="406"/>
      <c r="K226" s="37"/>
    </row>
    <row r="227" spans="1:11" s="5" customFormat="1" ht="13.2" hidden="1" outlineLevel="2" x14ac:dyDescent="0.25">
      <c r="A227" s="205" t="e">
        <f>A226</f>
        <v>#REF!</v>
      </c>
      <c r="B227" s="24" t="s">
        <v>24</v>
      </c>
      <c r="C227" s="24"/>
      <c r="D227" s="24"/>
      <c r="E227" s="16"/>
      <c r="F227" s="207" t="s">
        <v>127</v>
      </c>
      <c r="G227" s="298" t="s">
        <v>126</v>
      </c>
      <c r="H227" s="343"/>
      <c r="I227" s="356"/>
      <c r="J227" s="406"/>
      <c r="K227" s="30" t="e">
        <f>J227*#REF!</f>
        <v>#REF!</v>
      </c>
    </row>
    <row r="228" spans="1:11" s="5" customFormat="1" ht="13.2" hidden="1" outlineLevel="2" x14ac:dyDescent="0.25">
      <c r="A228" s="24" t="e">
        <f>IF(SUM(#REF!)&gt;0,10,"")</f>
        <v>#REF!</v>
      </c>
      <c r="B228" s="20"/>
      <c r="C228" s="206"/>
      <c r="D228" s="206" t="str">
        <f>IF($C$210="X","X","")</f>
        <v>X</v>
      </c>
      <c r="E228" s="101">
        <v>34224</v>
      </c>
      <c r="F228" s="184" t="s">
        <v>130</v>
      </c>
      <c r="G228" s="301">
        <v>0</v>
      </c>
      <c r="H228" s="347">
        <v>19</v>
      </c>
      <c r="I228" s="332" t="s">
        <v>126</v>
      </c>
      <c r="J228" s="406"/>
      <c r="K228" s="37"/>
    </row>
    <row r="229" spans="1:11" s="5" customFormat="1" ht="13.2" hidden="1" outlineLevel="2" x14ac:dyDescent="0.25">
      <c r="A229" s="205" t="e">
        <f>A228</f>
        <v>#REF!</v>
      </c>
      <c r="B229" s="24" t="s">
        <v>24</v>
      </c>
      <c r="C229" s="24"/>
      <c r="D229" s="24"/>
      <c r="E229" s="16"/>
      <c r="F229" s="207" t="s">
        <v>127</v>
      </c>
      <c r="G229" s="298" t="s">
        <v>126</v>
      </c>
      <c r="H229" s="343"/>
      <c r="I229" s="356"/>
      <c r="J229" s="406"/>
      <c r="K229" s="30" t="e">
        <f>J229*#REF!</f>
        <v>#REF!</v>
      </c>
    </row>
    <row r="230" spans="1:11" s="3" customFormat="1" ht="20.399999999999999" hidden="1" outlineLevel="2" x14ac:dyDescent="0.25">
      <c r="A230" s="205" t="e">
        <f>IF(SUM(#REF!)&gt;0,10,"")</f>
        <v>#REF!</v>
      </c>
      <c r="B230" s="173" t="s">
        <v>79</v>
      </c>
      <c r="C230" s="174" t="s">
        <v>10</v>
      </c>
      <c r="D230" s="174" t="str">
        <f>IF($C$183="X","X","")</f>
        <v>X</v>
      </c>
      <c r="E230" s="142">
        <v>34300</v>
      </c>
      <c r="F230" s="185" t="s">
        <v>540</v>
      </c>
      <c r="G230" s="292"/>
      <c r="H230" s="331"/>
      <c r="I230" s="346"/>
      <c r="J230" s="391"/>
      <c r="K230" s="37"/>
    </row>
    <row r="231" spans="1:11" s="5" customFormat="1" ht="21" hidden="1" outlineLevel="2" thickBot="1" x14ac:dyDescent="0.3">
      <c r="A231" s="24" t="e">
        <f>IF(SUM(#REF!)&gt;0,10,"")</f>
        <v>#REF!</v>
      </c>
      <c r="B231" s="20"/>
      <c r="C231" s="206" t="s">
        <v>10</v>
      </c>
      <c r="D231" s="206" t="str">
        <f>IF($C$210="X","X","")</f>
        <v>X</v>
      </c>
      <c r="E231" s="101">
        <v>34301</v>
      </c>
      <c r="F231" s="184" t="s">
        <v>122</v>
      </c>
      <c r="G231" s="311">
        <v>0</v>
      </c>
      <c r="H231" s="361">
        <v>22</v>
      </c>
      <c r="I231" s="360" t="s">
        <v>126</v>
      </c>
      <c r="J231" s="406"/>
      <c r="K231" s="37"/>
    </row>
    <row r="232" spans="1:11" s="5" customFormat="1" ht="13.8" hidden="1" outlineLevel="2" thickBot="1" x14ac:dyDescent="0.3">
      <c r="A232" s="205" t="e">
        <f>A231</f>
        <v>#REF!</v>
      </c>
      <c r="B232" s="24" t="s">
        <v>24</v>
      </c>
      <c r="C232" s="24"/>
      <c r="D232" s="24"/>
      <c r="E232" s="38"/>
      <c r="F232" s="187" t="s">
        <v>46</v>
      </c>
      <c r="G232" s="298" t="s">
        <v>126</v>
      </c>
      <c r="H232" s="343"/>
      <c r="I232" s="344"/>
      <c r="J232" s="406"/>
      <c r="K232" s="30" t="e">
        <f>J232*#REF!</f>
        <v>#REF!</v>
      </c>
    </row>
    <row r="233" spans="1:11" s="5" customFormat="1" ht="13.2" hidden="1" outlineLevel="2" x14ac:dyDescent="0.25">
      <c r="A233" s="24" t="e">
        <f>IF(SUM(#REF!)&gt;0,10,"")</f>
        <v>#REF!</v>
      </c>
      <c r="B233" s="20"/>
      <c r="C233" s="206" t="s">
        <v>10</v>
      </c>
      <c r="D233" s="206" t="str">
        <f>IF($C$210="X","X","")</f>
        <v>X</v>
      </c>
      <c r="E233" s="101">
        <v>34302</v>
      </c>
      <c r="F233" s="184" t="s">
        <v>120</v>
      </c>
      <c r="G233" s="301">
        <v>0</v>
      </c>
      <c r="H233" s="347">
        <v>32</v>
      </c>
      <c r="I233" s="332" t="s">
        <v>126</v>
      </c>
      <c r="J233" s="399"/>
      <c r="K233" s="37"/>
    </row>
    <row r="234" spans="1:11" s="5" customFormat="1" ht="13.2" hidden="1" outlineLevel="2" x14ac:dyDescent="0.25">
      <c r="A234" s="205" t="e">
        <f>A233</f>
        <v>#REF!</v>
      </c>
      <c r="B234" s="24" t="s">
        <v>24</v>
      </c>
      <c r="C234" s="24"/>
      <c r="D234" s="24"/>
      <c r="E234" s="38"/>
      <c r="F234" s="187" t="s">
        <v>46</v>
      </c>
      <c r="G234" s="298" t="s">
        <v>126</v>
      </c>
      <c r="H234" s="343"/>
      <c r="I234" s="356"/>
      <c r="J234" s="395"/>
      <c r="K234" s="30" t="e">
        <f>J234*#REF!</f>
        <v>#REF!</v>
      </c>
    </row>
    <row r="235" spans="1:11" s="5" customFormat="1" ht="13.2" hidden="1" outlineLevel="2" x14ac:dyDescent="0.25">
      <c r="A235" s="24" t="e">
        <f>IF(SUM(#REF!)&gt;0,10,"")</f>
        <v>#REF!</v>
      </c>
      <c r="B235" s="20"/>
      <c r="C235" s="206" t="s">
        <v>10</v>
      </c>
      <c r="D235" s="206" t="str">
        <f>IF($C$210="X","X","")</f>
        <v>X</v>
      </c>
      <c r="E235" s="101">
        <v>34303</v>
      </c>
      <c r="F235" s="184" t="s">
        <v>121</v>
      </c>
      <c r="G235" s="301">
        <v>0</v>
      </c>
      <c r="H235" s="347">
        <v>42</v>
      </c>
      <c r="I235" s="332" t="s">
        <v>126</v>
      </c>
      <c r="J235" s="392"/>
      <c r="K235" s="37"/>
    </row>
    <row r="236" spans="1:11" s="5" customFormat="1" ht="13.2" hidden="1" outlineLevel="2" x14ac:dyDescent="0.25">
      <c r="A236" s="205" t="e">
        <f>A235</f>
        <v>#REF!</v>
      </c>
      <c r="B236" s="24" t="s">
        <v>24</v>
      </c>
      <c r="C236" s="24"/>
      <c r="D236" s="24"/>
      <c r="E236" s="38"/>
      <c r="F236" s="187" t="s">
        <v>46</v>
      </c>
      <c r="G236" s="298" t="s">
        <v>126</v>
      </c>
      <c r="H236" s="343"/>
      <c r="I236" s="356"/>
      <c r="J236" s="392"/>
      <c r="K236" s="30" t="e">
        <f>J236*#REF!</f>
        <v>#REF!</v>
      </c>
    </row>
    <row r="237" spans="1:11" s="7" customFormat="1" ht="13.2" hidden="1" outlineLevel="2" x14ac:dyDescent="0.25">
      <c r="A237" s="24" t="e">
        <f>IF(SUM(#REF!)&gt;0,10,"")</f>
        <v>#REF!</v>
      </c>
      <c r="B237" s="20"/>
      <c r="C237" s="206" t="s">
        <v>10</v>
      </c>
      <c r="D237" s="206" t="str">
        <f>IF($C$210="X","X","")</f>
        <v>X</v>
      </c>
      <c r="E237" s="101">
        <v>34304</v>
      </c>
      <c r="F237" s="184" t="s">
        <v>90</v>
      </c>
      <c r="G237" s="301">
        <v>0</v>
      </c>
      <c r="H237" s="347">
        <v>62</v>
      </c>
      <c r="I237" s="332" t="s">
        <v>126</v>
      </c>
      <c r="J237" s="392"/>
      <c r="K237" s="37"/>
    </row>
    <row r="238" spans="1:11" s="5" customFormat="1" ht="13.2" hidden="1" outlineLevel="2" x14ac:dyDescent="0.25">
      <c r="A238" s="205" t="e">
        <f>A237</f>
        <v>#REF!</v>
      </c>
      <c r="B238" s="24" t="s">
        <v>24</v>
      </c>
      <c r="C238" s="24"/>
      <c r="D238" s="24"/>
      <c r="E238" s="38"/>
      <c r="F238" s="187" t="s">
        <v>46</v>
      </c>
      <c r="G238" s="298" t="s">
        <v>126</v>
      </c>
      <c r="H238" s="343"/>
      <c r="I238" s="356"/>
      <c r="J238" s="391"/>
      <c r="K238" s="30" t="e">
        <f>J238*#REF!</f>
        <v>#REF!</v>
      </c>
    </row>
    <row r="239" spans="1:11" s="5" customFormat="1" ht="13.2" hidden="1" outlineLevel="2" x14ac:dyDescent="0.25">
      <c r="A239" s="24" t="e">
        <f>IF(SUM(#REF!)&gt;0,10,"")</f>
        <v>#REF!</v>
      </c>
      <c r="B239" s="20"/>
      <c r="C239" s="206" t="s">
        <v>10</v>
      </c>
      <c r="D239" s="206" t="str">
        <f>IF($C$210="X","X","")</f>
        <v>X</v>
      </c>
      <c r="E239" s="101">
        <v>34305</v>
      </c>
      <c r="F239" s="184" t="s">
        <v>91</v>
      </c>
      <c r="G239" s="301">
        <v>0</v>
      </c>
      <c r="H239" s="347">
        <v>98</v>
      </c>
      <c r="I239" s="332" t="s">
        <v>126</v>
      </c>
      <c r="J239" s="392"/>
      <c r="K239" s="37"/>
    </row>
    <row r="240" spans="1:11" s="4" customFormat="1" ht="13.2" hidden="1" outlineLevel="2" x14ac:dyDescent="0.2">
      <c r="A240" s="205" t="e">
        <f>A239</f>
        <v>#REF!</v>
      </c>
      <c r="B240" s="24" t="s">
        <v>24</v>
      </c>
      <c r="C240" s="24"/>
      <c r="D240" s="24"/>
      <c r="E240" s="16"/>
      <c r="F240" s="207" t="s">
        <v>46</v>
      </c>
      <c r="G240" s="298" t="s">
        <v>126</v>
      </c>
      <c r="H240" s="343"/>
      <c r="I240" s="356"/>
      <c r="J240" s="392"/>
      <c r="K240" s="30" t="e">
        <f>J240*#REF!</f>
        <v>#REF!</v>
      </c>
    </row>
    <row r="241" spans="1:11" s="3" customFormat="1" ht="12" hidden="1" outlineLevel="2" x14ac:dyDescent="0.25">
      <c r="A241" s="205" t="e">
        <f>IF(SUM(#REF!)&gt;0,10,"")</f>
        <v>#REF!</v>
      </c>
      <c r="B241" s="173" t="s">
        <v>21</v>
      </c>
      <c r="C241" s="215" t="s">
        <v>10</v>
      </c>
      <c r="D241" s="215" t="str">
        <f>IF($C$182="X","X","")</f>
        <v>X</v>
      </c>
      <c r="E241" s="100">
        <v>34500</v>
      </c>
      <c r="F241" s="180" t="s">
        <v>134</v>
      </c>
      <c r="G241" s="312"/>
      <c r="H241" s="362"/>
      <c r="I241" s="332"/>
      <c r="J241" s="392"/>
      <c r="K241" s="37"/>
    </row>
    <row r="242" spans="1:11" s="3" customFormat="1" ht="12" hidden="1" outlineLevel="2" x14ac:dyDescent="0.25">
      <c r="A242" s="205" t="e">
        <f>IF(SUM(#REF!)&gt;0,10,"")</f>
        <v>#REF!</v>
      </c>
      <c r="B242" s="173" t="s">
        <v>79</v>
      </c>
      <c r="C242" s="174" t="s">
        <v>10</v>
      </c>
      <c r="D242" s="174" t="str">
        <f>IF($C$241="X","X","")</f>
        <v>X</v>
      </c>
      <c r="E242" s="140">
        <v>34510</v>
      </c>
      <c r="F242" s="221" t="s">
        <v>135</v>
      </c>
      <c r="G242" s="298">
        <v>0</v>
      </c>
      <c r="H242" s="352"/>
      <c r="I242" s="346"/>
      <c r="J242" s="392"/>
      <c r="K242" s="37"/>
    </row>
    <row r="243" spans="1:11" s="3" customFormat="1" ht="12" hidden="1" outlineLevel="2" x14ac:dyDescent="0.25">
      <c r="A243" s="24" t="e">
        <f>IF(SUM(#REF!)&gt;0,10,"")</f>
        <v>#REF!</v>
      </c>
      <c r="B243" s="24"/>
      <c r="C243" s="206" t="s">
        <v>10</v>
      </c>
      <c r="D243" s="206" t="str">
        <f>IF($C$210="X","X","")</f>
        <v>X</v>
      </c>
      <c r="E243" s="101">
        <v>34511</v>
      </c>
      <c r="F243" s="184" t="s">
        <v>136</v>
      </c>
      <c r="G243" s="301">
        <v>0</v>
      </c>
      <c r="H243" s="347">
        <v>2000</v>
      </c>
      <c r="I243" s="332" t="s">
        <v>8</v>
      </c>
      <c r="J243" s="392"/>
      <c r="K243" s="37"/>
    </row>
    <row r="244" spans="1:11" s="3" customFormat="1" ht="12" hidden="1" outlineLevel="2" x14ac:dyDescent="0.25">
      <c r="A244" s="205" t="e">
        <f>A243</f>
        <v>#REF!</v>
      </c>
      <c r="B244" s="24" t="s">
        <v>24</v>
      </c>
      <c r="C244" s="24"/>
      <c r="D244" s="24"/>
      <c r="E244" s="38"/>
      <c r="F244" s="187" t="s">
        <v>25</v>
      </c>
      <c r="G244" s="298" t="s">
        <v>8</v>
      </c>
      <c r="H244" s="343"/>
      <c r="I244" s="344"/>
      <c r="J244" s="395"/>
      <c r="K244" s="30" t="e">
        <f>J244*#REF!</f>
        <v>#REF!</v>
      </c>
    </row>
    <row r="245" spans="1:11" s="3" customFormat="1" ht="12" hidden="1" outlineLevel="2" x14ac:dyDescent="0.25">
      <c r="A245" s="24" t="e">
        <f>IF(SUM(#REF!)&gt;0,10,"")</f>
        <v>#REF!</v>
      </c>
      <c r="B245" s="24"/>
      <c r="C245" s="206"/>
      <c r="D245" s="206" t="str">
        <f>IF($C$210="X","X","")</f>
        <v>X</v>
      </c>
      <c r="E245" s="101">
        <v>34512</v>
      </c>
      <c r="F245" s="184" t="s">
        <v>137</v>
      </c>
      <c r="G245" s="301">
        <v>0</v>
      </c>
      <c r="H245" s="347">
        <v>16000</v>
      </c>
      <c r="I245" s="332" t="s">
        <v>8</v>
      </c>
      <c r="J245" s="392"/>
      <c r="K245" s="37"/>
    </row>
    <row r="246" spans="1:11" s="3" customFormat="1" ht="12.6" hidden="1" outlineLevel="2" thickBot="1" x14ac:dyDescent="0.3">
      <c r="A246" s="205" t="e">
        <f>A245</f>
        <v>#REF!</v>
      </c>
      <c r="B246" s="24" t="s">
        <v>24</v>
      </c>
      <c r="C246" s="24"/>
      <c r="D246" s="24"/>
      <c r="E246" s="38"/>
      <c r="F246" s="187" t="s">
        <v>25</v>
      </c>
      <c r="G246" s="298" t="s">
        <v>8</v>
      </c>
      <c r="H246" s="343"/>
      <c r="I246" s="344"/>
      <c r="J246" s="417"/>
      <c r="K246" s="30" t="e">
        <f>J246*#REF!</f>
        <v>#REF!</v>
      </c>
    </row>
    <row r="247" spans="1:11" s="3" customFormat="1" ht="12" hidden="1" outlineLevel="2" x14ac:dyDescent="0.25">
      <c r="A247" s="24" t="e">
        <f>IF(SUM(#REF!)&gt;0,10,"")</f>
        <v>#REF!</v>
      </c>
      <c r="B247" s="216"/>
      <c r="C247" s="206" t="s">
        <v>10</v>
      </c>
      <c r="D247" s="206" t="str">
        <f>IF($C$210="X","X","")</f>
        <v>X</v>
      </c>
      <c r="E247" s="101">
        <v>34513</v>
      </c>
      <c r="F247" s="184" t="s">
        <v>138</v>
      </c>
      <c r="G247" s="301">
        <v>0</v>
      </c>
      <c r="H247" s="347">
        <v>3825</v>
      </c>
      <c r="I247" s="332" t="s">
        <v>39</v>
      </c>
      <c r="J247" s="392"/>
      <c r="K247" s="37"/>
    </row>
    <row r="248" spans="1:11" s="3" customFormat="1" ht="40.799999999999997" hidden="1" outlineLevel="2" x14ac:dyDescent="0.25">
      <c r="A248" s="205" t="e">
        <f>A247</f>
        <v>#REF!</v>
      </c>
      <c r="B248" s="216" t="s">
        <v>23</v>
      </c>
      <c r="C248" s="216"/>
      <c r="D248" s="216"/>
      <c r="E248" s="16"/>
      <c r="F248" s="182" t="s">
        <v>139</v>
      </c>
      <c r="G248" s="302"/>
      <c r="H248" s="348"/>
      <c r="I248" s="336"/>
      <c r="J248" s="392"/>
      <c r="K248" s="32"/>
    </row>
    <row r="249" spans="1:11" s="3" customFormat="1" ht="12" hidden="1" outlineLevel="2" x14ac:dyDescent="0.25">
      <c r="A249" s="205" t="e">
        <f>A248</f>
        <v>#REF!</v>
      </c>
      <c r="B249" s="24" t="s">
        <v>24</v>
      </c>
      <c r="C249" s="24"/>
      <c r="D249" s="24"/>
      <c r="E249" s="38"/>
      <c r="F249" s="187" t="s">
        <v>41</v>
      </c>
      <c r="G249" s="298" t="s">
        <v>542</v>
      </c>
      <c r="H249" s="343"/>
      <c r="I249" s="344"/>
      <c r="J249" s="392"/>
      <c r="K249" s="30" t="e">
        <f>J249*#REF!</f>
        <v>#REF!</v>
      </c>
    </row>
    <row r="250" spans="1:11" s="3" customFormat="1" ht="12" hidden="1" outlineLevel="2" x14ac:dyDescent="0.25">
      <c r="A250" s="24" t="e">
        <f>IF(SUM(#REF!)&gt;0,10,"")</f>
        <v>#REF!</v>
      </c>
      <c r="B250" s="216"/>
      <c r="C250" s="206"/>
      <c r="D250" s="206" t="str">
        <f>IF($C$210="X","X","")</f>
        <v>X</v>
      </c>
      <c r="E250" s="101">
        <v>34514</v>
      </c>
      <c r="F250" s="184" t="s">
        <v>140</v>
      </c>
      <c r="G250" s="301"/>
      <c r="H250" s="347">
        <v>5425</v>
      </c>
      <c r="I250" s="332" t="s">
        <v>39</v>
      </c>
      <c r="J250" s="392"/>
      <c r="K250" s="37"/>
    </row>
    <row r="251" spans="1:11" s="3" customFormat="1" ht="40.799999999999997" hidden="1" outlineLevel="2" x14ac:dyDescent="0.25">
      <c r="A251" s="205" t="e">
        <f>A250</f>
        <v>#REF!</v>
      </c>
      <c r="B251" s="216" t="s">
        <v>23</v>
      </c>
      <c r="C251" s="216"/>
      <c r="D251" s="216"/>
      <c r="E251" s="16"/>
      <c r="F251" s="182" t="s">
        <v>141</v>
      </c>
      <c r="G251" s="302"/>
      <c r="H251" s="348"/>
      <c r="I251" s="336"/>
      <c r="J251" s="392"/>
      <c r="K251" s="32"/>
    </row>
    <row r="252" spans="1:11" s="3" customFormat="1" ht="12" hidden="1" outlineLevel="2" x14ac:dyDescent="0.25">
      <c r="A252" s="205" t="e">
        <f>A251</f>
        <v>#REF!</v>
      </c>
      <c r="B252" s="24" t="s">
        <v>24</v>
      </c>
      <c r="C252" s="24"/>
      <c r="D252" s="24"/>
      <c r="E252" s="38"/>
      <c r="F252" s="187" t="s">
        <v>41</v>
      </c>
      <c r="G252" s="298" t="s">
        <v>542</v>
      </c>
      <c r="H252" s="343"/>
      <c r="I252" s="344"/>
      <c r="J252" s="396"/>
      <c r="K252" s="30" t="e">
        <f>J252*#REF!</f>
        <v>#REF!</v>
      </c>
    </row>
    <row r="253" spans="1:11" s="3" customFormat="1" ht="12" hidden="1" outlineLevel="2" x14ac:dyDescent="0.25">
      <c r="A253" s="24" t="e">
        <f>IF(SUM(#REF!)&gt;0,10,"")</f>
        <v>#REF!</v>
      </c>
      <c r="B253" s="216"/>
      <c r="C253" s="206"/>
      <c r="D253" s="206" t="str">
        <f>IF($C$242="X","X","")</f>
        <v>X</v>
      </c>
      <c r="E253" s="101">
        <v>34515</v>
      </c>
      <c r="F253" s="184" t="s">
        <v>142</v>
      </c>
      <c r="G253" s="301"/>
      <c r="H253" s="347">
        <v>8600</v>
      </c>
      <c r="I253" s="332" t="s">
        <v>39</v>
      </c>
      <c r="J253" s="392"/>
      <c r="K253" s="37"/>
    </row>
    <row r="254" spans="1:11" s="3" customFormat="1" ht="40.799999999999997" hidden="1" outlineLevel="2" x14ac:dyDescent="0.25">
      <c r="A254" s="205" t="e">
        <f>A253</f>
        <v>#REF!</v>
      </c>
      <c r="B254" s="216" t="s">
        <v>23</v>
      </c>
      <c r="C254" s="216"/>
      <c r="D254" s="216"/>
      <c r="E254" s="16"/>
      <c r="F254" s="182" t="s">
        <v>143</v>
      </c>
      <c r="G254" s="302"/>
      <c r="H254" s="348"/>
      <c r="I254" s="336"/>
      <c r="J254" s="397"/>
      <c r="K254" s="32"/>
    </row>
    <row r="255" spans="1:11" s="3" customFormat="1" ht="12" hidden="1" outlineLevel="2" x14ac:dyDescent="0.25">
      <c r="A255" s="205" t="e">
        <f>A254</f>
        <v>#REF!</v>
      </c>
      <c r="B255" s="24" t="s">
        <v>24</v>
      </c>
      <c r="C255" s="24"/>
      <c r="D255" s="24"/>
      <c r="E255" s="38"/>
      <c r="F255" s="187" t="s">
        <v>41</v>
      </c>
      <c r="G255" s="298" t="s">
        <v>542</v>
      </c>
      <c r="H255" s="343"/>
      <c r="I255" s="344"/>
      <c r="J255" s="393"/>
      <c r="K255" s="30" t="e">
        <f>J255*#REF!</f>
        <v>#REF!</v>
      </c>
    </row>
    <row r="256" spans="1:11" s="3" customFormat="1" ht="12" hidden="1" outlineLevel="2" x14ac:dyDescent="0.25">
      <c r="A256" s="24" t="e">
        <f>IF(SUM(#REF!)&gt;0,10,"")</f>
        <v>#REF!</v>
      </c>
      <c r="B256" s="24"/>
      <c r="C256" s="206"/>
      <c r="D256" s="206" t="str">
        <f>IF($C$242="X","X","")</f>
        <v>X</v>
      </c>
      <c r="E256" s="101">
        <v>34515</v>
      </c>
      <c r="F256" s="184" t="s">
        <v>541</v>
      </c>
      <c r="G256" s="301">
        <v>0</v>
      </c>
      <c r="H256" s="347">
        <v>2600</v>
      </c>
      <c r="I256" s="332" t="s">
        <v>39</v>
      </c>
      <c r="J256" s="396"/>
      <c r="K256" s="37"/>
    </row>
    <row r="257" spans="1:11" s="3" customFormat="1" ht="20.399999999999999" hidden="1" outlineLevel="2" x14ac:dyDescent="0.25">
      <c r="A257" s="205" t="e">
        <f>A256</f>
        <v>#REF!</v>
      </c>
      <c r="B257" s="24" t="s">
        <v>23</v>
      </c>
      <c r="C257" s="24"/>
      <c r="D257" s="24"/>
      <c r="E257" s="16"/>
      <c r="F257" s="182" t="s">
        <v>144</v>
      </c>
      <c r="G257" s="302"/>
      <c r="H257" s="348"/>
      <c r="I257" s="336"/>
      <c r="J257" s="397"/>
      <c r="K257" s="32"/>
    </row>
    <row r="258" spans="1:11" s="3" customFormat="1" ht="12" hidden="1" outlineLevel="2" x14ac:dyDescent="0.25">
      <c r="A258" s="205" t="e">
        <f>A257</f>
        <v>#REF!</v>
      </c>
      <c r="B258" s="24" t="s">
        <v>24</v>
      </c>
      <c r="C258" s="24"/>
      <c r="D258" s="24"/>
      <c r="E258" s="16"/>
      <c r="F258" s="207" t="s">
        <v>41</v>
      </c>
      <c r="G258" s="298" t="s">
        <v>39</v>
      </c>
      <c r="H258" s="343"/>
      <c r="I258" s="356"/>
      <c r="J258" s="392"/>
      <c r="K258" s="30" t="e">
        <f>J258*#REF!</f>
        <v>#REF!</v>
      </c>
    </row>
    <row r="259" spans="1:11" s="3" customFormat="1" ht="12" hidden="1" outlineLevel="2" x14ac:dyDescent="0.25">
      <c r="A259" s="205" t="e">
        <f>IF(SUM(#REF!)&gt;0,10,"")</f>
        <v>#REF!</v>
      </c>
      <c r="B259" s="173" t="s">
        <v>79</v>
      </c>
      <c r="C259" s="174" t="s">
        <v>10</v>
      </c>
      <c r="D259" s="174" t="str">
        <f>IF($C$241="X","X","")</f>
        <v>X</v>
      </c>
      <c r="E259" s="142">
        <v>34520</v>
      </c>
      <c r="F259" s="224" t="s">
        <v>145</v>
      </c>
      <c r="G259" s="309">
        <v>0</v>
      </c>
      <c r="H259" s="348"/>
      <c r="I259" s="332"/>
      <c r="J259" s="392"/>
      <c r="K259" s="37"/>
    </row>
    <row r="260" spans="1:11" s="3" customFormat="1" ht="12" hidden="1" outlineLevel="2" x14ac:dyDescent="0.25">
      <c r="A260" s="24" t="e">
        <f>IF(SUM(#REF!)&gt;0,10,"")</f>
        <v>#REF!</v>
      </c>
      <c r="B260" s="24"/>
      <c r="C260" s="206"/>
      <c r="D260" s="206" t="str">
        <f>IF($C$259="X","X","")</f>
        <v>X</v>
      </c>
      <c r="E260" s="101">
        <v>34521</v>
      </c>
      <c r="F260" s="184" t="s">
        <v>146</v>
      </c>
      <c r="G260" s="301">
        <v>0</v>
      </c>
      <c r="H260" s="347">
        <v>190</v>
      </c>
      <c r="I260" s="332" t="s">
        <v>45</v>
      </c>
      <c r="J260" s="393"/>
      <c r="K260" s="37"/>
    </row>
    <row r="261" spans="1:11" s="3" customFormat="1" ht="30.6" hidden="1" outlineLevel="2" x14ac:dyDescent="0.25">
      <c r="A261" s="205" t="e">
        <f>A260</f>
        <v>#REF!</v>
      </c>
      <c r="B261" s="24" t="s">
        <v>23</v>
      </c>
      <c r="C261" s="24"/>
      <c r="D261" s="24"/>
      <c r="E261" s="16"/>
      <c r="F261" s="182" t="s">
        <v>147</v>
      </c>
      <c r="G261" s="302"/>
      <c r="H261" s="348"/>
      <c r="I261" s="336"/>
      <c r="J261" s="392"/>
      <c r="K261" s="32"/>
    </row>
    <row r="262" spans="1:11" s="3" customFormat="1" ht="12" hidden="1" outlineLevel="2" x14ac:dyDescent="0.25">
      <c r="A262" s="205" t="e">
        <f>A261</f>
        <v>#REF!</v>
      </c>
      <c r="B262" s="24" t="s">
        <v>24</v>
      </c>
      <c r="C262" s="24"/>
      <c r="D262" s="24"/>
      <c r="E262" s="38"/>
      <c r="F262" s="187" t="s">
        <v>46</v>
      </c>
      <c r="G262" s="298" t="s">
        <v>45</v>
      </c>
      <c r="H262" s="343"/>
      <c r="I262" s="344"/>
      <c r="J262" s="394"/>
      <c r="K262" s="30" t="e">
        <f>J262*#REF!</f>
        <v>#REF!</v>
      </c>
    </row>
    <row r="263" spans="1:11" s="3" customFormat="1" ht="12" hidden="1" outlineLevel="2" x14ac:dyDescent="0.25">
      <c r="A263" s="24" t="e">
        <f>IF(SUM(#REF!)&gt;0,10,"")</f>
        <v>#REF!</v>
      </c>
      <c r="B263" s="24"/>
      <c r="C263" s="206"/>
      <c r="D263" s="206" t="str">
        <f>IF($C$259="X","X","")</f>
        <v>X</v>
      </c>
      <c r="E263" s="101">
        <v>34522</v>
      </c>
      <c r="F263" s="184" t="s">
        <v>148</v>
      </c>
      <c r="G263" s="301">
        <v>0</v>
      </c>
      <c r="H263" s="347">
        <v>7</v>
      </c>
      <c r="I263" s="332" t="s">
        <v>45</v>
      </c>
      <c r="J263" s="400"/>
      <c r="K263" s="37"/>
    </row>
    <row r="264" spans="1:11" s="3" customFormat="1" ht="20.399999999999999" hidden="1" outlineLevel="2" x14ac:dyDescent="0.25">
      <c r="A264" s="205" t="e">
        <f>A263</f>
        <v>#REF!</v>
      </c>
      <c r="B264" s="24" t="s">
        <v>23</v>
      </c>
      <c r="C264" s="24"/>
      <c r="D264" s="24"/>
      <c r="E264" s="16"/>
      <c r="F264" s="182" t="s">
        <v>149</v>
      </c>
      <c r="G264" s="302"/>
      <c r="H264" s="348"/>
      <c r="I264" s="336"/>
      <c r="J264" s="392"/>
      <c r="K264" s="32"/>
    </row>
    <row r="265" spans="1:11" s="3" customFormat="1" ht="12" hidden="1" outlineLevel="2" x14ac:dyDescent="0.25">
      <c r="A265" s="205" t="e">
        <f>A264</f>
        <v>#REF!</v>
      </c>
      <c r="B265" s="24" t="s">
        <v>24</v>
      </c>
      <c r="C265" s="24"/>
      <c r="D265" s="24"/>
      <c r="E265" s="16"/>
      <c r="F265" s="207" t="s">
        <v>46</v>
      </c>
      <c r="G265" s="298" t="s">
        <v>45</v>
      </c>
      <c r="H265" s="343"/>
      <c r="I265" s="356"/>
      <c r="J265" s="392"/>
      <c r="K265" s="30" t="e">
        <f>J265*#REF!</f>
        <v>#REF!</v>
      </c>
    </row>
    <row r="266" spans="1:11" s="3" customFormat="1" ht="12" hidden="1" outlineLevel="2" x14ac:dyDescent="0.25">
      <c r="A266" s="24" t="e">
        <f>IF(SUM(#REF!)&gt;0,10,"")</f>
        <v>#REF!</v>
      </c>
      <c r="B266" s="24"/>
      <c r="C266" s="206"/>
      <c r="D266" s="206" t="str">
        <f>IF($C$259="X","X","")</f>
        <v>X</v>
      </c>
      <c r="E266" s="101">
        <v>34523</v>
      </c>
      <c r="F266" s="184" t="s">
        <v>150</v>
      </c>
      <c r="G266" s="292"/>
      <c r="H266" s="331">
        <v>2170</v>
      </c>
      <c r="I266" s="332" t="s">
        <v>34</v>
      </c>
      <c r="J266" s="398"/>
      <c r="K266" s="37"/>
    </row>
    <row r="267" spans="1:11" s="3" customFormat="1" ht="51" hidden="1" outlineLevel="2" x14ac:dyDescent="0.25">
      <c r="A267" s="205" t="e">
        <f>A266</f>
        <v>#REF!</v>
      </c>
      <c r="B267" s="24" t="s">
        <v>23</v>
      </c>
      <c r="C267" s="24"/>
      <c r="D267" s="24"/>
      <c r="E267" s="16"/>
      <c r="F267" s="182" t="s">
        <v>151</v>
      </c>
      <c r="G267" s="296"/>
      <c r="H267" s="333"/>
      <c r="I267" s="336"/>
      <c r="J267" s="392"/>
      <c r="K267" s="31"/>
    </row>
    <row r="268" spans="1:11" s="3" customFormat="1" ht="12" hidden="1" outlineLevel="2" x14ac:dyDescent="0.25">
      <c r="A268" s="205" t="e">
        <f>A267</f>
        <v>#REF!</v>
      </c>
      <c r="B268" s="24" t="s">
        <v>24</v>
      </c>
      <c r="C268" s="24"/>
      <c r="D268" s="24"/>
      <c r="E268" s="16"/>
      <c r="F268" s="207" t="s">
        <v>36</v>
      </c>
      <c r="G268" s="298" t="s">
        <v>34</v>
      </c>
      <c r="H268" s="343"/>
      <c r="I268" s="336"/>
      <c r="J268" s="401"/>
      <c r="K268" s="238" t="e">
        <f>J268*#REF!</f>
        <v>#REF!</v>
      </c>
    </row>
    <row r="269" spans="1:11" s="3" customFormat="1" ht="12" hidden="1" outlineLevel="2" x14ac:dyDescent="0.25">
      <c r="A269" s="205" t="e">
        <f>IF(SUM(#REF!)&gt;0,10,"")</f>
        <v>#REF!</v>
      </c>
      <c r="B269" s="173" t="s">
        <v>79</v>
      </c>
      <c r="C269" s="174" t="s">
        <v>10</v>
      </c>
      <c r="D269" s="174" t="str">
        <f>IF($C$241="X","X","")</f>
        <v>X</v>
      </c>
      <c r="E269" s="142">
        <v>34530</v>
      </c>
      <c r="F269" s="261" t="s">
        <v>152</v>
      </c>
      <c r="G269" s="309">
        <v>0</v>
      </c>
      <c r="H269" s="348"/>
      <c r="I269" s="332"/>
      <c r="J269" s="397"/>
      <c r="K269" s="37"/>
    </row>
    <row r="270" spans="1:11" s="3" customFormat="1" ht="12" hidden="1" outlineLevel="2" x14ac:dyDescent="0.25">
      <c r="A270" s="24" t="e">
        <f>IF(SUM(#REF!)&gt;0,10,"")</f>
        <v>#REF!</v>
      </c>
      <c r="B270" s="24"/>
      <c r="C270" s="206" t="s">
        <v>10</v>
      </c>
      <c r="D270" s="206" t="str">
        <f>IF($C$210="X","X","")</f>
        <v>X</v>
      </c>
      <c r="E270" s="101">
        <v>34531</v>
      </c>
      <c r="F270" s="184" t="s">
        <v>153</v>
      </c>
      <c r="G270" s="301">
        <v>0</v>
      </c>
      <c r="H270" s="347">
        <v>1050</v>
      </c>
      <c r="I270" s="332" t="s">
        <v>8</v>
      </c>
      <c r="J270" s="397"/>
      <c r="K270" s="37"/>
    </row>
    <row r="271" spans="1:11" s="3" customFormat="1" ht="20.399999999999999" hidden="1" outlineLevel="2" x14ac:dyDescent="0.25">
      <c r="A271" s="205" t="e">
        <f>A270</f>
        <v>#REF!</v>
      </c>
      <c r="B271" s="24" t="s">
        <v>23</v>
      </c>
      <c r="C271" s="24"/>
      <c r="D271" s="24"/>
      <c r="E271" s="16"/>
      <c r="F271" s="182" t="s">
        <v>154</v>
      </c>
      <c r="G271" s="302"/>
      <c r="H271" s="348"/>
      <c r="I271" s="336"/>
      <c r="J271" s="402"/>
      <c r="K271" s="32"/>
    </row>
    <row r="272" spans="1:11" s="3" customFormat="1" ht="12" hidden="1" outlineLevel="2" x14ac:dyDescent="0.25">
      <c r="A272" s="205" t="e">
        <f>A271</f>
        <v>#REF!</v>
      </c>
      <c r="B272" s="24" t="s">
        <v>24</v>
      </c>
      <c r="C272" s="24"/>
      <c r="D272" s="24"/>
      <c r="E272" s="16"/>
      <c r="F272" s="207" t="s">
        <v>25</v>
      </c>
      <c r="G272" s="298" t="s">
        <v>8</v>
      </c>
      <c r="H272" s="333"/>
      <c r="I272" s="336"/>
      <c r="J272" s="392"/>
      <c r="K272" s="31" t="e">
        <f>J272*#REF!</f>
        <v>#REF!</v>
      </c>
    </row>
    <row r="273" spans="1:11" s="3" customFormat="1" ht="12" hidden="1" outlineLevel="2" x14ac:dyDescent="0.25">
      <c r="A273" s="24" t="e">
        <f>IF(SUM(#REF!)&gt;0,10,"")</f>
        <v>#REF!</v>
      </c>
      <c r="B273" s="216"/>
      <c r="C273" s="206" t="s">
        <v>10</v>
      </c>
      <c r="D273" s="206" t="str">
        <f>IF($C$210="X","X","")</f>
        <v>X</v>
      </c>
      <c r="E273" s="275">
        <v>34532</v>
      </c>
      <c r="F273" s="242" t="s">
        <v>543</v>
      </c>
      <c r="G273" s="301"/>
      <c r="H273" s="347">
        <v>5000</v>
      </c>
      <c r="I273" s="332" t="s">
        <v>39</v>
      </c>
      <c r="J273" s="392"/>
      <c r="K273" s="37"/>
    </row>
    <row r="274" spans="1:11" s="3" customFormat="1" ht="40.799999999999997" hidden="1" outlineLevel="2" x14ac:dyDescent="0.25">
      <c r="A274" s="205" t="e">
        <f>A273</f>
        <v>#REF!</v>
      </c>
      <c r="B274" s="216" t="s">
        <v>23</v>
      </c>
      <c r="C274" s="216"/>
      <c r="D274" s="216"/>
      <c r="E274" s="266"/>
      <c r="F274" s="241" t="s">
        <v>504</v>
      </c>
      <c r="G274" s="302"/>
      <c r="H274" s="348"/>
      <c r="I274" s="336"/>
      <c r="J274" s="402"/>
      <c r="K274" s="32"/>
    </row>
    <row r="275" spans="1:11" s="3" customFormat="1" ht="12" hidden="1" outlineLevel="2" x14ac:dyDescent="0.25">
      <c r="A275" s="205" t="e">
        <f>A274</f>
        <v>#REF!</v>
      </c>
      <c r="B275" s="24" t="s">
        <v>24</v>
      </c>
      <c r="C275" s="24"/>
      <c r="D275" s="24"/>
      <c r="E275" s="38"/>
      <c r="F275" s="187" t="s">
        <v>41</v>
      </c>
      <c r="G275" s="298" t="s">
        <v>542</v>
      </c>
      <c r="H275" s="343"/>
      <c r="I275" s="344"/>
      <c r="J275" s="392"/>
      <c r="K275" s="30" t="e">
        <f>J275*#REF!</f>
        <v>#REF!</v>
      </c>
    </row>
    <row r="276" spans="1:11" s="3" customFormat="1" ht="12.6" outlineLevel="2" thickBot="1" x14ac:dyDescent="0.3">
      <c r="A276" s="205" t="e">
        <f>IF(SUM(#REF!)&gt;0,10,"")</f>
        <v>#REF!</v>
      </c>
      <c r="B276" s="173" t="s">
        <v>21</v>
      </c>
      <c r="C276" s="215" t="s">
        <v>10</v>
      </c>
      <c r="D276" s="215" t="str">
        <f>IF($C$182="X","X","")</f>
        <v>X</v>
      </c>
      <c r="E276" s="100">
        <v>34600</v>
      </c>
      <c r="F276" s="180" t="s">
        <v>544</v>
      </c>
      <c r="G276" s="313">
        <v>0</v>
      </c>
      <c r="H276" s="348"/>
      <c r="I276" s="332" t="s">
        <v>155</v>
      </c>
      <c r="J276" s="394"/>
      <c r="K276" s="37">
        <f t="shared" ref="K276:K278" si="9">J276*H276</f>
        <v>0</v>
      </c>
    </row>
    <row r="277" spans="1:11" s="3" customFormat="1" ht="20.399999999999999" outlineLevel="2" x14ac:dyDescent="0.25">
      <c r="A277" s="205" t="e">
        <f>A276</f>
        <v>#REF!</v>
      </c>
      <c r="B277" s="24" t="s">
        <v>23</v>
      </c>
      <c r="C277" s="24"/>
      <c r="D277" s="24"/>
      <c r="E277" s="149"/>
      <c r="F277" s="182" t="s">
        <v>572</v>
      </c>
      <c r="G277" s="298" t="s">
        <v>155</v>
      </c>
      <c r="H277" s="352"/>
      <c r="I277" s="336"/>
      <c r="J277" s="399"/>
      <c r="K277" s="37">
        <f t="shared" si="9"/>
        <v>0</v>
      </c>
    </row>
    <row r="278" spans="1:11" s="3" customFormat="1" ht="12" outlineLevel="2" x14ac:dyDescent="0.25">
      <c r="A278" s="205" t="e">
        <f>IF(SUM(#REF!)&gt;0,10,"")</f>
        <v>#REF!</v>
      </c>
      <c r="B278" s="205" t="s">
        <v>79</v>
      </c>
      <c r="C278" s="174" t="s">
        <v>10</v>
      </c>
      <c r="D278" s="174" t="str">
        <f>IF($C$276="X","X","")</f>
        <v>X</v>
      </c>
      <c r="E278" s="225">
        <v>34610</v>
      </c>
      <c r="F278" s="195" t="s">
        <v>156</v>
      </c>
      <c r="G278" s="299"/>
      <c r="H278" s="345"/>
      <c r="I278" s="346"/>
      <c r="J278" s="395"/>
      <c r="K278" s="37">
        <f t="shared" si="9"/>
        <v>0</v>
      </c>
    </row>
    <row r="279" spans="1:11" s="3" customFormat="1" ht="12" hidden="1" outlineLevel="2" x14ac:dyDescent="0.25">
      <c r="A279" s="24" t="e">
        <f>IF(SUM(#REF!)&gt;0,10,"")</f>
        <v>#REF!</v>
      </c>
      <c r="B279" s="24"/>
      <c r="C279" s="206"/>
      <c r="D279" s="206" t="str">
        <f>IF($C$278="X","X","")</f>
        <v>X</v>
      </c>
      <c r="E279" s="101">
        <v>34611</v>
      </c>
      <c r="F279" s="184" t="s">
        <v>545</v>
      </c>
      <c r="G279" s="301"/>
      <c r="H279" s="347"/>
      <c r="I279" s="332" t="s">
        <v>54</v>
      </c>
      <c r="J279" s="392"/>
      <c r="K279" s="37"/>
    </row>
    <row r="280" spans="1:11" s="3" customFormat="1" ht="12" hidden="1" outlineLevel="2" x14ac:dyDescent="0.25">
      <c r="A280" s="205" t="e">
        <f>A279</f>
        <v>#REF!</v>
      </c>
      <c r="B280" s="24" t="s">
        <v>24</v>
      </c>
      <c r="C280" s="24"/>
      <c r="D280" s="24"/>
      <c r="E280" s="38"/>
      <c r="F280" s="187" t="s">
        <v>55</v>
      </c>
      <c r="G280" s="298" t="s">
        <v>54</v>
      </c>
      <c r="H280" s="343"/>
      <c r="I280" s="344"/>
      <c r="J280" s="391"/>
      <c r="K280" s="30" t="e">
        <f>J280*#REF!</f>
        <v>#REF!</v>
      </c>
    </row>
    <row r="281" spans="1:11" s="3" customFormat="1" ht="12" hidden="1" outlineLevel="2" x14ac:dyDescent="0.25">
      <c r="A281" s="24" t="e">
        <f>IF(SUM(#REF!)&gt;0,10,"")</f>
        <v>#REF!</v>
      </c>
      <c r="B281" s="24"/>
      <c r="C281" s="206"/>
      <c r="D281" s="206" t="str">
        <f>IF($C$278="X","X","")</f>
        <v>X</v>
      </c>
      <c r="E281" s="101">
        <v>34612</v>
      </c>
      <c r="F281" s="242" t="s">
        <v>546</v>
      </c>
      <c r="G281" s="301"/>
      <c r="H281" s="347"/>
      <c r="I281" s="332" t="s">
        <v>54</v>
      </c>
      <c r="J281" s="392"/>
      <c r="K281" s="37"/>
    </row>
    <row r="282" spans="1:11" s="3" customFormat="1" ht="12" hidden="1" outlineLevel="2" x14ac:dyDescent="0.25">
      <c r="A282" s="205" t="e">
        <f>A281</f>
        <v>#REF!</v>
      </c>
      <c r="B282" s="24" t="s">
        <v>24</v>
      </c>
      <c r="C282" s="24"/>
      <c r="D282" s="24"/>
      <c r="E282" s="38"/>
      <c r="F282" s="243" t="s">
        <v>55</v>
      </c>
      <c r="G282" s="298" t="s">
        <v>54</v>
      </c>
      <c r="H282" s="343"/>
      <c r="I282" s="344"/>
      <c r="J282" s="392"/>
      <c r="K282" s="30" t="e">
        <f>J282*#REF!</f>
        <v>#REF!</v>
      </c>
    </row>
    <row r="283" spans="1:11" s="3" customFormat="1" ht="12" hidden="1" outlineLevel="2" x14ac:dyDescent="0.25">
      <c r="A283" s="24" t="e">
        <f>IF(SUM(#REF!)&gt;0,10,"")</f>
        <v>#REF!</v>
      </c>
      <c r="B283" s="24"/>
      <c r="C283" s="206"/>
      <c r="D283" s="206" t="str">
        <f>IF($C$278="X","X","")</f>
        <v>X</v>
      </c>
      <c r="E283" s="101">
        <v>34613</v>
      </c>
      <c r="F283" s="184" t="s">
        <v>157</v>
      </c>
      <c r="G283" s="301">
        <v>0</v>
      </c>
      <c r="H283" s="347"/>
      <c r="I283" s="332" t="s">
        <v>54</v>
      </c>
      <c r="J283" s="397"/>
      <c r="K283" s="37"/>
    </row>
    <row r="284" spans="1:11" s="3" customFormat="1" ht="12" hidden="1" outlineLevel="2" x14ac:dyDescent="0.25">
      <c r="A284" s="205" t="e">
        <f>A283</f>
        <v>#REF!</v>
      </c>
      <c r="B284" s="24" t="s">
        <v>24</v>
      </c>
      <c r="C284" s="24"/>
      <c r="D284" s="24"/>
      <c r="E284" s="38"/>
      <c r="F284" s="187" t="s">
        <v>55</v>
      </c>
      <c r="G284" s="298" t="s">
        <v>54</v>
      </c>
      <c r="H284" s="343"/>
      <c r="I284" s="344"/>
      <c r="J284" s="404"/>
      <c r="K284" s="30" t="e">
        <f>J284*#REF!</f>
        <v>#REF!</v>
      </c>
    </row>
    <row r="285" spans="1:11" s="3" customFormat="1" ht="12" hidden="1" outlineLevel="2" x14ac:dyDescent="0.25">
      <c r="A285" s="24" t="e">
        <f>IF(SUM(#REF!)&gt;0,10,"")</f>
        <v>#REF!</v>
      </c>
      <c r="B285" s="24"/>
      <c r="C285" s="206"/>
      <c r="D285" s="206" t="str">
        <f>IF($C$278="X","X","")</f>
        <v>X</v>
      </c>
      <c r="E285" s="101">
        <v>34614</v>
      </c>
      <c r="F285" s="184" t="s">
        <v>571</v>
      </c>
      <c r="G285" s="301">
        <v>0</v>
      </c>
      <c r="H285" s="347"/>
      <c r="I285" s="332" t="s">
        <v>54</v>
      </c>
      <c r="J285" s="395"/>
      <c r="K285" s="37"/>
    </row>
    <row r="286" spans="1:11" s="3" customFormat="1" ht="12" hidden="1" outlineLevel="2" x14ac:dyDescent="0.25">
      <c r="A286" s="205" t="e">
        <f>A285</f>
        <v>#REF!</v>
      </c>
      <c r="B286" s="24" t="s">
        <v>24</v>
      </c>
      <c r="C286" s="24"/>
      <c r="D286" s="24"/>
      <c r="E286" s="38"/>
      <c r="F286" s="187" t="s">
        <v>55</v>
      </c>
      <c r="G286" s="298" t="s">
        <v>54</v>
      </c>
      <c r="H286" s="343"/>
      <c r="I286" s="344"/>
      <c r="J286" s="392"/>
      <c r="K286" s="30" t="e">
        <f>J286*#REF!</f>
        <v>#REF!</v>
      </c>
    </row>
    <row r="287" spans="1:11" s="3" customFormat="1" ht="12" hidden="1" outlineLevel="2" x14ac:dyDescent="0.25">
      <c r="A287" s="24" t="e">
        <f>IF(SUM(#REF!)&gt;0,10,"")</f>
        <v>#REF!</v>
      </c>
      <c r="B287" s="24"/>
      <c r="C287" s="206"/>
      <c r="D287" s="206" t="str">
        <f>IF($C$278="X","X","")</f>
        <v>X</v>
      </c>
      <c r="E287" s="101">
        <v>34615</v>
      </c>
      <c r="F287" s="182" t="s">
        <v>158</v>
      </c>
      <c r="G287" s="301">
        <v>0</v>
      </c>
      <c r="H287" s="347"/>
      <c r="I287" s="332" t="s">
        <v>54</v>
      </c>
      <c r="J287" s="392"/>
      <c r="K287" s="37"/>
    </row>
    <row r="288" spans="1:11" s="3" customFormat="1" ht="12" hidden="1" outlineLevel="2" x14ac:dyDescent="0.25">
      <c r="A288" s="205" t="e">
        <f>A287</f>
        <v>#REF!</v>
      </c>
      <c r="B288" s="24" t="s">
        <v>24</v>
      </c>
      <c r="C288" s="24"/>
      <c r="D288" s="24"/>
      <c r="E288" s="38"/>
      <c r="F288" s="187" t="s">
        <v>55</v>
      </c>
      <c r="G288" s="298" t="s">
        <v>54</v>
      </c>
      <c r="H288" s="343"/>
      <c r="I288" s="344"/>
      <c r="J288" s="392"/>
      <c r="K288" s="30" t="e">
        <f>J288*#REF!</f>
        <v>#REF!</v>
      </c>
    </row>
    <row r="289" spans="1:11" s="3" customFormat="1" ht="12" outlineLevel="2" x14ac:dyDescent="0.25">
      <c r="A289" s="24" t="e">
        <f>IF(SUM(#REF!)&gt;0,10,"")</f>
        <v>#REF!</v>
      </c>
      <c r="B289" s="24"/>
      <c r="C289" s="206" t="s">
        <v>10</v>
      </c>
      <c r="D289" s="206" t="str">
        <f>IF($C$210="X","X","")</f>
        <v>X</v>
      </c>
      <c r="E289" s="101">
        <v>34616</v>
      </c>
      <c r="F289" s="182" t="s">
        <v>626</v>
      </c>
      <c r="G289" s="301">
        <v>0</v>
      </c>
      <c r="H289" s="347"/>
      <c r="I289" s="332" t="s">
        <v>54</v>
      </c>
      <c r="J289" s="392">
        <v>70</v>
      </c>
      <c r="K289" s="37">
        <f>J289*H289</f>
        <v>0</v>
      </c>
    </row>
    <row r="290" spans="1:11" s="3" customFormat="1" ht="12" hidden="1" outlineLevel="2" x14ac:dyDescent="0.25">
      <c r="A290" s="205" t="e">
        <f>A289</f>
        <v>#REF!</v>
      </c>
      <c r="B290" s="24" t="s">
        <v>24</v>
      </c>
      <c r="C290" s="24"/>
      <c r="D290" s="24"/>
      <c r="E290" s="38"/>
      <c r="F290" s="207" t="s">
        <v>55</v>
      </c>
      <c r="G290" s="298" t="s">
        <v>54</v>
      </c>
      <c r="H290" s="343"/>
      <c r="I290" s="336"/>
      <c r="J290" s="392"/>
      <c r="K290" s="30" t="e">
        <f>J290*#REF!</f>
        <v>#REF!</v>
      </c>
    </row>
    <row r="291" spans="1:11" s="3" customFormat="1" ht="12" outlineLevel="2" x14ac:dyDescent="0.25">
      <c r="A291" s="24" t="e">
        <f>IF(SUM(#REF!)&gt;0,10,"")</f>
        <v>#REF!</v>
      </c>
      <c r="B291" s="24"/>
      <c r="C291" s="206" t="s">
        <v>10</v>
      </c>
      <c r="D291" s="206" t="str">
        <f>IF($C$210="X","X","")</f>
        <v>X</v>
      </c>
      <c r="E291" s="101">
        <v>34617</v>
      </c>
      <c r="F291" s="182" t="s">
        <v>486</v>
      </c>
      <c r="G291" s="301">
        <v>0</v>
      </c>
      <c r="H291" s="347"/>
      <c r="I291" s="332" t="s">
        <v>54</v>
      </c>
      <c r="J291" s="392">
        <v>115</v>
      </c>
      <c r="K291" s="37">
        <f>J291*H291</f>
        <v>0</v>
      </c>
    </row>
    <row r="292" spans="1:11" s="3" customFormat="1" ht="12" hidden="1" outlineLevel="2" x14ac:dyDescent="0.25">
      <c r="A292" s="205" t="e">
        <f>A291</f>
        <v>#REF!</v>
      </c>
      <c r="B292" s="24" t="s">
        <v>24</v>
      </c>
      <c r="C292" s="24"/>
      <c r="D292" s="24"/>
      <c r="E292" s="38"/>
      <c r="F292" s="207" t="s">
        <v>55</v>
      </c>
      <c r="G292" s="298" t="s">
        <v>54</v>
      </c>
      <c r="H292" s="343"/>
      <c r="I292" s="336"/>
      <c r="J292" s="396"/>
      <c r="K292" s="30" t="e">
        <f>J292*#REF!</f>
        <v>#REF!</v>
      </c>
    </row>
    <row r="293" spans="1:11" s="3" customFormat="1" ht="12" hidden="1" outlineLevel="2" x14ac:dyDescent="0.25">
      <c r="A293" s="24" t="e">
        <f>IF(SUM(#REF!)&gt;0,10,"")</f>
        <v>#REF!</v>
      </c>
      <c r="B293" s="24"/>
      <c r="C293" s="206" t="s">
        <v>10</v>
      </c>
      <c r="D293" s="206" t="str">
        <f>IF($C$210="X","X","")</f>
        <v>X</v>
      </c>
      <c r="E293" s="275">
        <v>34618</v>
      </c>
      <c r="F293" s="182" t="s">
        <v>548</v>
      </c>
      <c r="G293" s="301">
        <v>0</v>
      </c>
      <c r="H293" s="347"/>
      <c r="I293" s="332" t="s">
        <v>54</v>
      </c>
      <c r="J293" s="405"/>
      <c r="K293" s="37"/>
    </row>
    <row r="294" spans="1:11" s="3" customFormat="1" ht="12" hidden="1" outlineLevel="2" x14ac:dyDescent="0.25">
      <c r="A294" s="205" t="e">
        <f>A293</f>
        <v>#REF!</v>
      </c>
      <c r="B294" s="24" t="s">
        <v>24</v>
      </c>
      <c r="C294" s="24"/>
      <c r="D294" s="24"/>
      <c r="F294" s="207" t="s">
        <v>55</v>
      </c>
      <c r="G294" s="298" t="s">
        <v>54</v>
      </c>
      <c r="H294" s="343"/>
      <c r="I294" s="336"/>
      <c r="J294" s="397"/>
      <c r="K294" s="30" t="e">
        <f>J294*#REF!</f>
        <v>#REF!</v>
      </c>
    </row>
    <row r="295" spans="1:11" s="3" customFormat="1" ht="12" hidden="1" outlineLevel="2" x14ac:dyDescent="0.25">
      <c r="A295" s="24" t="e">
        <f>IF(SUM(#REF!)&gt;0,10,"")</f>
        <v>#REF!</v>
      </c>
      <c r="B295" s="24"/>
      <c r="C295" s="206"/>
      <c r="D295" s="206" t="str">
        <f>IF($C$278="X","X","")</f>
        <v>X</v>
      </c>
      <c r="E295" s="275">
        <v>34619</v>
      </c>
      <c r="F295" s="242" t="s">
        <v>547</v>
      </c>
      <c r="G295" s="301">
        <v>0</v>
      </c>
      <c r="H295" s="347"/>
      <c r="I295" s="332" t="s">
        <v>54</v>
      </c>
      <c r="J295" s="397"/>
      <c r="K295" s="37"/>
    </row>
    <row r="296" spans="1:11" s="3" customFormat="1" ht="12" hidden="1" outlineLevel="2" x14ac:dyDescent="0.25">
      <c r="A296" s="205" t="e">
        <f>A295</f>
        <v>#REF!</v>
      </c>
      <c r="B296" s="24" t="s">
        <v>24</v>
      </c>
      <c r="C296" s="24"/>
      <c r="D296" s="24"/>
      <c r="F296" s="233" t="s">
        <v>55</v>
      </c>
      <c r="G296" s="298" t="s">
        <v>54</v>
      </c>
      <c r="H296" s="343">
        <v>25</v>
      </c>
      <c r="I296" s="336"/>
      <c r="J296" s="406"/>
      <c r="K296" s="30" t="e">
        <f>J296*#REF!</f>
        <v>#REF!</v>
      </c>
    </row>
    <row r="297" spans="1:11" s="3" customFormat="1" ht="12" hidden="1" outlineLevel="2" x14ac:dyDescent="0.25">
      <c r="A297" s="24" t="e">
        <f>IF(SUM(#REF!)&gt;0,10,"")</f>
        <v>#REF!</v>
      </c>
      <c r="B297" s="24"/>
      <c r="C297" s="206" t="s">
        <v>10</v>
      </c>
      <c r="D297" s="206" t="str">
        <f>IF($C$210="X","X","")</f>
        <v>X</v>
      </c>
      <c r="E297" s="101">
        <v>34619</v>
      </c>
      <c r="F297" s="184" t="s">
        <v>159</v>
      </c>
      <c r="G297" s="301">
        <v>0</v>
      </c>
      <c r="H297" s="347">
        <v>12</v>
      </c>
      <c r="I297" s="332" t="s">
        <v>54</v>
      </c>
      <c r="J297" s="397"/>
      <c r="K297" s="37"/>
    </row>
    <row r="298" spans="1:11" s="3" customFormat="1" ht="40.799999999999997" hidden="1" outlineLevel="2" x14ac:dyDescent="0.25">
      <c r="A298" s="205" t="e">
        <f>A297</f>
        <v>#REF!</v>
      </c>
      <c r="B298" s="24" t="s">
        <v>23</v>
      </c>
      <c r="C298" s="24"/>
      <c r="D298" s="24"/>
      <c r="E298" s="149"/>
      <c r="F298" s="182" t="s">
        <v>160</v>
      </c>
      <c r="G298" s="302"/>
      <c r="H298" s="348"/>
      <c r="I298" s="336"/>
      <c r="J298" s="392"/>
      <c r="K298" s="239"/>
    </row>
    <row r="299" spans="1:11" s="3" customFormat="1" ht="12" hidden="1" outlineLevel="2" x14ac:dyDescent="0.25">
      <c r="A299" s="205" t="e">
        <f>A297</f>
        <v>#REF!</v>
      </c>
      <c r="B299" s="24" t="s">
        <v>24</v>
      </c>
      <c r="C299" s="24"/>
      <c r="D299" s="24"/>
      <c r="E299" s="38"/>
      <c r="F299" s="207" t="s">
        <v>55</v>
      </c>
      <c r="G299" s="298" t="s">
        <v>54</v>
      </c>
      <c r="H299" s="343"/>
      <c r="I299" s="336"/>
      <c r="J299" s="397"/>
      <c r="K299" s="30" t="e">
        <f>J299*#REF!</f>
        <v>#REF!</v>
      </c>
    </row>
    <row r="300" spans="1:11" s="3" customFormat="1" ht="24" hidden="1" outlineLevel="2" x14ac:dyDescent="0.25">
      <c r="A300" s="205" t="e">
        <f>IF(SUM(#REF!)&gt;0,10,"")</f>
        <v>#REF!</v>
      </c>
      <c r="B300" s="205" t="s">
        <v>79</v>
      </c>
      <c r="C300" s="174" t="s">
        <v>10</v>
      </c>
      <c r="D300" s="174" t="str">
        <f>IF($C$276="X","X","")</f>
        <v>X</v>
      </c>
      <c r="E300" s="142">
        <v>34630</v>
      </c>
      <c r="F300" s="240" t="s">
        <v>570</v>
      </c>
      <c r="G300" s="302">
        <v>0</v>
      </c>
      <c r="H300" s="348"/>
      <c r="I300" s="332"/>
      <c r="J300" s="397"/>
      <c r="K300" s="37"/>
    </row>
    <row r="301" spans="1:11" s="3" customFormat="1" ht="12" hidden="1" outlineLevel="2" x14ac:dyDescent="0.25">
      <c r="A301" s="24" t="e">
        <f>IF(SUM(#REF!)&gt;0,10,"")</f>
        <v>#REF!</v>
      </c>
      <c r="B301" s="24"/>
      <c r="C301" s="206" t="s">
        <v>10</v>
      </c>
      <c r="D301" s="206" t="str">
        <f>IF($C$210="X","X","")</f>
        <v>X</v>
      </c>
      <c r="E301" s="101">
        <v>34631</v>
      </c>
      <c r="F301" s="184" t="s">
        <v>161</v>
      </c>
      <c r="G301" s="301"/>
      <c r="H301" s="347">
        <v>5</v>
      </c>
      <c r="I301" s="332" t="s">
        <v>45</v>
      </c>
      <c r="J301" s="401"/>
      <c r="K301" s="37"/>
    </row>
    <row r="302" spans="1:11" s="3" customFormat="1" ht="12" hidden="1" outlineLevel="2" x14ac:dyDescent="0.25">
      <c r="A302" s="205" t="e">
        <f>A300</f>
        <v>#REF!</v>
      </c>
      <c r="B302" s="24" t="s">
        <v>24</v>
      </c>
      <c r="C302" s="24"/>
      <c r="D302" s="24"/>
      <c r="E302" s="16"/>
      <c r="F302" s="207" t="s">
        <v>46</v>
      </c>
      <c r="G302" s="298" t="s">
        <v>45</v>
      </c>
      <c r="H302" s="333"/>
      <c r="I302" s="336"/>
      <c r="J302" s="397"/>
      <c r="K302" s="31" t="e">
        <f>J302*#REF!</f>
        <v>#REF!</v>
      </c>
    </row>
    <row r="303" spans="1:11" s="3" customFormat="1" ht="12" hidden="1" outlineLevel="2" x14ac:dyDescent="0.25">
      <c r="A303" s="24" t="e">
        <f>IF(SUM(#REF!)&gt;0,10,"")</f>
        <v>#REF!</v>
      </c>
      <c r="B303" s="24"/>
      <c r="C303" s="206" t="s">
        <v>10</v>
      </c>
      <c r="D303" s="206" t="str">
        <f>IF($C$210="X","X","")</f>
        <v>X</v>
      </c>
      <c r="E303" s="101">
        <v>34632</v>
      </c>
      <c r="F303" s="184" t="s">
        <v>162</v>
      </c>
      <c r="G303" s="301"/>
      <c r="H303" s="347">
        <v>6</v>
      </c>
      <c r="I303" s="332" t="s">
        <v>45</v>
      </c>
      <c r="J303" s="397"/>
      <c r="K303" s="37"/>
    </row>
    <row r="304" spans="1:11" s="3" customFormat="1" ht="12" hidden="1" outlineLevel="2" x14ac:dyDescent="0.25">
      <c r="A304" s="205" t="e">
        <f>A302</f>
        <v>#REF!</v>
      </c>
      <c r="B304" s="24" t="s">
        <v>24</v>
      </c>
      <c r="C304" s="24"/>
      <c r="D304" s="24"/>
      <c r="E304" s="16"/>
      <c r="F304" s="207" t="s">
        <v>46</v>
      </c>
      <c r="G304" s="298" t="s">
        <v>45</v>
      </c>
      <c r="H304" s="333"/>
      <c r="I304" s="336"/>
      <c r="J304" s="398"/>
      <c r="K304" s="31" t="e">
        <f>J304*#REF!</f>
        <v>#REF!</v>
      </c>
    </row>
    <row r="305" spans="1:11" s="3" customFormat="1" ht="12" hidden="1" outlineLevel="2" x14ac:dyDescent="0.25">
      <c r="A305" s="24" t="e">
        <f>IF(SUM(#REF!)&gt;0,10,"")</f>
        <v>#REF!</v>
      </c>
      <c r="B305" s="24"/>
      <c r="C305" s="206" t="s">
        <v>10</v>
      </c>
      <c r="D305" s="206" t="str">
        <f>IF($C$210="X","X","")</f>
        <v>X</v>
      </c>
      <c r="E305" s="101">
        <v>34633</v>
      </c>
      <c r="F305" s="184" t="s">
        <v>163</v>
      </c>
      <c r="G305" s="301"/>
      <c r="H305" s="347">
        <v>8</v>
      </c>
      <c r="I305" s="332" t="s">
        <v>45</v>
      </c>
      <c r="J305" s="397"/>
      <c r="K305" s="37"/>
    </row>
    <row r="306" spans="1:11" s="3" customFormat="1" ht="12" hidden="1" outlineLevel="2" x14ac:dyDescent="0.25">
      <c r="A306" s="205" t="e">
        <f>A304</f>
        <v>#REF!</v>
      </c>
      <c r="B306" s="24" t="s">
        <v>24</v>
      </c>
      <c r="C306" s="24"/>
      <c r="D306" s="24"/>
      <c r="E306" s="16"/>
      <c r="F306" s="207" t="s">
        <v>46</v>
      </c>
      <c r="G306" s="298" t="s">
        <v>45</v>
      </c>
      <c r="H306" s="333"/>
      <c r="I306" s="336"/>
      <c r="J306" s="398"/>
      <c r="K306" s="31" t="e">
        <f>J306*#REF!</f>
        <v>#REF!</v>
      </c>
    </row>
    <row r="307" spans="1:11" s="3" customFormat="1" ht="12" hidden="1" outlineLevel="2" x14ac:dyDescent="0.25">
      <c r="A307" s="24" t="e">
        <f>IF(SUM(#REF!)&gt;0,10,"")</f>
        <v>#REF!</v>
      </c>
      <c r="B307" s="24"/>
      <c r="C307" s="206"/>
      <c r="D307" s="206" t="str">
        <f>IF($C$210="X","X","")</f>
        <v>X</v>
      </c>
      <c r="E307" s="101">
        <v>34634</v>
      </c>
      <c r="F307" s="184" t="s">
        <v>164</v>
      </c>
      <c r="G307" s="301"/>
      <c r="H307" s="347">
        <v>15</v>
      </c>
      <c r="I307" s="332" t="s">
        <v>45</v>
      </c>
      <c r="J307" s="397"/>
      <c r="K307" s="37"/>
    </row>
    <row r="308" spans="1:11" s="3" customFormat="1" ht="12" hidden="1" outlineLevel="2" x14ac:dyDescent="0.25">
      <c r="A308" s="205" t="e">
        <f>A304</f>
        <v>#REF!</v>
      </c>
      <c r="B308" s="24" t="s">
        <v>24</v>
      </c>
      <c r="C308" s="24"/>
      <c r="D308" s="24"/>
      <c r="E308" s="16"/>
      <c r="F308" s="207" t="s">
        <v>46</v>
      </c>
      <c r="G308" s="298" t="s">
        <v>45</v>
      </c>
      <c r="H308" s="333"/>
      <c r="I308" s="336"/>
      <c r="J308" s="396"/>
      <c r="K308" s="31" t="e">
        <f>J308*#REF!</f>
        <v>#REF!</v>
      </c>
    </row>
    <row r="309" spans="1:11" s="3" customFormat="1" ht="12" hidden="1" outlineLevel="2" x14ac:dyDescent="0.25">
      <c r="A309" s="24" t="e">
        <f>IF(SUM(#REF!)&gt;0,10,"")</f>
        <v>#REF!</v>
      </c>
      <c r="B309" s="24"/>
      <c r="C309" s="206"/>
      <c r="D309" s="206" t="str">
        <f>IF($C$210="X","X","")</f>
        <v>X</v>
      </c>
      <c r="E309" s="101">
        <v>34635</v>
      </c>
      <c r="F309" s="184" t="s">
        <v>165</v>
      </c>
      <c r="G309" s="301"/>
      <c r="H309" s="347">
        <v>23</v>
      </c>
      <c r="I309" s="332" t="s">
        <v>45</v>
      </c>
      <c r="J309" s="397"/>
      <c r="K309" s="37"/>
    </row>
    <row r="310" spans="1:11" s="3" customFormat="1" ht="12" hidden="1" outlineLevel="2" x14ac:dyDescent="0.25">
      <c r="A310" s="205" t="e">
        <f>A306</f>
        <v>#REF!</v>
      </c>
      <c r="B310" s="24" t="s">
        <v>24</v>
      </c>
      <c r="C310" s="24"/>
      <c r="D310" s="24"/>
      <c r="E310" s="16"/>
      <c r="F310" s="207" t="s">
        <v>46</v>
      </c>
      <c r="G310" s="298" t="s">
        <v>45</v>
      </c>
      <c r="H310" s="333"/>
      <c r="I310" s="336"/>
      <c r="J310" s="397"/>
      <c r="K310" s="31" t="e">
        <f>J310*#REF!</f>
        <v>#REF!</v>
      </c>
    </row>
    <row r="311" spans="1:11" s="3" customFormat="1" ht="12" hidden="1" outlineLevel="2" x14ac:dyDescent="0.25">
      <c r="A311" s="205" t="e">
        <f>IF(SUM(#REF!)&gt;0,10,"")</f>
        <v>#REF!</v>
      </c>
      <c r="B311" s="205" t="s">
        <v>79</v>
      </c>
      <c r="C311" s="174"/>
      <c r="D311" s="174" t="str">
        <f>IF($C$276="X","X","")</f>
        <v>X</v>
      </c>
      <c r="E311" s="142">
        <v>34640</v>
      </c>
      <c r="F311" s="240" t="s">
        <v>166</v>
      </c>
      <c r="G311" s="302">
        <v>0</v>
      </c>
      <c r="H311" s="347"/>
      <c r="I311" s="332"/>
      <c r="J311" s="397"/>
      <c r="K311" s="37"/>
    </row>
    <row r="312" spans="1:11" ht="20.399999999999999" hidden="1" outlineLevel="2" x14ac:dyDescent="0.2">
      <c r="A312" s="205" t="e">
        <f>A311</f>
        <v>#REF!</v>
      </c>
      <c r="B312" s="217" t="s">
        <v>23</v>
      </c>
      <c r="C312" s="217"/>
      <c r="D312" s="217"/>
      <c r="E312" s="150"/>
      <c r="F312" s="241" t="s">
        <v>167</v>
      </c>
      <c r="G312" s="309"/>
      <c r="H312" s="348"/>
      <c r="I312" s="336"/>
      <c r="J312" s="397"/>
      <c r="K312" s="32"/>
    </row>
    <row r="313" spans="1:11" s="3" customFormat="1" ht="12" hidden="1" outlineLevel="2" x14ac:dyDescent="0.25">
      <c r="A313" s="24" t="e">
        <f>IF(SUM(#REF!)&gt;0,10,"")</f>
        <v>#REF!</v>
      </c>
      <c r="B313" s="24"/>
      <c r="C313" s="206"/>
      <c r="D313" s="206" t="str">
        <f>IF($C$311="X","X","")</f>
        <v/>
      </c>
      <c r="E313" s="101">
        <v>34641</v>
      </c>
      <c r="F313" s="242" t="s">
        <v>168</v>
      </c>
      <c r="G313" s="301"/>
      <c r="H313" s="347">
        <v>75</v>
      </c>
      <c r="I313" s="332" t="s">
        <v>54</v>
      </c>
      <c r="J313" s="397"/>
      <c r="K313" s="37"/>
    </row>
    <row r="314" spans="1:11" s="3" customFormat="1" ht="12" hidden="1" outlineLevel="2" x14ac:dyDescent="0.25">
      <c r="A314" s="205" t="e">
        <f>A311</f>
        <v>#REF!</v>
      </c>
      <c r="B314" s="24" t="s">
        <v>24</v>
      </c>
      <c r="C314" s="24"/>
      <c r="D314" s="24"/>
      <c r="E314" s="16"/>
      <c r="F314" s="233" t="s">
        <v>55</v>
      </c>
      <c r="G314" s="298" t="s">
        <v>54</v>
      </c>
      <c r="H314" s="333"/>
      <c r="I314" s="336"/>
      <c r="J314" s="397"/>
      <c r="K314" s="31" t="e">
        <f>J314*#REF!</f>
        <v>#REF!</v>
      </c>
    </row>
    <row r="315" spans="1:11" s="3" customFormat="1" ht="12.6" outlineLevel="1" collapsed="1" thickBot="1" x14ac:dyDescent="0.3">
      <c r="A315" s="24" t="e">
        <f>A149</f>
        <v>#REF!</v>
      </c>
      <c r="B315" s="24" t="s">
        <v>64</v>
      </c>
      <c r="C315" s="24"/>
      <c r="D315" s="24"/>
      <c r="E315" s="222"/>
      <c r="F315" s="203" t="s">
        <v>169</v>
      </c>
      <c r="G315" s="297">
        <v>0</v>
      </c>
      <c r="H315" s="341"/>
      <c r="I315" s="350"/>
      <c r="J315" s="341"/>
      <c r="K315" s="341">
        <f>K186+K289+K291</f>
        <v>0</v>
      </c>
    </row>
    <row r="316" spans="1:11" s="5" customFormat="1" ht="72" hidden="1" outlineLevel="2" thickBot="1" x14ac:dyDescent="0.3">
      <c r="A316" s="205" t="e">
        <f>#REF!</f>
        <v>#REF!</v>
      </c>
      <c r="B316" s="24" t="s">
        <v>23</v>
      </c>
      <c r="C316" s="24"/>
      <c r="D316" s="24"/>
      <c r="E316" s="138"/>
      <c r="F316" s="182" t="s">
        <v>549</v>
      </c>
      <c r="G316" s="307">
        <v>0</v>
      </c>
      <c r="H316" s="365"/>
      <c r="I316" s="356"/>
      <c r="J316" s="394"/>
      <c r="K316" s="145"/>
    </row>
    <row r="317" spans="1:11" s="5" customFormat="1" ht="13.2" hidden="1" outlineLevel="2" x14ac:dyDescent="0.25">
      <c r="A317" s="205" t="e">
        <f>IF(SUM(#REF!)&gt;0,10,"")</f>
        <v>#REF!</v>
      </c>
      <c r="B317" s="42" t="s">
        <v>21</v>
      </c>
      <c r="C317" s="215"/>
      <c r="D317" s="215" t="e">
        <f>IF(#REF!="X","X","")</f>
        <v>#REF!</v>
      </c>
      <c r="E317" s="99">
        <v>41200</v>
      </c>
      <c r="F317" s="240" t="s">
        <v>170</v>
      </c>
      <c r="G317" s="315"/>
      <c r="H317" s="366"/>
      <c r="I317" s="360"/>
      <c r="J317" s="399"/>
      <c r="K317" s="37"/>
    </row>
    <row r="318" spans="1:11" s="5" customFormat="1" ht="13.2" hidden="1" outlineLevel="2" x14ac:dyDescent="0.25">
      <c r="A318" s="205" t="e">
        <f>A317</f>
        <v>#REF!</v>
      </c>
      <c r="B318" s="24" t="s">
        <v>23</v>
      </c>
      <c r="C318" s="24"/>
      <c r="D318" s="24"/>
      <c r="E318" s="151"/>
      <c r="F318" s="287" t="s">
        <v>171</v>
      </c>
      <c r="G318" s="316">
        <v>0</v>
      </c>
      <c r="H318" s="367"/>
      <c r="I318" s="354"/>
      <c r="J318" s="406"/>
      <c r="K318" s="146"/>
    </row>
    <row r="319" spans="1:11" s="5" customFormat="1" ht="13.2" hidden="1" outlineLevel="2" x14ac:dyDescent="0.25">
      <c r="A319" s="24" t="e">
        <f>IF(SUM(#REF!)&gt;0,10,"")</f>
        <v>#REF!</v>
      </c>
      <c r="B319" s="20"/>
      <c r="C319" s="206"/>
      <c r="D319" s="206" t="str">
        <f>IF($C$317="X","X","")</f>
        <v/>
      </c>
      <c r="E319" s="141">
        <v>41201</v>
      </c>
      <c r="F319" s="242" t="s">
        <v>569</v>
      </c>
      <c r="G319" s="315"/>
      <c r="H319" s="361">
        <v>90</v>
      </c>
      <c r="I319" s="360" t="s">
        <v>45</v>
      </c>
      <c r="J319" s="406"/>
      <c r="K319" s="37"/>
    </row>
    <row r="320" spans="1:11" s="5" customFormat="1" ht="13.2" hidden="1" outlineLevel="2" x14ac:dyDescent="0.25">
      <c r="A320" s="205" t="e">
        <f>A319</f>
        <v>#REF!</v>
      </c>
      <c r="B320" s="24" t="s">
        <v>24</v>
      </c>
      <c r="C320" s="24"/>
      <c r="D320" s="24"/>
      <c r="E320" s="38"/>
      <c r="F320" s="233" t="s">
        <v>46</v>
      </c>
      <c r="G320" s="298" t="s">
        <v>45</v>
      </c>
      <c r="H320" s="343"/>
      <c r="I320" s="354"/>
      <c r="J320" s="406"/>
      <c r="K320" s="30" t="e">
        <f>J320*#REF!</f>
        <v>#REF!</v>
      </c>
    </row>
    <row r="321" spans="1:11" s="5" customFormat="1" ht="13.2" hidden="1" outlineLevel="2" x14ac:dyDescent="0.25">
      <c r="A321" s="24" t="e">
        <f>IF(SUM(#REF!)&gt;0,10,"")</f>
        <v>#REF!</v>
      </c>
      <c r="B321" s="20"/>
      <c r="C321" s="206"/>
      <c r="D321" s="206" t="str">
        <f>IF($C$317="X","X","")</f>
        <v/>
      </c>
      <c r="E321" s="141">
        <v>41202</v>
      </c>
      <c r="F321" s="242" t="s">
        <v>172</v>
      </c>
      <c r="G321" s="315"/>
      <c r="H321" s="361">
        <v>120</v>
      </c>
      <c r="I321" s="360" t="s">
        <v>45</v>
      </c>
      <c r="J321" s="406"/>
      <c r="K321" s="37"/>
    </row>
    <row r="322" spans="1:11" s="5" customFormat="1" ht="13.2" hidden="1" outlineLevel="2" x14ac:dyDescent="0.25">
      <c r="A322" s="205" t="e">
        <f>A321</f>
        <v>#REF!</v>
      </c>
      <c r="B322" s="24" t="s">
        <v>24</v>
      </c>
      <c r="C322" s="24"/>
      <c r="D322" s="24"/>
      <c r="E322" s="38"/>
      <c r="F322" s="233" t="s">
        <v>46</v>
      </c>
      <c r="G322" s="298" t="s">
        <v>45</v>
      </c>
      <c r="H322" s="343"/>
      <c r="I322" s="354"/>
      <c r="J322" s="406"/>
      <c r="K322" s="30" t="e">
        <f>J322*#REF!</f>
        <v>#REF!</v>
      </c>
    </row>
    <row r="323" spans="1:11" s="5" customFormat="1" ht="13.2" hidden="1" outlineLevel="2" x14ac:dyDescent="0.25">
      <c r="A323" s="24" t="e">
        <f>IF(SUM(#REF!)&gt;0,10,"")</f>
        <v>#REF!</v>
      </c>
      <c r="B323" s="20"/>
      <c r="C323" s="206"/>
      <c r="D323" s="206" t="str">
        <f>IF($C$317="X","X","")</f>
        <v/>
      </c>
      <c r="E323" s="141">
        <v>41203</v>
      </c>
      <c r="F323" s="242" t="s">
        <v>173</v>
      </c>
      <c r="G323" s="315">
        <v>0</v>
      </c>
      <c r="H323" s="361">
        <v>155</v>
      </c>
      <c r="I323" s="360" t="s">
        <v>45</v>
      </c>
      <c r="J323" s="406"/>
      <c r="K323" s="37"/>
    </row>
    <row r="324" spans="1:11" s="5" customFormat="1" ht="13.2" hidden="1" outlineLevel="2" x14ac:dyDescent="0.25">
      <c r="A324" s="205" t="e">
        <f>A323</f>
        <v>#REF!</v>
      </c>
      <c r="B324" s="24" t="s">
        <v>24</v>
      </c>
      <c r="C324" s="24"/>
      <c r="D324" s="24"/>
      <c r="E324" s="38"/>
      <c r="F324" s="233" t="s">
        <v>46</v>
      </c>
      <c r="G324" s="298" t="s">
        <v>45</v>
      </c>
      <c r="H324" s="343"/>
      <c r="I324" s="354"/>
      <c r="J324" s="406"/>
      <c r="K324" s="30" t="e">
        <f>J324*#REF!</f>
        <v>#REF!</v>
      </c>
    </row>
    <row r="325" spans="1:11" s="5" customFormat="1" ht="13.2" hidden="1" outlineLevel="2" x14ac:dyDescent="0.25">
      <c r="A325" s="24" t="e">
        <f>IF(SUM(#REF!)&gt;0,10,"")</f>
        <v>#REF!</v>
      </c>
      <c r="B325" s="20"/>
      <c r="C325" s="206"/>
      <c r="D325" s="206" t="str">
        <f>IF($C$317="X","X","")</f>
        <v/>
      </c>
      <c r="E325" s="141">
        <v>41204</v>
      </c>
      <c r="F325" s="242" t="s">
        <v>174</v>
      </c>
      <c r="G325" s="315">
        <v>0</v>
      </c>
      <c r="H325" s="361">
        <v>185</v>
      </c>
      <c r="I325" s="360" t="s">
        <v>45</v>
      </c>
      <c r="J325" s="406"/>
      <c r="K325" s="37"/>
    </row>
    <row r="326" spans="1:11" s="5" customFormat="1" ht="13.2" hidden="1" outlineLevel="2" x14ac:dyDescent="0.25">
      <c r="A326" s="205" t="e">
        <f>A325</f>
        <v>#REF!</v>
      </c>
      <c r="B326" s="24" t="s">
        <v>24</v>
      </c>
      <c r="C326" s="24"/>
      <c r="D326" s="24"/>
      <c r="E326" s="38"/>
      <c r="F326" s="233" t="s">
        <v>46</v>
      </c>
      <c r="G326" s="298" t="s">
        <v>45</v>
      </c>
      <c r="H326" s="343"/>
      <c r="I326" s="354"/>
      <c r="J326" s="403"/>
      <c r="K326" s="30" t="e">
        <f>J326*#REF!</f>
        <v>#REF!</v>
      </c>
    </row>
    <row r="327" spans="1:11" s="5" customFormat="1" ht="13.2" hidden="1" outlineLevel="2" x14ac:dyDescent="0.25">
      <c r="A327" s="24" t="e">
        <f>IF(SUM(#REF!)&gt;0,10,"")</f>
        <v>#REF!</v>
      </c>
      <c r="B327" s="20"/>
      <c r="C327" s="206"/>
      <c r="D327" s="206" t="str">
        <f>IF($C$317="X","X","")</f>
        <v/>
      </c>
      <c r="E327" s="141">
        <v>41205</v>
      </c>
      <c r="F327" s="242" t="s">
        <v>175</v>
      </c>
      <c r="G327" s="315">
        <v>0</v>
      </c>
      <c r="H327" s="361">
        <v>220</v>
      </c>
      <c r="I327" s="360" t="s">
        <v>45</v>
      </c>
      <c r="J327" s="406"/>
      <c r="K327" s="37"/>
    </row>
    <row r="328" spans="1:11" s="5" customFormat="1" ht="13.2" hidden="1" outlineLevel="2" x14ac:dyDescent="0.25">
      <c r="A328" s="205" t="e">
        <f>A327</f>
        <v>#REF!</v>
      </c>
      <c r="B328" s="24" t="s">
        <v>24</v>
      </c>
      <c r="C328" s="24"/>
      <c r="D328" s="24"/>
      <c r="E328" s="38"/>
      <c r="F328" s="233" t="s">
        <v>46</v>
      </c>
      <c r="G328" s="298" t="s">
        <v>45</v>
      </c>
      <c r="H328" s="343"/>
      <c r="I328" s="354"/>
      <c r="J328" s="406"/>
      <c r="K328" s="30" t="e">
        <f>J328*#REF!</f>
        <v>#REF!</v>
      </c>
    </row>
    <row r="329" spans="1:11" s="5" customFormat="1" ht="13.2" hidden="1" outlineLevel="2" x14ac:dyDescent="0.25">
      <c r="A329" s="24" t="e">
        <f>IF(SUM(#REF!)&gt;0,10,"")</f>
        <v>#REF!</v>
      </c>
      <c r="B329" s="20"/>
      <c r="C329" s="206"/>
      <c r="D329" s="206" t="str">
        <f>IF($C$317="X","X","")</f>
        <v/>
      </c>
      <c r="E329" s="141">
        <v>41206</v>
      </c>
      <c r="F329" s="242" t="s">
        <v>176</v>
      </c>
      <c r="G329" s="315">
        <v>0</v>
      </c>
      <c r="H329" s="361">
        <v>250</v>
      </c>
      <c r="I329" s="360" t="s">
        <v>45</v>
      </c>
      <c r="J329" s="401"/>
      <c r="K329" s="37"/>
    </row>
    <row r="330" spans="1:11" s="5" customFormat="1" ht="13.2" hidden="1" outlineLevel="2" x14ac:dyDescent="0.25">
      <c r="A330" s="205" t="e">
        <f>A329</f>
        <v>#REF!</v>
      </c>
      <c r="B330" s="24" t="s">
        <v>24</v>
      </c>
      <c r="C330" s="24"/>
      <c r="D330" s="24"/>
      <c r="E330" s="38"/>
      <c r="F330" s="233" t="s">
        <v>46</v>
      </c>
      <c r="G330" s="298" t="s">
        <v>45</v>
      </c>
      <c r="H330" s="343"/>
      <c r="I330" s="354"/>
      <c r="J330" s="392"/>
      <c r="K330" s="30" t="e">
        <f>J330*#REF!</f>
        <v>#REF!</v>
      </c>
    </row>
    <row r="331" spans="1:11" s="5" customFormat="1" ht="13.2" hidden="1" outlineLevel="2" x14ac:dyDescent="0.25">
      <c r="A331" s="24" t="e">
        <f>IF(SUM(#REF!)&gt;0,10,"")</f>
        <v>#REF!</v>
      </c>
      <c r="B331" s="20"/>
      <c r="C331" s="206"/>
      <c r="D331" s="206" t="str">
        <f>IF($C$317="X","X","")</f>
        <v/>
      </c>
      <c r="E331" s="141">
        <v>41207</v>
      </c>
      <c r="F331" s="242" t="s">
        <v>177</v>
      </c>
      <c r="G331" s="315">
        <v>0</v>
      </c>
      <c r="H331" s="361">
        <v>285</v>
      </c>
      <c r="I331" s="360" t="s">
        <v>45</v>
      </c>
      <c r="J331" s="392"/>
      <c r="K331" s="37"/>
    </row>
    <row r="332" spans="1:11" s="5" customFormat="1" ht="13.2" hidden="1" outlineLevel="2" x14ac:dyDescent="0.25">
      <c r="A332" s="205" t="e">
        <f>A331</f>
        <v>#REF!</v>
      </c>
      <c r="B332" s="24" t="s">
        <v>24</v>
      </c>
      <c r="C332" s="24"/>
      <c r="D332" s="24"/>
      <c r="E332" s="38"/>
      <c r="F332" s="233" t="s">
        <v>46</v>
      </c>
      <c r="G332" s="298" t="s">
        <v>45</v>
      </c>
      <c r="H332" s="343"/>
      <c r="I332" s="354"/>
      <c r="J332" s="392"/>
      <c r="K332" s="30" t="e">
        <f>J332*#REF!</f>
        <v>#REF!</v>
      </c>
    </row>
    <row r="333" spans="1:11" s="5" customFormat="1" ht="13.2" hidden="1" outlineLevel="2" x14ac:dyDescent="0.25">
      <c r="A333" s="24" t="e">
        <f>IF(SUM(#REF!)&gt;0,10,"")</f>
        <v>#REF!</v>
      </c>
      <c r="B333" s="20"/>
      <c r="C333" s="206"/>
      <c r="D333" s="206" t="str">
        <f>IF($C$317="X","X","")</f>
        <v/>
      </c>
      <c r="E333" s="141">
        <v>41208</v>
      </c>
      <c r="F333" s="242" t="s">
        <v>178</v>
      </c>
      <c r="G333" s="315">
        <v>0</v>
      </c>
      <c r="H333" s="361">
        <v>325</v>
      </c>
      <c r="I333" s="360" t="s">
        <v>45</v>
      </c>
      <c r="J333" s="401"/>
      <c r="K333" s="37"/>
    </row>
    <row r="334" spans="1:11" s="5" customFormat="1" ht="13.2" hidden="1" outlineLevel="2" x14ac:dyDescent="0.25">
      <c r="A334" s="205" t="e">
        <f>A333</f>
        <v>#REF!</v>
      </c>
      <c r="B334" s="24" t="s">
        <v>24</v>
      </c>
      <c r="C334" s="24"/>
      <c r="D334" s="24"/>
      <c r="E334" s="38"/>
      <c r="F334" s="233" t="s">
        <v>46</v>
      </c>
      <c r="G334" s="298" t="s">
        <v>45</v>
      </c>
      <c r="H334" s="343"/>
      <c r="I334" s="354"/>
      <c r="J334" s="406"/>
      <c r="K334" s="30" t="e">
        <f>J334*#REF!</f>
        <v>#REF!</v>
      </c>
    </row>
    <row r="335" spans="1:11" s="5" customFormat="1" ht="13.2" hidden="1" outlineLevel="2" x14ac:dyDescent="0.25">
      <c r="A335" s="24" t="e">
        <f>IF(SUM(#REF!)&gt;0,10,"")</f>
        <v>#REF!</v>
      </c>
      <c r="B335" s="20"/>
      <c r="C335" s="206"/>
      <c r="D335" s="206" t="str">
        <f>IF($C$317="X","X","")</f>
        <v/>
      </c>
      <c r="E335" s="141">
        <v>41209</v>
      </c>
      <c r="F335" s="242" t="s">
        <v>179</v>
      </c>
      <c r="G335" s="315">
        <v>0</v>
      </c>
      <c r="H335" s="361">
        <v>385</v>
      </c>
      <c r="I335" s="360" t="s">
        <v>45</v>
      </c>
      <c r="J335" s="406"/>
      <c r="K335" s="37"/>
    </row>
    <row r="336" spans="1:11" s="5" customFormat="1" ht="13.2" hidden="1" outlineLevel="2" x14ac:dyDescent="0.25">
      <c r="A336" s="205" t="e">
        <f>A335</f>
        <v>#REF!</v>
      </c>
      <c r="B336" s="24" t="s">
        <v>24</v>
      </c>
      <c r="C336" s="24"/>
      <c r="D336" s="24"/>
      <c r="E336" s="38"/>
      <c r="F336" s="233" t="s">
        <v>46</v>
      </c>
      <c r="G336" s="298" t="s">
        <v>45</v>
      </c>
      <c r="H336" s="343"/>
      <c r="I336" s="354"/>
      <c r="J336" s="406"/>
      <c r="K336" s="30" t="e">
        <f>J336*#REF!</f>
        <v>#REF!</v>
      </c>
    </row>
    <row r="337" spans="1:11" s="5" customFormat="1" ht="13.2" hidden="1" outlineLevel="2" x14ac:dyDescent="0.25">
      <c r="A337" s="24" t="e">
        <f>IF(SUM(#REF!)&gt;0,10,"")</f>
        <v>#REF!</v>
      </c>
      <c r="B337" s="20"/>
      <c r="C337" s="206"/>
      <c r="D337" s="206" t="str">
        <f>IF($C$317="X","X","")</f>
        <v/>
      </c>
      <c r="E337" s="141">
        <v>41210</v>
      </c>
      <c r="F337" s="242" t="s">
        <v>180</v>
      </c>
      <c r="G337" s="315">
        <v>0</v>
      </c>
      <c r="H337" s="361">
        <v>490</v>
      </c>
      <c r="I337" s="360" t="s">
        <v>45</v>
      </c>
      <c r="J337" s="406"/>
      <c r="K337" s="37"/>
    </row>
    <row r="338" spans="1:11" s="5" customFormat="1" ht="13.2" hidden="1" outlineLevel="2" x14ac:dyDescent="0.25">
      <c r="A338" s="205" t="e">
        <f>A337</f>
        <v>#REF!</v>
      </c>
      <c r="B338" s="24" t="s">
        <v>24</v>
      </c>
      <c r="C338" s="24"/>
      <c r="D338" s="24"/>
      <c r="F338" s="233" t="s">
        <v>46</v>
      </c>
      <c r="G338" s="298" t="s">
        <v>45</v>
      </c>
      <c r="H338" s="343"/>
      <c r="I338" s="354"/>
      <c r="J338" s="406"/>
      <c r="K338" s="30" t="e">
        <f>J338*#REF!</f>
        <v>#REF!</v>
      </c>
    </row>
    <row r="339" spans="1:11" s="5" customFormat="1" ht="13.2" hidden="1" outlineLevel="2" x14ac:dyDescent="0.25">
      <c r="A339" s="24" t="e">
        <f>IF(SUM(#REF!)&gt;0,10,"")</f>
        <v>#REF!</v>
      </c>
      <c r="B339" s="20"/>
      <c r="C339" s="206"/>
      <c r="D339" s="206" t="str">
        <f>IF($C$317="X","X","")</f>
        <v/>
      </c>
      <c r="E339" s="141">
        <v>41211</v>
      </c>
      <c r="F339" s="242" t="s">
        <v>181</v>
      </c>
      <c r="G339" s="315">
        <v>0</v>
      </c>
      <c r="H339" s="361">
        <v>580</v>
      </c>
      <c r="I339" s="360" t="s">
        <v>45</v>
      </c>
      <c r="J339" s="406"/>
      <c r="K339" s="37"/>
    </row>
    <row r="340" spans="1:11" s="5" customFormat="1" ht="13.2" hidden="1" outlineLevel="2" x14ac:dyDescent="0.25">
      <c r="A340" s="205" t="e">
        <f>A339</f>
        <v>#REF!</v>
      </c>
      <c r="B340" s="24" t="s">
        <v>24</v>
      </c>
      <c r="C340" s="24"/>
      <c r="D340" s="24"/>
      <c r="F340" s="233" t="s">
        <v>46</v>
      </c>
      <c r="G340" s="298" t="s">
        <v>45</v>
      </c>
      <c r="H340" s="343"/>
      <c r="I340" s="354"/>
      <c r="J340" s="410"/>
      <c r="K340" s="30" t="e">
        <f>J340*#REF!</f>
        <v>#REF!</v>
      </c>
    </row>
    <row r="341" spans="1:11" s="5" customFormat="1" ht="13.2" hidden="1" outlineLevel="2" x14ac:dyDescent="0.25">
      <c r="A341" s="205" t="e">
        <f>IF(SUM(#REF!)&gt;0,10,"")</f>
        <v>#REF!</v>
      </c>
      <c r="B341" s="173" t="s">
        <v>79</v>
      </c>
      <c r="C341" s="174"/>
      <c r="D341" s="215" t="str">
        <f>IF($C$317="X","X","")</f>
        <v/>
      </c>
      <c r="E341" s="99">
        <v>41240</v>
      </c>
      <c r="F341" s="193" t="s">
        <v>182</v>
      </c>
      <c r="G341" s="317"/>
      <c r="H341" s="366"/>
      <c r="I341" s="360"/>
      <c r="J341" s="403"/>
      <c r="K341" s="37"/>
    </row>
    <row r="342" spans="1:11" s="5" customFormat="1" ht="20.399999999999999" hidden="1" outlineLevel="2" x14ac:dyDescent="0.25">
      <c r="A342" s="205" t="e">
        <f>A341</f>
        <v>#REF!</v>
      </c>
      <c r="B342" s="24" t="s">
        <v>23</v>
      </c>
      <c r="C342" s="24"/>
      <c r="D342" s="24"/>
      <c r="E342" s="151"/>
      <c r="F342" s="186" t="s">
        <v>183</v>
      </c>
      <c r="G342" s="316"/>
      <c r="H342" s="367"/>
      <c r="I342" s="354"/>
      <c r="J342" s="401"/>
      <c r="K342" s="146"/>
    </row>
    <row r="343" spans="1:11" s="5" customFormat="1" ht="13.2" hidden="1" outlineLevel="2" x14ac:dyDescent="0.25">
      <c r="A343" s="24" t="e">
        <f>IF(SUM(#REF!)&gt;0,10,"")</f>
        <v>#REF!</v>
      </c>
      <c r="B343" s="20"/>
      <c r="C343" s="206"/>
      <c r="D343" s="206" t="str">
        <f>IF($C$341="X","X","")</f>
        <v/>
      </c>
      <c r="E343" s="141">
        <v>41241</v>
      </c>
      <c r="F343" s="184" t="s">
        <v>184</v>
      </c>
      <c r="G343" s="315">
        <v>0</v>
      </c>
      <c r="H343" s="361">
        <v>86</v>
      </c>
      <c r="I343" s="360" t="s">
        <v>45</v>
      </c>
      <c r="J343" s="406"/>
      <c r="K343" s="37"/>
    </row>
    <row r="344" spans="1:11" s="5" customFormat="1" ht="13.2" hidden="1" outlineLevel="2" x14ac:dyDescent="0.25">
      <c r="A344" s="205" t="e">
        <f>A343</f>
        <v>#REF!</v>
      </c>
      <c r="B344" s="24" t="s">
        <v>24</v>
      </c>
      <c r="C344" s="24"/>
      <c r="D344" s="24"/>
      <c r="E344" s="38"/>
      <c r="F344" s="207" t="s">
        <v>46</v>
      </c>
      <c r="G344" s="298" t="s">
        <v>45</v>
      </c>
      <c r="H344" s="343"/>
      <c r="I344" s="354"/>
      <c r="J344" s="406"/>
      <c r="K344" s="30" t="e">
        <f>J344*#REF!</f>
        <v>#REF!</v>
      </c>
    </row>
    <row r="345" spans="1:11" s="5" customFormat="1" ht="13.2" hidden="1" outlineLevel="2" x14ac:dyDescent="0.25">
      <c r="A345" s="24" t="e">
        <f>IF(SUM(#REF!)&gt;0,10,"")</f>
        <v>#REF!</v>
      </c>
      <c r="B345" s="20"/>
      <c r="C345" s="206"/>
      <c r="D345" s="206" t="str">
        <f>IF($C$341="X","X","")</f>
        <v/>
      </c>
      <c r="E345" s="141">
        <v>41242</v>
      </c>
      <c r="F345" s="184" t="s">
        <v>185</v>
      </c>
      <c r="G345" s="315">
        <v>0</v>
      </c>
      <c r="H345" s="361">
        <v>145</v>
      </c>
      <c r="I345" s="360" t="s">
        <v>45</v>
      </c>
      <c r="J345" s="406"/>
      <c r="K345" s="37"/>
    </row>
    <row r="346" spans="1:11" s="5" customFormat="1" ht="13.2" hidden="1" outlineLevel="2" x14ac:dyDescent="0.25">
      <c r="A346" s="205" t="e">
        <f>A345</f>
        <v>#REF!</v>
      </c>
      <c r="B346" s="24" t="s">
        <v>24</v>
      </c>
      <c r="C346" s="24"/>
      <c r="D346" s="24"/>
      <c r="E346" s="38"/>
      <c r="F346" s="207" t="s">
        <v>46</v>
      </c>
      <c r="G346" s="298" t="s">
        <v>45</v>
      </c>
      <c r="H346" s="343"/>
      <c r="I346" s="354"/>
      <c r="J346" s="406"/>
      <c r="K346" s="30" t="e">
        <f>J346*#REF!</f>
        <v>#REF!</v>
      </c>
    </row>
    <row r="347" spans="1:11" s="5" customFormat="1" ht="13.2" hidden="1" outlineLevel="2" x14ac:dyDescent="0.25">
      <c r="A347" s="205" t="e">
        <f>IF(SUM(#REF!)&gt;0,10,"")</f>
        <v>#REF!</v>
      </c>
      <c r="B347" s="42" t="s">
        <v>21</v>
      </c>
      <c r="C347" s="215" t="s">
        <v>10</v>
      </c>
      <c r="D347" s="215" t="e">
        <f>IF(#REF!="X","X","")</f>
        <v>#REF!</v>
      </c>
      <c r="E347" s="99">
        <v>41400</v>
      </c>
      <c r="F347" s="193" t="s">
        <v>186</v>
      </c>
      <c r="G347" s="317">
        <v>0</v>
      </c>
      <c r="H347" s="366"/>
      <c r="I347" s="360"/>
      <c r="J347" s="406"/>
      <c r="K347" s="37"/>
    </row>
    <row r="348" spans="1:11" s="5" customFormat="1" ht="13.2" hidden="1" outlineLevel="2" x14ac:dyDescent="0.25">
      <c r="A348" s="205" t="e">
        <f>A347</f>
        <v>#REF!</v>
      </c>
      <c r="B348" s="205" t="s">
        <v>23</v>
      </c>
      <c r="C348" s="205"/>
      <c r="D348" s="205"/>
      <c r="E348" s="139"/>
      <c r="F348" s="182" t="s">
        <v>187</v>
      </c>
      <c r="G348" s="316">
        <v>0</v>
      </c>
      <c r="H348" s="367"/>
      <c r="I348" s="356"/>
      <c r="J348" s="406"/>
      <c r="K348" s="146"/>
    </row>
    <row r="349" spans="1:11" s="5" customFormat="1" ht="13.2" hidden="1" outlineLevel="2" x14ac:dyDescent="0.25">
      <c r="A349" s="205" t="e">
        <f>IF(SUM(#REF!)&gt;0,10,"")</f>
        <v>#REF!</v>
      </c>
      <c r="B349" s="173" t="s">
        <v>79</v>
      </c>
      <c r="C349" s="174" t="s">
        <v>10</v>
      </c>
      <c r="D349" s="174" t="str">
        <f>IF($C$347="X","X","")</f>
        <v>X</v>
      </c>
      <c r="E349" s="140">
        <v>41410</v>
      </c>
      <c r="F349" s="188" t="s">
        <v>188</v>
      </c>
      <c r="G349" s="318">
        <v>0</v>
      </c>
      <c r="H349" s="352"/>
      <c r="I349" s="346"/>
      <c r="J349" s="411"/>
      <c r="K349" s="37"/>
    </row>
    <row r="350" spans="1:11" s="5" customFormat="1" ht="13.2" hidden="1" outlineLevel="2" x14ac:dyDescent="0.25">
      <c r="A350" s="205" t="e">
        <f>IF(SUM(#REF!)&gt;0,10,"")</f>
        <v>#REF!</v>
      </c>
      <c r="B350" s="41"/>
      <c r="C350" s="206" t="s">
        <v>10</v>
      </c>
      <c r="D350" s="206" t="str">
        <f>IF($C$349="X","X","")</f>
        <v>X</v>
      </c>
      <c r="E350" s="101">
        <v>41411</v>
      </c>
      <c r="F350" s="184" t="s">
        <v>189</v>
      </c>
      <c r="G350" s="315"/>
      <c r="H350" s="361">
        <v>75</v>
      </c>
      <c r="I350" s="360" t="s">
        <v>45</v>
      </c>
      <c r="J350" s="412"/>
      <c r="K350" s="37"/>
    </row>
    <row r="351" spans="1:11" s="5" customFormat="1" ht="13.2" hidden="1" outlineLevel="2" x14ac:dyDescent="0.25">
      <c r="A351" s="205" t="e">
        <f>A350</f>
        <v>#REF!</v>
      </c>
      <c r="B351" s="205" t="s">
        <v>24</v>
      </c>
      <c r="C351" s="205"/>
      <c r="D351" s="205"/>
      <c r="E351" s="16"/>
      <c r="F351" s="207" t="s">
        <v>46</v>
      </c>
      <c r="G351" s="298" t="s">
        <v>45</v>
      </c>
      <c r="H351" s="343"/>
      <c r="I351" s="354"/>
      <c r="J351" s="406"/>
      <c r="K351" s="30" t="e">
        <f>J351*#REF!</f>
        <v>#REF!</v>
      </c>
    </row>
    <row r="352" spans="1:11" s="5" customFormat="1" ht="13.2" hidden="1" outlineLevel="2" x14ac:dyDescent="0.25">
      <c r="A352" s="205" t="e">
        <f>IF(SUM(#REF!)&gt;0,10,"")</f>
        <v>#REF!</v>
      </c>
      <c r="B352" s="41"/>
      <c r="C352" s="206" t="s">
        <v>10</v>
      </c>
      <c r="D352" s="206" t="str">
        <f>IF($C$349="X","X","")</f>
        <v>X</v>
      </c>
      <c r="E352" s="101">
        <v>41412</v>
      </c>
      <c r="F352" s="184" t="s">
        <v>190</v>
      </c>
      <c r="G352" s="315">
        <v>0</v>
      </c>
      <c r="H352" s="361">
        <v>110</v>
      </c>
      <c r="I352" s="360" t="s">
        <v>45</v>
      </c>
      <c r="J352" s="406"/>
      <c r="K352" s="37"/>
    </row>
    <row r="353" spans="1:11" s="5" customFormat="1" ht="13.2" hidden="1" outlineLevel="2" x14ac:dyDescent="0.25">
      <c r="A353" s="205" t="e">
        <f>A352</f>
        <v>#REF!</v>
      </c>
      <c r="B353" s="205" t="s">
        <v>24</v>
      </c>
      <c r="C353" s="205"/>
      <c r="D353" s="205"/>
      <c r="E353" s="16"/>
      <c r="F353" s="207" t="s">
        <v>46</v>
      </c>
      <c r="G353" s="298" t="s">
        <v>45</v>
      </c>
      <c r="H353" s="343"/>
      <c r="I353" s="354"/>
      <c r="J353" s="406"/>
      <c r="K353" s="30" t="e">
        <f>J353*#REF!</f>
        <v>#REF!</v>
      </c>
    </row>
    <row r="354" spans="1:11" s="5" customFormat="1" ht="13.2" hidden="1" outlineLevel="2" x14ac:dyDescent="0.25">
      <c r="A354" s="205" t="e">
        <f>IF(SUM(#REF!)&gt;0,10,"")</f>
        <v>#REF!</v>
      </c>
      <c r="B354" s="41"/>
      <c r="C354" s="206" t="s">
        <v>10</v>
      </c>
      <c r="D354" s="206" t="str">
        <f>IF($C$349="X","X","")</f>
        <v>X</v>
      </c>
      <c r="E354" s="101">
        <v>41413</v>
      </c>
      <c r="F354" s="184" t="s">
        <v>191</v>
      </c>
      <c r="G354" s="315">
        <v>0</v>
      </c>
      <c r="H354" s="361">
        <v>130</v>
      </c>
      <c r="I354" s="360" t="s">
        <v>45</v>
      </c>
      <c r="J354" s="412"/>
      <c r="K354" s="37"/>
    </row>
    <row r="355" spans="1:11" s="5" customFormat="1" ht="13.2" hidden="1" outlineLevel="2" x14ac:dyDescent="0.25">
      <c r="A355" s="205" t="e">
        <f>A354</f>
        <v>#REF!</v>
      </c>
      <c r="B355" s="205" t="s">
        <v>24</v>
      </c>
      <c r="C355" s="205"/>
      <c r="D355" s="205"/>
      <c r="E355" s="16"/>
      <c r="F355" s="207" t="s">
        <v>46</v>
      </c>
      <c r="G355" s="298" t="s">
        <v>45</v>
      </c>
      <c r="H355" s="343"/>
      <c r="I355" s="354"/>
      <c r="J355" s="406"/>
      <c r="K355" s="30" t="e">
        <f>J355*#REF!</f>
        <v>#REF!</v>
      </c>
    </row>
    <row r="356" spans="1:11" s="5" customFormat="1" ht="13.2" hidden="1" outlineLevel="2" x14ac:dyDescent="0.25">
      <c r="A356" s="205" t="e">
        <f>#REF!</f>
        <v>#REF!</v>
      </c>
      <c r="B356" s="24" t="s">
        <v>23</v>
      </c>
      <c r="C356" s="24"/>
      <c r="D356" s="24"/>
      <c r="E356" s="151"/>
      <c r="F356" s="186" t="s">
        <v>192</v>
      </c>
      <c r="G356" s="316">
        <v>0</v>
      </c>
      <c r="H356" s="367"/>
      <c r="I356" s="354"/>
      <c r="J356" s="406"/>
      <c r="K356" s="146"/>
    </row>
    <row r="357" spans="1:11" s="5" customFormat="1" ht="13.2" hidden="1" outlineLevel="2" x14ac:dyDescent="0.25">
      <c r="A357" s="205" t="e">
        <f>#REF!</f>
        <v>#REF!</v>
      </c>
      <c r="B357" s="24" t="s">
        <v>24</v>
      </c>
      <c r="C357" s="24"/>
      <c r="D357" s="24"/>
      <c r="E357" s="16"/>
      <c r="F357" s="207" t="s">
        <v>46</v>
      </c>
      <c r="G357" s="298" t="s">
        <v>45</v>
      </c>
      <c r="H357" s="343"/>
      <c r="I357" s="356"/>
      <c r="J357" s="406"/>
      <c r="K357" s="238" t="e">
        <f>J357*#REF!</f>
        <v>#REF!</v>
      </c>
    </row>
    <row r="358" spans="1:11" s="5" customFormat="1" ht="13.2" hidden="1" outlineLevel="2" x14ac:dyDescent="0.25">
      <c r="A358" s="24" t="e">
        <f>IF(SUM(#REF!)&gt;0,10,"")</f>
        <v>#REF!</v>
      </c>
      <c r="B358" s="20"/>
      <c r="C358" s="206"/>
      <c r="D358" s="206" t="e">
        <f>IF(#REF!="X","X","")</f>
        <v>#REF!</v>
      </c>
      <c r="E358" s="141">
        <v>41512</v>
      </c>
      <c r="F358" s="184" t="s">
        <v>193</v>
      </c>
      <c r="G358" s="315">
        <v>0</v>
      </c>
      <c r="H358" s="331">
        <v>120</v>
      </c>
      <c r="I358" s="360" t="s">
        <v>45</v>
      </c>
      <c r="J358" s="406"/>
      <c r="K358" s="37"/>
    </row>
    <row r="359" spans="1:11" s="5" customFormat="1" ht="13.2" hidden="1" outlineLevel="2" x14ac:dyDescent="0.25">
      <c r="A359" s="205" t="e">
        <f>A358</f>
        <v>#REF!</v>
      </c>
      <c r="B359" s="24" t="s">
        <v>24</v>
      </c>
      <c r="C359" s="24"/>
      <c r="D359" s="24"/>
      <c r="E359" s="16"/>
      <c r="F359" s="207" t="s">
        <v>46</v>
      </c>
      <c r="G359" s="298" t="s">
        <v>45</v>
      </c>
      <c r="H359" s="343"/>
      <c r="I359" s="356"/>
      <c r="J359" s="413"/>
      <c r="K359" s="238" t="e">
        <f>J359*#REF!</f>
        <v>#REF!</v>
      </c>
    </row>
    <row r="360" spans="1:11" s="5" customFormat="1" ht="13.2" hidden="1" outlineLevel="2" x14ac:dyDescent="0.25">
      <c r="A360" s="24" t="e">
        <f>IF(SUM(#REF!)&gt;0,10,"")</f>
        <v>#REF!</v>
      </c>
      <c r="B360" s="20"/>
      <c r="C360" s="206"/>
      <c r="D360" s="206" t="e">
        <f>IF(#REF!="X","X","")</f>
        <v>#REF!</v>
      </c>
      <c r="E360" s="141">
        <v>41513</v>
      </c>
      <c r="F360" s="184" t="s">
        <v>194</v>
      </c>
      <c r="G360" s="315">
        <v>0</v>
      </c>
      <c r="H360" s="331">
        <v>135</v>
      </c>
      <c r="I360" s="360" t="s">
        <v>45</v>
      </c>
      <c r="J360" s="406"/>
      <c r="K360" s="37"/>
    </row>
    <row r="361" spans="1:11" s="5" customFormat="1" ht="13.2" hidden="1" outlineLevel="2" x14ac:dyDescent="0.25">
      <c r="A361" s="205" t="e">
        <f>A360</f>
        <v>#REF!</v>
      </c>
      <c r="B361" s="24" t="s">
        <v>24</v>
      </c>
      <c r="C361" s="24"/>
      <c r="D361" s="24"/>
      <c r="E361" s="16"/>
      <c r="F361" s="207" t="s">
        <v>46</v>
      </c>
      <c r="G361" s="298" t="s">
        <v>45</v>
      </c>
      <c r="H361" s="343"/>
      <c r="I361" s="356"/>
      <c r="J361" s="406"/>
      <c r="K361" s="238" t="e">
        <f>J361*#REF!</f>
        <v>#REF!</v>
      </c>
    </row>
    <row r="362" spans="1:11" s="5" customFormat="1" ht="13.2" hidden="1" outlineLevel="2" x14ac:dyDescent="0.25">
      <c r="A362" s="24" t="e">
        <f>IF(SUM(#REF!)&gt;0,10,"")</f>
        <v>#REF!</v>
      </c>
      <c r="B362" s="20"/>
      <c r="C362" s="206"/>
      <c r="D362" s="206" t="e">
        <f>IF(#REF!="X","X","")</f>
        <v>#REF!</v>
      </c>
      <c r="E362" s="141">
        <v>41514</v>
      </c>
      <c r="F362" s="184" t="s">
        <v>195</v>
      </c>
      <c r="G362" s="315"/>
      <c r="H362" s="331">
        <v>155</v>
      </c>
      <c r="I362" s="360" t="s">
        <v>45</v>
      </c>
      <c r="J362" s="413"/>
      <c r="K362" s="37"/>
    </row>
    <row r="363" spans="1:11" s="5" customFormat="1" ht="13.2" hidden="1" outlineLevel="2" x14ac:dyDescent="0.25">
      <c r="A363" s="205" t="e">
        <f>A362</f>
        <v>#REF!</v>
      </c>
      <c r="B363" s="24" t="s">
        <v>24</v>
      </c>
      <c r="C363" s="24"/>
      <c r="D363" s="24"/>
      <c r="E363" s="16"/>
      <c r="F363" s="207" t="s">
        <v>46</v>
      </c>
      <c r="G363" s="298" t="s">
        <v>45</v>
      </c>
      <c r="H363" s="343"/>
      <c r="I363" s="356"/>
      <c r="J363" s="406"/>
      <c r="K363" s="238" t="e">
        <f>J363*#REF!</f>
        <v>#REF!</v>
      </c>
    </row>
    <row r="364" spans="1:11" s="5" customFormat="1" ht="13.2" hidden="1" outlineLevel="2" x14ac:dyDescent="0.25">
      <c r="A364" s="24" t="e">
        <f>IF(SUM(#REF!)&gt;0,10,"")</f>
        <v>#REF!</v>
      </c>
      <c r="B364" s="20"/>
      <c r="C364" s="206"/>
      <c r="D364" s="206" t="e">
        <f>IF(#REF!="X","X","")</f>
        <v>#REF!</v>
      </c>
      <c r="E364" s="141">
        <v>41515</v>
      </c>
      <c r="F364" s="184" t="s">
        <v>568</v>
      </c>
      <c r="G364" s="315">
        <v>0</v>
      </c>
      <c r="H364" s="331">
        <v>170</v>
      </c>
      <c r="I364" s="360" t="s">
        <v>45</v>
      </c>
      <c r="J364" s="406"/>
      <c r="K364" s="37"/>
    </row>
    <row r="365" spans="1:11" s="5" customFormat="1" ht="13.2" hidden="1" outlineLevel="2" x14ac:dyDescent="0.25">
      <c r="A365" s="205" t="e">
        <f>A364</f>
        <v>#REF!</v>
      </c>
      <c r="B365" s="24" t="s">
        <v>24</v>
      </c>
      <c r="C365" s="24"/>
      <c r="D365" s="24"/>
      <c r="E365" s="16"/>
      <c r="F365" s="207" t="s">
        <v>46</v>
      </c>
      <c r="G365" s="298" t="s">
        <v>45</v>
      </c>
      <c r="H365" s="343"/>
      <c r="I365" s="356"/>
      <c r="J365" s="395"/>
      <c r="K365" s="238" t="e">
        <f>J365*#REF!</f>
        <v>#REF!</v>
      </c>
    </row>
    <row r="366" spans="1:11" s="5" customFormat="1" ht="13.2" hidden="1" outlineLevel="2" x14ac:dyDescent="0.25">
      <c r="A366" s="24" t="e">
        <f>IF(SUM(#REF!)&gt;0,10,"")</f>
        <v>#REF!</v>
      </c>
      <c r="B366" s="20"/>
      <c r="C366" s="206"/>
      <c r="D366" s="206" t="e">
        <f>IF(#REF!="X","X","")</f>
        <v>#REF!</v>
      </c>
      <c r="E366" s="141">
        <v>41515</v>
      </c>
      <c r="F366" s="184" t="s">
        <v>567</v>
      </c>
      <c r="G366" s="315"/>
      <c r="H366" s="331">
        <v>182</v>
      </c>
      <c r="I366" s="360" t="s">
        <v>45</v>
      </c>
      <c r="J366" s="410"/>
      <c r="K366" s="37"/>
    </row>
    <row r="367" spans="1:11" s="5" customFormat="1" ht="13.2" hidden="1" outlineLevel="2" x14ac:dyDescent="0.25">
      <c r="A367" s="205" t="e">
        <f>A366</f>
        <v>#REF!</v>
      </c>
      <c r="B367" s="24" t="s">
        <v>24</v>
      </c>
      <c r="C367" s="24"/>
      <c r="D367" s="24"/>
      <c r="E367" s="16"/>
      <c r="F367" s="207" t="s">
        <v>46</v>
      </c>
      <c r="G367" s="298" t="s">
        <v>45</v>
      </c>
      <c r="H367" s="343"/>
      <c r="I367" s="356"/>
      <c r="J367" s="406"/>
      <c r="K367" s="238" t="e">
        <f>J367*#REF!</f>
        <v>#REF!</v>
      </c>
    </row>
    <row r="368" spans="1:11" s="5" customFormat="1" ht="13.2" hidden="1" outlineLevel="2" x14ac:dyDescent="0.25">
      <c r="A368" s="205" t="e">
        <f>#REF!</f>
        <v>#REF!</v>
      </c>
      <c r="B368" s="24" t="s">
        <v>23</v>
      </c>
      <c r="C368" s="24"/>
      <c r="D368" s="24"/>
      <c r="E368" s="139"/>
      <c r="F368" s="182" t="s">
        <v>197</v>
      </c>
      <c r="G368" s="316">
        <v>0</v>
      </c>
      <c r="H368" s="367"/>
      <c r="I368" s="356"/>
      <c r="J368" s="406"/>
      <c r="K368" s="146"/>
    </row>
    <row r="369" spans="1:11" s="5" customFormat="1" ht="13.2" hidden="1" outlineLevel="2" x14ac:dyDescent="0.25">
      <c r="A369" s="205" t="e">
        <f>#REF!</f>
        <v>#REF!</v>
      </c>
      <c r="B369" s="24" t="s">
        <v>24</v>
      </c>
      <c r="C369" s="24"/>
      <c r="D369" s="24"/>
      <c r="E369" s="38"/>
      <c r="F369" s="207" t="s">
        <v>46</v>
      </c>
      <c r="G369" s="298" t="s">
        <v>45</v>
      </c>
      <c r="H369" s="343"/>
      <c r="I369" s="354"/>
      <c r="J369" s="406"/>
      <c r="K369" s="30" t="e">
        <f>J369*#REF!</f>
        <v>#REF!</v>
      </c>
    </row>
    <row r="370" spans="1:11" s="5" customFormat="1" ht="13.2" hidden="1" outlineLevel="2" x14ac:dyDescent="0.25">
      <c r="A370" s="205" t="e">
        <f>#REF!</f>
        <v>#REF!</v>
      </c>
      <c r="B370" s="24" t="s">
        <v>24</v>
      </c>
      <c r="C370" s="24"/>
      <c r="D370" s="24"/>
      <c r="E370" s="38"/>
      <c r="F370" s="207" t="s">
        <v>46</v>
      </c>
      <c r="G370" s="298" t="s">
        <v>45</v>
      </c>
      <c r="H370" s="343"/>
      <c r="I370" s="354"/>
      <c r="J370" s="406"/>
      <c r="K370" s="30" t="e">
        <f>J370*#REF!</f>
        <v>#REF!</v>
      </c>
    </row>
    <row r="371" spans="1:11" s="5" customFormat="1" ht="13.2" hidden="1" outlineLevel="2" x14ac:dyDescent="0.25">
      <c r="A371" s="24" t="e">
        <f>IF(SUM(#REF!)&gt;0,10,"")</f>
        <v>#REF!</v>
      </c>
      <c r="B371" s="20"/>
      <c r="C371" s="206"/>
      <c r="D371" s="206" t="e">
        <f>IF(#REF!="X","X","")</f>
        <v>#REF!</v>
      </c>
      <c r="E371" s="141">
        <v>41713</v>
      </c>
      <c r="F371" s="184" t="s">
        <v>198</v>
      </c>
      <c r="G371" s="315"/>
      <c r="H371" s="361">
        <v>80</v>
      </c>
      <c r="I371" s="360" t="s">
        <v>45</v>
      </c>
      <c r="J371" s="406"/>
      <c r="K371" s="37"/>
    </row>
    <row r="372" spans="1:11" s="5" customFormat="1" ht="13.2" hidden="1" outlineLevel="2" x14ac:dyDescent="0.25">
      <c r="A372" s="205" t="e">
        <f>A371</f>
        <v>#REF!</v>
      </c>
      <c r="B372" s="24" t="s">
        <v>24</v>
      </c>
      <c r="C372" s="24"/>
      <c r="D372" s="24"/>
      <c r="E372" s="38"/>
      <c r="F372" s="207" t="s">
        <v>46</v>
      </c>
      <c r="G372" s="298" t="s">
        <v>45</v>
      </c>
      <c r="H372" s="343"/>
      <c r="I372" s="354"/>
      <c r="J372" s="408"/>
      <c r="K372" s="30" t="e">
        <f>J372*#REF!</f>
        <v>#REF!</v>
      </c>
    </row>
    <row r="373" spans="1:11" s="5" customFormat="1" ht="13.2" hidden="1" outlineLevel="2" x14ac:dyDescent="0.25">
      <c r="A373" s="24" t="e">
        <f>IF(SUM(#REF!)&gt;0,10,"")</f>
        <v>#REF!</v>
      </c>
      <c r="B373" s="20"/>
      <c r="C373" s="206"/>
      <c r="D373" s="206" t="e">
        <f>IF(#REF!="X","X","")</f>
        <v>#REF!</v>
      </c>
      <c r="E373" s="141">
        <v>41714</v>
      </c>
      <c r="F373" s="184" t="s">
        <v>199</v>
      </c>
      <c r="G373" s="315"/>
      <c r="H373" s="361">
        <v>110</v>
      </c>
      <c r="I373" s="360" t="s">
        <v>45</v>
      </c>
      <c r="J373" s="406"/>
      <c r="K373" s="37"/>
    </row>
    <row r="374" spans="1:11" s="5" customFormat="1" ht="13.2" hidden="1" outlineLevel="2" x14ac:dyDescent="0.25">
      <c r="A374" s="205" t="e">
        <f>A373</f>
        <v>#REF!</v>
      </c>
      <c r="B374" s="24" t="s">
        <v>24</v>
      </c>
      <c r="C374" s="24"/>
      <c r="D374" s="24"/>
      <c r="E374" s="38"/>
      <c r="F374" s="207" t="s">
        <v>46</v>
      </c>
      <c r="G374" s="298" t="s">
        <v>45</v>
      </c>
      <c r="H374" s="343"/>
      <c r="I374" s="354"/>
      <c r="J374" s="406"/>
      <c r="K374" s="30" t="e">
        <f>J374*#REF!</f>
        <v>#REF!</v>
      </c>
    </row>
    <row r="375" spans="1:11" s="5" customFormat="1" ht="13.2" hidden="1" outlineLevel="2" x14ac:dyDescent="0.25">
      <c r="A375" s="24" t="e">
        <f>IF(SUM(#REF!)&gt;0,10,"")</f>
        <v>#REF!</v>
      </c>
      <c r="B375" s="20"/>
      <c r="C375" s="206"/>
      <c r="D375" s="206" t="e">
        <f>IF(#REF!="X","X","")</f>
        <v>#REF!</v>
      </c>
      <c r="E375" s="141">
        <v>41715</v>
      </c>
      <c r="F375" s="184" t="s">
        <v>200</v>
      </c>
      <c r="G375" s="315">
        <v>0</v>
      </c>
      <c r="H375" s="361">
        <v>120</v>
      </c>
      <c r="I375" s="360" t="s">
        <v>45</v>
      </c>
      <c r="J375" s="406"/>
      <c r="K375" s="37"/>
    </row>
    <row r="376" spans="1:11" s="5" customFormat="1" ht="13.2" hidden="1" outlineLevel="2" x14ac:dyDescent="0.25">
      <c r="A376" s="205" t="e">
        <f>A375</f>
        <v>#REF!</v>
      </c>
      <c r="B376" s="24" t="s">
        <v>24</v>
      </c>
      <c r="C376" s="24"/>
      <c r="D376" s="24"/>
      <c r="E376" s="38"/>
      <c r="F376" s="207" t="s">
        <v>46</v>
      </c>
      <c r="G376" s="298" t="s">
        <v>45</v>
      </c>
      <c r="H376" s="343"/>
      <c r="I376" s="354"/>
      <c r="J376" s="406"/>
      <c r="K376" s="30" t="e">
        <f>J376*#REF!</f>
        <v>#REF!</v>
      </c>
    </row>
    <row r="377" spans="1:11" s="5" customFormat="1" ht="13.2" hidden="1" outlineLevel="2" x14ac:dyDescent="0.25">
      <c r="A377" s="24" t="e">
        <f>IF(SUM(#REF!)&gt;0,10,"")</f>
        <v>#REF!</v>
      </c>
      <c r="B377" s="20"/>
      <c r="C377" s="206"/>
      <c r="D377" s="206" t="e">
        <f>IF(#REF!="X","X","")</f>
        <v>#REF!</v>
      </c>
      <c r="E377" s="141">
        <v>41716</v>
      </c>
      <c r="F377" s="184" t="s">
        <v>201</v>
      </c>
      <c r="G377" s="315">
        <v>0</v>
      </c>
      <c r="H377" s="361">
        <v>170</v>
      </c>
      <c r="I377" s="360" t="s">
        <v>45</v>
      </c>
      <c r="J377" s="410"/>
      <c r="K377" s="37"/>
    </row>
    <row r="378" spans="1:11" s="5" customFormat="1" ht="13.2" hidden="1" outlineLevel="2" x14ac:dyDescent="0.25">
      <c r="A378" s="205" t="e">
        <f>A377</f>
        <v>#REF!</v>
      </c>
      <c r="B378" s="24" t="s">
        <v>24</v>
      </c>
      <c r="C378" s="24"/>
      <c r="D378" s="24"/>
      <c r="E378" s="38"/>
      <c r="F378" s="207" t="s">
        <v>46</v>
      </c>
      <c r="G378" s="298" t="s">
        <v>45</v>
      </c>
      <c r="H378" s="343"/>
      <c r="I378" s="354"/>
      <c r="J378" s="406"/>
      <c r="K378" s="30" t="e">
        <f>J378*#REF!</f>
        <v>#REF!</v>
      </c>
    </row>
    <row r="379" spans="1:11" s="5" customFormat="1" ht="13.2" hidden="1" outlineLevel="2" x14ac:dyDescent="0.25">
      <c r="A379" s="24" t="e">
        <f>IF(SUM(#REF!)&gt;0,10,"")</f>
        <v>#REF!</v>
      </c>
      <c r="B379" s="20"/>
      <c r="C379" s="206"/>
      <c r="D379" s="206" t="e">
        <f>IF(#REF!="X","X","")</f>
        <v>#REF!</v>
      </c>
      <c r="E379" s="141">
        <v>41717</v>
      </c>
      <c r="F379" s="184" t="s">
        <v>202</v>
      </c>
      <c r="G379" s="315">
        <v>0</v>
      </c>
      <c r="H379" s="361">
        <v>230</v>
      </c>
      <c r="I379" s="360" t="s">
        <v>45</v>
      </c>
      <c r="J379" s="406"/>
      <c r="K379" s="37"/>
    </row>
    <row r="380" spans="1:11" s="5" customFormat="1" ht="13.2" hidden="1" outlineLevel="2" x14ac:dyDescent="0.25">
      <c r="A380" s="205" t="e">
        <f>A379</f>
        <v>#REF!</v>
      </c>
      <c r="B380" s="24" t="s">
        <v>24</v>
      </c>
      <c r="C380" s="24"/>
      <c r="D380" s="24"/>
      <c r="E380" s="38"/>
      <c r="F380" s="207" t="s">
        <v>46</v>
      </c>
      <c r="G380" s="298" t="s">
        <v>45</v>
      </c>
      <c r="H380" s="343"/>
      <c r="I380" s="354"/>
      <c r="J380" s="406"/>
      <c r="K380" s="30" t="e">
        <f>J380*#REF!</f>
        <v>#REF!</v>
      </c>
    </row>
    <row r="381" spans="1:11" s="5" customFormat="1" ht="13.2" hidden="1" outlineLevel="2" x14ac:dyDescent="0.25">
      <c r="A381" s="24" t="e">
        <f>IF(SUM(#REF!)&gt;0,10,"")</f>
        <v>#REF!</v>
      </c>
      <c r="B381" s="20"/>
      <c r="C381" s="206"/>
      <c r="D381" s="206" t="e">
        <f>IF(#REF!="X","X","")</f>
        <v>#REF!</v>
      </c>
      <c r="E381" s="141">
        <v>41718</v>
      </c>
      <c r="F381" s="184" t="s">
        <v>203</v>
      </c>
      <c r="G381" s="315">
        <v>0</v>
      </c>
      <c r="H381" s="361">
        <v>280</v>
      </c>
      <c r="I381" s="360" t="s">
        <v>45</v>
      </c>
      <c r="J381" s="414"/>
      <c r="K381" s="37"/>
    </row>
    <row r="382" spans="1:11" s="5" customFormat="1" ht="13.2" hidden="1" outlineLevel="2" x14ac:dyDescent="0.25">
      <c r="A382" s="205" t="e">
        <f>A381</f>
        <v>#REF!</v>
      </c>
      <c r="B382" s="24" t="s">
        <v>24</v>
      </c>
      <c r="C382" s="24"/>
      <c r="D382" s="24"/>
      <c r="E382" s="38"/>
      <c r="F382" s="207" t="s">
        <v>46</v>
      </c>
      <c r="G382" s="298" t="s">
        <v>45</v>
      </c>
      <c r="H382" s="343"/>
      <c r="I382" s="354"/>
      <c r="J382" s="406"/>
      <c r="K382" s="30" t="e">
        <f>J382*#REF!</f>
        <v>#REF!</v>
      </c>
    </row>
    <row r="383" spans="1:11" s="5" customFormat="1" ht="13.2" hidden="1" outlineLevel="2" x14ac:dyDescent="0.25">
      <c r="A383" s="24" t="e">
        <f>IF(SUM(#REF!)&gt;0,10,"")</f>
        <v>#REF!</v>
      </c>
      <c r="B383" s="20"/>
      <c r="C383" s="206"/>
      <c r="D383" s="206" t="e">
        <f>IF(#REF!="X","X","")</f>
        <v>#REF!</v>
      </c>
      <c r="E383" s="141">
        <v>41719</v>
      </c>
      <c r="F383" s="184" t="s">
        <v>204</v>
      </c>
      <c r="G383" s="315">
        <v>0</v>
      </c>
      <c r="H383" s="361">
        <v>380</v>
      </c>
      <c r="I383" s="360" t="s">
        <v>45</v>
      </c>
      <c r="J383" s="410"/>
      <c r="K383" s="37"/>
    </row>
    <row r="384" spans="1:11" s="5" customFormat="1" ht="13.2" hidden="1" outlineLevel="2" x14ac:dyDescent="0.25">
      <c r="A384" s="205" t="e">
        <f>A383</f>
        <v>#REF!</v>
      </c>
      <c r="B384" s="24" t="s">
        <v>24</v>
      </c>
      <c r="C384" s="24"/>
      <c r="D384" s="24"/>
      <c r="E384" s="38"/>
      <c r="F384" s="187" t="s">
        <v>46</v>
      </c>
      <c r="G384" s="298" t="s">
        <v>45</v>
      </c>
      <c r="H384" s="343"/>
      <c r="I384" s="354"/>
      <c r="J384" s="414"/>
      <c r="K384" s="30" t="e">
        <f>J384*#REF!</f>
        <v>#REF!</v>
      </c>
    </row>
    <row r="385" spans="1:11" s="5" customFormat="1" ht="13.2" hidden="1" outlineLevel="2" x14ac:dyDescent="0.25">
      <c r="A385" s="205"/>
      <c r="B385" s="24"/>
      <c r="C385" s="24"/>
      <c r="D385" s="24"/>
      <c r="E385" s="141">
        <v>41720</v>
      </c>
      <c r="F385" s="184" t="s">
        <v>487</v>
      </c>
      <c r="G385" s="315">
        <v>0</v>
      </c>
      <c r="H385" s="361">
        <v>500</v>
      </c>
      <c r="I385" s="360" t="s">
        <v>45</v>
      </c>
      <c r="J385" s="406"/>
      <c r="K385" s="37"/>
    </row>
    <row r="386" spans="1:11" s="5" customFormat="1" ht="13.2" hidden="1" outlineLevel="2" x14ac:dyDescent="0.25">
      <c r="A386" s="205"/>
      <c r="B386" s="24"/>
      <c r="C386" s="24"/>
      <c r="D386" s="24"/>
      <c r="E386" s="38"/>
      <c r="F386" s="187" t="s">
        <v>46</v>
      </c>
      <c r="G386" s="298" t="s">
        <v>45</v>
      </c>
      <c r="H386" s="343"/>
      <c r="I386" s="354"/>
      <c r="J386" s="406"/>
      <c r="K386" s="37"/>
    </row>
    <row r="387" spans="1:11" s="5" customFormat="1" ht="13.2" hidden="1" outlineLevel="2" x14ac:dyDescent="0.25">
      <c r="A387" s="205"/>
      <c r="B387" s="24"/>
      <c r="C387" s="24"/>
      <c r="D387" s="24"/>
      <c r="E387" s="141">
        <v>41721</v>
      </c>
      <c r="F387" s="184" t="s">
        <v>488</v>
      </c>
      <c r="G387" s="315">
        <v>0</v>
      </c>
      <c r="H387" s="361">
        <v>800</v>
      </c>
      <c r="I387" s="360" t="s">
        <v>45</v>
      </c>
      <c r="J387" s="395"/>
      <c r="K387" s="37"/>
    </row>
    <row r="388" spans="1:11" s="5" customFormat="1" ht="13.2" hidden="1" outlineLevel="2" x14ac:dyDescent="0.25">
      <c r="A388" s="205"/>
      <c r="B388" s="24"/>
      <c r="C388" s="24"/>
      <c r="D388" s="24"/>
      <c r="E388" s="38"/>
      <c r="F388" s="187" t="s">
        <v>46</v>
      </c>
      <c r="G388" s="298" t="s">
        <v>45</v>
      </c>
      <c r="H388" s="343"/>
      <c r="I388" s="354"/>
      <c r="J388" s="403"/>
      <c r="K388" s="37"/>
    </row>
    <row r="389" spans="1:11" s="5" customFormat="1" ht="13.2" hidden="1" outlineLevel="2" x14ac:dyDescent="0.25">
      <c r="A389" s="205" t="e">
        <f>IF(SUM(#REF!)&gt;0,10,"")</f>
        <v>#REF!</v>
      </c>
      <c r="B389" s="42" t="s">
        <v>21</v>
      </c>
      <c r="C389" s="215" t="s">
        <v>10</v>
      </c>
      <c r="D389" s="215" t="e">
        <f>IF(#REF!="X","X","")</f>
        <v>#REF!</v>
      </c>
      <c r="E389" s="99">
        <v>41900</v>
      </c>
      <c r="F389" s="193" t="s">
        <v>205</v>
      </c>
      <c r="G389" s="319"/>
      <c r="H389" s="368"/>
      <c r="I389" s="360"/>
      <c r="J389" s="403"/>
      <c r="K389" s="37"/>
    </row>
    <row r="390" spans="1:11" s="5" customFormat="1" ht="15" hidden="1" customHeight="1" outlineLevel="2" x14ac:dyDescent="0.25">
      <c r="A390" s="205" t="e">
        <f>IF(SUM(#REF!)&gt;0,10,"")</f>
        <v>#REF!</v>
      </c>
      <c r="B390" s="205" t="s">
        <v>79</v>
      </c>
      <c r="C390" s="174" t="s">
        <v>10</v>
      </c>
      <c r="D390" s="174" t="str">
        <f>IF($C$389="X","X","")</f>
        <v>X</v>
      </c>
      <c r="E390" s="144">
        <v>41901</v>
      </c>
      <c r="F390" s="244" t="s">
        <v>206</v>
      </c>
      <c r="G390" s="317">
        <v>0</v>
      </c>
      <c r="H390" s="366"/>
      <c r="I390" s="360"/>
      <c r="J390" s="403"/>
      <c r="K390" s="37"/>
    </row>
    <row r="391" spans="1:11" s="5" customFormat="1" ht="51" hidden="1" outlineLevel="2" x14ac:dyDescent="0.25">
      <c r="A391" s="205" t="e">
        <f>A390</f>
        <v>#REF!</v>
      </c>
      <c r="B391" s="24" t="s">
        <v>23</v>
      </c>
      <c r="C391" s="24"/>
      <c r="D391" s="24"/>
      <c r="E391" s="139"/>
      <c r="F391" s="241" t="s">
        <v>550</v>
      </c>
      <c r="G391" s="316">
        <v>0</v>
      </c>
      <c r="H391" s="367"/>
      <c r="I391" s="354"/>
      <c r="J391" s="403"/>
      <c r="K391" s="146"/>
    </row>
    <row r="392" spans="1:11" s="5" customFormat="1" ht="13.2" hidden="1" outlineLevel="2" x14ac:dyDescent="0.25">
      <c r="A392" s="205" t="e">
        <f>IF(SUM(#REF!)&gt;0,10,"")</f>
        <v>#REF!</v>
      </c>
      <c r="B392" s="173" t="s">
        <v>79</v>
      </c>
      <c r="C392" s="174" t="s">
        <v>10</v>
      </c>
      <c r="D392" s="174" t="str">
        <f>IF($C$347="X","X","")</f>
        <v>X</v>
      </c>
      <c r="E392" s="140">
        <v>41940</v>
      </c>
      <c r="F392" s="254" t="s">
        <v>207</v>
      </c>
      <c r="G392" s="318">
        <v>0</v>
      </c>
      <c r="H392" s="352"/>
      <c r="I392" s="346"/>
      <c r="J392" s="403"/>
      <c r="K392" s="37"/>
    </row>
    <row r="393" spans="1:11" s="5" customFormat="1" ht="13.2" hidden="1" outlineLevel="2" x14ac:dyDescent="0.25">
      <c r="A393" s="24" t="e">
        <f>IF(SUM(#REF!)&gt;0,10,"")</f>
        <v>#REF!</v>
      </c>
      <c r="B393" s="20"/>
      <c r="C393" s="206" t="s">
        <v>10</v>
      </c>
      <c r="D393" s="206" t="e">
        <f>IF(#REF!="X","X","")</f>
        <v>#REF!</v>
      </c>
      <c r="E393" s="141">
        <v>41941</v>
      </c>
      <c r="F393" s="184" t="s">
        <v>551</v>
      </c>
      <c r="G393" s="315"/>
      <c r="H393" s="361">
        <v>105</v>
      </c>
      <c r="I393" s="360" t="s">
        <v>45</v>
      </c>
      <c r="J393" s="406"/>
      <c r="K393" s="37"/>
    </row>
    <row r="394" spans="1:11" s="5" customFormat="1" ht="13.2" hidden="1" outlineLevel="2" x14ac:dyDescent="0.25">
      <c r="A394" s="205" t="e">
        <f>A393</f>
        <v>#REF!</v>
      </c>
      <c r="B394" s="24" t="s">
        <v>24</v>
      </c>
      <c r="C394" s="24"/>
      <c r="D394" s="24"/>
      <c r="E394" s="38"/>
      <c r="F394" s="187" t="s">
        <v>46</v>
      </c>
      <c r="G394" s="298" t="s">
        <v>45</v>
      </c>
      <c r="H394" s="343"/>
      <c r="I394" s="354"/>
      <c r="J394" s="406"/>
      <c r="K394" s="30" t="e">
        <f>J394*#REF!</f>
        <v>#REF!</v>
      </c>
    </row>
    <row r="395" spans="1:11" s="5" customFormat="1" ht="13.2" hidden="1" outlineLevel="2" x14ac:dyDescent="0.25">
      <c r="A395" s="24" t="e">
        <f>IF(SUM(#REF!)&gt;0,10,"")</f>
        <v>#REF!</v>
      </c>
      <c r="B395" s="20"/>
      <c r="C395" s="206" t="s">
        <v>10</v>
      </c>
      <c r="D395" s="206" t="e">
        <f>IF(#REF!="X","X","")</f>
        <v>#REF!</v>
      </c>
      <c r="E395" s="141">
        <v>41942</v>
      </c>
      <c r="F395" s="184" t="s">
        <v>208</v>
      </c>
      <c r="G395" s="315"/>
      <c r="H395" s="361">
        <v>135</v>
      </c>
      <c r="I395" s="360" t="s">
        <v>45</v>
      </c>
      <c r="J395" s="406"/>
      <c r="K395" s="37"/>
    </row>
    <row r="396" spans="1:11" s="5" customFormat="1" ht="13.2" hidden="1" outlineLevel="2" x14ac:dyDescent="0.25">
      <c r="A396" s="205" t="e">
        <f>A395</f>
        <v>#REF!</v>
      </c>
      <c r="B396" s="24" t="s">
        <v>24</v>
      </c>
      <c r="C396" s="24"/>
      <c r="D396" s="24"/>
      <c r="E396" s="38"/>
      <c r="F396" s="187" t="s">
        <v>46</v>
      </c>
      <c r="G396" s="298" t="s">
        <v>45</v>
      </c>
      <c r="H396" s="343"/>
      <c r="I396" s="354"/>
      <c r="J396" s="414"/>
      <c r="K396" s="30" t="e">
        <f>J396*#REF!</f>
        <v>#REF!</v>
      </c>
    </row>
    <row r="397" spans="1:11" s="5" customFormat="1" ht="13.2" hidden="1" outlineLevel="2" x14ac:dyDescent="0.25">
      <c r="A397" s="24" t="e">
        <f>IF(SUM(#REF!)&gt;0,10,"")</f>
        <v>#REF!</v>
      </c>
      <c r="B397" s="20"/>
      <c r="C397" s="206" t="s">
        <v>10</v>
      </c>
      <c r="D397" s="206" t="e">
        <f>IF(#REF!="X","X","")</f>
        <v>#REF!</v>
      </c>
      <c r="E397" s="141">
        <v>41943</v>
      </c>
      <c r="F397" s="184" t="s">
        <v>209</v>
      </c>
      <c r="G397" s="315"/>
      <c r="H397" s="361">
        <v>170</v>
      </c>
      <c r="I397" s="360" t="s">
        <v>45</v>
      </c>
      <c r="J397" s="391"/>
      <c r="K397" s="37"/>
    </row>
    <row r="398" spans="1:11" s="5" customFormat="1" ht="13.2" hidden="1" outlineLevel="2" x14ac:dyDescent="0.25">
      <c r="A398" s="205" t="e">
        <f>A397</f>
        <v>#REF!</v>
      </c>
      <c r="B398" s="24" t="s">
        <v>24</v>
      </c>
      <c r="C398" s="24"/>
      <c r="D398" s="24"/>
      <c r="E398" s="38"/>
      <c r="F398" s="187" t="s">
        <v>46</v>
      </c>
      <c r="G398" s="298" t="s">
        <v>45</v>
      </c>
      <c r="H398" s="343"/>
      <c r="I398" s="354"/>
      <c r="J398" s="414"/>
      <c r="K398" s="30" t="e">
        <f>J398*#REF!</f>
        <v>#REF!</v>
      </c>
    </row>
    <row r="399" spans="1:11" s="5" customFormat="1" ht="13.2" hidden="1" outlineLevel="2" x14ac:dyDescent="0.25">
      <c r="A399" s="24" t="e">
        <f>IF(SUM(#REF!)&gt;0,10,"")</f>
        <v>#REF!</v>
      </c>
      <c r="B399" s="20"/>
      <c r="C399" s="206" t="s">
        <v>10</v>
      </c>
      <c r="D399" s="206" t="e">
        <f>IF(#REF!="X","X","")</f>
        <v>#REF!</v>
      </c>
      <c r="E399" s="141">
        <v>41944</v>
      </c>
      <c r="F399" s="184" t="s">
        <v>210</v>
      </c>
      <c r="G399" s="315"/>
      <c r="H399" s="361">
        <v>195</v>
      </c>
      <c r="I399" s="360" t="s">
        <v>45</v>
      </c>
      <c r="J399" s="406"/>
      <c r="K399" s="37"/>
    </row>
    <row r="400" spans="1:11" s="4" customFormat="1" ht="13.2" hidden="1" outlineLevel="2" x14ac:dyDescent="0.2">
      <c r="A400" s="205" t="e">
        <f>A399</f>
        <v>#REF!</v>
      </c>
      <c r="B400" s="24" t="s">
        <v>24</v>
      </c>
      <c r="C400" s="24"/>
      <c r="D400" s="24"/>
      <c r="E400" s="38"/>
      <c r="F400" s="187" t="s">
        <v>46</v>
      </c>
      <c r="G400" s="298" t="s">
        <v>45</v>
      </c>
      <c r="H400" s="343"/>
      <c r="I400" s="354"/>
      <c r="J400" s="406"/>
      <c r="K400" s="30" t="e">
        <f>J400*#REF!</f>
        <v>#REF!</v>
      </c>
    </row>
    <row r="401" spans="1:11" s="4" customFormat="1" ht="13.2" hidden="1" outlineLevel="2" x14ac:dyDescent="0.25">
      <c r="A401" s="24" t="e">
        <f>IF(SUM(#REF!)&gt;0,10,"")</f>
        <v>#REF!</v>
      </c>
      <c r="B401" s="20"/>
      <c r="C401" s="206" t="s">
        <v>10</v>
      </c>
      <c r="D401" s="206" t="e">
        <f>IF(#REF!="X","X","")</f>
        <v>#REF!</v>
      </c>
      <c r="E401" s="141">
        <v>41945</v>
      </c>
      <c r="F401" s="184" t="s">
        <v>211</v>
      </c>
      <c r="G401" s="315"/>
      <c r="H401" s="361">
        <v>240</v>
      </c>
      <c r="I401" s="360" t="s">
        <v>45</v>
      </c>
      <c r="J401" s="403"/>
      <c r="K401" s="37"/>
    </row>
    <row r="402" spans="1:11" s="5" customFormat="1" ht="13.2" hidden="1" outlineLevel="2" x14ac:dyDescent="0.25">
      <c r="A402" s="205" t="e">
        <f>A401</f>
        <v>#REF!</v>
      </c>
      <c r="B402" s="24" t="s">
        <v>24</v>
      </c>
      <c r="C402" s="24"/>
      <c r="D402" s="24"/>
      <c r="E402" s="38"/>
      <c r="F402" s="207" t="s">
        <v>46</v>
      </c>
      <c r="G402" s="298" t="s">
        <v>45</v>
      </c>
      <c r="H402" s="343"/>
      <c r="I402" s="356"/>
      <c r="J402" s="406"/>
      <c r="K402" s="30" t="e">
        <f>J402*#REF!</f>
        <v>#REF!</v>
      </c>
    </row>
    <row r="403" spans="1:11" s="5" customFormat="1" ht="13.2" hidden="1" outlineLevel="2" x14ac:dyDescent="0.25">
      <c r="A403" s="24" t="e">
        <f>IF(SUM(#REF!)&gt;0,10,"")</f>
        <v>#REF!</v>
      </c>
      <c r="B403" s="20"/>
      <c r="C403" s="206" t="s">
        <v>10</v>
      </c>
      <c r="D403" s="206" t="e">
        <f>IF(#REF!="X","X","")</f>
        <v>#REF!</v>
      </c>
      <c r="E403" s="141">
        <v>41946</v>
      </c>
      <c r="F403" s="184" t="s">
        <v>212</v>
      </c>
      <c r="G403" s="315"/>
      <c r="H403" s="361">
        <v>290</v>
      </c>
      <c r="I403" s="360" t="s">
        <v>45</v>
      </c>
      <c r="J403" s="406"/>
      <c r="K403" s="37"/>
    </row>
    <row r="404" spans="1:11" s="5" customFormat="1" ht="13.2" hidden="1" outlineLevel="2" x14ac:dyDescent="0.25">
      <c r="A404" s="205" t="e">
        <f>A403</f>
        <v>#REF!</v>
      </c>
      <c r="B404" s="24" t="s">
        <v>24</v>
      </c>
      <c r="C404" s="24"/>
      <c r="D404" s="24"/>
      <c r="E404" s="38"/>
      <c r="F404" s="187" t="s">
        <v>46</v>
      </c>
      <c r="G404" s="298" t="s">
        <v>45</v>
      </c>
      <c r="H404" s="343"/>
      <c r="I404" s="354"/>
      <c r="J404" s="406"/>
      <c r="K404" s="30" t="e">
        <f>J404*#REF!</f>
        <v>#REF!</v>
      </c>
    </row>
    <row r="405" spans="1:11" s="5" customFormat="1" ht="13.2" hidden="1" outlineLevel="2" x14ac:dyDescent="0.25">
      <c r="A405" s="24" t="e">
        <f>IF(SUM(#REF!)&gt;0,10,"")</f>
        <v>#REF!</v>
      </c>
      <c r="B405" s="20"/>
      <c r="C405" s="206" t="s">
        <v>10</v>
      </c>
      <c r="D405" s="206" t="e">
        <f>IF(#REF!="X","X","")</f>
        <v>#REF!</v>
      </c>
      <c r="E405" s="141">
        <v>41947</v>
      </c>
      <c r="F405" s="184" t="s">
        <v>213</v>
      </c>
      <c r="G405" s="315"/>
      <c r="H405" s="361">
        <v>320</v>
      </c>
      <c r="I405" s="360" t="s">
        <v>45</v>
      </c>
      <c r="J405" s="406"/>
      <c r="K405" s="37"/>
    </row>
    <row r="406" spans="1:11" s="5" customFormat="1" ht="13.2" hidden="1" outlineLevel="2" x14ac:dyDescent="0.25">
      <c r="A406" s="205" t="e">
        <f>A405</f>
        <v>#REF!</v>
      </c>
      <c r="B406" s="24" t="s">
        <v>24</v>
      </c>
      <c r="C406" s="24"/>
      <c r="D406" s="24"/>
      <c r="E406" s="38"/>
      <c r="F406" s="187" t="s">
        <v>46</v>
      </c>
      <c r="G406" s="298" t="s">
        <v>45</v>
      </c>
      <c r="H406" s="343"/>
      <c r="I406" s="354"/>
      <c r="J406" s="406"/>
      <c r="K406" s="30" t="e">
        <f>J406*#REF!</f>
        <v>#REF!</v>
      </c>
    </row>
    <row r="407" spans="1:11" s="5" customFormat="1" ht="13.2" hidden="1" outlineLevel="2" x14ac:dyDescent="0.25">
      <c r="A407" s="24" t="e">
        <f>IF(SUM(#REF!)&gt;0,10,"")</f>
        <v>#REF!</v>
      </c>
      <c r="B407" s="20"/>
      <c r="C407" s="206" t="s">
        <v>10</v>
      </c>
      <c r="D407" s="206" t="e">
        <f>IF(#REF!="X","X","")</f>
        <v>#REF!</v>
      </c>
      <c r="E407" s="141">
        <v>41948</v>
      </c>
      <c r="F407" s="184" t="s">
        <v>214</v>
      </c>
      <c r="G407" s="315"/>
      <c r="H407" s="361">
        <v>440</v>
      </c>
      <c r="I407" s="360" t="s">
        <v>45</v>
      </c>
      <c r="J407" s="406"/>
      <c r="K407" s="37"/>
    </row>
    <row r="408" spans="1:11" s="4" customFormat="1" ht="13.2" hidden="1" outlineLevel="2" x14ac:dyDescent="0.2">
      <c r="A408" s="205" t="e">
        <f>A407</f>
        <v>#REF!</v>
      </c>
      <c r="B408" s="24" t="s">
        <v>24</v>
      </c>
      <c r="C408" s="24"/>
      <c r="D408" s="24"/>
      <c r="E408" s="38"/>
      <c r="F408" s="187" t="s">
        <v>46</v>
      </c>
      <c r="G408" s="298" t="s">
        <v>45</v>
      </c>
      <c r="H408" s="343"/>
      <c r="I408" s="354"/>
      <c r="J408" s="406"/>
      <c r="K408" s="30" t="e">
        <f>J408*#REF!</f>
        <v>#REF!</v>
      </c>
    </row>
    <row r="409" spans="1:11" s="4" customFormat="1" ht="13.2" hidden="1" outlineLevel="2" x14ac:dyDescent="0.25">
      <c r="A409" s="24" t="e">
        <f>IF(SUM(#REF!)&gt;0,10,"")</f>
        <v>#REF!</v>
      </c>
      <c r="B409" s="20"/>
      <c r="C409" s="206" t="s">
        <v>10</v>
      </c>
      <c r="D409" s="206" t="e">
        <f>IF(#REF!="X","X","")</f>
        <v>#REF!</v>
      </c>
      <c r="E409" s="141">
        <v>41949</v>
      </c>
      <c r="F409" s="184" t="s">
        <v>215</v>
      </c>
      <c r="G409" s="315"/>
      <c r="H409" s="361">
        <v>600</v>
      </c>
      <c r="I409" s="360" t="s">
        <v>45</v>
      </c>
      <c r="J409" s="393"/>
      <c r="K409" s="37"/>
    </row>
    <row r="410" spans="1:11" s="5" customFormat="1" ht="13.2" hidden="1" outlineLevel="2" x14ac:dyDescent="0.25">
      <c r="A410" s="205" t="e">
        <f>A409</f>
        <v>#REF!</v>
      </c>
      <c r="B410" s="24" t="s">
        <v>24</v>
      </c>
      <c r="C410" s="24"/>
      <c r="D410" s="24"/>
      <c r="E410" s="38"/>
      <c r="F410" s="207" t="s">
        <v>46</v>
      </c>
      <c r="G410" s="298" t="s">
        <v>45</v>
      </c>
      <c r="H410" s="343"/>
      <c r="I410" s="356"/>
      <c r="J410" s="406"/>
      <c r="K410" s="30" t="e">
        <f>J410*#REF!</f>
        <v>#REF!</v>
      </c>
    </row>
    <row r="411" spans="1:11" s="5" customFormat="1" ht="13.2" hidden="1" outlineLevel="2" x14ac:dyDescent="0.25">
      <c r="A411" s="24" t="e">
        <f>IF(SUM(#REF!)&gt;0,10,"")</f>
        <v>#REF!</v>
      </c>
      <c r="B411" s="20"/>
      <c r="C411" s="206"/>
      <c r="D411" s="206" t="e">
        <f>IF(#REF!="X","X","")</f>
        <v>#REF!</v>
      </c>
      <c r="E411" s="141">
        <v>41950</v>
      </c>
      <c r="F411" s="184" t="s">
        <v>216</v>
      </c>
      <c r="G411" s="315"/>
      <c r="H411" s="361">
        <v>650</v>
      </c>
      <c r="I411" s="360" t="s">
        <v>45</v>
      </c>
      <c r="J411" s="406"/>
      <c r="K411" s="37"/>
    </row>
    <row r="412" spans="1:11" s="5" customFormat="1" ht="13.2" hidden="1" outlineLevel="2" x14ac:dyDescent="0.25">
      <c r="A412" s="205" t="e">
        <f>A411</f>
        <v>#REF!</v>
      </c>
      <c r="B412" s="24" t="s">
        <v>24</v>
      </c>
      <c r="C412" s="24"/>
      <c r="D412" s="24"/>
      <c r="E412" s="38"/>
      <c r="F412" s="187" t="s">
        <v>46</v>
      </c>
      <c r="G412" s="298" t="s">
        <v>45</v>
      </c>
      <c r="H412" s="343"/>
      <c r="I412" s="354"/>
      <c r="J412" s="394"/>
      <c r="K412" s="30" t="e">
        <f>J412*#REF!</f>
        <v>#REF!</v>
      </c>
    </row>
    <row r="413" spans="1:11" s="5" customFormat="1" ht="122.4" hidden="1" outlineLevel="2" x14ac:dyDescent="0.25">
      <c r="A413" s="24" t="e">
        <f>#REF!</f>
        <v>#REF!</v>
      </c>
      <c r="B413" s="24" t="s">
        <v>23</v>
      </c>
      <c r="C413" s="24"/>
      <c r="D413" s="24"/>
      <c r="E413" s="138"/>
      <c r="F413" s="182" t="s">
        <v>552</v>
      </c>
      <c r="G413" s="317">
        <v>0</v>
      </c>
      <c r="H413" s="366"/>
      <c r="I413" s="356"/>
      <c r="J413" s="406"/>
      <c r="K413" s="33"/>
    </row>
    <row r="414" spans="1:11" s="5" customFormat="1" ht="20.399999999999999" hidden="1" outlineLevel="2" x14ac:dyDescent="0.25">
      <c r="A414" s="24" t="e">
        <f>#REF!</f>
        <v>#REF!</v>
      </c>
      <c r="B414" s="24" t="s">
        <v>23</v>
      </c>
      <c r="C414" s="24"/>
      <c r="D414" s="24"/>
      <c r="E414" s="138"/>
      <c r="F414" s="241" t="s">
        <v>218</v>
      </c>
      <c r="G414" s="317">
        <v>0</v>
      </c>
      <c r="H414" s="366"/>
      <c r="I414" s="356"/>
      <c r="J414" s="406"/>
      <c r="K414" s="33"/>
    </row>
    <row r="415" spans="1:11" s="5" customFormat="1" ht="13.2" hidden="1" outlineLevel="2" x14ac:dyDescent="0.25">
      <c r="A415" s="205" t="e">
        <f>#REF!</f>
        <v>#REF!</v>
      </c>
      <c r="B415" s="24" t="s">
        <v>24</v>
      </c>
      <c r="C415" s="24"/>
      <c r="D415" s="24"/>
      <c r="E415" s="38"/>
      <c r="F415" s="243" t="s">
        <v>36</v>
      </c>
      <c r="G415" s="298" t="s">
        <v>34</v>
      </c>
      <c r="H415" s="343"/>
      <c r="I415" s="354"/>
      <c r="J415" s="406"/>
      <c r="K415" s="30" t="e">
        <f>J415*#REF!</f>
        <v>#REF!</v>
      </c>
    </row>
    <row r="416" spans="1:11" s="5" customFormat="1" ht="13.2" hidden="1" outlineLevel="2" x14ac:dyDescent="0.25">
      <c r="A416" s="205" t="e">
        <f>#REF!</f>
        <v>#REF!</v>
      </c>
      <c r="B416" s="24" t="s">
        <v>24</v>
      </c>
      <c r="C416" s="24"/>
      <c r="D416" s="24"/>
      <c r="E416" s="38"/>
      <c r="F416" s="243" t="s">
        <v>36</v>
      </c>
      <c r="G416" s="298" t="s">
        <v>34</v>
      </c>
      <c r="H416" s="343"/>
      <c r="I416" s="354"/>
      <c r="J416" s="406"/>
      <c r="K416" s="30" t="e">
        <f>J416*#REF!</f>
        <v>#REF!</v>
      </c>
    </row>
    <row r="417" spans="1:11" s="5" customFormat="1" ht="13.2" hidden="1" outlineLevel="2" x14ac:dyDescent="0.25">
      <c r="A417" s="24" t="e">
        <f>IF(SUM(#REF!)&gt;0,10,"")</f>
        <v>#REF!</v>
      </c>
      <c r="B417" s="20"/>
      <c r="C417" s="206"/>
      <c r="D417" s="206" t="e">
        <f>IF(#REF!="X","X","")</f>
        <v>#REF!</v>
      </c>
      <c r="E417" s="141">
        <v>42114</v>
      </c>
      <c r="F417" s="242" t="s">
        <v>222</v>
      </c>
      <c r="G417" s="315"/>
      <c r="H417" s="361">
        <v>2400</v>
      </c>
      <c r="I417" s="360" t="s">
        <v>34</v>
      </c>
      <c r="J417" s="406"/>
      <c r="K417" s="37"/>
    </row>
    <row r="418" spans="1:11" s="5" customFormat="1" ht="13.2" hidden="1" outlineLevel="2" x14ac:dyDescent="0.25">
      <c r="A418" s="205" t="e">
        <f>A417</f>
        <v>#REF!</v>
      </c>
      <c r="B418" s="24" t="s">
        <v>24</v>
      </c>
      <c r="C418" s="24"/>
      <c r="D418" s="24"/>
      <c r="E418" s="38"/>
      <c r="F418" s="243" t="s">
        <v>36</v>
      </c>
      <c r="G418" s="298" t="s">
        <v>34</v>
      </c>
      <c r="H418" s="343"/>
      <c r="I418" s="354"/>
      <c r="J418" s="406"/>
      <c r="K418" s="30" t="e">
        <f>J418*#REF!</f>
        <v>#REF!</v>
      </c>
    </row>
    <row r="419" spans="1:11" s="5" customFormat="1" ht="13.2" hidden="1" outlineLevel="2" x14ac:dyDescent="0.25">
      <c r="A419" s="24" t="e">
        <f>IF(SUM(#REF!)&gt;0,10,"")</f>
        <v>#REF!</v>
      </c>
      <c r="B419" s="20"/>
      <c r="C419" s="206"/>
      <c r="D419" s="206" t="e">
        <f>IF(#REF!="X","X","")</f>
        <v>#REF!</v>
      </c>
      <c r="E419" s="141">
        <v>42115</v>
      </c>
      <c r="F419" s="242" t="s">
        <v>223</v>
      </c>
      <c r="G419" s="315"/>
      <c r="H419" s="361">
        <v>3800</v>
      </c>
      <c r="I419" s="360" t="s">
        <v>34</v>
      </c>
      <c r="J419" s="406"/>
      <c r="K419" s="37"/>
    </row>
    <row r="420" spans="1:11" s="5" customFormat="1" ht="13.2" hidden="1" outlineLevel="2" x14ac:dyDescent="0.25">
      <c r="A420" s="205" t="e">
        <f>A419</f>
        <v>#REF!</v>
      </c>
      <c r="B420" s="24" t="s">
        <v>24</v>
      </c>
      <c r="C420" s="24"/>
      <c r="D420" s="24"/>
      <c r="E420" s="38"/>
      <c r="F420" s="243" t="s">
        <v>36</v>
      </c>
      <c r="G420" s="298" t="s">
        <v>34</v>
      </c>
      <c r="H420" s="343"/>
      <c r="I420" s="354"/>
      <c r="J420" s="406"/>
      <c r="K420" s="30" t="e">
        <f>J420*#REF!</f>
        <v>#REF!</v>
      </c>
    </row>
    <row r="421" spans="1:11" s="5" customFormat="1" ht="13.2" hidden="1" outlineLevel="2" x14ac:dyDescent="0.25">
      <c r="A421" s="24" t="e">
        <f>IF(SUM(#REF!)&gt;0,10,"")</f>
        <v>#REF!</v>
      </c>
      <c r="B421" s="20"/>
      <c r="C421" s="206"/>
      <c r="D421" s="206" t="e">
        <f>IF(#REF!="X","X","")</f>
        <v>#REF!</v>
      </c>
      <c r="E421" s="141">
        <v>42116</v>
      </c>
      <c r="F421" s="242" t="s">
        <v>224</v>
      </c>
      <c r="G421" s="315"/>
      <c r="H421" s="361">
        <v>6000</v>
      </c>
      <c r="I421" s="360" t="s">
        <v>34</v>
      </c>
      <c r="J421" s="406"/>
      <c r="K421" s="37"/>
    </row>
    <row r="422" spans="1:11" s="5" customFormat="1" ht="13.2" hidden="1" outlineLevel="2" x14ac:dyDescent="0.25">
      <c r="A422" s="205" t="e">
        <f>A421</f>
        <v>#REF!</v>
      </c>
      <c r="B422" s="24" t="s">
        <v>24</v>
      </c>
      <c r="C422" s="24"/>
      <c r="D422" s="24"/>
      <c r="E422" s="38"/>
      <c r="F422" s="243" t="s">
        <v>36</v>
      </c>
      <c r="G422" s="298" t="s">
        <v>34</v>
      </c>
      <c r="H422" s="343"/>
      <c r="I422" s="354"/>
      <c r="J422" s="406"/>
      <c r="K422" s="30" t="e">
        <f>J422*#REF!</f>
        <v>#REF!</v>
      </c>
    </row>
    <row r="423" spans="1:11" s="5" customFormat="1" ht="13.2" hidden="1" outlineLevel="2" x14ac:dyDescent="0.25">
      <c r="A423" s="24" t="e">
        <f>IF(SUM(#REF!)&gt;0,10,"")</f>
        <v>#REF!</v>
      </c>
      <c r="B423" s="20"/>
      <c r="C423" s="206"/>
      <c r="D423" s="206" t="e">
        <f>IF(#REF!="X","X","")</f>
        <v>#REF!</v>
      </c>
      <c r="E423" s="141">
        <v>42117</v>
      </c>
      <c r="F423" s="184" t="s">
        <v>225</v>
      </c>
      <c r="G423" s="315"/>
      <c r="H423" s="361">
        <v>3100</v>
      </c>
      <c r="I423" s="360" t="s">
        <v>34</v>
      </c>
      <c r="J423" s="406"/>
      <c r="K423" s="37"/>
    </row>
    <row r="424" spans="1:11" s="5" customFormat="1" ht="13.2" hidden="1" outlineLevel="2" x14ac:dyDescent="0.25">
      <c r="A424" s="205" t="e">
        <f>A423</f>
        <v>#REF!</v>
      </c>
      <c r="B424" s="24" t="s">
        <v>24</v>
      </c>
      <c r="C424" s="24"/>
      <c r="D424" s="24"/>
      <c r="E424" s="38"/>
      <c r="F424" s="207" t="s">
        <v>36</v>
      </c>
      <c r="G424" s="298" t="s">
        <v>34</v>
      </c>
      <c r="H424" s="343"/>
      <c r="I424" s="356"/>
      <c r="J424" s="406"/>
      <c r="K424" s="30" t="e">
        <f>J424*#REF!</f>
        <v>#REF!</v>
      </c>
    </row>
    <row r="425" spans="1:11" s="5" customFormat="1" ht="13.2" hidden="1" outlineLevel="2" x14ac:dyDescent="0.25">
      <c r="A425" s="24" t="e">
        <f>IF(SUM(#REF!)&gt;0,10,"")</f>
        <v>#REF!</v>
      </c>
      <c r="B425" s="20"/>
      <c r="C425" s="206"/>
      <c r="D425" s="206" t="e">
        <f>IF(#REF!="X","X","")</f>
        <v>#REF!</v>
      </c>
      <c r="E425" s="141">
        <v>42118</v>
      </c>
      <c r="F425" s="184" t="s">
        <v>226</v>
      </c>
      <c r="G425" s="315"/>
      <c r="H425" s="361">
        <v>4500</v>
      </c>
      <c r="I425" s="360" t="s">
        <v>34</v>
      </c>
      <c r="J425" s="406"/>
      <c r="K425" s="37"/>
    </row>
    <row r="426" spans="1:11" s="5" customFormat="1" ht="13.2" hidden="1" outlineLevel="2" x14ac:dyDescent="0.25">
      <c r="A426" s="205" t="e">
        <f>A425</f>
        <v>#REF!</v>
      </c>
      <c r="B426" s="24" t="s">
        <v>24</v>
      </c>
      <c r="C426" s="24"/>
      <c r="D426" s="24"/>
      <c r="E426" s="38"/>
      <c r="F426" s="207" t="s">
        <v>36</v>
      </c>
      <c r="G426" s="298" t="s">
        <v>34</v>
      </c>
      <c r="H426" s="343"/>
      <c r="I426" s="356"/>
      <c r="J426" s="406"/>
      <c r="K426" s="30" t="e">
        <f>J426*#REF!</f>
        <v>#REF!</v>
      </c>
    </row>
    <row r="427" spans="1:11" s="5" customFormat="1" ht="13.2" hidden="1" outlineLevel="2" x14ac:dyDescent="0.25">
      <c r="A427" s="205" t="e">
        <f>IF(SUM(#REF!)&gt;0,10,"")</f>
        <v>#REF!</v>
      </c>
      <c r="B427" s="208" t="s">
        <v>79</v>
      </c>
      <c r="C427" s="174" t="s">
        <v>10</v>
      </c>
      <c r="D427" s="174" t="e">
        <f>IF(#REF!="X","X","")</f>
        <v>#REF!</v>
      </c>
      <c r="E427" s="140">
        <v>42120</v>
      </c>
      <c r="F427" s="254" t="s">
        <v>489</v>
      </c>
      <c r="G427" s="299">
        <v>0</v>
      </c>
      <c r="H427" s="369"/>
      <c r="I427" s="346"/>
      <c r="J427" s="406"/>
      <c r="K427" s="37"/>
    </row>
    <row r="428" spans="1:11" s="5" customFormat="1" ht="20.399999999999999" hidden="1" outlineLevel="2" x14ac:dyDescent="0.25">
      <c r="A428" s="24" t="e">
        <f>A427</f>
        <v>#REF!</v>
      </c>
      <c r="B428" s="24" t="s">
        <v>23</v>
      </c>
      <c r="C428" s="24"/>
      <c r="D428" s="24"/>
      <c r="E428" s="138"/>
      <c r="F428" s="241" t="s">
        <v>490</v>
      </c>
      <c r="G428" s="317">
        <v>0</v>
      </c>
      <c r="H428" s="366"/>
      <c r="I428" s="356"/>
      <c r="J428" s="406"/>
      <c r="K428" s="33"/>
    </row>
    <row r="429" spans="1:11" s="5" customFormat="1" ht="13.2" hidden="1" outlineLevel="2" x14ac:dyDescent="0.25">
      <c r="A429" s="24" t="e">
        <f>IF(SUM(#REF!)&gt;0,10,"")</f>
        <v>#REF!</v>
      </c>
      <c r="B429" s="20"/>
      <c r="C429" s="206" t="s">
        <v>10</v>
      </c>
      <c r="D429" s="206" t="e">
        <f>IF(#REF!="X","X","")</f>
        <v>#REF!</v>
      </c>
      <c r="E429" s="141">
        <v>42122</v>
      </c>
      <c r="F429" s="242" t="s">
        <v>220</v>
      </c>
      <c r="G429" s="315"/>
      <c r="H429" s="361">
        <v>1590</v>
      </c>
      <c r="I429" s="360" t="s">
        <v>34</v>
      </c>
      <c r="J429" s="406"/>
      <c r="K429" s="37"/>
    </row>
    <row r="430" spans="1:11" s="5" customFormat="1" ht="13.2" hidden="1" outlineLevel="2" x14ac:dyDescent="0.25">
      <c r="A430" s="205" t="e">
        <f>A429</f>
        <v>#REF!</v>
      </c>
      <c r="B430" s="24" t="s">
        <v>24</v>
      </c>
      <c r="C430" s="24"/>
      <c r="D430" s="24"/>
      <c r="E430" s="38"/>
      <c r="F430" s="243" t="s">
        <v>36</v>
      </c>
      <c r="G430" s="298" t="s">
        <v>34</v>
      </c>
      <c r="H430" s="343"/>
      <c r="I430" s="354"/>
      <c r="J430" s="391"/>
      <c r="K430" s="30" t="e">
        <f>J430*#REF!</f>
        <v>#REF!</v>
      </c>
    </row>
    <row r="431" spans="1:11" s="5" customFormat="1" ht="13.2" hidden="1" outlineLevel="2" x14ac:dyDescent="0.25">
      <c r="A431" s="24" t="e">
        <f>IF(SUM(#REF!)&gt;0,10,"")</f>
        <v>#REF!</v>
      </c>
      <c r="B431" s="20"/>
      <c r="C431" s="206" t="s">
        <v>10</v>
      </c>
      <c r="D431" s="206" t="e">
        <f>IF(#REF!="X","X","")</f>
        <v>#REF!</v>
      </c>
      <c r="E431" s="141">
        <v>42123</v>
      </c>
      <c r="F431" s="242" t="s">
        <v>221</v>
      </c>
      <c r="G431" s="315"/>
      <c r="H431" s="361">
        <v>1950</v>
      </c>
      <c r="I431" s="360" t="s">
        <v>34</v>
      </c>
      <c r="J431" s="406"/>
      <c r="K431" s="37"/>
    </row>
    <row r="432" spans="1:11" s="5" customFormat="1" ht="13.2" hidden="1" outlineLevel="2" x14ac:dyDescent="0.25">
      <c r="A432" s="205" t="e">
        <f>A431</f>
        <v>#REF!</v>
      </c>
      <c r="B432" s="24" t="s">
        <v>24</v>
      </c>
      <c r="C432" s="24"/>
      <c r="D432" s="24"/>
      <c r="E432" s="38"/>
      <c r="F432" s="243" t="s">
        <v>36</v>
      </c>
      <c r="G432" s="298" t="s">
        <v>34</v>
      </c>
      <c r="H432" s="343"/>
      <c r="I432" s="354"/>
      <c r="J432" s="406"/>
      <c r="K432" s="30" t="e">
        <f>J432*#REF!</f>
        <v>#REF!</v>
      </c>
    </row>
    <row r="433" spans="1:11" s="5" customFormat="1" ht="13.2" hidden="1" outlineLevel="2" x14ac:dyDescent="0.25">
      <c r="A433" s="205" t="e">
        <f>IF(SUM(#REF!)&gt;0,10,"")</f>
        <v>#REF!</v>
      </c>
      <c r="B433" s="208" t="s">
        <v>79</v>
      </c>
      <c r="C433" s="174" t="s">
        <v>10</v>
      </c>
      <c r="D433" s="174" t="e">
        <f>IF(#REF!="X","X","")</f>
        <v>#REF!</v>
      </c>
      <c r="E433" s="140">
        <v>42140</v>
      </c>
      <c r="F433" s="254" t="s">
        <v>491</v>
      </c>
      <c r="G433" s="298">
        <v>0</v>
      </c>
      <c r="H433" s="370"/>
      <c r="I433" s="346"/>
      <c r="J433" s="406"/>
      <c r="K433" s="37"/>
    </row>
    <row r="434" spans="1:11" s="5" customFormat="1" ht="179.25" hidden="1" customHeight="1" outlineLevel="2" x14ac:dyDescent="0.25">
      <c r="A434" s="205"/>
      <c r="B434" s="24" t="s">
        <v>23</v>
      </c>
      <c r="C434" s="174"/>
      <c r="D434" s="174"/>
      <c r="E434" s="142"/>
      <c r="F434" s="286" t="s">
        <v>498</v>
      </c>
      <c r="G434" s="296"/>
      <c r="H434" s="371"/>
      <c r="I434" s="332"/>
      <c r="J434" s="406"/>
      <c r="K434" s="147"/>
    </row>
    <row r="435" spans="1:11" s="5" customFormat="1" ht="13.2" hidden="1" outlineLevel="2" x14ac:dyDescent="0.25">
      <c r="A435" s="24" t="e">
        <f>IF(SUM(#REF!)&gt;0,10,"")</f>
        <v>#REF!</v>
      </c>
      <c r="B435" s="20"/>
      <c r="C435" s="206"/>
      <c r="D435" s="206" t="str">
        <f>IF($C$433="X","X","")</f>
        <v>X</v>
      </c>
      <c r="E435" s="141">
        <v>42141</v>
      </c>
      <c r="F435" s="242" t="s">
        <v>492</v>
      </c>
      <c r="G435" s="315"/>
      <c r="H435" s="361">
        <v>8500</v>
      </c>
      <c r="I435" s="360" t="s">
        <v>34</v>
      </c>
      <c r="J435" s="406"/>
      <c r="K435" s="37"/>
    </row>
    <row r="436" spans="1:11" s="5" customFormat="1" ht="13.2" hidden="1" outlineLevel="2" x14ac:dyDescent="0.25">
      <c r="A436" s="205" t="e">
        <f>A435</f>
        <v>#REF!</v>
      </c>
      <c r="B436" s="24" t="s">
        <v>24</v>
      </c>
      <c r="C436" s="24"/>
      <c r="D436" s="24"/>
      <c r="E436" s="38"/>
      <c r="F436" s="243" t="s">
        <v>36</v>
      </c>
      <c r="G436" s="298" t="s">
        <v>34</v>
      </c>
      <c r="H436" s="343"/>
      <c r="I436" s="354"/>
      <c r="J436" s="395"/>
      <c r="K436" s="30" t="e">
        <f>J436*#REF!</f>
        <v>#REF!</v>
      </c>
    </row>
    <row r="437" spans="1:11" s="5" customFormat="1" ht="13.2" hidden="1" outlineLevel="2" x14ac:dyDescent="0.25">
      <c r="A437" s="24" t="e">
        <f>IF(SUM(#REF!)&gt;0,10,"")</f>
        <v>#REF!</v>
      </c>
      <c r="B437" s="20"/>
      <c r="C437" s="206" t="s">
        <v>10</v>
      </c>
      <c r="D437" s="206" t="e">
        <f>IF(#REF!="X","X","")</f>
        <v>#REF!</v>
      </c>
      <c r="E437" s="141">
        <v>42142</v>
      </c>
      <c r="F437" s="242" t="s">
        <v>493</v>
      </c>
      <c r="G437" s="315"/>
      <c r="H437" s="361">
        <v>12000</v>
      </c>
      <c r="I437" s="360" t="s">
        <v>34</v>
      </c>
      <c r="J437" s="403"/>
      <c r="K437" s="37"/>
    </row>
    <row r="438" spans="1:11" s="5" customFormat="1" ht="13.2" hidden="1" outlineLevel="2" x14ac:dyDescent="0.25">
      <c r="A438" s="205" t="e">
        <f>A437</f>
        <v>#REF!</v>
      </c>
      <c r="B438" s="24" t="s">
        <v>24</v>
      </c>
      <c r="C438" s="24"/>
      <c r="D438" s="24"/>
      <c r="E438" s="16"/>
      <c r="F438" s="233" t="s">
        <v>36</v>
      </c>
      <c r="G438" s="298" t="s">
        <v>34</v>
      </c>
      <c r="H438" s="343"/>
      <c r="I438" s="356"/>
      <c r="J438" s="406"/>
      <c r="K438" s="30" t="e">
        <f>J438*#REF!</f>
        <v>#REF!</v>
      </c>
    </row>
    <row r="439" spans="1:11" s="5" customFormat="1" ht="13.2" hidden="1" outlineLevel="2" x14ac:dyDescent="0.25">
      <c r="A439" s="24" t="e">
        <f>IF(SUM(#REF!)&gt;0,10,"")</f>
        <v>#REF!</v>
      </c>
      <c r="B439" s="20"/>
      <c r="C439" s="206"/>
      <c r="D439" s="206" t="str">
        <f>IF($C$433="X","X","")</f>
        <v>X</v>
      </c>
      <c r="E439" s="141">
        <v>42143</v>
      </c>
      <c r="F439" s="242" t="s">
        <v>494</v>
      </c>
      <c r="G439" s="315"/>
      <c r="H439" s="361">
        <v>10000</v>
      </c>
      <c r="I439" s="360" t="s">
        <v>34</v>
      </c>
      <c r="J439" s="406"/>
      <c r="K439" s="37"/>
    </row>
    <row r="440" spans="1:11" s="5" customFormat="1" ht="13.2" hidden="1" outlineLevel="2" x14ac:dyDescent="0.25">
      <c r="A440" s="205" t="e">
        <f>A439</f>
        <v>#REF!</v>
      </c>
      <c r="B440" s="24" t="s">
        <v>24</v>
      </c>
      <c r="C440" s="24"/>
      <c r="D440" s="24"/>
      <c r="E440" s="38"/>
      <c r="F440" s="243" t="s">
        <v>36</v>
      </c>
      <c r="G440" s="298" t="s">
        <v>34</v>
      </c>
      <c r="H440" s="343"/>
      <c r="I440" s="354"/>
      <c r="J440" s="406"/>
      <c r="K440" s="30" t="e">
        <f>J440*#REF!</f>
        <v>#REF!</v>
      </c>
    </row>
    <row r="441" spans="1:11" s="5" customFormat="1" ht="13.2" hidden="1" outlineLevel="2" x14ac:dyDescent="0.25">
      <c r="A441" s="24" t="e">
        <f>IF(SUM(#REF!)&gt;0,10,"")</f>
        <v>#REF!</v>
      </c>
      <c r="B441" s="20"/>
      <c r="C441" s="206" t="s">
        <v>10</v>
      </c>
      <c r="D441" s="206" t="e">
        <f>IF(#REF!="X","X","")</f>
        <v>#REF!</v>
      </c>
      <c r="E441" s="141">
        <v>42144</v>
      </c>
      <c r="F441" s="242" t="s">
        <v>495</v>
      </c>
      <c r="G441" s="315"/>
      <c r="H441" s="361">
        <v>15000</v>
      </c>
      <c r="I441" s="360" t="s">
        <v>34</v>
      </c>
      <c r="J441" s="406"/>
      <c r="K441" s="37"/>
    </row>
    <row r="442" spans="1:11" s="5" customFormat="1" ht="13.2" hidden="1" outlineLevel="2" x14ac:dyDescent="0.25">
      <c r="A442" s="205" t="e">
        <f>A441</f>
        <v>#REF!</v>
      </c>
      <c r="B442" s="24" t="s">
        <v>24</v>
      </c>
      <c r="C442" s="24"/>
      <c r="D442" s="24"/>
      <c r="E442" s="16"/>
      <c r="F442" s="233" t="s">
        <v>36</v>
      </c>
      <c r="G442" s="298" t="s">
        <v>34</v>
      </c>
      <c r="H442" s="343"/>
      <c r="I442" s="356"/>
      <c r="J442" s="403"/>
      <c r="K442" s="30" t="e">
        <f>J442*#REF!</f>
        <v>#REF!</v>
      </c>
    </row>
    <row r="443" spans="1:11" s="5" customFormat="1" ht="13.2" hidden="1" outlineLevel="2" x14ac:dyDescent="0.25">
      <c r="A443" s="24" t="e">
        <f>IF(SUM(#REF!)&gt;0,10,"")</f>
        <v>#REF!</v>
      </c>
      <c r="B443" s="20"/>
      <c r="C443" s="206"/>
      <c r="D443" s="206" t="str">
        <f>IF($C$433="X","X","")</f>
        <v>X</v>
      </c>
      <c r="E443" s="141">
        <v>42145</v>
      </c>
      <c r="F443" s="242" t="s">
        <v>496</v>
      </c>
      <c r="G443" s="315"/>
      <c r="H443" s="361">
        <v>13000</v>
      </c>
      <c r="I443" s="360" t="s">
        <v>34</v>
      </c>
      <c r="J443" s="406"/>
      <c r="K443" s="37"/>
    </row>
    <row r="444" spans="1:11" s="5" customFormat="1" ht="13.2" hidden="1" outlineLevel="2" x14ac:dyDescent="0.25">
      <c r="A444" s="205" t="e">
        <f>A443</f>
        <v>#REF!</v>
      </c>
      <c r="B444" s="24" t="s">
        <v>24</v>
      </c>
      <c r="C444" s="24"/>
      <c r="D444" s="24"/>
      <c r="E444" s="38"/>
      <c r="F444" s="243" t="s">
        <v>36</v>
      </c>
      <c r="G444" s="298" t="s">
        <v>34</v>
      </c>
      <c r="H444" s="343"/>
      <c r="I444" s="354"/>
      <c r="J444" s="406"/>
      <c r="K444" s="30" t="e">
        <f>J444*#REF!</f>
        <v>#REF!</v>
      </c>
    </row>
    <row r="445" spans="1:11" s="5" customFormat="1" ht="13.2" hidden="1" outlineLevel="2" x14ac:dyDescent="0.25">
      <c r="A445" s="24" t="e">
        <f>IF(SUM(#REF!)&gt;0,10,"")</f>
        <v>#REF!</v>
      </c>
      <c r="B445" s="20"/>
      <c r="C445" s="206" t="s">
        <v>10</v>
      </c>
      <c r="D445" s="206" t="e">
        <f>IF(#REF!="X","X","")</f>
        <v>#REF!</v>
      </c>
      <c r="E445" s="141">
        <v>42146</v>
      </c>
      <c r="F445" s="242" t="s">
        <v>497</v>
      </c>
      <c r="G445" s="315"/>
      <c r="H445" s="361">
        <v>20000</v>
      </c>
      <c r="I445" s="360" t="s">
        <v>34</v>
      </c>
      <c r="J445" s="406"/>
      <c r="K445" s="37"/>
    </row>
    <row r="446" spans="1:11" s="5" customFormat="1" ht="13.2" hidden="1" outlineLevel="2" x14ac:dyDescent="0.25">
      <c r="A446" s="205" t="e">
        <f>A445</f>
        <v>#REF!</v>
      </c>
      <c r="B446" s="24" t="s">
        <v>24</v>
      </c>
      <c r="C446" s="24"/>
      <c r="D446" s="24"/>
      <c r="E446" s="16"/>
      <c r="F446" s="233" t="s">
        <v>36</v>
      </c>
      <c r="G446" s="298" t="s">
        <v>34</v>
      </c>
      <c r="H446" s="343"/>
      <c r="I446" s="356"/>
      <c r="J446" s="406"/>
      <c r="K446" s="30" t="e">
        <f>J446*#REF!</f>
        <v>#REF!</v>
      </c>
    </row>
    <row r="447" spans="1:11" s="5" customFormat="1" ht="13.2" hidden="1" outlineLevel="2" x14ac:dyDescent="0.25">
      <c r="A447" s="205" t="e">
        <f>IF(SUM(#REF!)&gt;0,10,"")</f>
        <v>#REF!</v>
      </c>
      <c r="B447" s="208" t="s">
        <v>79</v>
      </c>
      <c r="C447" s="174"/>
      <c r="D447" s="174" t="e">
        <f>IF(#REF!="X","X","")</f>
        <v>#REF!</v>
      </c>
      <c r="E447" s="140">
        <v>42150</v>
      </c>
      <c r="F447" s="188" t="s">
        <v>227</v>
      </c>
      <c r="G447" s="298">
        <v>0</v>
      </c>
      <c r="H447" s="370"/>
      <c r="I447" s="346"/>
      <c r="J447" s="403"/>
      <c r="K447" s="37"/>
    </row>
    <row r="448" spans="1:11" s="5" customFormat="1" ht="13.2" hidden="1" outlineLevel="2" x14ac:dyDescent="0.25">
      <c r="A448" s="24" t="e">
        <f>IF(SUM(#REF!)&gt;0,10,"")</f>
        <v>#REF!</v>
      </c>
      <c r="B448" s="20"/>
      <c r="C448" s="206"/>
      <c r="D448" s="206" t="str">
        <f>IF($C$447="X","X","")</f>
        <v/>
      </c>
      <c r="E448" s="141">
        <v>42151</v>
      </c>
      <c r="F448" s="184" t="s">
        <v>219</v>
      </c>
      <c r="G448" s="315">
        <v>0</v>
      </c>
      <c r="H448" s="361">
        <v>1300</v>
      </c>
      <c r="I448" s="360" t="s">
        <v>34</v>
      </c>
      <c r="J448" s="406"/>
      <c r="K448" s="37"/>
    </row>
    <row r="449" spans="1:11" s="5" customFormat="1" ht="13.2" hidden="1" outlineLevel="2" x14ac:dyDescent="0.25">
      <c r="A449" s="205" t="e">
        <f>A448</f>
        <v>#REF!</v>
      </c>
      <c r="B449" s="24" t="s">
        <v>24</v>
      </c>
      <c r="C449" s="24"/>
      <c r="D449" s="24"/>
      <c r="E449" s="38"/>
      <c r="F449" s="187" t="s">
        <v>36</v>
      </c>
      <c r="G449" s="298" t="s">
        <v>34</v>
      </c>
      <c r="H449" s="343"/>
      <c r="I449" s="354"/>
      <c r="J449" s="391"/>
      <c r="K449" s="30" t="e">
        <f>J449*#REF!</f>
        <v>#REF!</v>
      </c>
    </row>
    <row r="450" spans="1:11" s="5" customFormat="1" ht="13.2" hidden="1" outlineLevel="2" x14ac:dyDescent="0.25">
      <c r="A450" s="24" t="e">
        <f>IF(SUM(#REF!)&gt;0,10,"")</f>
        <v>#REF!</v>
      </c>
      <c r="B450" s="20"/>
      <c r="C450" s="206"/>
      <c r="D450" s="206" t="str">
        <f>IF($C$447="X","X","")</f>
        <v/>
      </c>
      <c r="E450" s="141">
        <v>42152</v>
      </c>
      <c r="F450" s="184" t="s">
        <v>220</v>
      </c>
      <c r="G450" s="315">
        <v>0</v>
      </c>
      <c r="H450" s="361">
        <v>1850</v>
      </c>
      <c r="I450" s="360" t="s">
        <v>34</v>
      </c>
      <c r="J450" s="403"/>
      <c r="K450" s="37"/>
    </row>
    <row r="451" spans="1:11" s="5" customFormat="1" ht="13.2" hidden="1" outlineLevel="2" x14ac:dyDescent="0.25">
      <c r="A451" s="205" t="e">
        <f>A450</f>
        <v>#REF!</v>
      </c>
      <c r="B451" s="24" t="s">
        <v>24</v>
      </c>
      <c r="C451" s="24"/>
      <c r="D451" s="24"/>
      <c r="E451" s="38"/>
      <c r="F451" s="187" t="s">
        <v>36</v>
      </c>
      <c r="G451" s="298" t="s">
        <v>34</v>
      </c>
      <c r="H451" s="343"/>
      <c r="I451" s="354"/>
      <c r="J451" s="406"/>
      <c r="K451" s="30" t="e">
        <f>J451*#REF!</f>
        <v>#REF!</v>
      </c>
    </row>
    <row r="452" spans="1:11" s="5" customFormat="1" ht="13.2" hidden="1" outlineLevel="2" x14ac:dyDescent="0.25">
      <c r="A452" s="24" t="e">
        <f>IF(SUM(#REF!)&gt;0,10,"")</f>
        <v>#REF!</v>
      </c>
      <c r="B452" s="20"/>
      <c r="C452" s="206"/>
      <c r="D452" s="206" t="str">
        <f>IF($C$447="X","X","")</f>
        <v/>
      </c>
      <c r="E452" s="141">
        <v>42153</v>
      </c>
      <c r="F452" s="184" t="s">
        <v>221</v>
      </c>
      <c r="G452" s="315">
        <v>0</v>
      </c>
      <c r="H452" s="361">
        <v>2300</v>
      </c>
      <c r="I452" s="360" t="s">
        <v>34</v>
      </c>
      <c r="J452" s="406"/>
      <c r="K452" s="37"/>
    </row>
    <row r="453" spans="1:11" s="5" customFormat="1" ht="13.2" hidden="1" outlineLevel="2" x14ac:dyDescent="0.25">
      <c r="A453" s="205" t="e">
        <f>A452</f>
        <v>#REF!</v>
      </c>
      <c r="B453" s="24" t="s">
        <v>24</v>
      </c>
      <c r="C453" s="24"/>
      <c r="D453" s="24"/>
      <c r="E453" s="16"/>
      <c r="F453" s="207" t="s">
        <v>36</v>
      </c>
      <c r="G453" s="298" t="s">
        <v>34</v>
      </c>
      <c r="H453" s="343"/>
      <c r="I453" s="356"/>
      <c r="J453" s="403"/>
      <c r="K453" s="30" t="e">
        <f>J453*#REF!</f>
        <v>#REF!</v>
      </c>
    </row>
    <row r="454" spans="1:11" s="5" customFormat="1" ht="13.2" hidden="1" outlineLevel="2" x14ac:dyDescent="0.25">
      <c r="A454" s="205" t="e">
        <f>IF(SUM(#REF!)&gt;0,10,"")</f>
        <v>#REF!</v>
      </c>
      <c r="B454" s="42" t="s">
        <v>21</v>
      </c>
      <c r="C454" s="215" t="s">
        <v>10</v>
      </c>
      <c r="D454" s="215" t="e">
        <f>IF(#REF!="X","X","")</f>
        <v>#REF!</v>
      </c>
      <c r="E454" s="99">
        <v>42200</v>
      </c>
      <c r="F454" s="193" t="s">
        <v>228</v>
      </c>
      <c r="G454" s="317"/>
      <c r="H454" s="366"/>
      <c r="I454" s="360"/>
      <c r="J454" s="406"/>
      <c r="K454" s="37"/>
    </row>
    <row r="455" spans="1:11" s="5" customFormat="1" ht="20.399999999999999" hidden="1" outlineLevel="2" x14ac:dyDescent="0.25">
      <c r="A455" s="205" t="e">
        <f>A454</f>
        <v>#REF!</v>
      </c>
      <c r="B455" s="24" t="s">
        <v>23</v>
      </c>
      <c r="C455" s="24"/>
      <c r="D455" s="24"/>
      <c r="E455" s="138"/>
      <c r="F455" s="183" t="s">
        <v>553</v>
      </c>
      <c r="G455" s="310">
        <v>0</v>
      </c>
      <c r="H455" s="358"/>
      <c r="I455" s="356"/>
      <c r="J455" s="406"/>
      <c r="K455" s="148"/>
    </row>
    <row r="456" spans="1:11" s="5" customFormat="1" ht="13.2" hidden="1" outlineLevel="2" x14ac:dyDescent="0.25">
      <c r="A456" s="205" t="e">
        <f>IF(SUM(#REF!)&gt;0,10,"")</f>
        <v>#REF!</v>
      </c>
      <c r="B456" s="208" t="s">
        <v>79</v>
      </c>
      <c r="C456" s="174" t="s">
        <v>10</v>
      </c>
      <c r="D456" s="174" t="str">
        <f>IF($C$454="X","X","")</f>
        <v>X</v>
      </c>
      <c r="E456" s="140">
        <v>42210</v>
      </c>
      <c r="F456" s="188" t="s">
        <v>217</v>
      </c>
      <c r="G456" s="298">
        <v>0</v>
      </c>
      <c r="H456" s="370"/>
      <c r="I456" s="346"/>
      <c r="J456" s="406"/>
      <c r="K456" s="37"/>
    </row>
    <row r="457" spans="1:11" s="5" customFormat="1" ht="13.2" hidden="1" outlineLevel="2" x14ac:dyDescent="0.25">
      <c r="A457" s="24" t="e">
        <f>IF(SUM(#REF!)&gt;0,10,"")</f>
        <v>#REF!</v>
      </c>
      <c r="B457" s="20"/>
      <c r="C457" s="206"/>
      <c r="D457" s="206" t="str">
        <f>IF($C$456="X","X","")</f>
        <v>X</v>
      </c>
      <c r="E457" s="141">
        <v>42211</v>
      </c>
      <c r="F457" s="184" t="s">
        <v>219</v>
      </c>
      <c r="G457" s="315">
        <v>0</v>
      </c>
      <c r="H457" s="361">
        <v>21</v>
      </c>
      <c r="I457" s="360" t="s">
        <v>229</v>
      </c>
      <c r="J457" s="406"/>
      <c r="K457" s="37"/>
    </row>
    <row r="458" spans="1:11" s="5" customFormat="1" ht="13.2" hidden="1" outlineLevel="2" x14ac:dyDescent="0.25">
      <c r="A458" s="205" t="e">
        <f>A457</f>
        <v>#REF!</v>
      </c>
      <c r="B458" s="24" t="s">
        <v>24</v>
      </c>
      <c r="C458" s="24"/>
      <c r="D458" s="24"/>
      <c r="E458" s="38"/>
      <c r="F458" s="187" t="s">
        <v>230</v>
      </c>
      <c r="G458" s="298" t="s">
        <v>229</v>
      </c>
      <c r="H458" s="343"/>
      <c r="I458" s="354"/>
      <c r="J458" s="406"/>
      <c r="K458" s="30" t="e">
        <f>J458*#REF!</f>
        <v>#REF!</v>
      </c>
    </row>
    <row r="459" spans="1:11" s="5" customFormat="1" ht="13.2" hidden="1" outlineLevel="2" x14ac:dyDescent="0.25">
      <c r="A459" s="24" t="e">
        <f>IF(SUM(#REF!)&gt;0,10,"")</f>
        <v>#REF!</v>
      </c>
      <c r="B459" s="20"/>
      <c r="C459" s="206"/>
      <c r="D459" s="206" t="e">
        <f>IF(#REF!="X","X","")</f>
        <v>#REF!</v>
      </c>
      <c r="E459" s="141">
        <v>42212</v>
      </c>
      <c r="F459" s="184" t="s">
        <v>220</v>
      </c>
      <c r="G459" s="315">
        <v>0</v>
      </c>
      <c r="H459" s="361">
        <v>24</v>
      </c>
      <c r="I459" s="360" t="s">
        <v>229</v>
      </c>
      <c r="J459" s="406"/>
      <c r="K459" s="37"/>
    </row>
    <row r="460" spans="1:11" s="5" customFormat="1" ht="13.2" hidden="1" outlineLevel="2" x14ac:dyDescent="0.25">
      <c r="A460" s="205" t="e">
        <f>A459</f>
        <v>#REF!</v>
      </c>
      <c r="B460" s="24" t="s">
        <v>24</v>
      </c>
      <c r="C460" s="24"/>
      <c r="D460" s="24"/>
      <c r="E460" s="38"/>
      <c r="F460" s="187" t="s">
        <v>230</v>
      </c>
      <c r="G460" s="298" t="s">
        <v>229</v>
      </c>
      <c r="H460" s="343"/>
      <c r="I460" s="354"/>
      <c r="J460" s="406"/>
      <c r="K460" s="30" t="e">
        <f>J460*#REF!</f>
        <v>#REF!</v>
      </c>
    </row>
    <row r="461" spans="1:11" s="5" customFormat="1" ht="13.2" hidden="1" outlineLevel="2" x14ac:dyDescent="0.25">
      <c r="A461" s="24" t="e">
        <f>IF(SUM(#REF!)&gt;0,10,"")</f>
        <v>#REF!</v>
      </c>
      <c r="B461" s="20"/>
      <c r="C461" s="206" t="s">
        <v>10</v>
      </c>
      <c r="D461" s="206" t="e">
        <f>IF(#REF!="X","X","")</f>
        <v>#REF!</v>
      </c>
      <c r="E461" s="141">
        <v>42213</v>
      </c>
      <c r="F461" s="184" t="s">
        <v>221</v>
      </c>
      <c r="G461" s="315">
        <v>0</v>
      </c>
      <c r="H461" s="361">
        <v>32</v>
      </c>
      <c r="I461" s="360" t="s">
        <v>229</v>
      </c>
      <c r="J461" s="406"/>
      <c r="K461" s="37"/>
    </row>
    <row r="462" spans="1:11" s="5" customFormat="1" ht="13.2" hidden="1" outlineLevel="2" x14ac:dyDescent="0.25">
      <c r="A462" s="205" t="e">
        <f>A461</f>
        <v>#REF!</v>
      </c>
      <c r="B462" s="24" t="s">
        <v>24</v>
      </c>
      <c r="C462" s="24"/>
      <c r="D462" s="24"/>
      <c r="E462" s="38"/>
      <c r="F462" s="187" t="s">
        <v>230</v>
      </c>
      <c r="G462" s="298" t="s">
        <v>229</v>
      </c>
      <c r="H462" s="343"/>
      <c r="I462" s="354"/>
      <c r="J462" s="406"/>
      <c r="K462" s="30" t="e">
        <f>J462*#REF!</f>
        <v>#REF!</v>
      </c>
    </row>
    <row r="463" spans="1:11" s="5" customFormat="1" ht="13.2" hidden="1" outlineLevel="2" x14ac:dyDescent="0.25">
      <c r="A463" s="24" t="e">
        <f>IF(SUM(#REF!)&gt;0,10,"")</f>
        <v>#REF!</v>
      </c>
      <c r="B463" s="20"/>
      <c r="C463" s="206"/>
      <c r="D463" s="206" t="str">
        <f>IF($C$456="X","X","")</f>
        <v>X</v>
      </c>
      <c r="E463" s="141">
        <v>42214</v>
      </c>
      <c r="F463" s="184" t="s">
        <v>222</v>
      </c>
      <c r="G463" s="315">
        <v>0</v>
      </c>
      <c r="H463" s="361">
        <v>56</v>
      </c>
      <c r="I463" s="360" t="s">
        <v>229</v>
      </c>
      <c r="J463" s="391"/>
      <c r="K463" s="37"/>
    </row>
    <row r="464" spans="1:11" s="5" customFormat="1" ht="13.2" hidden="1" outlineLevel="2" x14ac:dyDescent="0.25">
      <c r="A464" s="205" t="e">
        <f>A463</f>
        <v>#REF!</v>
      </c>
      <c r="B464" s="24" t="s">
        <v>24</v>
      </c>
      <c r="C464" s="24"/>
      <c r="D464" s="24"/>
      <c r="E464" s="38"/>
      <c r="F464" s="187" t="s">
        <v>230</v>
      </c>
      <c r="G464" s="298" t="s">
        <v>229</v>
      </c>
      <c r="H464" s="343"/>
      <c r="I464" s="354"/>
      <c r="J464" s="406"/>
      <c r="K464" s="30" t="e">
        <f>J464*#REF!</f>
        <v>#REF!</v>
      </c>
    </row>
    <row r="465" spans="1:11" s="5" customFormat="1" ht="13.2" hidden="1" outlineLevel="2" x14ac:dyDescent="0.25">
      <c r="A465" s="24" t="e">
        <f>IF(SUM(#REF!)&gt;0,10,"")</f>
        <v>#REF!</v>
      </c>
      <c r="B465" s="20"/>
      <c r="C465" s="206"/>
      <c r="D465" s="206" t="e">
        <f>IF(#REF!="X","X","")</f>
        <v>#REF!</v>
      </c>
      <c r="E465" s="141">
        <v>42215</v>
      </c>
      <c r="F465" s="184" t="s">
        <v>223</v>
      </c>
      <c r="G465" s="315">
        <v>0</v>
      </c>
      <c r="H465" s="361">
        <v>79</v>
      </c>
      <c r="I465" s="360" t="s">
        <v>229</v>
      </c>
      <c r="J465" s="406"/>
      <c r="K465" s="37"/>
    </row>
    <row r="466" spans="1:11" s="5" customFormat="1" ht="13.2" hidden="1" outlineLevel="2" x14ac:dyDescent="0.25">
      <c r="A466" s="205" t="e">
        <f>A465</f>
        <v>#REF!</v>
      </c>
      <c r="B466" s="24" t="s">
        <v>24</v>
      </c>
      <c r="C466" s="24"/>
      <c r="D466" s="24"/>
      <c r="E466" s="38"/>
      <c r="F466" s="187" t="s">
        <v>230</v>
      </c>
      <c r="G466" s="298" t="s">
        <v>229</v>
      </c>
      <c r="H466" s="343"/>
      <c r="I466" s="354"/>
      <c r="J466" s="406"/>
      <c r="K466" s="30" t="e">
        <f>J466*#REF!</f>
        <v>#REF!</v>
      </c>
    </row>
    <row r="467" spans="1:11" s="5" customFormat="1" ht="13.2" hidden="1" outlineLevel="2" x14ac:dyDescent="0.25">
      <c r="A467" s="205" t="e">
        <f>IF(SUM(#REF!)&gt;0,10,"")</f>
        <v>#REF!</v>
      </c>
      <c r="B467" s="208" t="s">
        <v>79</v>
      </c>
      <c r="C467" s="174"/>
      <c r="D467" s="174" t="str">
        <f>IF($C$454="X","X","")</f>
        <v>X</v>
      </c>
      <c r="E467" s="140">
        <v>42230</v>
      </c>
      <c r="F467" s="188" t="s">
        <v>227</v>
      </c>
      <c r="G467" s="298">
        <v>0</v>
      </c>
      <c r="H467" s="370"/>
      <c r="I467" s="346"/>
      <c r="J467" s="406"/>
      <c r="K467" s="37"/>
    </row>
    <row r="468" spans="1:11" s="5" customFormat="1" ht="13.2" hidden="1" outlineLevel="2" x14ac:dyDescent="0.25">
      <c r="A468" s="24" t="e">
        <f>IF(SUM(#REF!)&gt;0,10,"")</f>
        <v>#REF!</v>
      </c>
      <c r="B468" s="20"/>
      <c r="C468" s="206"/>
      <c r="D468" s="206" t="str">
        <f>IF($C$467="X","X","")</f>
        <v/>
      </c>
      <c r="E468" s="141">
        <v>42231</v>
      </c>
      <c r="F468" s="184" t="s">
        <v>219</v>
      </c>
      <c r="G468" s="315">
        <v>0</v>
      </c>
      <c r="H468" s="361">
        <v>40</v>
      </c>
      <c r="I468" s="360" t="s">
        <v>229</v>
      </c>
      <c r="J468" s="406"/>
      <c r="K468" s="37"/>
    </row>
    <row r="469" spans="1:11" s="5" customFormat="1" ht="13.2" hidden="1" outlineLevel="2" x14ac:dyDescent="0.25">
      <c r="A469" s="205" t="e">
        <f>A468</f>
        <v>#REF!</v>
      </c>
      <c r="B469" s="24" t="s">
        <v>24</v>
      </c>
      <c r="C469" s="24"/>
      <c r="D469" s="24"/>
      <c r="E469" s="38"/>
      <c r="F469" s="187" t="s">
        <v>230</v>
      </c>
      <c r="G469" s="298" t="s">
        <v>229</v>
      </c>
      <c r="H469" s="343"/>
      <c r="I469" s="354"/>
      <c r="J469" s="406"/>
      <c r="K469" s="30" t="e">
        <f>J469*#REF!</f>
        <v>#REF!</v>
      </c>
    </row>
    <row r="470" spans="1:11" s="5" customFormat="1" ht="13.2" hidden="1" outlineLevel="2" x14ac:dyDescent="0.25">
      <c r="A470" s="24" t="e">
        <f>IF(SUM(#REF!)&gt;0,10,"")</f>
        <v>#REF!</v>
      </c>
      <c r="B470" s="20"/>
      <c r="C470" s="206"/>
      <c r="D470" s="206" t="str">
        <f>IF($C$467="X","X","")</f>
        <v/>
      </c>
      <c r="E470" s="141">
        <v>42232</v>
      </c>
      <c r="F470" s="184" t="s">
        <v>220</v>
      </c>
      <c r="G470" s="315">
        <v>0</v>
      </c>
      <c r="H470" s="361">
        <v>44</v>
      </c>
      <c r="I470" s="360" t="s">
        <v>229</v>
      </c>
      <c r="J470" s="406"/>
      <c r="K470" s="37"/>
    </row>
    <row r="471" spans="1:11" s="5" customFormat="1" ht="13.2" hidden="1" outlineLevel="2" x14ac:dyDescent="0.25">
      <c r="A471" s="205" t="e">
        <f>A470</f>
        <v>#REF!</v>
      </c>
      <c r="B471" s="24" t="s">
        <v>24</v>
      </c>
      <c r="C471" s="24"/>
      <c r="D471" s="24"/>
      <c r="E471" s="38"/>
      <c r="F471" s="187" t="s">
        <v>230</v>
      </c>
      <c r="G471" s="298" t="s">
        <v>229</v>
      </c>
      <c r="H471" s="343"/>
      <c r="I471" s="354"/>
      <c r="J471" s="415"/>
      <c r="K471" s="30" t="e">
        <f>J471*#REF!</f>
        <v>#REF!</v>
      </c>
    </row>
    <row r="472" spans="1:11" s="5" customFormat="1" ht="13.2" hidden="1" outlineLevel="2" x14ac:dyDescent="0.25">
      <c r="A472" s="24" t="e">
        <f>IF(SUM(#REF!)&gt;0,10,"")</f>
        <v>#REF!</v>
      </c>
      <c r="B472" s="20"/>
      <c r="C472" s="206"/>
      <c r="D472" s="206" t="str">
        <f>IF($C$467="X","X","")</f>
        <v/>
      </c>
      <c r="E472" s="141">
        <v>42233</v>
      </c>
      <c r="F472" s="184" t="s">
        <v>221</v>
      </c>
      <c r="G472" s="315">
        <v>0</v>
      </c>
      <c r="H472" s="361">
        <v>50</v>
      </c>
      <c r="I472" s="360" t="s">
        <v>229</v>
      </c>
      <c r="J472" s="416"/>
      <c r="K472" s="37"/>
    </row>
    <row r="473" spans="1:11" s="5" customFormat="1" ht="13.2" hidden="1" outlineLevel="2" x14ac:dyDescent="0.25">
      <c r="A473" s="205" t="e">
        <f>A472</f>
        <v>#REF!</v>
      </c>
      <c r="B473" s="24" t="s">
        <v>24</v>
      </c>
      <c r="C473" s="24"/>
      <c r="D473" s="24"/>
      <c r="E473" s="16"/>
      <c r="F473" s="207" t="s">
        <v>230</v>
      </c>
      <c r="G473" s="298" t="s">
        <v>229</v>
      </c>
      <c r="H473" s="343"/>
      <c r="I473" s="356"/>
      <c r="J473" s="392"/>
      <c r="K473" s="30" t="e">
        <f>J473*#REF!</f>
        <v>#REF!</v>
      </c>
    </row>
    <row r="474" spans="1:11" s="5" customFormat="1" ht="13.2" hidden="1" outlineLevel="2" x14ac:dyDescent="0.25">
      <c r="A474" s="205" t="e">
        <f>IF(SUM(#REF!)&gt;0,10,"")</f>
        <v>#REF!</v>
      </c>
      <c r="B474" s="42" t="s">
        <v>21</v>
      </c>
      <c r="C474" s="215" t="s">
        <v>10</v>
      </c>
      <c r="D474" s="215" t="e">
        <f>IF(#REF!="X","X","")</f>
        <v>#REF!</v>
      </c>
      <c r="E474" s="99">
        <v>42250</v>
      </c>
      <c r="F474" s="193" t="s">
        <v>554</v>
      </c>
      <c r="G474" s="315"/>
      <c r="H474" s="361"/>
      <c r="I474" s="346"/>
      <c r="J474" s="392"/>
      <c r="K474" s="37"/>
    </row>
    <row r="475" spans="1:11" s="5" customFormat="1" ht="81.599999999999994" hidden="1" outlineLevel="2" x14ac:dyDescent="0.25">
      <c r="A475" s="205"/>
      <c r="B475" s="24" t="s">
        <v>23</v>
      </c>
      <c r="C475" s="174"/>
      <c r="D475" s="174"/>
      <c r="E475" s="257"/>
      <c r="F475" s="242" t="s">
        <v>565</v>
      </c>
      <c r="G475" s="317"/>
      <c r="H475" s="366"/>
      <c r="I475" s="332"/>
      <c r="J475" s="392"/>
      <c r="K475" s="33"/>
    </row>
    <row r="476" spans="1:11" s="5" customFormat="1" ht="13.2" hidden="1" outlineLevel="2" x14ac:dyDescent="0.25">
      <c r="A476" s="24" t="e">
        <f>IF(SUM(#REF!)&gt;0,10,"")</f>
        <v>#REF!</v>
      </c>
      <c r="B476" s="20"/>
      <c r="C476" s="206"/>
      <c r="D476" s="206" t="str">
        <f>IF($C$467="X","X","")</f>
        <v/>
      </c>
      <c r="E476" s="262" t="s">
        <v>410</v>
      </c>
      <c r="F476" s="242" t="s">
        <v>409</v>
      </c>
      <c r="G476" s="315"/>
      <c r="H476" s="418">
        <v>10000</v>
      </c>
      <c r="I476" s="332" t="s">
        <v>34</v>
      </c>
      <c r="J476" s="392"/>
      <c r="K476" s="37"/>
    </row>
    <row r="477" spans="1:11" s="5" customFormat="1" ht="13.2" hidden="1" outlineLevel="2" x14ac:dyDescent="0.25">
      <c r="A477" s="205" t="e">
        <f>A476</f>
        <v>#REF!</v>
      </c>
      <c r="B477" s="24" t="s">
        <v>24</v>
      </c>
      <c r="C477" s="24"/>
      <c r="D477" s="24"/>
      <c r="E477" s="262"/>
      <c r="F477" s="207" t="s">
        <v>36</v>
      </c>
      <c r="G477" s="317" t="s">
        <v>34</v>
      </c>
      <c r="H477" s="380"/>
      <c r="I477" s="332"/>
      <c r="J477" s="402"/>
      <c r="K477" s="33" t="e">
        <f>J477*#REF!</f>
        <v>#REF!</v>
      </c>
    </row>
    <row r="478" spans="1:11" s="5" customFormat="1" ht="13.2" hidden="1" outlineLevel="2" x14ac:dyDescent="0.25">
      <c r="A478" s="24" t="e">
        <f>IF(SUM(#REF!)&gt;0,10,"")</f>
        <v>#REF!</v>
      </c>
      <c r="B478" s="20"/>
      <c r="C478" s="206"/>
      <c r="D478" s="206" t="str">
        <f>IF($C$467="X","X","")</f>
        <v/>
      </c>
      <c r="E478" s="262" t="s">
        <v>411</v>
      </c>
      <c r="F478" s="242" t="s">
        <v>464</v>
      </c>
      <c r="G478" s="298"/>
      <c r="H478" s="374">
        <v>15000</v>
      </c>
      <c r="I478" s="332" t="s">
        <v>34</v>
      </c>
      <c r="J478" s="392"/>
      <c r="K478" s="37"/>
    </row>
    <row r="479" spans="1:11" s="5" customFormat="1" ht="13.2" hidden="1" outlineLevel="2" x14ac:dyDescent="0.25">
      <c r="A479" s="205" t="e">
        <f>A478</f>
        <v>#REF!</v>
      </c>
      <c r="B479" s="24" t="s">
        <v>24</v>
      </c>
      <c r="C479" s="24"/>
      <c r="D479" s="24"/>
      <c r="E479" s="262"/>
      <c r="F479" s="207" t="s">
        <v>36</v>
      </c>
      <c r="G479" s="298" t="s">
        <v>34</v>
      </c>
      <c r="H479" s="381"/>
      <c r="I479" s="332"/>
      <c r="J479" s="391"/>
      <c r="K479" s="30" t="e">
        <f>J479*#REF!</f>
        <v>#REF!</v>
      </c>
    </row>
    <row r="480" spans="1:11" s="5" customFormat="1" ht="13.2" hidden="1" outlineLevel="2" x14ac:dyDescent="0.25">
      <c r="A480" s="24" t="e">
        <f>IF(SUM(#REF!)&gt;0,10,"")</f>
        <v>#REF!</v>
      </c>
      <c r="B480" s="20"/>
      <c r="C480" s="206"/>
      <c r="D480" s="206" t="str">
        <f>IF($C$467="X","X","")</f>
        <v/>
      </c>
      <c r="E480" s="262" t="s">
        <v>463</v>
      </c>
      <c r="F480" s="242" t="s">
        <v>465</v>
      </c>
      <c r="G480" s="298"/>
      <c r="H480" s="374">
        <v>25000</v>
      </c>
      <c r="I480" s="332" t="s">
        <v>34</v>
      </c>
      <c r="J480" s="392"/>
      <c r="K480" s="37"/>
    </row>
    <row r="481" spans="1:11" s="5" customFormat="1" ht="13.2" hidden="1" outlineLevel="2" x14ac:dyDescent="0.25">
      <c r="A481" s="205" t="e">
        <f>A480</f>
        <v>#REF!</v>
      </c>
      <c r="B481" s="24" t="s">
        <v>24</v>
      </c>
      <c r="C481" s="24"/>
      <c r="D481" s="24"/>
      <c r="E481" s="262"/>
      <c r="F481" s="207" t="s">
        <v>36</v>
      </c>
      <c r="G481" s="296" t="s">
        <v>34</v>
      </c>
      <c r="H481" s="333"/>
      <c r="I481" s="332"/>
      <c r="J481" s="392"/>
      <c r="K481" s="31" t="e">
        <f>J481*#REF!</f>
        <v>#REF!</v>
      </c>
    </row>
    <row r="482" spans="1:11" s="5" customFormat="1" ht="30.6" hidden="1" outlineLevel="2" x14ac:dyDescent="0.25">
      <c r="A482" s="205" t="e">
        <f>#REF!</f>
        <v>#REF!</v>
      </c>
      <c r="B482" s="20" t="s">
        <v>23</v>
      </c>
      <c r="C482" s="20"/>
      <c r="D482" s="20"/>
      <c r="E482" s="39"/>
      <c r="F482" s="182" t="s">
        <v>231</v>
      </c>
      <c r="G482" s="317">
        <v>0</v>
      </c>
      <c r="H482" s="366"/>
      <c r="I482" s="354"/>
      <c r="J482" s="392"/>
      <c r="K482" s="33"/>
    </row>
    <row r="483" spans="1:11" s="5" customFormat="1" ht="13.2" hidden="1" outlineLevel="2" x14ac:dyDescent="0.25">
      <c r="A483" s="24" t="e">
        <f>IF(SUM(#REF!)&gt;0,10,"")</f>
        <v>#REF!</v>
      </c>
      <c r="B483" s="20"/>
      <c r="C483" s="206"/>
      <c r="D483" s="206" t="e">
        <f>IF(#REF!="X","X","")</f>
        <v>#REF!</v>
      </c>
      <c r="E483" s="141">
        <v>42411</v>
      </c>
      <c r="F483" s="184" t="s">
        <v>232</v>
      </c>
      <c r="G483" s="315"/>
      <c r="H483" s="361">
        <v>355</v>
      </c>
      <c r="I483" s="360" t="s">
        <v>34</v>
      </c>
      <c r="J483" s="393"/>
      <c r="K483" s="37"/>
    </row>
    <row r="484" spans="1:11" s="5" customFormat="1" ht="13.2" hidden="1" outlineLevel="2" x14ac:dyDescent="0.25">
      <c r="A484" s="205" t="e">
        <f>A483</f>
        <v>#REF!</v>
      </c>
      <c r="B484" s="24" t="s">
        <v>24</v>
      </c>
      <c r="C484" s="24"/>
      <c r="D484" s="24"/>
      <c r="E484" s="38"/>
      <c r="F484" s="187" t="s">
        <v>36</v>
      </c>
      <c r="G484" s="298" t="s">
        <v>34</v>
      </c>
      <c r="H484" s="343"/>
      <c r="I484" s="354"/>
      <c r="J484" s="397"/>
      <c r="K484" s="30" t="e">
        <f>J484*#REF!</f>
        <v>#REF!</v>
      </c>
    </row>
    <row r="485" spans="1:11" s="5" customFormat="1" ht="13.2" hidden="1" outlineLevel="2" x14ac:dyDescent="0.25">
      <c r="A485" s="24" t="e">
        <f>IF(SUM(#REF!)&gt;0,10,"")</f>
        <v>#REF!</v>
      </c>
      <c r="B485" s="20"/>
      <c r="C485" s="206"/>
      <c r="D485" s="206" t="e">
        <f>IF(#REF!="X","X","")</f>
        <v>#REF!</v>
      </c>
      <c r="E485" s="141">
        <v>42412</v>
      </c>
      <c r="F485" s="184" t="s">
        <v>233</v>
      </c>
      <c r="G485" s="315"/>
      <c r="H485" s="361">
        <v>280</v>
      </c>
      <c r="I485" s="360" t="s">
        <v>34</v>
      </c>
      <c r="J485" s="397"/>
      <c r="K485" s="37"/>
    </row>
    <row r="486" spans="1:11" s="5" customFormat="1" ht="13.2" hidden="1" outlineLevel="2" x14ac:dyDescent="0.25">
      <c r="A486" s="205" t="e">
        <f>A485</f>
        <v>#REF!</v>
      </c>
      <c r="B486" s="24" t="s">
        <v>24</v>
      </c>
      <c r="C486" s="24"/>
      <c r="D486" s="24"/>
      <c r="E486" s="38"/>
      <c r="F486" s="187" t="s">
        <v>36</v>
      </c>
      <c r="G486" s="298" t="s">
        <v>34</v>
      </c>
      <c r="H486" s="343"/>
      <c r="I486" s="354"/>
      <c r="J486" s="392"/>
      <c r="K486" s="30" t="e">
        <f>J486*#REF!</f>
        <v>#REF!</v>
      </c>
    </row>
    <row r="487" spans="1:11" s="5" customFormat="1" ht="13.8" hidden="1" outlineLevel="2" thickBot="1" x14ac:dyDescent="0.3">
      <c r="A487" s="24" t="e">
        <f>IF(SUM(#REF!)&gt;0,10,"")</f>
        <v>#REF!</v>
      </c>
      <c r="B487" s="20"/>
      <c r="C487" s="206" t="s">
        <v>10</v>
      </c>
      <c r="D487" s="206" t="e">
        <f>IF(#REF!="X","X","")</f>
        <v>#REF!</v>
      </c>
      <c r="E487" s="141">
        <v>42413</v>
      </c>
      <c r="F487" s="184" t="s">
        <v>234</v>
      </c>
      <c r="G487" s="315"/>
      <c r="H487" s="361">
        <v>300</v>
      </c>
      <c r="I487" s="360" t="s">
        <v>34</v>
      </c>
      <c r="J487" s="393"/>
      <c r="K487" s="37"/>
    </row>
    <row r="488" spans="1:11" s="5" customFormat="1" ht="13.8" hidden="1" outlineLevel="2" thickBot="1" x14ac:dyDescent="0.3">
      <c r="A488" s="205" t="e">
        <f>A487</f>
        <v>#REF!</v>
      </c>
      <c r="B488" s="24" t="s">
        <v>24</v>
      </c>
      <c r="C488" s="24"/>
      <c r="D488" s="24"/>
      <c r="E488" s="38"/>
      <c r="F488" s="187" t="s">
        <v>36</v>
      </c>
      <c r="G488" s="298" t="s">
        <v>34</v>
      </c>
      <c r="H488" s="343"/>
      <c r="I488" s="354"/>
      <c r="J488" s="392"/>
      <c r="K488" s="30" t="e">
        <f>J488*#REF!</f>
        <v>#REF!</v>
      </c>
    </row>
    <row r="489" spans="1:11" s="5" customFormat="1" ht="13.2" hidden="1" outlineLevel="2" x14ac:dyDescent="0.25">
      <c r="A489" s="24" t="e">
        <f>IF(SUM(#REF!)&gt;0,10,"")</f>
        <v>#REF!</v>
      </c>
      <c r="B489" s="20"/>
      <c r="C489" s="206"/>
      <c r="D489" s="206" t="e">
        <f>IF(#REF!="X","X","")</f>
        <v>#REF!</v>
      </c>
      <c r="E489" s="141">
        <v>42414</v>
      </c>
      <c r="F489" s="184" t="s">
        <v>235</v>
      </c>
      <c r="G489" s="315"/>
      <c r="H489" s="361">
        <v>330</v>
      </c>
      <c r="I489" s="360" t="s">
        <v>34</v>
      </c>
      <c r="J489" s="399"/>
      <c r="K489" s="37"/>
    </row>
    <row r="490" spans="1:11" s="5" customFormat="1" ht="13.2" hidden="1" outlineLevel="2" x14ac:dyDescent="0.25">
      <c r="A490" s="205" t="e">
        <f>A489</f>
        <v>#REF!</v>
      </c>
      <c r="B490" s="24" t="s">
        <v>24</v>
      </c>
      <c r="C490" s="24"/>
      <c r="D490" s="24"/>
      <c r="E490" s="38"/>
      <c r="F490" s="207" t="s">
        <v>36</v>
      </c>
      <c r="G490" s="298" t="s">
        <v>34</v>
      </c>
      <c r="H490" s="333"/>
      <c r="I490" s="354"/>
      <c r="J490" s="392"/>
      <c r="K490" s="31" t="e">
        <f>J490*#REF!</f>
        <v>#REF!</v>
      </c>
    </row>
    <row r="491" spans="1:11" s="5" customFormat="1" ht="13.2" hidden="1" outlineLevel="2" x14ac:dyDescent="0.25">
      <c r="A491" s="24" t="e">
        <f>IF(SUM(#REF!)&gt;0,10,"")</f>
        <v>#REF!</v>
      </c>
      <c r="B491" s="20"/>
      <c r="C491" s="206"/>
      <c r="D491" s="206" t="e">
        <f>IF(#REF!="X","X","")</f>
        <v>#REF!</v>
      </c>
      <c r="E491" s="141">
        <v>42415</v>
      </c>
      <c r="F491" s="184" t="s">
        <v>236</v>
      </c>
      <c r="G491" s="315"/>
      <c r="H491" s="361">
        <v>270</v>
      </c>
      <c r="I491" s="360" t="s">
        <v>34</v>
      </c>
      <c r="J491" s="396"/>
      <c r="K491" s="37"/>
    </row>
    <row r="492" spans="1:11" s="5" customFormat="1" ht="13.2" hidden="1" outlineLevel="2" x14ac:dyDescent="0.25">
      <c r="A492" s="205" t="e">
        <f>A491</f>
        <v>#REF!</v>
      </c>
      <c r="B492" s="24" t="s">
        <v>24</v>
      </c>
      <c r="C492" s="24"/>
      <c r="D492" s="24"/>
      <c r="E492" s="38"/>
      <c r="F492" s="207" t="s">
        <v>36</v>
      </c>
      <c r="G492" s="298" t="s">
        <v>34</v>
      </c>
      <c r="H492" s="333"/>
      <c r="I492" s="354"/>
      <c r="J492" s="392"/>
      <c r="K492" s="31" t="e">
        <f>J492*#REF!</f>
        <v>#REF!</v>
      </c>
    </row>
    <row r="493" spans="1:11" s="5" customFormat="1" ht="13.2" hidden="1" outlineLevel="2" x14ac:dyDescent="0.25">
      <c r="A493" s="24" t="e">
        <f>IF(SUM(#REF!)&gt;0,10,"")</f>
        <v>#REF!</v>
      </c>
      <c r="B493" s="20"/>
      <c r="C493" s="206"/>
      <c r="D493" s="206" t="e">
        <f>IF(#REF!="X","X","")</f>
        <v>#REF!</v>
      </c>
      <c r="E493" s="141">
        <v>42416</v>
      </c>
      <c r="F493" s="184" t="s">
        <v>237</v>
      </c>
      <c r="G493" s="315"/>
      <c r="H493" s="361">
        <v>300</v>
      </c>
      <c r="I493" s="360" t="s">
        <v>34</v>
      </c>
      <c r="J493" s="397"/>
      <c r="K493" s="37"/>
    </row>
    <row r="494" spans="1:11" s="5" customFormat="1" ht="13.2" hidden="1" outlineLevel="2" x14ac:dyDescent="0.25">
      <c r="A494" s="205" t="e">
        <f>A493</f>
        <v>#REF!</v>
      </c>
      <c r="B494" s="24" t="s">
        <v>24</v>
      </c>
      <c r="C494" s="24"/>
      <c r="D494" s="24"/>
      <c r="E494" s="38"/>
      <c r="F494" s="187" t="s">
        <v>36</v>
      </c>
      <c r="G494" s="298" t="s">
        <v>34</v>
      </c>
      <c r="H494" s="343"/>
      <c r="I494" s="354"/>
      <c r="J494" s="397"/>
      <c r="K494" s="30" t="e">
        <f>J494*#REF!</f>
        <v>#REF!</v>
      </c>
    </row>
    <row r="495" spans="1:11" s="5" customFormat="1" ht="13.2" hidden="1" outlineLevel="2" x14ac:dyDescent="0.25">
      <c r="A495" s="24" t="e">
        <f>IF(SUM(#REF!)&gt;0,10,"")</f>
        <v>#REF!</v>
      </c>
      <c r="B495" s="20"/>
      <c r="C495" s="206"/>
      <c r="D495" s="206" t="e">
        <f>IF(#REF!="X","X","")</f>
        <v>#REF!</v>
      </c>
      <c r="E495" s="141">
        <v>42417</v>
      </c>
      <c r="F495" s="184" t="s">
        <v>238</v>
      </c>
      <c r="G495" s="315"/>
      <c r="H495" s="361">
        <v>360</v>
      </c>
      <c r="I495" s="360" t="s">
        <v>34</v>
      </c>
      <c r="J495" s="397"/>
      <c r="K495" s="37"/>
    </row>
    <row r="496" spans="1:11" s="5" customFormat="1" ht="13.2" hidden="1" outlineLevel="2" x14ac:dyDescent="0.25">
      <c r="A496" s="205" t="e">
        <f>A495</f>
        <v>#REF!</v>
      </c>
      <c r="B496" s="24" t="s">
        <v>24</v>
      </c>
      <c r="C496" s="24"/>
      <c r="D496" s="24"/>
      <c r="E496" s="38"/>
      <c r="F496" s="187" t="s">
        <v>36</v>
      </c>
      <c r="G496" s="298" t="s">
        <v>34</v>
      </c>
      <c r="H496" s="343"/>
      <c r="I496" s="354"/>
      <c r="J496" s="402"/>
      <c r="K496" s="30" t="e">
        <f>J496*#REF!</f>
        <v>#REF!</v>
      </c>
    </row>
    <row r="497" spans="1:11" s="5" customFormat="1" ht="13.2" hidden="1" outlineLevel="2" x14ac:dyDescent="0.25">
      <c r="A497" s="24" t="e">
        <f>IF(SUM(#REF!)&gt;0,10,"")</f>
        <v>#REF!</v>
      </c>
      <c r="B497" s="20"/>
      <c r="C497" s="206"/>
      <c r="D497" s="206" t="e">
        <f>IF(#REF!="X","X","")</f>
        <v>#REF!</v>
      </c>
      <c r="E497" s="141">
        <v>42418</v>
      </c>
      <c r="F497" s="184" t="s">
        <v>239</v>
      </c>
      <c r="G497" s="315"/>
      <c r="H497" s="361">
        <v>630</v>
      </c>
      <c r="I497" s="360" t="s">
        <v>34</v>
      </c>
      <c r="J497" s="402"/>
      <c r="K497" s="37"/>
    </row>
    <row r="498" spans="1:11" s="5" customFormat="1" ht="13.2" hidden="1" outlineLevel="2" x14ac:dyDescent="0.25">
      <c r="A498" s="205" t="e">
        <f>A497</f>
        <v>#REF!</v>
      </c>
      <c r="B498" s="24" t="s">
        <v>24</v>
      </c>
      <c r="C498" s="24"/>
      <c r="D498" s="24"/>
      <c r="E498" s="38"/>
      <c r="F498" s="187" t="s">
        <v>36</v>
      </c>
      <c r="G498" s="298" t="s">
        <v>34</v>
      </c>
      <c r="H498" s="343"/>
      <c r="I498" s="354"/>
      <c r="J498" s="402"/>
      <c r="K498" s="30" t="e">
        <f>J498*#REF!</f>
        <v>#REF!</v>
      </c>
    </row>
    <row r="499" spans="1:11" s="5" customFormat="1" ht="13.2" hidden="1" outlineLevel="2" x14ac:dyDescent="0.25">
      <c r="A499" s="205" t="e">
        <f>#REF!</f>
        <v>#REF!</v>
      </c>
      <c r="B499" s="24" t="s">
        <v>24</v>
      </c>
      <c r="C499" s="24"/>
      <c r="D499" s="24"/>
      <c r="E499" s="38"/>
      <c r="F499" s="187" t="s">
        <v>36</v>
      </c>
      <c r="G499" s="298" t="s">
        <v>34</v>
      </c>
      <c r="H499" s="343"/>
      <c r="I499" s="354"/>
      <c r="J499" s="392"/>
      <c r="K499" s="30" t="e">
        <f>J499*#REF!</f>
        <v>#REF!</v>
      </c>
    </row>
    <row r="500" spans="1:11" s="5" customFormat="1" ht="13.2" hidden="1" outlineLevel="2" x14ac:dyDescent="0.25">
      <c r="A500" s="205" t="e">
        <f>#REF!</f>
        <v>#REF!</v>
      </c>
      <c r="B500" s="24" t="s">
        <v>24</v>
      </c>
      <c r="C500" s="24"/>
      <c r="D500" s="24"/>
      <c r="E500" s="38"/>
      <c r="F500" s="187" t="s">
        <v>36</v>
      </c>
      <c r="G500" s="298" t="s">
        <v>34</v>
      </c>
      <c r="H500" s="343"/>
      <c r="I500" s="354"/>
      <c r="J500" s="392"/>
      <c r="K500" s="30" t="e">
        <f>J500*#REF!</f>
        <v>#REF!</v>
      </c>
    </row>
    <row r="501" spans="1:11" s="5" customFormat="1" ht="61.2" hidden="1" outlineLevel="2" x14ac:dyDescent="0.25">
      <c r="A501" s="205" t="e">
        <f>#REF!</f>
        <v>#REF!</v>
      </c>
      <c r="B501" s="24" t="s">
        <v>23</v>
      </c>
      <c r="C501" s="24"/>
      <c r="D501" s="24"/>
      <c r="E501" s="138"/>
      <c r="F501" s="182" t="s">
        <v>240</v>
      </c>
      <c r="G501" s="317">
        <v>0</v>
      </c>
      <c r="H501" s="365"/>
      <c r="I501" s="354"/>
      <c r="J501" s="392"/>
      <c r="K501" s="145"/>
    </row>
    <row r="502" spans="1:11" s="5" customFormat="1" ht="13.2" hidden="1" outlineLevel="2" x14ac:dyDescent="0.25">
      <c r="A502" s="205" t="e">
        <f>#REF!</f>
        <v>#REF!</v>
      </c>
      <c r="B502" s="24" t="s">
        <v>24</v>
      </c>
      <c r="C502" s="24"/>
      <c r="D502" s="24"/>
      <c r="E502" s="38"/>
      <c r="F502" s="187" t="s">
        <v>36</v>
      </c>
      <c r="G502" s="298" t="s">
        <v>34</v>
      </c>
      <c r="H502" s="343"/>
      <c r="I502" s="354"/>
      <c r="J502" s="397"/>
      <c r="K502" s="30" t="e">
        <f>J502*#REF!</f>
        <v>#REF!</v>
      </c>
    </row>
    <row r="503" spans="1:11" s="5" customFormat="1" ht="13.2" hidden="1" outlineLevel="2" x14ac:dyDescent="0.25">
      <c r="A503" s="24" t="e">
        <f>IF(SUM(#REF!)&gt;0,10,"")</f>
        <v>#REF!</v>
      </c>
      <c r="B503" s="20"/>
      <c r="C503" s="206"/>
      <c r="D503" s="206" t="e">
        <f>IF(#REF!="X","X","")</f>
        <v>#REF!</v>
      </c>
      <c r="E503" s="141">
        <v>42422</v>
      </c>
      <c r="F503" s="184" t="s">
        <v>241</v>
      </c>
      <c r="G503" s="315"/>
      <c r="H503" s="361">
        <v>790</v>
      </c>
      <c r="I503" s="360" t="s">
        <v>34</v>
      </c>
      <c r="J503" s="402"/>
      <c r="K503" s="37"/>
    </row>
    <row r="504" spans="1:11" s="5" customFormat="1" ht="13.2" hidden="1" outlineLevel="2" x14ac:dyDescent="0.25">
      <c r="A504" s="205" t="e">
        <f>A503</f>
        <v>#REF!</v>
      </c>
      <c r="B504" s="24" t="s">
        <v>24</v>
      </c>
      <c r="C504" s="24"/>
      <c r="D504" s="24"/>
      <c r="E504" s="38"/>
      <c r="F504" s="187" t="s">
        <v>36</v>
      </c>
      <c r="G504" s="298" t="s">
        <v>34</v>
      </c>
      <c r="H504" s="343"/>
      <c r="I504" s="354"/>
      <c r="J504" s="395"/>
      <c r="K504" s="30" t="e">
        <f>J504*#REF!</f>
        <v>#REF!</v>
      </c>
    </row>
    <row r="505" spans="1:11" s="5" customFormat="1" ht="13.2" hidden="1" outlineLevel="2" x14ac:dyDescent="0.25">
      <c r="A505" s="24" t="e">
        <f>IF(SUM(#REF!)&gt;0,10,"")</f>
        <v>#REF!</v>
      </c>
      <c r="B505" s="20"/>
      <c r="C505" s="206"/>
      <c r="D505" s="206" t="e">
        <f>IF(#REF!="X","X","")</f>
        <v>#REF!</v>
      </c>
      <c r="E505" s="141">
        <v>42423</v>
      </c>
      <c r="F505" s="184" t="s">
        <v>242</v>
      </c>
      <c r="G505" s="315"/>
      <c r="H505" s="361">
        <v>1300</v>
      </c>
      <c r="I505" s="360" t="s">
        <v>34</v>
      </c>
      <c r="J505" s="392"/>
      <c r="K505" s="37"/>
    </row>
    <row r="506" spans="1:11" s="5" customFormat="1" ht="13.2" hidden="1" outlineLevel="2" x14ac:dyDescent="0.25">
      <c r="A506" s="205" t="e">
        <f>A505</f>
        <v>#REF!</v>
      </c>
      <c r="B506" s="24" t="s">
        <v>24</v>
      </c>
      <c r="C506" s="24"/>
      <c r="D506" s="24"/>
      <c r="E506" s="38"/>
      <c r="F506" s="187" t="s">
        <v>36</v>
      </c>
      <c r="G506" s="298" t="s">
        <v>34</v>
      </c>
      <c r="H506" s="343"/>
      <c r="I506" s="354"/>
      <c r="J506" s="392"/>
      <c r="K506" s="30" t="e">
        <f>J506*#REF!</f>
        <v>#REF!</v>
      </c>
    </row>
    <row r="507" spans="1:11" s="5" customFormat="1" ht="13.2" hidden="1" outlineLevel="2" x14ac:dyDescent="0.25">
      <c r="A507" s="24" t="e">
        <f>IF(SUM(#REF!)&gt;0,10,"")</f>
        <v>#REF!</v>
      </c>
      <c r="B507" s="20"/>
      <c r="C507" s="206"/>
      <c r="D507" s="206" t="e">
        <f>IF(#REF!="X","X","")</f>
        <v>#REF!</v>
      </c>
      <c r="E507" s="141">
        <v>42424</v>
      </c>
      <c r="F507" s="184" t="s">
        <v>243</v>
      </c>
      <c r="G507" s="315"/>
      <c r="H507" s="361">
        <v>700</v>
      </c>
      <c r="I507" s="360" t="s">
        <v>34</v>
      </c>
      <c r="J507" s="392"/>
      <c r="K507" s="37"/>
    </row>
    <row r="508" spans="1:11" s="5" customFormat="1" ht="13.2" hidden="1" outlineLevel="2" x14ac:dyDescent="0.25">
      <c r="A508" s="205" t="e">
        <f>A507</f>
        <v>#REF!</v>
      </c>
      <c r="B508" s="24" t="s">
        <v>24</v>
      </c>
      <c r="C508" s="24"/>
      <c r="D508" s="24"/>
      <c r="E508" s="38"/>
      <c r="F508" s="187" t="s">
        <v>36</v>
      </c>
      <c r="G508" s="298" t="s">
        <v>34</v>
      </c>
      <c r="H508" s="343"/>
      <c r="I508" s="354"/>
      <c r="J508" s="392"/>
      <c r="K508" s="30" t="e">
        <f>J508*#REF!</f>
        <v>#REF!</v>
      </c>
    </row>
    <row r="509" spans="1:11" s="5" customFormat="1" ht="13.2" hidden="1" outlineLevel="2" x14ac:dyDescent="0.25">
      <c r="A509" s="24" t="e">
        <f>IF(SUM(#REF!)&gt;0,10,"")</f>
        <v>#REF!</v>
      </c>
      <c r="B509" s="20"/>
      <c r="C509" s="206"/>
      <c r="D509" s="206" t="e">
        <f>IF(#REF!="X","X","")</f>
        <v>#REF!</v>
      </c>
      <c r="E509" s="141">
        <v>42425</v>
      </c>
      <c r="F509" s="184" t="s">
        <v>244</v>
      </c>
      <c r="G509" s="315"/>
      <c r="H509" s="361">
        <v>790</v>
      </c>
      <c r="I509" s="360" t="s">
        <v>34</v>
      </c>
      <c r="J509" s="392"/>
      <c r="K509" s="37"/>
    </row>
    <row r="510" spans="1:11" s="5" customFormat="1" ht="13.2" hidden="1" outlineLevel="2" x14ac:dyDescent="0.25">
      <c r="A510" s="205" t="e">
        <f>A509</f>
        <v>#REF!</v>
      </c>
      <c r="B510" s="24" t="s">
        <v>24</v>
      </c>
      <c r="C510" s="24"/>
      <c r="D510" s="24"/>
      <c r="E510" s="38"/>
      <c r="F510" s="187" t="s">
        <v>36</v>
      </c>
      <c r="G510" s="298" t="s">
        <v>34</v>
      </c>
      <c r="H510" s="343"/>
      <c r="I510" s="354"/>
      <c r="J510" s="392"/>
      <c r="K510" s="30" t="e">
        <f>J510*#REF!</f>
        <v>#REF!</v>
      </c>
    </row>
    <row r="511" spans="1:11" s="5" customFormat="1" ht="13.2" hidden="1" outlineLevel="2" x14ac:dyDescent="0.25">
      <c r="A511" s="24" t="e">
        <f>IF(SUM(#REF!)&gt;0,10,"")</f>
        <v>#REF!</v>
      </c>
      <c r="B511" s="20"/>
      <c r="C511" s="206"/>
      <c r="D511" s="206" t="e">
        <f>IF(#REF!="X","X","")</f>
        <v>#REF!</v>
      </c>
      <c r="E511" s="141">
        <v>42426</v>
      </c>
      <c r="F511" s="184" t="s">
        <v>245</v>
      </c>
      <c r="G511" s="315"/>
      <c r="H511" s="361">
        <v>1410</v>
      </c>
      <c r="I511" s="360" t="s">
        <v>34</v>
      </c>
      <c r="J511" s="396"/>
      <c r="K511" s="37"/>
    </row>
    <row r="512" spans="1:11" s="5" customFormat="1" ht="13.2" hidden="1" outlineLevel="2" x14ac:dyDescent="0.25">
      <c r="A512" s="205" t="e">
        <f>A511</f>
        <v>#REF!</v>
      </c>
      <c r="B512" s="24" t="s">
        <v>24</v>
      </c>
      <c r="C512" s="24"/>
      <c r="D512" s="24"/>
      <c r="E512" s="38"/>
      <c r="F512" s="187" t="s">
        <v>36</v>
      </c>
      <c r="G512" s="298" t="s">
        <v>34</v>
      </c>
      <c r="H512" s="343"/>
      <c r="I512" s="354"/>
      <c r="J512" s="398"/>
      <c r="K512" s="30" t="e">
        <f>J512*#REF!</f>
        <v>#REF!</v>
      </c>
    </row>
    <row r="513" spans="1:11" s="5" customFormat="1" ht="13.2" hidden="1" outlineLevel="2" x14ac:dyDescent="0.25">
      <c r="A513" s="205" t="e">
        <f>IF(SUM(#REF!)&gt;0,10,"")</f>
        <v>#REF!</v>
      </c>
      <c r="B513" s="42" t="s">
        <v>79</v>
      </c>
      <c r="C513" s="174"/>
      <c r="D513" s="174" t="e">
        <f>IF(#REF!="X","X","")</f>
        <v>#REF!</v>
      </c>
      <c r="E513" s="144">
        <v>42430</v>
      </c>
      <c r="F513" s="244" t="s">
        <v>246</v>
      </c>
      <c r="G513" s="317"/>
      <c r="H513" s="365"/>
      <c r="I513" s="360"/>
      <c r="J513" s="397"/>
      <c r="K513" s="37"/>
    </row>
    <row r="514" spans="1:11" s="5" customFormat="1" ht="30.6" hidden="1" outlineLevel="2" x14ac:dyDescent="0.25">
      <c r="A514" s="205" t="e">
        <f>A513</f>
        <v>#REF!</v>
      </c>
      <c r="B514" s="24" t="s">
        <v>23</v>
      </c>
      <c r="C514" s="24"/>
      <c r="D514" s="24"/>
      <c r="E514" s="143"/>
      <c r="F514" s="186" t="s">
        <v>247</v>
      </c>
      <c r="G514" s="316">
        <v>0</v>
      </c>
      <c r="H514" s="358"/>
      <c r="I514" s="354"/>
      <c r="J514" s="406"/>
      <c r="K514" s="148"/>
    </row>
    <row r="515" spans="1:11" s="5" customFormat="1" ht="13.2" hidden="1" outlineLevel="2" x14ac:dyDescent="0.25">
      <c r="A515" s="24" t="e">
        <f>IF(SUM(#REF!)&gt;0,10,"")</f>
        <v>#REF!</v>
      </c>
      <c r="B515" s="20"/>
      <c r="C515" s="206"/>
      <c r="D515" s="206" t="str">
        <f>IF($C$513="X","X","")</f>
        <v/>
      </c>
      <c r="E515" s="141">
        <v>42431</v>
      </c>
      <c r="F515" s="184" t="s">
        <v>248</v>
      </c>
      <c r="G515" s="315"/>
      <c r="H515" s="361">
        <v>210</v>
      </c>
      <c r="I515" s="360" t="s">
        <v>45</v>
      </c>
      <c r="J515" s="397"/>
      <c r="K515" s="37"/>
    </row>
    <row r="516" spans="1:11" s="5" customFormat="1" ht="13.2" hidden="1" outlineLevel="2" x14ac:dyDescent="0.25">
      <c r="A516" s="205" t="e">
        <f>A515</f>
        <v>#REF!</v>
      </c>
      <c r="B516" s="24" t="s">
        <v>24</v>
      </c>
      <c r="C516" s="24"/>
      <c r="D516" s="24"/>
      <c r="E516" s="38"/>
      <c r="F516" s="187" t="s">
        <v>46</v>
      </c>
      <c r="G516" s="298" t="s">
        <v>45</v>
      </c>
      <c r="H516" s="343"/>
      <c r="I516" s="354"/>
      <c r="J516" s="406"/>
      <c r="K516" s="30" t="e">
        <f>J516*#REF!</f>
        <v>#REF!</v>
      </c>
    </row>
    <row r="517" spans="1:11" s="5" customFormat="1" ht="13.2" hidden="1" outlineLevel="2" x14ac:dyDescent="0.25">
      <c r="A517" s="24" t="e">
        <f>IF(SUM(#REF!)&gt;0,10,"")</f>
        <v>#REF!</v>
      </c>
      <c r="B517" s="20"/>
      <c r="C517" s="206"/>
      <c r="D517" s="206" t="str">
        <f>IF($C$513="X","X","")</f>
        <v/>
      </c>
      <c r="E517" s="141">
        <v>42432</v>
      </c>
      <c r="F517" s="184" t="s">
        <v>249</v>
      </c>
      <c r="G517" s="315"/>
      <c r="H517" s="361">
        <v>250</v>
      </c>
      <c r="I517" s="360" t="s">
        <v>45</v>
      </c>
      <c r="J517" s="397"/>
      <c r="K517" s="37"/>
    </row>
    <row r="518" spans="1:11" s="5" customFormat="1" ht="13.2" hidden="1" outlineLevel="2" x14ac:dyDescent="0.25">
      <c r="A518" s="205" t="e">
        <f>A517</f>
        <v>#REF!</v>
      </c>
      <c r="B518" s="24" t="s">
        <v>24</v>
      </c>
      <c r="C518" s="24"/>
      <c r="D518" s="24"/>
      <c r="E518" s="38"/>
      <c r="F518" s="187" t="s">
        <v>46</v>
      </c>
      <c r="G518" s="298" t="s">
        <v>45</v>
      </c>
      <c r="H518" s="343"/>
      <c r="I518" s="354"/>
      <c r="J518" s="397"/>
      <c r="K518" s="30" t="e">
        <f>J518*#REF!</f>
        <v>#REF!</v>
      </c>
    </row>
    <row r="519" spans="1:11" s="5" customFormat="1" ht="13.2" hidden="1" outlineLevel="2" x14ac:dyDescent="0.25">
      <c r="A519" s="24" t="e">
        <f>IF(SUM(#REF!)&gt;0,10,"")</f>
        <v>#REF!</v>
      </c>
      <c r="B519" s="20"/>
      <c r="C519" s="206"/>
      <c r="D519" s="206" t="str">
        <f>IF($C$513="X","X","")</f>
        <v/>
      </c>
      <c r="E519" s="141">
        <v>42433</v>
      </c>
      <c r="F519" s="184" t="s">
        <v>250</v>
      </c>
      <c r="G519" s="315"/>
      <c r="H519" s="361">
        <v>435</v>
      </c>
      <c r="I519" s="360" t="s">
        <v>45</v>
      </c>
      <c r="J519" s="401"/>
      <c r="K519" s="37"/>
    </row>
    <row r="520" spans="1:11" s="5" customFormat="1" ht="13.2" hidden="1" outlineLevel="2" x14ac:dyDescent="0.25">
      <c r="A520" s="205" t="e">
        <f>A519</f>
        <v>#REF!</v>
      </c>
      <c r="B520" s="24" t="s">
        <v>24</v>
      </c>
      <c r="C520" s="24"/>
      <c r="D520" s="24"/>
      <c r="E520" s="38"/>
      <c r="F520" s="187" t="s">
        <v>46</v>
      </c>
      <c r="G520" s="298" t="s">
        <v>45</v>
      </c>
      <c r="H520" s="343"/>
      <c r="I520" s="354"/>
      <c r="J520" s="397"/>
      <c r="K520" s="30" t="e">
        <f>J520*#REF!</f>
        <v>#REF!</v>
      </c>
    </row>
    <row r="521" spans="1:11" s="5" customFormat="1" ht="13.2" hidden="1" outlineLevel="2" x14ac:dyDescent="0.25">
      <c r="A521" s="24" t="e">
        <f>IF(SUM(#REF!)&gt;0,10,"")</f>
        <v>#REF!</v>
      </c>
      <c r="B521" s="20"/>
      <c r="C521" s="206"/>
      <c r="D521" s="206" t="str">
        <f>IF($C$513="X","X","")</f>
        <v/>
      </c>
      <c r="E521" s="141">
        <v>42434</v>
      </c>
      <c r="F521" s="184" t="s">
        <v>251</v>
      </c>
      <c r="G521" s="315"/>
      <c r="H521" s="361">
        <v>470</v>
      </c>
      <c r="I521" s="360" t="s">
        <v>45</v>
      </c>
      <c r="J521" s="397"/>
      <c r="K521" s="37"/>
    </row>
    <row r="522" spans="1:11" s="5" customFormat="1" ht="13.2" hidden="1" outlineLevel="2" x14ac:dyDescent="0.25">
      <c r="A522" s="205" t="e">
        <f>A521</f>
        <v>#REF!</v>
      </c>
      <c r="B522" s="24" t="s">
        <v>24</v>
      </c>
      <c r="C522" s="24"/>
      <c r="D522" s="24"/>
      <c r="E522" s="38"/>
      <c r="F522" s="187" t="s">
        <v>46</v>
      </c>
      <c r="G522" s="298" t="s">
        <v>45</v>
      </c>
      <c r="H522" s="343"/>
      <c r="I522" s="354"/>
      <c r="J522" s="398"/>
      <c r="K522" s="30" t="e">
        <f>J522*#REF!</f>
        <v>#REF!</v>
      </c>
    </row>
    <row r="523" spans="1:11" s="5" customFormat="1" ht="13.2" hidden="1" outlineLevel="2" x14ac:dyDescent="0.25">
      <c r="A523" s="24" t="e">
        <f>IF(SUM(#REF!)&gt;0,10,"")</f>
        <v>#REF!</v>
      </c>
      <c r="B523" s="20"/>
      <c r="C523" s="206"/>
      <c r="D523" s="206" t="str">
        <f>IF($C$513="X","X","")</f>
        <v/>
      </c>
      <c r="E523" s="141">
        <v>42435</v>
      </c>
      <c r="F523" s="184" t="s">
        <v>252</v>
      </c>
      <c r="G523" s="315"/>
      <c r="H523" s="361">
        <v>370</v>
      </c>
      <c r="I523" s="360" t="s">
        <v>45</v>
      </c>
      <c r="J523" s="397"/>
      <c r="K523" s="37"/>
    </row>
    <row r="524" spans="1:11" s="5" customFormat="1" ht="13.2" hidden="1" outlineLevel="2" x14ac:dyDescent="0.25">
      <c r="A524" s="205" t="e">
        <f>A523</f>
        <v>#REF!</v>
      </c>
      <c r="B524" s="24" t="s">
        <v>24</v>
      </c>
      <c r="C524" s="24"/>
      <c r="D524" s="24"/>
      <c r="E524" s="38"/>
      <c r="F524" s="187" t="s">
        <v>46</v>
      </c>
      <c r="G524" s="298" t="s">
        <v>45</v>
      </c>
      <c r="H524" s="343"/>
      <c r="I524" s="354"/>
      <c r="J524" s="397"/>
      <c r="K524" s="30" t="e">
        <f>J524*#REF!</f>
        <v>#REF!</v>
      </c>
    </row>
    <row r="525" spans="1:11" s="5" customFormat="1" ht="13.2" hidden="1" outlineLevel="2" x14ac:dyDescent="0.25">
      <c r="A525" s="24" t="e">
        <f>IF(SUM(#REF!)&gt;0,10,"")</f>
        <v>#REF!</v>
      </c>
      <c r="B525" s="20"/>
      <c r="C525" s="206"/>
      <c r="D525" s="206" t="str">
        <f>IF($C$513="X","X","")</f>
        <v/>
      </c>
      <c r="E525" s="141">
        <v>42436</v>
      </c>
      <c r="F525" s="184" t="s">
        <v>253</v>
      </c>
      <c r="G525" s="315"/>
      <c r="H525" s="361">
        <v>470</v>
      </c>
      <c r="I525" s="360" t="s">
        <v>45</v>
      </c>
      <c r="J525" s="398"/>
      <c r="K525" s="37"/>
    </row>
    <row r="526" spans="1:11" s="5" customFormat="1" ht="13.2" hidden="1" outlineLevel="2" x14ac:dyDescent="0.25">
      <c r="A526" s="205" t="e">
        <f>A525</f>
        <v>#REF!</v>
      </c>
      <c r="B526" s="24" t="s">
        <v>24</v>
      </c>
      <c r="C526" s="24"/>
      <c r="D526" s="24"/>
      <c r="E526" s="38"/>
      <c r="F526" s="187" t="s">
        <v>46</v>
      </c>
      <c r="G526" s="298" t="s">
        <v>45</v>
      </c>
      <c r="H526" s="343"/>
      <c r="I526" s="354"/>
      <c r="J526" s="397"/>
      <c r="K526" s="30" t="e">
        <f>J526*#REF!</f>
        <v>#REF!</v>
      </c>
    </row>
    <row r="527" spans="1:11" s="5" customFormat="1" ht="13.2" hidden="1" outlineLevel="2" x14ac:dyDescent="0.25">
      <c r="A527" s="24" t="e">
        <f>IF(SUM(#REF!)&gt;0,10,"")</f>
        <v>#REF!</v>
      </c>
      <c r="B527" s="20"/>
      <c r="C527" s="206"/>
      <c r="D527" s="206" t="str">
        <f>IF($C$513="X","X","")</f>
        <v/>
      </c>
      <c r="E527" s="141">
        <v>42437</v>
      </c>
      <c r="F527" s="184" t="s">
        <v>254</v>
      </c>
      <c r="G527" s="315"/>
      <c r="H527" s="361">
        <v>670</v>
      </c>
      <c r="I527" s="360" t="s">
        <v>45</v>
      </c>
      <c r="J527" s="397"/>
      <c r="K527" s="37"/>
    </row>
    <row r="528" spans="1:11" s="5" customFormat="1" ht="13.2" hidden="1" outlineLevel="2" x14ac:dyDescent="0.25">
      <c r="A528" s="205" t="e">
        <f>A527</f>
        <v>#REF!</v>
      </c>
      <c r="B528" s="24" t="s">
        <v>24</v>
      </c>
      <c r="C528" s="24"/>
      <c r="D528" s="24"/>
      <c r="E528" s="38"/>
      <c r="F528" s="187" t="s">
        <v>46</v>
      </c>
      <c r="G528" s="298" t="s">
        <v>45</v>
      </c>
      <c r="H528" s="343"/>
      <c r="I528" s="354"/>
      <c r="J528" s="397"/>
      <c r="K528" s="30" t="e">
        <f>J528*#REF!</f>
        <v>#REF!</v>
      </c>
    </row>
    <row r="529" spans="1:11" s="5" customFormat="1" ht="13.2" hidden="1" outlineLevel="2" x14ac:dyDescent="0.25">
      <c r="A529" s="24" t="e">
        <f>IF(SUM(#REF!)&gt;0,10,"")</f>
        <v>#REF!</v>
      </c>
      <c r="B529" s="20"/>
      <c r="C529" s="206"/>
      <c r="D529" s="206" t="str">
        <f>IF($C$513="X","X","")</f>
        <v/>
      </c>
      <c r="E529" s="141">
        <v>42438</v>
      </c>
      <c r="F529" s="184" t="s">
        <v>255</v>
      </c>
      <c r="G529" s="315"/>
      <c r="H529" s="361">
        <v>920</v>
      </c>
      <c r="I529" s="360" t="s">
        <v>45</v>
      </c>
      <c r="J529" s="398"/>
      <c r="K529" s="37"/>
    </row>
    <row r="530" spans="1:11" s="5" customFormat="1" ht="13.2" hidden="1" outlineLevel="2" x14ac:dyDescent="0.25">
      <c r="A530" s="205" t="e">
        <f>A529</f>
        <v>#REF!</v>
      </c>
      <c r="B530" s="24" t="s">
        <v>24</v>
      </c>
      <c r="C530" s="24"/>
      <c r="D530" s="24"/>
      <c r="E530" s="16"/>
      <c r="F530" s="207" t="s">
        <v>46</v>
      </c>
      <c r="G530" s="298" t="s">
        <v>45</v>
      </c>
      <c r="H530" s="333"/>
      <c r="I530" s="356"/>
      <c r="J530" s="397"/>
      <c r="K530" s="31" t="e">
        <f>J530*#REF!</f>
        <v>#REF!</v>
      </c>
    </row>
    <row r="531" spans="1:11" s="5" customFormat="1" ht="40.799999999999997" hidden="1" outlineLevel="2" x14ac:dyDescent="0.25">
      <c r="A531" s="205" t="e">
        <f>#REF!</f>
        <v>#REF!</v>
      </c>
      <c r="B531" s="21" t="s">
        <v>23</v>
      </c>
      <c r="C531" s="21"/>
      <c r="D531" s="21"/>
      <c r="E531" s="143"/>
      <c r="F531" s="189" t="s">
        <v>555</v>
      </c>
      <c r="G531" s="310">
        <v>0</v>
      </c>
      <c r="H531" s="358"/>
      <c r="I531" s="354"/>
      <c r="J531" s="394"/>
      <c r="K531" s="148"/>
    </row>
    <row r="532" spans="1:11" s="5" customFormat="1" ht="13.2" hidden="1" outlineLevel="2" x14ac:dyDescent="0.25">
      <c r="A532" s="205" t="e">
        <f>#REF!</f>
        <v>#REF!</v>
      </c>
      <c r="B532" s="24" t="s">
        <v>24</v>
      </c>
      <c r="C532" s="24"/>
      <c r="D532" s="24"/>
      <c r="E532" s="38"/>
      <c r="F532" s="187" t="s">
        <v>36</v>
      </c>
      <c r="G532" s="298" t="s">
        <v>34</v>
      </c>
      <c r="H532" s="343"/>
      <c r="I532" s="354"/>
      <c r="J532" s="407"/>
      <c r="K532" s="30" t="e">
        <f>J532*#REF!</f>
        <v>#REF!</v>
      </c>
    </row>
    <row r="533" spans="1:11" s="5" customFormat="1" ht="13.2" hidden="1" outlineLevel="2" x14ac:dyDescent="0.25">
      <c r="A533" s="205" t="e">
        <f>#REF!</f>
        <v>#REF!</v>
      </c>
      <c r="B533" s="24" t="s">
        <v>24</v>
      </c>
      <c r="C533" s="24"/>
      <c r="D533" s="24"/>
      <c r="E533" s="16"/>
      <c r="F533" s="207" t="s">
        <v>36</v>
      </c>
      <c r="G533" s="298" t="s">
        <v>34</v>
      </c>
      <c r="H533" s="333"/>
      <c r="I533" s="354"/>
      <c r="J533" s="406"/>
      <c r="K533" s="31" t="e">
        <f>J533*#REF!</f>
        <v>#REF!</v>
      </c>
    </row>
    <row r="534" spans="1:11" s="5" customFormat="1" ht="13.2" hidden="1" outlineLevel="2" x14ac:dyDescent="0.25">
      <c r="A534" s="205" t="e">
        <f>#REF!</f>
        <v>#REF!</v>
      </c>
      <c r="B534" s="24" t="s">
        <v>24</v>
      </c>
      <c r="C534" s="24"/>
      <c r="D534" s="24"/>
      <c r="E534" s="16"/>
      <c r="F534" s="207" t="s">
        <v>36</v>
      </c>
      <c r="G534" s="298" t="s">
        <v>34</v>
      </c>
      <c r="H534" s="333"/>
      <c r="I534" s="354"/>
      <c r="J534" s="406"/>
      <c r="K534" s="31" t="e">
        <f>J534*#REF!</f>
        <v>#REF!</v>
      </c>
    </row>
    <row r="535" spans="1:11" s="5" customFormat="1" ht="13.2" hidden="1" outlineLevel="2" x14ac:dyDescent="0.25">
      <c r="A535" s="205" t="e">
        <f>#REF!</f>
        <v>#REF!</v>
      </c>
      <c r="B535" s="24" t="s">
        <v>24</v>
      </c>
      <c r="C535" s="24"/>
      <c r="D535" s="24"/>
      <c r="E535" s="16"/>
      <c r="F535" s="207" t="s">
        <v>36</v>
      </c>
      <c r="G535" s="298" t="s">
        <v>34</v>
      </c>
      <c r="H535" s="333"/>
      <c r="I535" s="356"/>
      <c r="J535" s="403"/>
      <c r="K535" s="31" t="e">
        <f>J535*#REF!</f>
        <v>#REF!</v>
      </c>
    </row>
    <row r="536" spans="1:11" s="5" customFormat="1" ht="40.799999999999997" hidden="1" outlineLevel="2" x14ac:dyDescent="0.25">
      <c r="A536" s="205" t="e">
        <f>#REF!</f>
        <v>#REF!</v>
      </c>
      <c r="B536" s="21" t="s">
        <v>23</v>
      </c>
      <c r="C536" s="21"/>
      <c r="D536" s="21"/>
      <c r="E536" s="138"/>
      <c r="F536" s="183" t="s">
        <v>468</v>
      </c>
      <c r="G536" s="307"/>
      <c r="H536" s="372"/>
      <c r="I536" s="356"/>
      <c r="J536" s="401"/>
      <c r="K536" s="155"/>
    </row>
    <row r="537" spans="1:11" s="5" customFormat="1" ht="13.2" hidden="1" outlineLevel="2" x14ac:dyDescent="0.25">
      <c r="A537" s="205" t="e">
        <f>A536</f>
        <v>#REF!</v>
      </c>
      <c r="B537" s="24" t="s">
        <v>24</v>
      </c>
      <c r="C537" s="24"/>
      <c r="D537" s="24"/>
      <c r="E537" s="16"/>
      <c r="F537" s="207" t="s">
        <v>36</v>
      </c>
      <c r="G537" s="298" t="s">
        <v>34</v>
      </c>
      <c r="H537" s="343"/>
      <c r="I537" s="356"/>
      <c r="J537" s="392"/>
      <c r="K537" s="30" t="e">
        <f>J537*#REF!</f>
        <v>#REF!</v>
      </c>
    </row>
    <row r="538" spans="1:11" s="5" customFormat="1" ht="13.2" hidden="1" outlineLevel="2" x14ac:dyDescent="0.25">
      <c r="A538" s="205" t="e">
        <f>IF(SUM(#REF!)&gt;0,10,"")</f>
        <v>#REF!</v>
      </c>
      <c r="B538" s="208" t="s">
        <v>79</v>
      </c>
      <c r="C538" s="174" t="s">
        <v>10</v>
      </c>
      <c r="D538" s="174" t="e">
        <f>IF(#REF!="X","X","")</f>
        <v>#REF!</v>
      </c>
      <c r="E538" s="142">
        <v>42540</v>
      </c>
      <c r="F538" s="185" t="s">
        <v>256</v>
      </c>
      <c r="G538" s="296">
        <v>0</v>
      </c>
      <c r="H538" s="371"/>
      <c r="I538" s="332"/>
      <c r="J538" s="392"/>
      <c r="K538" s="37"/>
    </row>
    <row r="539" spans="1:11" s="5" customFormat="1" ht="30.6" hidden="1" outlineLevel="2" x14ac:dyDescent="0.25">
      <c r="A539" s="205" t="e">
        <f>A538</f>
        <v>#REF!</v>
      </c>
      <c r="B539" s="21" t="s">
        <v>23</v>
      </c>
      <c r="C539" s="21"/>
      <c r="D539" s="21"/>
      <c r="E539" s="143"/>
      <c r="F539" s="189" t="s">
        <v>257</v>
      </c>
      <c r="G539" s="310">
        <v>0</v>
      </c>
      <c r="H539" s="358"/>
      <c r="I539" s="354"/>
      <c r="J539" s="392"/>
      <c r="K539" s="148"/>
    </row>
    <row r="540" spans="1:11" s="5" customFormat="1" ht="13.2" hidden="1" outlineLevel="2" x14ac:dyDescent="0.25">
      <c r="A540" s="24" t="e">
        <f>IF(SUM(#REF!)&gt;0,10,"")</f>
        <v>#REF!</v>
      </c>
      <c r="B540" s="20"/>
      <c r="C540" s="206" t="s">
        <v>10</v>
      </c>
      <c r="D540" s="206" t="e">
        <f>IF(#REF!="X","X","")</f>
        <v>#REF!</v>
      </c>
      <c r="E540" s="141">
        <v>42541</v>
      </c>
      <c r="F540" s="184" t="s">
        <v>258</v>
      </c>
      <c r="G540" s="315"/>
      <c r="H540" s="361">
        <v>300</v>
      </c>
      <c r="I540" s="360" t="s">
        <v>34</v>
      </c>
      <c r="J540" s="401"/>
      <c r="K540" s="37"/>
    </row>
    <row r="541" spans="1:11" s="5" customFormat="1" ht="13.2" hidden="1" outlineLevel="2" x14ac:dyDescent="0.25">
      <c r="A541" s="205" t="e">
        <f>A540</f>
        <v>#REF!</v>
      </c>
      <c r="B541" s="24" t="s">
        <v>24</v>
      </c>
      <c r="C541" s="24"/>
      <c r="D541" s="24"/>
      <c r="E541" s="38"/>
      <c r="F541" s="187" t="s">
        <v>36</v>
      </c>
      <c r="G541" s="296" t="s">
        <v>34</v>
      </c>
      <c r="H541" s="343"/>
      <c r="I541" s="354"/>
      <c r="J541" s="406"/>
      <c r="K541" s="30" t="e">
        <f>J541*#REF!</f>
        <v>#REF!</v>
      </c>
    </row>
    <row r="542" spans="1:11" s="5" customFormat="1" ht="13.2" hidden="1" outlineLevel="2" x14ac:dyDescent="0.25">
      <c r="A542" s="24" t="e">
        <f>IF(SUM(#REF!)&gt;0,10,"")</f>
        <v>#REF!</v>
      </c>
      <c r="B542" s="20"/>
      <c r="C542" s="206"/>
      <c r="D542" s="206" t="e">
        <f>IF(#REF!="X","X","")</f>
        <v>#REF!</v>
      </c>
      <c r="E542" s="141">
        <v>42542</v>
      </c>
      <c r="F542" s="184" t="s">
        <v>259</v>
      </c>
      <c r="G542" s="315"/>
      <c r="H542" s="361">
        <v>500</v>
      </c>
      <c r="I542" s="360" t="s">
        <v>34</v>
      </c>
      <c r="J542" s="406"/>
      <c r="K542" s="37"/>
    </row>
    <row r="543" spans="1:11" s="5" customFormat="1" ht="13.2" hidden="1" outlineLevel="2" x14ac:dyDescent="0.25">
      <c r="A543" s="205" t="e">
        <f>A542</f>
        <v>#REF!</v>
      </c>
      <c r="B543" s="24" t="s">
        <v>24</v>
      </c>
      <c r="C543" s="24"/>
      <c r="D543" s="24"/>
      <c r="E543" s="38"/>
      <c r="F543" s="187" t="s">
        <v>36</v>
      </c>
      <c r="G543" s="296" t="s">
        <v>34</v>
      </c>
      <c r="H543" s="343"/>
      <c r="I543" s="354"/>
      <c r="J543" s="406"/>
      <c r="K543" s="30" t="e">
        <f>J543*#REF!</f>
        <v>#REF!</v>
      </c>
    </row>
    <row r="544" spans="1:11" s="5" customFormat="1" ht="13.2" hidden="1" outlineLevel="2" x14ac:dyDescent="0.25">
      <c r="A544" s="24" t="e">
        <f>IF(SUM(#REF!)&gt;0,10,"")</f>
        <v>#REF!</v>
      </c>
      <c r="B544" s="20"/>
      <c r="C544" s="206"/>
      <c r="D544" s="206" t="str">
        <f>IF($C$538="X","X","")</f>
        <v>X</v>
      </c>
      <c r="E544" s="141">
        <v>42543</v>
      </c>
      <c r="F544" s="184" t="s">
        <v>260</v>
      </c>
      <c r="G544" s="315">
        <v>0</v>
      </c>
      <c r="H544" s="361">
        <v>880</v>
      </c>
      <c r="I544" s="360" t="s">
        <v>34</v>
      </c>
      <c r="J544" s="406"/>
      <c r="K544" s="37"/>
    </row>
    <row r="545" spans="1:11" s="5" customFormat="1" ht="13.2" hidden="1" outlineLevel="2" x14ac:dyDescent="0.25">
      <c r="A545" s="205" t="e">
        <f>A544</f>
        <v>#REF!</v>
      </c>
      <c r="B545" s="24" t="s">
        <v>24</v>
      </c>
      <c r="C545" s="24"/>
      <c r="D545" s="24"/>
      <c r="E545" s="16"/>
      <c r="F545" s="207" t="s">
        <v>36</v>
      </c>
      <c r="G545" s="298" t="s">
        <v>34</v>
      </c>
      <c r="H545" s="343"/>
      <c r="I545" s="356"/>
      <c r="J545" s="406"/>
      <c r="K545" s="30" t="e">
        <f>J545*#REF!</f>
        <v>#REF!</v>
      </c>
    </row>
    <row r="546" spans="1:11" s="5" customFormat="1" ht="13.2" hidden="1" outlineLevel="2" x14ac:dyDescent="0.25">
      <c r="A546" s="205" t="e">
        <f>IF(SUM(#REF!)&gt;0,10,"")</f>
        <v>#REF!</v>
      </c>
      <c r="B546" s="42" t="s">
        <v>21</v>
      </c>
      <c r="C546" s="215"/>
      <c r="D546" s="215" t="e">
        <f>IF(#REF!="X","X","")</f>
        <v>#REF!</v>
      </c>
      <c r="E546" s="99">
        <v>42600</v>
      </c>
      <c r="F546" s="240" t="s">
        <v>261</v>
      </c>
      <c r="G546" s="319">
        <v>0</v>
      </c>
      <c r="H546" s="368"/>
      <c r="I546" s="360"/>
      <c r="J546" s="406"/>
      <c r="K546" s="37"/>
    </row>
    <row r="547" spans="1:11" s="5" customFormat="1" ht="13.2" hidden="1" outlineLevel="2" x14ac:dyDescent="0.25">
      <c r="A547" s="24" t="e">
        <f>IF(SUM(#REF!)&gt;0,10,"")</f>
        <v>#REF!</v>
      </c>
      <c r="B547" s="20"/>
      <c r="C547" s="206"/>
      <c r="D547" s="174" t="str">
        <f>IF($C$546="X","X","")</f>
        <v/>
      </c>
      <c r="E547" s="141">
        <v>42610</v>
      </c>
      <c r="F547" s="242" t="s">
        <v>262</v>
      </c>
      <c r="G547" s="315">
        <v>0</v>
      </c>
      <c r="H547" s="361">
        <v>420</v>
      </c>
      <c r="I547" s="360" t="s">
        <v>34</v>
      </c>
      <c r="J547" s="406"/>
      <c r="K547" s="37"/>
    </row>
    <row r="548" spans="1:11" s="5" customFormat="1" ht="40.799999999999997" hidden="1" outlineLevel="2" x14ac:dyDescent="0.25">
      <c r="A548" s="205" t="e">
        <f>A547</f>
        <v>#REF!</v>
      </c>
      <c r="B548" s="20" t="s">
        <v>23</v>
      </c>
      <c r="C548" s="20"/>
      <c r="D548" s="20"/>
      <c r="E548" s="39"/>
      <c r="F548" s="241" t="s">
        <v>263</v>
      </c>
      <c r="G548" s="317"/>
      <c r="H548" s="355"/>
      <c r="I548" s="356"/>
      <c r="J548" s="410"/>
      <c r="K548" s="152"/>
    </row>
    <row r="549" spans="1:11" s="5" customFormat="1" ht="13.2" hidden="1" outlineLevel="2" x14ac:dyDescent="0.25">
      <c r="A549" s="205" t="e">
        <f>A548</f>
        <v>#REF!</v>
      </c>
      <c r="B549" s="24" t="s">
        <v>24</v>
      </c>
      <c r="C549" s="24"/>
      <c r="D549" s="24"/>
      <c r="E549" s="38"/>
      <c r="F549" s="243" t="s">
        <v>36</v>
      </c>
      <c r="G549" s="298" t="s">
        <v>34</v>
      </c>
      <c r="H549" s="343"/>
      <c r="I549" s="354"/>
      <c r="J549" s="401"/>
      <c r="K549" s="30" t="e">
        <f>J549*#REF!</f>
        <v>#REF!</v>
      </c>
    </row>
    <row r="550" spans="1:11" s="5" customFormat="1" ht="13.2" hidden="1" outlineLevel="2" x14ac:dyDescent="0.25">
      <c r="A550" s="205" t="e">
        <f>IF(SUM(#REF!)&gt;0,10,"")</f>
        <v>#REF!</v>
      </c>
      <c r="B550" s="208" t="s">
        <v>79</v>
      </c>
      <c r="C550" s="174"/>
      <c r="D550" s="174" t="str">
        <f>IF($C$546="X","X","")</f>
        <v/>
      </c>
      <c r="E550" s="142">
        <v>42620</v>
      </c>
      <c r="F550" s="244" t="s">
        <v>264</v>
      </c>
      <c r="G550" s="296">
        <v>0</v>
      </c>
      <c r="H550" s="371"/>
      <c r="I550" s="332"/>
      <c r="J550" s="406"/>
      <c r="K550" s="37"/>
    </row>
    <row r="551" spans="1:11" s="5" customFormat="1" ht="13.2" hidden="1" outlineLevel="1" x14ac:dyDescent="0.25">
      <c r="A551" s="24" t="e">
        <f>IF(SUM(#REF!)&gt;0,10,"")</f>
        <v>#REF!</v>
      </c>
      <c r="B551" s="20"/>
      <c r="C551" s="206"/>
      <c r="D551" s="206" t="str">
        <f>IF($C$550="X","X","")</f>
        <v/>
      </c>
      <c r="E551" s="141">
        <v>42621</v>
      </c>
      <c r="F551" s="242" t="s">
        <v>265</v>
      </c>
      <c r="G551" s="315">
        <v>0</v>
      </c>
      <c r="H551" s="361">
        <v>450</v>
      </c>
      <c r="I551" s="360" t="s">
        <v>34</v>
      </c>
      <c r="J551" s="406"/>
      <c r="K551" s="37"/>
    </row>
    <row r="552" spans="1:11" s="5" customFormat="1" ht="13.2" hidden="1" outlineLevel="3" x14ac:dyDescent="0.25">
      <c r="A552" s="205" t="e">
        <f>A551</f>
        <v>#REF!</v>
      </c>
      <c r="B552" s="24" t="s">
        <v>24</v>
      </c>
      <c r="C552" s="24"/>
      <c r="D552" s="206"/>
      <c r="E552" s="38"/>
      <c r="F552" s="243" t="s">
        <v>36</v>
      </c>
      <c r="G552" s="296" t="s">
        <v>34</v>
      </c>
      <c r="H552" s="343"/>
      <c r="I552" s="354"/>
      <c r="J552" s="406"/>
      <c r="K552" s="30" t="e">
        <f>J552*#REF!</f>
        <v>#REF!</v>
      </c>
    </row>
    <row r="553" spans="1:11" s="5" customFormat="1" ht="15.75" hidden="1" customHeight="1" outlineLevel="3" x14ac:dyDescent="0.25">
      <c r="A553" s="24" t="e">
        <f>IF(SUM(#REF!)&gt;0,10,"")</f>
        <v>#REF!</v>
      </c>
      <c r="B553" s="20"/>
      <c r="C553" s="206"/>
      <c r="D553" s="206" t="str">
        <f>IF($C$550="X","X","")</f>
        <v/>
      </c>
      <c r="E553" s="141">
        <v>42622</v>
      </c>
      <c r="F553" s="242" t="s">
        <v>266</v>
      </c>
      <c r="G553" s="315">
        <v>0</v>
      </c>
      <c r="H553" s="361">
        <v>620</v>
      </c>
      <c r="I553" s="360" t="s">
        <v>34</v>
      </c>
      <c r="J553" s="406"/>
      <c r="K553" s="37"/>
    </row>
    <row r="554" spans="1:11" s="5" customFormat="1" ht="13.2" hidden="1" outlineLevel="3" x14ac:dyDescent="0.25">
      <c r="A554" s="205" t="e">
        <f>A553</f>
        <v>#REF!</v>
      </c>
      <c r="B554" s="24" t="s">
        <v>24</v>
      </c>
      <c r="C554" s="24"/>
      <c r="D554" s="206"/>
      <c r="E554" s="38"/>
      <c r="F554" s="243" t="s">
        <v>36</v>
      </c>
      <c r="G554" s="296" t="s">
        <v>34</v>
      </c>
      <c r="H554" s="343"/>
      <c r="I554" s="354"/>
      <c r="J554" s="406"/>
      <c r="K554" s="30" t="e">
        <f>J554*#REF!</f>
        <v>#REF!</v>
      </c>
    </row>
    <row r="555" spans="1:11" s="5" customFormat="1" ht="13.2" hidden="1" outlineLevel="3" x14ac:dyDescent="0.25">
      <c r="A555" s="24" t="e">
        <f>IF(SUM(#REF!)&gt;0,10,"")</f>
        <v>#REF!</v>
      </c>
      <c r="B555" s="20"/>
      <c r="C555" s="206"/>
      <c r="D555" s="206" t="str">
        <f>IF($C$550="X","X","")</f>
        <v/>
      </c>
      <c r="E555" s="141">
        <v>42623</v>
      </c>
      <c r="F555" s="242" t="s">
        <v>267</v>
      </c>
      <c r="G555" s="315">
        <v>0</v>
      </c>
      <c r="H555" s="361">
        <v>660</v>
      </c>
      <c r="I555" s="360" t="s">
        <v>34</v>
      </c>
      <c r="J555" s="411"/>
      <c r="K555" s="37"/>
    </row>
    <row r="556" spans="1:11" s="5" customFormat="1" ht="13.2" hidden="1" outlineLevel="3" x14ac:dyDescent="0.25">
      <c r="A556" s="205" t="e">
        <f>A555</f>
        <v>#REF!</v>
      </c>
      <c r="B556" s="24" t="s">
        <v>24</v>
      </c>
      <c r="C556" s="24"/>
      <c r="D556" s="24"/>
      <c r="E556" s="38"/>
      <c r="F556" s="233" t="s">
        <v>36</v>
      </c>
      <c r="G556" s="296" t="s">
        <v>34</v>
      </c>
      <c r="H556" s="343"/>
      <c r="I556" s="356"/>
      <c r="J556" s="409"/>
      <c r="K556" s="30" t="e">
        <f>J556*#REF!</f>
        <v>#REF!</v>
      </c>
    </row>
    <row r="557" spans="1:11" s="5" customFormat="1" ht="13.2" hidden="1" outlineLevel="3" x14ac:dyDescent="0.25">
      <c r="A557" s="24" t="e">
        <f>IF(SUM(#REF!)&gt;0,10,"")</f>
        <v>#REF!</v>
      </c>
      <c r="B557" s="20"/>
      <c r="C557" s="206"/>
      <c r="D557" s="206" t="str">
        <f>IF($C$550="X","X","")</f>
        <v/>
      </c>
      <c r="E557" s="141">
        <v>42624</v>
      </c>
      <c r="F557" s="242" t="s">
        <v>268</v>
      </c>
      <c r="G557" s="315">
        <v>0</v>
      </c>
      <c r="H557" s="361">
        <v>730</v>
      </c>
      <c r="I557" s="360" t="s">
        <v>34</v>
      </c>
      <c r="J557" s="406"/>
      <c r="K557" s="37"/>
    </row>
    <row r="558" spans="1:11" s="5" customFormat="1" ht="13.2" hidden="1" outlineLevel="3" x14ac:dyDescent="0.25">
      <c r="A558" s="205" t="e">
        <f>A557</f>
        <v>#REF!</v>
      </c>
      <c r="B558" s="24" t="s">
        <v>24</v>
      </c>
      <c r="C558" s="24"/>
      <c r="D558" s="24"/>
      <c r="E558" s="38"/>
      <c r="F558" s="233" t="s">
        <v>36</v>
      </c>
      <c r="G558" s="296" t="s">
        <v>34</v>
      </c>
      <c r="H558" s="343"/>
      <c r="I558" s="356"/>
      <c r="J558" s="406"/>
      <c r="K558" s="30" t="e">
        <f>J558*#REF!</f>
        <v>#REF!</v>
      </c>
    </row>
    <row r="559" spans="1:11" s="5" customFormat="1" ht="13.2" hidden="1" outlineLevel="3" x14ac:dyDescent="0.25">
      <c r="A559" s="205" t="e">
        <f>IF(SUM(#REF!)&gt;0,10,"")</f>
        <v>#REF!</v>
      </c>
      <c r="B559" s="205" t="s">
        <v>19</v>
      </c>
      <c r="C559" s="212" t="s">
        <v>10</v>
      </c>
      <c r="D559" s="212" t="e">
        <f>IF(#REF!="X","X","")</f>
        <v>#REF!</v>
      </c>
      <c r="E559" s="247">
        <v>43000</v>
      </c>
      <c r="F559" s="248" t="s">
        <v>433</v>
      </c>
      <c r="G559" s="320"/>
      <c r="H559" s="373"/>
      <c r="I559" s="342"/>
      <c r="J559" s="406"/>
      <c r="K559" s="37"/>
    </row>
    <row r="560" spans="1:11" s="5" customFormat="1" ht="13.2" hidden="1" outlineLevel="3" x14ac:dyDescent="0.25">
      <c r="A560" s="205" t="e">
        <f>IF(SUM(#REF!)&gt;0,10,"")</f>
        <v>#REF!</v>
      </c>
      <c r="B560" s="205" t="s">
        <v>21</v>
      </c>
      <c r="C560" s="215" t="s">
        <v>10</v>
      </c>
      <c r="D560" s="215" t="str">
        <f>IF($C$559="X","X","")</f>
        <v>X</v>
      </c>
      <c r="E560" s="249">
        <v>43100</v>
      </c>
      <c r="F560" s="250" t="s">
        <v>408</v>
      </c>
      <c r="G560" s="303">
        <v>0</v>
      </c>
      <c r="H560" s="374"/>
      <c r="I560" s="336"/>
      <c r="J560" s="406"/>
      <c r="K560" s="37"/>
    </row>
    <row r="561" spans="1:11" s="5" customFormat="1" ht="230.25" hidden="1" customHeight="1" outlineLevel="3" x14ac:dyDescent="0.25">
      <c r="A561" s="205"/>
      <c r="B561" s="20" t="s">
        <v>23</v>
      </c>
      <c r="C561" s="215"/>
      <c r="D561" s="215"/>
      <c r="E561" s="249"/>
      <c r="F561" s="241" t="s">
        <v>556</v>
      </c>
      <c r="G561" s="321"/>
      <c r="H561" s="337"/>
      <c r="I561" s="336"/>
      <c r="J561" s="406"/>
      <c r="K561" s="251"/>
    </row>
    <row r="562" spans="1:11" s="5" customFormat="1" ht="13.2" hidden="1" outlineLevel="3" x14ac:dyDescent="0.25">
      <c r="A562" s="24" t="e">
        <f>IF(SUM(#REF!)&gt;0,10,"")</f>
        <v>#REF!</v>
      </c>
      <c r="B562" s="20"/>
      <c r="C562" s="206"/>
      <c r="D562" s="206" t="str">
        <f>IF($C$550="X","X","")</f>
        <v/>
      </c>
      <c r="E562" s="246">
        <v>43110</v>
      </c>
      <c r="F562" s="242" t="s">
        <v>405</v>
      </c>
      <c r="G562" s="322"/>
      <c r="H562" s="375">
        <v>2500</v>
      </c>
      <c r="I562" s="360" t="s">
        <v>34</v>
      </c>
      <c r="J562" s="413"/>
      <c r="K562" s="37"/>
    </row>
    <row r="563" spans="1:11" s="5" customFormat="1" ht="13.2" hidden="1" outlineLevel="3" x14ac:dyDescent="0.25">
      <c r="A563" s="205" t="e">
        <f>A562</f>
        <v>#REF!</v>
      </c>
      <c r="B563" s="24" t="s">
        <v>24</v>
      </c>
      <c r="C563" s="24"/>
      <c r="D563" s="206"/>
      <c r="E563" s="246"/>
      <c r="F563" s="243" t="s">
        <v>36</v>
      </c>
      <c r="G563" s="322" t="s">
        <v>34</v>
      </c>
      <c r="H563" s="375"/>
      <c r="I563" s="356"/>
      <c r="J563" s="406"/>
      <c r="K563" s="252" t="e">
        <f>J563*#REF!</f>
        <v>#REF!</v>
      </c>
    </row>
    <row r="564" spans="1:11" s="5" customFormat="1" ht="13.2" hidden="1" outlineLevel="3" x14ac:dyDescent="0.25">
      <c r="A564" s="24" t="e">
        <f>IF(SUM(#REF!)&gt;0,10,"")</f>
        <v>#REF!</v>
      </c>
      <c r="B564" s="20"/>
      <c r="C564" s="206"/>
      <c r="D564" s="206" t="str">
        <f>IF($C$550="X","X","")</f>
        <v/>
      </c>
      <c r="E564" s="246">
        <v>43120</v>
      </c>
      <c r="F564" s="242" t="s">
        <v>412</v>
      </c>
      <c r="G564" s="322"/>
      <c r="H564" s="375">
        <v>330</v>
      </c>
      <c r="I564" s="356" t="s">
        <v>45</v>
      </c>
      <c r="J564" s="406"/>
      <c r="K564" s="37"/>
    </row>
    <row r="565" spans="1:11" s="5" customFormat="1" ht="13.2" hidden="1" outlineLevel="3" x14ac:dyDescent="0.25">
      <c r="A565" s="205" t="e">
        <f>A564</f>
        <v>#REF!</v>
      </c>
      <c r="B565" s="24" t="s">
        <v>24</v>
      </c>
      <c r="C565" s="24"/>
      <c r="D565" s="206"/>
      <c r="E565" s="246"/>
      <c r="F565" s="243" t="s">
        <v>46</v>
      </c>
      <c r="G565" s="321" t="s">
        <v>45</v>
      </c>
      <c r="H565" s="375"/>
      <c r="I565" s="356"/>
      <c r="J565" s="406"/>
      <c r="K565" s="252" t="e">
        <f>J565*#REF!</f>
        <v>#REF!</v>
      </c>
    </row>
    <row r="566" spans="1:11" s="5" customFormat="1" ht="20.399999999999999" hidden="1" outlineLevel="3" x14ac:dyDescent="0.25">
      <c r="A566" s="24" t="e">
        <f>IF(SUM(#REF!)&gt;0,10,"")</f>
        <v>#REF!</v>
      </c>
      <c r="B566" s="20"/>
      <c r="C566" s="206"/>
      <c r="D566" s="206" t="str">
        <f>IF($C$550="X","X","")</f>
        <v/>
      </c>
      <c r="E566" s="246">
        <v>43130</v>
      </c>
      <c r="F566" s="242" t="s">
        <v>505</v>
      </c>
      <c r="G566" s="322"/>
      <c r="H566" s="375">
        <v>2100</v>
      </c>
      <c r="I566" s="356" t="s">
        <v>34</v>
      </c>
      <c r="J566" s="406"/>
      <c r="K566" s="37"/>
    </row>
    <row r="567" spans="1:11" s="5" customFormat="1" ht="13.2" hidden="1" outlineLevel="3" x14ac:dyDescent="0.25">
      <c r="A567" s="205" t="e">
        <f>A566</f>
        <v>#REF!</v>
      </c>
      <c r="B567" s="24" t="s">
        <v>24</v>
      </c>
      <c r="C567" s="24"/>
      <c r="D567" s="24"/>
      <c r="E567" s="246"/>
      <c r="F567" s="243" t="s">
        <v>36</v>
      </c>
      <c r="G567" s="322" t="s">
        <v>34</v>
      </c>
      <c r="H567" s="375"/>
      <c r="I567" s="356"/>
      <c r="J567" s="406"/>
      <c r="K567" s="252" t="e">
        <f>J567*#REF!</f>
        <v>#REF!</v>
      </c>
    </row>
    <row r="568" spans="1:11" s="5" customFormat="1" ht="13.2" hidden="1" outlineLevel="3" x14ac:dyDescent="0.25">
      <c r="A568" s="24" t="e">
        <f>IF(SUM(#REF!)&gt;0,10,"")</f>
        <v>#REF!</v>
      </c>
      <c r="B568" s="20"/>
      <c r="C568" s="206"/>
      <c r="D568" s="206" t="str">
        <f>IF($C$550="X","X","")</f>
        <v/>
      </c>
      <c r="E568" s="246">
        <v>43140</v>
      </c>
      <c r="F568" s="242" t="s">
        <v>413</v>
      </c>
      <c r="G568" s="322"/>
      <c r="H568" s="375">
        <v>310</v>
      </c>
      <c r="I568" s="356" t="s">
        <v>45</v>
      </c>
      <c r="J568" s="403"/>
      <c r="K568" s="37"/>
    </row>
    <row r="569" spans="1:11" s="5" customFormat="1" ht="18.75" hidden="1" customHeight="1" outlineLevel="3" x14ac:dyDescent="0.25">
      <c r="A569" s="205" t="e">
        <f>A568</f>
        <v>#REF!</v>
      </c>
      <c r="B569" s="24" t="s">
        <v>24</v>
      </c>
      <c r="C569" s="24"/>
      <c r="D569" s="24"/>
      <c r="E569" s="246"/>
      <c r="F569" s="243" t="s">
        <v>46</v>
      </c>
      <c r="G569" s="321" t="s">
        <v>45</v>
      </c>
      <c r="H569" s="375"/>
      <c r="I569" s="356"/>
      <c r="J569" s="406"/>
      <c r="K569" s="252" t="e">
        <f>J569*#REF!</f>
        <v>#REF!</v>
      </c>
    </row>
    <row r="570" spans="1:11" s="5" customFormat="1" ht="18" hidden="1" customHeight="1" outlineLevel="3" x14ac:dyDescent="0.25">
      <c r="A570" s="24" t="e">
        <f>IF(SUM(#REF!)&gt;0,10,"")</f>
        <v>#REF!</v>
      </c>
      <c r="B570" s="20"/>
      <c r="C570" s="206"/>
      <c r="D570" s="206" t="str">
        <f>IF($C$550="X","X","")</f>
        <v/>
      </c>
      <c r="E570" s="246">
        <v>43150</v>
      </c>
      <c r="F570" s="242" t="s">
        <v>406</v>
      </c>
      <c r="G570" s="322"/>
      <c r="H570" s="375">
        <v>960</v>
      </c>
      <c r="I570" s="356" t="s">
        <v>34</v>
      </c>
      <c r="J570" s="406"/>
      <c r="K570" s="37"/>
    </row>
    <row r="571" spans="1:11" s="5" customFormat="1" ht="37.5" hidden="1" customHeight="1" outlineLevel="3" x14ac:dyDescent="0.25">
      <c r="A571" s="205" t="e">
        <f>A570</f>
        <v>#REF!</v>
      </c>
      <c r="B571" s="24" t="s">
        <v>23</v>
      </c>
      <c r="C571" s="24"/>
      <c r="D571" s="24"/>
      <c r="E571" s="246"/>
      <c r="F571" s="241" t="s">
        <v>437</v>
      </c>
      <c r="G571" s="322"/>
      <c r="H571" s="375"/>
      <c r="I571" s="356"/>
      <c r="J571" s="406"/>
      <c r="K571" s="252"/>
    </row>
    <row r="572" spans="1:11" s="5" customFormat="1" ht="13.2" hidden="1" outlineLevel="3" x14ac:dyDescent="0.25">
      <c r="A572" s="205"/>
      <c r="B572" s="42" t="s">
        <v>404</v>
      </c>
      <c r="C572" s="174"/>
      <c r="D572" s="174"/>
      <c r="E572" s="246"/>
      <c r="F572" s="243" t="s">
        <v>36</v>
      </c>
      <c r="G572" s="322" t="s">
        <v>34</v>
      </c>
      <c r="H572" s="375"/>
      <c r="I572" s="356"/>
      <c r="J572" s="406"/>
      <c r="K572" s="252"/>
    </row>
    <row r="573" spans="1:11" s="5" customFormat="1" ht="13.2" hidden="1" outlineLevel="3" x14ac:dyDescent="0.25">
      <c r="A573" s="24" t="e">
        <f>IF(SUM(#REF!)&gt;0,10,"")</f>
        <v>#REF!</v>
      </c>
      <c r="B573" s="20"/>
      <c r="C573" s="206"/>
      <c r="D573" s="206" t="str">
        <f>IF($C$550="X","X","")</f>
        <v/>
      </c>
      <c r="E573" s="246">
        <v>43160</v>
      </c>
      <c r="F573" s="242" t="s">
        <v>407</v>
      </c>
      <c r="G573" s="322"/>
      <c r="H573" s="375">
        <v>620</v>
      </c>
      <c r="I573" s="356" t="s">
        <v>34</v>
      </c>
      <c r="J573" s="406"/>
      <c r="K573" s="37"/>
    </row>
    <row r="574" spans="1:11" s="4" customFormat="1" ht="30.6" hidden="1" outlineLevel="3" x14ac:dyDescent="0.2">
      <c r="A574" s="205" t="e">
        <f>A573</f>
        <v>#REF!</v>
      </c>
      <c r="B574" s="24" t="s">
        <v>23</v>
      </c>
      <c r="C574" s="24"/>
      <c r="D574" s="24"/>
      <c r="E574" s="246"/>
      <c r="F574" s="241" t="s">
        <v>414</v>
      </c>
      <c r="G574" s="322"/>
      <c r="H574" s="375"/>
      <c r="I574" s="356"/>
      <c r="J574" s="406"/>
      <c r="K574" s="252"/>
    </row>
    <row r="575" spans="1:11" s="5" customFormat="1" ht="13.2" hidden="1" outlineLevel="3" x14ac:dyDescent="0.25">
      <c r="A575" s="205"/>
      <c r="B575" s="42" t="s">
        <v>404</v>
      </c>
      <c r="C575" s="174"/>
      <c r="D575" s="174"/>
      <c r="E575" s="246"/>
      <c r="F575" s="243" t="s">
        <v>36</v>
      </c>
      <c r="G575" s="322" t="s">
        <v>34</v>
      </c>
      <c r="H575" s="375"/>
      <c r="I575" s="356"/>
      <c r="J575" s="406"/>
      <c r="K575" s="252"/>
    </row>
    <row r="576" spans="1:11" s="5" customFormat="1" ht="13.2" hidden="1" outlineLevel="3" x14ac:dyDescent="0.25">
      <c r="A576" s="24" t="e">
        <f>IF(SUM(#REF!)&gt;0,10,"")</f>
        <v>#REF!</v>
      </c>
      <c r="B576" s="42"/>
      <c r="C576" s="174"/>
      <c r="D576" s="174"/>
      <c r="E576" s="246">
        <v>43170</v>
      </c>
      <c r="F576" s="242" t="s">
        <v>499</v>
      </c>
      <c r="G576" s="322"/>
      <c r="H576" s="375">
        <v>92000</v>
      </c>
      <c r="I576" s="356" t="s">
        <v>8</v>
      </c>
      <c r="J576" s="395"/>
      <c r="K576" s="37"/>
    </row>
    <row r="577" spans="1:11" s="5" customFormat="1" ht="409.5" hidden="1" customHeight="1" outlineLevel="3" x14ac:dyDescent="0.25">
      <c r="A577" s="205"/>
      <c r="B577" s="42" t="s">
        <v>23</v>
      </c>
      <c r="C577" s="174"/>
      <c r="D577" s="174"/>
      <c r="E577" s="246"/>
      <c r="F577" s="241" t="s">
        <v>500</v>
      </c>
      <c r="G577" s="322"/>
      <c r="H577" s="375"/>
      <c r="I577" s="356"/>
      <c r="J577" s="406"/>
      <c r="K577" s="252"/>
    </row>
    <row r="578" spans="1:11" s="5" customFormat="1" ht="13.2" hidden="1" outlineLevel="3" x14ac:dyDescent="0.25">
      <c r="A578" s="205"/>
      <c r="B578" s="42" t="s">
        <v>404</v>
      </c>
      <c r="C578" s="174"/>
      <c r="D578" s="174"/>
      <c r="E578" s="246"/>
      <c r="F578" s="243" t="s">
        <v>25</v>
      </c>
      <c r="G578" s="322" t="s">
        <v>8</v>
      </c>
      <c r="H578" s="375"/>
      <c r="I578" s="356"/>
      <c r="J578" s="406"/>
      <c r="K578" s="252"/>
    </row>
    <row r="579" spans="1:11" s="5" customFormat="1" ht="13.2" hidden="1" outlineLevel="2" x14ac:dyDescent="0.25">
      <c r="A579" s="205" t="e">
        <f>IF(SUM(#REF!)&gt;0,10,"")</f>
        <v>#REF!</v>
      </c>
      <c r="B579" s="205" t="s">
        <v>19</v>
      </c>
      <c r="C579" s="212"/>
      <c r="D579" s="212" t="e">
        <f>IF(#REF!="X","X","")</f>
        <v>#REF!</v>
      </c>
      <c r="E579" s="137">
        <v>45000</v>
      </c>
      <c r="F579" s="181" t="s">
        <v>270</v>
      </c>
      <c r="G579" s="314"/>
      <c r="H579" s="363"/>
      <c r="I579" s="364"/>
      <c r="J579" s="406"/>
      <c r="K579" s="37"/>
    </row>
    <row r="580" spans="1:11" s="5" customFormat="1" ht="13.2" hidden="1" outlineLevel="2" x14ac:dyDescent="0.25">
      <c r="A580" s="205" t="e">
        <f>IF(SUM(#REF!)&gt;0,10,"")</f>
        <v>#REF!</v>
      </c>
      <c r="B580" s="42" t="s">
        <v>21</v>
      </c>
      <c r="C580" s="215"/>
      <c r="D580" s="215" t="str">
        <f>IF($C$579="X","X","")</f>
        <v/>
      </c>
      <c r="E580" s="40">
        <v>45100</v>
      </c>
      <c r="F580" s="202" t="s">
        <v>270</v>
      </c>
      <c r="G580" s="317">
        <v>0</v>
      </c>
      <c r="H580" s="366"/>
      <c r="I580" s="356"/>
      <c r="J580" s="406"/>
      <c r="K580" s="37"/>
    </row>
    <row r="581" spans="1:11" s="5" customFormat="1" ht="51" hidden="1" outlineLevel="2" x14ac:dyDescent="0.25">
      <c r="A581" s="205" t="e">
        <f>A580</f>
        <v>#REF!</v>
      </c>
      <c r="B581" s="42" t="s">
        <v>23</v>
      </c>
      <c r="C581" s="42"/>
      <c r="D581" s="42"/>
      <c r="E581" s="139"/>
      <c r="F581" s="182" t="s">
        <v>506</v>
      </c>
      <c r="G581" s="316">
        <v>0</v>
      </c>
      <c r="H581" s="367"/>
      <c r="I581" s="356"/>
      <c r="J581" s="405"/>
      <c r="K581" s="146"/>
    </row>
    <row r="582" spans="1:11" s="5" customFormat="1" ht="13.2" hidden="1" outlineLevel="2" x14ac:dyDescent="0.25">
      <c r="A582" s="205" t="e">
        <f>IF(SUM(#REF!)&gt;0,10,"")</f>
        <v>#REF!</v>
      </c>
      <c r="B582" s="42" t="s">
        <v>79</v>
      </c>
      <c r="C582" s="174"/>
      <c r="D582" s="174" t="str">
        <f>IF($C$580="X","X","")</f>
        <v/>
      </c>
      <c r="E582" s="144">
        <v>45110</v>
      </c>
      <c r="F582" s="185" t="s">
        <v>196</v>
      </c>
      <c r="G582" s="317"/>
      <c r="H582" s="366"/>
      <c r="I582" s="360"/>
      <c r="J582" s="406"/>
      <c r="K582" s="37"/>
    </row>
    <row r="583" spans="1:11" s="5" customFormat="1" ht="20.399999999999999" hidden="1" outlineLevel="2" x14ac:dyDescent="0.25">
      <c r="A583" s="205" t="e">
        <f>A582</f>
        <v>#REF!</v>
      </c>
      <c r="B583" s="205" t="s">
        <v>23</v>
      </c>
      <c r="C583" s="205"/>
      <c r="D583" s="205"/>
      <c r="E583" s="151"/>
      <c r="F583" s="186" t="s">
        <v>581</v>
      </c>
      <c r="G583" s="316">
        <v>0</v>
      </c>
      <c r="H583" s="358"/>
      <c r="I583" s="354"/>
      <c r="J583" s="406"/>
      <c r="K583" s="148"/>
    </row>
    <row r="584" spans="1:11" s="5" customFormat="1" ht="13.2" hidden="1" outlineLevel="2" x14ac:dyDescent="0.25">
      <c r="A584" s="24" t="e">
        <f>IF(SUM(#REF!)&gt;0,10,"")</f>
        <v>#REF!</v>
      </c>
      <c r="B584" s="41"/>
      <c r="C584" s="206"/>
      <c r="D584" s="206" t="str">
        <f>IF($C$582="X","X","")</f>
        <v/>
      </c>
      <c r="E584" s="141">
        <v>45116</v>
      </c>
      <c r="F584" s="184" t="s">
        <v>271</v>
      </c>
      <c r="G584" s="315">
        <v>0</v>
      </c>
      <c r="H584" s="361">
        <v>70</v>
      </c>
      <c r="I584" s="360" t="s">
        <v>45</v>
      </c>
      <c r="J584" s="406"/>
      <c r="K584" s="37"/>
    </row>
    <row r="585" spans="1:11" s="5" customFormat="1" ht="13.2" hidden="1" outlineLevel="2" x14ac:dyDescent="0.25">
      <c r="A585" s="205" t="e">
        <f>A584</f>
        <v>#REF!</v>
      </c>
      <c r="B585" s="205" t="s">
        <v>24</v>
      </c>
      <c r="C585" s="205"/>
      <c r="D585" s="205"/>
      <c r="E585" s="38"/>
      <c r="F585" s="187" t="s">
        <v>46</v>
      </c>
      <c r="G585" s="298" t="s">
        <v>45</v>
      </c>
      <c r="H585" s="343"/>
      <c r="I585" s="354"/>
      <c r="J585" s="406"/>
      <c r="K585" s="30" t="e">
        <f>J585*#REF!</f>
        <v>#REF!</v>
      </c>
    </row>
    <row r="586" spans="1:11" s="5" customFormat="1" ht="13.2" hidden="1" outlineLevel="2" x14ac:dyDescent="0.25">
      <c r="A586" s="24" t="e">
        <f>IF(SUM(#REF!)&gt;0,10,"")</f>
        <v>#REF!</v>
      </c>
      <c r="B586" s="41"/>
      <c r="C586" s="206"/>
      <c r="D586" s="206" t="str">
        <f>IF($C$582="X","X","")</f>
        <v/>
      </c>
      <c r="E586" s="141">
        <v>45117</v>
      </c>
      <c r="F586" s="184" t="s">
        <v>272</v>
      </c>
      <c r="G586" s="315">
        <v>0</v>
      </c>
      <c r="H586" s="361">
        <v>82</v>
      </c>
      <c r="I586" s="360" t="s">
        <v>45</v>
      </c>
      <c r="J586" s="406"/>
      <c r="K586" s="37"/>
    </row>
    <row r="587" spans="1:11" s="5" customFormat="1" ht="13.2" hidden="1" outlineLevel="2" x14ac:dyDescent="0.25">
      <c r="A587" s="205" t="e">
        <f>A586</f>
        <v>#REF!</v>
      </c>
      <c r="B587" s="205" t="s">
        <v>24</v>
      </c>
      <c r="C587" s="205"/>
      <c r="D587" s="205"/>
      <c r="E587" s="38"/>
      <c r="F587" s="187" t="s">
        <v>46</v>
      </c>
      <c r="G587" s="298" t="s">
        <v>45</v>
      </c>
      <c r="H587" s="343"/>
      <c r="I587" s="354"/>
      <c r="J587" s="410"/>
      <c r="K587" s="30" t="e">
        <f>J587*#REF!</f>
        <v>#REF!</v>
      </c>
    </row>
    <row r="588" spans="1:11" s="5" customFormat="1" ht="13.2" hidden="1" outlineLevel="2" x14ac:dyDescent="0.25">
      <c r="A588" s="24" t="e">
        <f>IF(SUM(#REF!)&gt;0,10,"")</f>
        <v>#REF!</v>
      </c>
      <c r="B588" s="41"/>
      <c r="C588" s="206"/>
      <c r="D588" s="206" t="str">
        <f>IF($C$582="X","X","")</f>
        <v/>
      </c>
      <c r="E588" s="141">
        <v>45118</v>
      </c>
      <c r="F588" s="184" t="s">
        <v>273</v>
      </c>
      <c r="G588" s="315">
        <v>0</v>
      </c>
      <c r="H588" s="361">
        <v>93</v>
      </c>
      <c r="I588" s="360" t="s">
        <v>45</v>
      </c>
      <c r="J588" s="406"/>
      <c r="K588" s="37"/>
    </row>
    <row r="589" spans="1:11" s="5" customFormat="1" ht="13.2" hidden="1" outlineLevel="2" x14ac:dyDescent="0.25">
      <c r="A589" s="205" t="e">
        <f>A588</f>
        <v>#REF!</v>
      </c>
      <c r="B589" s="205" t="s">
        <v>24</v>
      </c>
      <c r="C589" s="205"/>
      <c r="D589" s="205"/>
      <c r="E589" s="38"/>
      <c r="F589" s="187" t="s">
        <v>46</v>
      </c>
      <c r="G589" s="298" t="s">
        <v>45</v>
      </c>
      <c r="H589" s="343"/>
      <c r="I589" s="354"/>
      <c r="J589" s="406"/>
      <c r="K589" s="30" t="e">
        <f>J589*#REF!</f>
        <v>#REF!</v>
      </c>
    </row>
    <row r="590" spans="1:11" s="5" customFormat="1" ht="13.2" hidden="1" outlineLevel="2" x14ac:dyDescent="0.25">
      <c r="A590" s="24" t="e">
        <f>IF(SUM(#REF!)&gt;0,10,"")</f>
        <v>#REF!</v>
      </c>
      <c r="B590" s="41"/>
      <c r="C590" s="206"/>
      <c r="D590" s="206" t="str">
        <f>IF($C$582="X","X","")</f>
        <v/>
      </c>
      <c r="E590" s="141">
        <v>45119</v>
      </c>
      <c r="F590" s="184" t="s">
        <v>274</v>
      </c>
      <c r="G590" s="315">
        <v>0</v>
      </c>
      <c r="H590" s="361">
        <v>110</v>
      </c>
      <c r="I590" s="360" t="s">
        <v>45</v>
      </c>
      <c r="J590" s="406"/>
      <c r="K590" s="37"/>
    </row>
    <row r="591" spans="1:11" s="5" customFormat="1" ht="13.2" hidden="1" outlineLevel="2" x14ac:dyDescent="0.25">
      <c r="A591" s="205" t="e">
        <f>A590</f>
        <v>#REF!</v>
      </c>
      <c r="B591" s="205" t="s">
        <v>24</v>
      </c>
      <c r="C591" s="205"/>
      <c r="D591" s="205"/>
      <c r="E591" s="16"/>
      <c r="F591" s="207" t="s">
        <v>46</v>
      </c>
      <c r="G591" s="298" t="s">
        <v>45</v>
      </c>
      <c r="H591" s="343"/>
      <c r="I591" s="356"/>
      <c r="J591" s="414"/>
      <c r="K591" s="30" t="e">
        <f>J591*#REF!</f>
        <v>#REF!</v>
      </c>
    </row>
    <row r="592" spans="1:11" s="5" customFormat="1" ht="13.2" hidden="1" outlineLevel="2" x14ac:dyDescent="0.25">
      <c r="A592" s="24" t="e">
        <f>IF(SUM(#REF!)&gt;0,10,"")</f>
        <v>#REF!</v>
      </c>
      <c r="B592" s="41"/>
      <c r="C592" s="206"/>
      <c r="D592" s="206" t="str">
        <f>IF($C$582="X","X","")</f>
        <v/>
      </c>
      <c r="E592" s="141">
        <v>45120</v>
      </c>
      <c r="F592" s="184" t="s">
        <v>275</v>
      </c>
      <c r="G592" s="315">
        <v>0</v>
      </c>
      <c r="H592" s="361">
        <v>160</v>
      </c>
      <c r="I592" s="360" t="s">
        <v>45</v>
      </c>
      <c r="J592" s="406"/>
      <c r="K592" s="37"/>
    </row>
    <row r="593" spans="1:11" s="5" customFormat="1" ht="13.2" hidden="1" outlineLevel="2" x14ac:dyDescent="0.25">
      <c r="A593" s="205" t="e">
        <f>A592</f>
        <v>#REF!</v>
      </c>
      <c r="B593" s="205" t="s">
        <v>24</v>
      </c>
      <c r="C593" s="205"/>
      <c r="D593" s="205"/>
      <c r="E593" s="38"/>
      <c r="F593" s="187" t="s">
        <v>46</v>
      </c>
      <c r="G593" s="298" t="s">
        <v>45</v>
      </c>
      <c r="H593" s="343"/>
      <c r="I593" s="354"/>
      <c r="J593" s="410"/>
      <c r="K593" s="30" t="e">
        <f>J593*#REF!</f>
        <v>#REF!</v>
      </c>
    </row>
    <row r="594" spans="1:11" s="5" customFormat="1" ht="35.25" hidden="1" customHeight="1" outlineLevel="2" x14ac:dyDescent="0.25">
      <c r="A594" s="205" t="e">
        <f>#REF!</f>
        <v>#REF!</v>
      </c>
      <c r="B594" s="42" t="s">
        <v>23</v>
      </c>
      <c r="C594" s="42"/>
      <c r="D594" s="42"/>
      <c r="E594" s="138"/>
      <c r="F594" s="183" t="s">
        <v>276</v>
      </c>
      <c r="G594" s="317"/>
      <c r="H594" s="355"/>
      <c r="I594" s="356"/>
      <c r="J594" s="406"/>
      <c r="K594" s="152"/>
    </row>
    <row r="595" spans="1:11" s="5" customFormat="1" ht="13.2" hidden="1" outlineLevel="2" x14ac:dyDescent="0.25">
      <c r="A595" s="205" t="e">
        <f>A594</f>
        <v>#REF!</v>
      </c>
      <c r="B595" s="205" t="s">
        <v>24</v>
      </c>
      <c r="C595" s="205"/>
      <c r="D595" s="205"/>
      <c r="E595" s="16"/>
      <c r="F595" s="207" t="s">
        <v>36</v>
      </c>
      <c r="G595" s="298" t="s">
        <v>34</v>
      </c>
      <c r="H595" s="343"/>
      <c r="I595" s="356"/>
      <c r="J595" s="395"/>
      <c r="K595" s="30" t="e">
        <f>J595*#REF!</f>
        <v>#REF!</v>
      </c>
    </row>
    <row r="596" spans="1:11" s="5" customFormat="1" ht="13.2" hidden="1" outlineLevel="2" x14ac:dyDescent="0.25">
      <c r="A596" s="205" t="e">
        <f>IF(SUM(#REF!)&gt;0,10,"")</f>
        <v>#REF!</v>
      </c>
      <c r="B596" s="208" t="s">
        <v>79</v>
      </c>
      <c r="C596" s="174"/>
      <c r="D596" s="174" t="e">
        <f>IF(#REF!="X","X","")</f>
        <v>#REF!</v>
      </c>
      <c r="E596" s="142">
        <v>45220</v>
      </c>
      <c r="F596" s="185" t="s">
        <v>277</v>
      </c>
      <c r="G596" s="296">
        <v>0</v>
      </c>
      <c r="H596" s="371">
        <v>900</v>
      </c>
      <c r="I596" s="332" t="s">
        <v>34</v>
      </c>
      <c r="J596" s="403"/>
      <c r="K596" s="37"/>
    </row>
    <row r="597" spans="1:11" s="5" customFormat="1" ht="51" hidden="1" outlineLevel="2" x14ac:dyDescent="0.25">
      <c r="A597" s="205" t="e">
        <f>A596</f>
        <v>#REF!</v>
      </c>
      <c r="B597" s="42" t="s">
        <v>23</v>
      </c>
      <c r="C597" s="42"/>
      <c r="D597" s="42"/>
      <c r="E597" s="138"/>
      <c r="F597" s="183" t="s">
        <v>469</v>
      </c>
      <c r="G597" s="307"/>
      <c r="H597" s="372"/>
      <c r="I597" s="356"/>
      <c r="J597" s="403"/>
      <c r="K597" s="155"/>
    </row>
    <row r="598" spans="1:11" s="5" customFormat="1" ht="13.2" hidden="1" outlineLevel="2" x14ac:dyDescent="0.25">
      <c r="A598" s="205" t="e">
        <f>A597</f>
        <v>#REF!</v>
      </c>
      <c r="B598" s="205" t="s">
        <v>24</v>
      </c>
      <c r="C598" s="205"/>
      <c r="D598" s="205"/>
      <c r="E598" s="16"/>
      <c r="F598" s="207" t="s">
        <v>36</v>
      </c>
      <c r="G598" s="298" t="s">
        <v>34</v>
      </c>
      <c r="H598" s="343"/>
      <c r="I598" s="356"/>
      <c r="J598" s="403"/>
      <c r="K598" s="30" t="e">
        <f>J598*#REF!</f>
        <v>#REF!</v>
      </c>
    </row>
    <row r="599" spans="1:11" s="5" customFormat="1" ht="13.2" hidden="1" outlineLevel="2" x14ac:dyDescent="0.25">
      <c r="A599" s="205" t="e">
        <f>IF(SUM(#REF!)&gt;0,10,"")</f>
        <v>#REF!</v>
      </c>
      <c r="B599" s="205" t="s">
        <v>19</v>
      </c>
      <c r="C599" s="212"/>
      <c r="D599" s="212" t="e">
        <f>IF(#REF!="X","X","")</f>
        <v>#REF!</v>
      </c>
      <c r="E599" s="135">
        <v>46000</v>
      </c>
      <c r="F599" s="209" t="s">
        <v>278</v>
      </c>
      <c r="G599" s="314"/>
      <c r="H599" s="329"/>
      <c r="I599" s="342"/>
      <c r="J599" s="407"/>
      <c r="K599" s="37"/>
    </row>
    <row r="600" spans="1:11" s="5" customFormat="1" ht="13.2" hidden="1" outlineLevel="2" x14ac:dyDescent="0.25">
      <c r="A600" s="205" t="e">
        <f>IF(SUM(#REF!)&gt;0,10,"")</f>
        <v>#REF!</v>
      </c>
      <c r="B600" s="42" t="s">
        <v>21</v>
      </c>
      <c r="C600" s="215"/>
      <c r="D600" s="215" t="str">
        <f>IF($C$599="X","X","")</f>
        <v/>
      </c>
      <c r="E600" s="99">
        <v>46100</v>
      </c>
      <c r="F600" s="193" t="s">
        <v>279</v>
      </c>
      <c r="G600" s="317">
        <v>0</v>
      </c>
      <c r="H600" s="366"/>
      <c r="I600" s="360"/>
      <c r="J600" s="403"/>
      <c r="K600" s="37"/>
    </row>
    <row r="601" spans="1:11" s="5" customFormat="1" ht="13.2" hidden="1" outlineLevel="2" x14ac:dyDescent="0.25">
      <c r="A601" s="205" t="e">
        <f>IF(SUM(#REF!)&gt;0,10,"")</f>
        <v>#REF!</v>
      </c>
      <c r="B601" s="208" t="s">
        <v>79</v>
      </c>
      <c r="C601" s="174"/>
      <c r="D601" s="174" t="str">
        <f>IF($C$600="X","X","")</f>
        <v/>
      </c>
      <c r="E601" s="142">
        <v>46110</v>
      </c>
      <c r="F601" s="244" t="s">
        <v>466</v>
      </c>
      <c r="G601" s="296">
        <v>0</v>
      </c>
      <c r="H601" s="371"/>
      <c r="I601" s="332"/>
      <c r="J601" s="406"/>
      <c r="K601" s="37"/>
    </row>
    <row r="602" spans="1:11" s="5" customFormat="1" ht="71.400000000000006" hidden="1" outlineLevel="2" x14ac:dyDescent="0.25">
      <c r="A602" s="205" t="e">
        <f>A601</f>
        <v>#REF!</v>
      </c>
      <c r="B602" s="42" t="s">
        <v>23</v>
      </c>
      <c r="C602" s="42" t="s">
        <v>10</v>
      </c>
      <c r="D602" s="42"/>
      <c r="E602" s="138"/>
      <c r="F602" s="245" t="s">
        <v>582</v>
      </c>
      <c r="G602" s="307"/>
      <c r="H602" s="372"/>
      <c r="I602" s="356"/>
      <c r="J602" s="406"/>
      <c r="K602" s="155"/>
    </row>
    <row r="603" spans="1:11" s="5" customFormat="1" ht="13.2" hidden="1" outlineLevel="2" x14ac:dyDescent="0.25">
      <c r="A603" s="205" t="e">
        <f>IF(SUM(#REF!)&gt;0,10,"")</f>
        <v>#REF!</v>
      </c>
      <c r="B603" s="41"/>
      <c r="C603" s="206"/>
      <c r="D603" s="206" t="str">
        <f>IF($C$601="X","X","")</f>
        <v/>
      </c>
      <c r="E603" s="141">
        <v>46111</v>
      </c>
      <c r="F603" s="242" t="s">
        <v>467</v>
      </c>
      <c r="G603" s="315">
        <v>0</v>
      </c>
      <c r="H603" s="418">
        <v>800000</v>
      </c>
      <c r="I603" s="360" t="s">
        <v>8</v>
      </c>
      <c r="J603" s="409"/>
      <c r="K603" s="37"/>
    </row>
    <row r="604" spans="1:11" ht="11.4" hidden="1" outlineLevel="2" x14ac:dyDescent="0.2">
      <c r="A604" s="205" t="e">
        <f>A603</f>
        <v>#REF!</v>
      </c>
      <c r="B604" s="205" t="s">
        <v>24</v>
      </c>
      <c r="C604" s="205" t="s">
        <v>10</v>
      </c>
      <c r="D604" s="205"/>
      <c r="E604" s="38"/>
      <c r="F604" s="243" t="s">
        <v>25</v>
      </c>
      <c r="G604" s="298" t="s">
        <v>8</v>
      </c>
      <c r="H604" s="343"/>
      <c r="I604" s="354"/>
      <c r="J604" s="414"/>
      <c r="K604" s="30" t="e">
        <f>J604*#REF!</f>
        <v>#REF!</v>
      </c>
    </row>
    <row r="605" spans="1:11" s="5" customFormat="1" ht="13.2" hidden="1" outlineLevel="2" x14ac:dyDescent="0.25">
      <c r="A605" s="205" t="e">
        <f>IF(SUM(#REF!)&gt;0,10,"")</f>
        <v>#REF!</v>
      </c>
      <c r="B605" s="42" t="s">
        <v>79</v>
      </c>
      <c r="C605" s="174"/>
      <c r="D605" s="174" t="str">
        <f>IF($C$600="X","X","")</f>
        <v/>
      </c>
      <c r="E605" s="144">
        <v>46200</v>
      </c>
      <c r="F605" s="244" t="s">
        <v>280</v>
      </c>
      <c r="G605" s="317"/>
      <c r="H605" s="366"/>
      <c r="I605" s="360"/>
      <c r="J605" s="403"/>
      <c r="K605" s="37"/>
    </row>
    <row r="606" spans="1:11" s="5" customFormat="1" ht="13.2" hidden="1" outlineLevel="2" x14ac:dyDescent="0.25">
      <c r="A606" s="205" t="e">
        <f>IF(SUM(#REF!)&gt;0,10,"")</f>
        <v>#REF!</v>
      </c>
      <c r="B606" s="41"/>
      <c r="C606" s="206"/>
      <c r="D606" s="206" t="str">
        <f>IF($C$605="X","X","")</f>
        <v/>
      </c>
      <c r="E606" s="141">
        <v>46201</v>
      </c>
      <c r="F606" s="242" t="s">
        <v>281</v>
      </c>
      <c r="G606" s="315">
        <v>0</v>
      </c>
      <c r="H606" s="361">
        <v>250</v>
      </c>
      <c r="I606" s="360" t="s">
        <v>67</v>
      </c>
      <c r="J606" s="414"/>
      <c r="K606" s="37"/>
    </row>
    <row r="607" spans="1:11" s="5" customFormat="1" ht="40.799999999999997" hidden="1" outlineLevel="2" x14ac:dyDescent="0.25">
      <c r="A607" s="205" t="e">
        <f>A606</f>
        <v>#REF!</v>
      </c>
      <c r="B607" s="41" t="s">
        <v>23</v>
      </c>
      <c r="C607" s="41"/>
      <c r="D607" s="41"/>
      <c r="E607" s="39"/>
      <c r="F607" s="241" t="s">
        <v>282</v>
      </c>
      <c r="G607" s="317"/>
      <c r="H607" s="355"/>
      <c r="I607" s="356"/>
      <c r="J607" s="406"/>
      <c r="K607" s="152"/>
    </row>
    <row r="608" spans="1:11" s="5" customFormat="1" ht="13.2" hidden="1" outlineLevel="2" x14ac:dyDescent="0.25">
      <c r="A608" s="205" t="e">
        <f>A607</f>
        <v>#REF!</v>
      </c>
      <c r="B608" s="205" t="s">
        <v>24</v>
      </c>
      <c r="C608" s="205"/>
      <c r="D608" s="205"/>
      <c r="E608" s="38"/>
      <c r="F608" s="243" t="s">
        <v>68</v>
      </c>
      <c r="G608" s="298" t="s">
        <v>67</v>
      </c>
      <c r="H608" s="343"/>
      <c r="I608" s="354"/>
      <c r="J608" s="406"/>
      <c r="K608" s="30" t="e">
        <f>J608*#REF!</f>
        <v>#REF!</v>
      </c>
    </row>
    <row r="609" spans="1:11" s="5" customFormat="1" ht="13.2" hidden="1" outlineLevel="2" x14ac:dyDescent="0.25">
      <c r="A609" s="205" t="e">
        <f>IF(SUM(#REF!)&gt;0,10,"")</f>
        <v>#REF!</v>
      </c>
      <c r="B609" s="205" t="s">
        <v>19</v>
      </c>
      <c r="C609" s="212"/>
      <c r="D609" s="212" t="e">
        <f>IF(#REF!="X","X","")</f>
        <v>#REF!</v>
      </c>
      <c r="E609" s="247" t="s">
        <v>438</v>
      </c>
      <c r="F609" s="255" t="s">
        <v>439</v>
      </c>
      <c r="G609" s="314"/>
      <c r="H609" s="329"/>
      <c r="I609" s="342"/>
      <c r="J609" s="403"/>
      <c r="K609" s="37"/>
    </row>
    <row r="610" spans="1:11" s="5" customFormat="1" ht="13.2" hidden="1" outlineLevel="2" x14ac:dyDescent="0.25">
      <c r="A610" s="205" t="e">
        <f>IF(SUM(#REF!)&gt;0,10,"")</f>
        <v>#REF!</v>
      </c>
      <c r="B610" s="42" t="s">
        <v>21</v>
      </c>
      <c r="C610" s="215"/>
      <c r="D610" s="215" t="str">
        <f>IF($C$609="X","X","")</f>
        <v/>
      </c>
      <c r="E610" s="256">
        <v>47100</v>
      </c>
      <c r="F610" s="240" t="s">
        <v>440</v>
      </c>
      <c r="G610" s="317">
        <v>0</v>
      </c>
      <c r="H610" s="366"/>
      <c r="I610" s="360"/>
      <c r="J610" s="406"/>
      <c r="K610" s="37"/>
    </row>
    <row r="611" spans="1:11" s="5" customFormat="1" ht="13.2" hidden="1" outlineLevel="2" x14ac:dyDescent="0.25">
      <c r="A611" s="205" t="e">
        <f>IF(SUM(#REF!)&gt;0,10,"")</f>
        <v>#REF!</v>
      </c>
      <c r="B611" s="208" t="s">
        <v>79</v>
      </c>
      <c r="C611" s="174"/>
      <c r="D611" s="174" t="str">
        <f>IF($C$610="X","X","")</f>
        <v/>
      </c>
      <c r="E611" s="257">
        <v>47110</v>
      </c>
      <c r="F611" s="244" t="s">
        <v>459</v>
      </c>
      <c r="G611" s="296">
        <v>0</v>
      </c>
      <c r="H611" s="371"/>
      <c r="I611" s="332"/>
      <c r="J611" s="406"/>
      <c r="K611" s="37"/>
    </row>
    <row r="612" spans="1:11" s="5" customFormat="1" ht="71.400000000000006" hidden="1" outlineLevel="2" x14ac:dyDescent="0.25">
      <c r="A612" s="205"/>
      <c r="B612" s="42" t="s">
        <v>23</v>
      </c>
      <c r="C612" s="42"/>
      <c r="D612" s="42"/>
      <c r="E612" s="258"/>
      <c r="F612" s="245" t="s">
        <v>460</v>
      </c>
      <c r="G612" s="307"/>
      <c r="H612" s="372"/>
      <c r="I612" s="356"/>
      <c r="J612" s="406"/>
      <c r="K612" s="155"/>
    </row>
    <row r="613" spans="1:11" s="5" customFormat="1" ht="13.2" hidden="1" outlineLevel="2" x14ac:dyDescent="0.25">
      <c r="A613" s="24" t="e">
        <f>IF(SUM(#REF!)&gt;0,10,"")</f>
        <v>#REF!</v>
      </c>
      <c r="B613" s="41"/>
      <c r="C613" s="206"/>
      <c r="D613" s="206" t="str">
        <f>IF($C$611="X","X","")</f>
        <v/>
      </c>
      <c r="E613" s="246">
        <v>47111</v>
      </c>
      <c r="F613" s="242" t="s">
        <v>441</v>
      </c>
      <c r="G613" s="315">
        <v>0</v>
      </c>
      <c r="H613" s="361">
        <v>10</v>
      </c>
      <c r="I613" s="360" t="s">
        <v>45</v>
      </c>
      <c r="J613" s="406"/>
      <c r="K613" s="37"/>
    </row>
    <row r="614" spans="1:11" s="5" customFormat="1" ht="13.2" hidden="1" outlineLevel="2" x14ac:dyDescent="0.25">
      <c r="A614" s="205" t="e">
        <f>A613</f>
        <v>#REF!</v>
      </c>
      <c r="B614" s="205" t="s">
        <v>24</v>
      </c>
      <c r="C614" s="205"/>
      <c r="D614" s="205"/>
      <c r="E614" s="259"/>
      <c r="F614" s="243" t="s">
        <v>443</v>
      </c>
      <c r="G614" s="298" t="s">
        <v>45</v>
      </c>
      <c r="H614" s="343"/>
      <c r="I614" s="354"/>
      <c r="J614" s="406"/>
      <c r="K614" s="30" t="e">
        <f>J614*#REF!</f>
        <v>#REF!</v>
      </c>
    </row>
    <row r="615" spans="1:11" s="5" customFormat="1" ht="13.2" hidden="1" outlineLevel="2" x14ac:dyDescent="0.25">
      <c r="A615" s="24" t="e">
        <f>IF(SUM(#REF!)&gt;0,10,"")</f>
        <v>#REF!</v>
      </c>
      <c r="B615" s="41"/>
      <c r="C615" s="206"/>
      <c r="D615" s="206" t="str">
        <f>IF($C$611="X","X","")</f>
        <v/>
      </c>
      <c r="E615" s="246">
        <v>47112</v>
      </c>
      <c r="F615" s="242" t="s">
        <v>442</v>
      </c>
      <c r="G615" s="315"/>
      <c r="H615" s="361">
        <v>12</v>
      </c>
      <c r="I615" s="360" t="s">
        <v>45</v>
      </c>
      <c r="J615" s="406"/>
      <c r="K615" s="37"/>
    </row>
    <row r="616" spans="1:11" s="5" customFormat="1" ht="13.2" hidden="1" outlineLevel="2" x14ac:dyDescent="0.25">
      <c r="A616" s="205" t="e">
        <f>A615</f>
        <v>#REF!</v>
      </c>
      <c r="B616" s="205" t="s">
        <v>24</v>
      </c>
      <c r="C616" s="205"/>
      <c r="D616" s="205"/>
      <c r="E616" s="259"/>
      <c r="F616" s="243" t="s">
        <v>443</v>
      </c>
      <c r="G616" s="298" t="s">
        <v>45</v>
      </c>
      <c r="H616" s="343"/>
      <c r="I616" s="354"/>
      <c r="J616" s="406"/>
      <c r="K616" s="30" t="e">
        <f>J616*#REF!</f>
        <v>#REF!</v>
      </c>
    </row>
    <row r="617" spans="1:11" s="5" customFormat="1" ht="13.2" hidden="1" outlineLevel="2" x14ac:dyDescent="0.25">
      <c r="A617" s="24" t="e">
        <f>IF(SUM(#REF!)&gt;0,10,"")</f>
        <v>#REF!</v>
      </c>
      <c r="B617" s="41"/>
      <c r="C617" s="206"/>
      <c r="D617" s="206" t="str">
        <f>IF($C$611="X","X","")</f>
        <v/>
      </c>
      <c r="E617" s="246">
        <v>47113</v>
      </c>
      <c r="F617" s="242" t="s">
        <v>444</v>
      </c>
      <c r="G617" s="315"/>
      <c r="H617" s="361">
        <v>22</v>
      </c>
      <c r="I617" s="360" t="s">
        <v>45</v>
      </c>
      <c r="J617" s="393"/>
      <c r="K617" s="37"/>
    </row>
    <row r="618" spans="1:11" s="5" customFormat="1" ht="13.2" hidden="1" outlineLevel="2" x14ac:dyDescent="0.25">
      <c r="A618" s="205" t="e">
        <f>A617</f>
        <v>#REF!</v>
      </c>
      <c r="B618" s="205" t="s">
        <v>24</v>
      </c>
      <c r="C618" s="205"/>
      <c r="D618" s="205"/>
      <c r="E618" s="259"/>
      <c r="F618" s="243" t="s">
        <v>443</v>
      </c>
      <c r="G618" s="298" t="s">
        <v>45</v>
      </c>
      <c r="H618" s="343"/>
      <c r="I618" s="354"/>
      <c r="J618" s="406"/>
      <c r="K618" s="30" t="e">
        <f>J618*#REF!</f>
        <v>#REF!</v>
      </c>
    </row>
    <row r="619" spans="1:11" s="5" customFormat="1" ht="13.2" hidden="1" outlineLevel="2" x14ac:dyDescent="0.25">
      <c r="A619" s="24" t="e">
        <f>IF(SUM(#REF!)&gt;0,10,"")</f>
        <v>#REF!</v>
      </c>
      <c r="B619" s="41"/>
      <c r="C619" s="206"/>
      <c r="D619" s="206" t="str">
        <f>IF($C$611="X","X","")</f>
        <v/>
      </c>
      <c r="E619" s="246">
        <v>47114</v>
      </c>
      <c r="F619" s="242" t="s">
        <v>445</v>
      </c>
      <c r="G619" s="315"/>
      <c r="H619" s="361">
        <v>4200</v>
      </c>
      <c r="I619" s="360" t="s">
        <v>8</v>
      </c>
      <c r="J619" s="406"/>
      <c r="K619" s="37"/>
    </row>
    <row r="620" spans="1:11" s="5" customFormat="1" ht="13.2" hidden="1" outlineLevel="2" x14ac:dyDescent="0.25">
      <c r="A620" s="205" t="e">
        <f>A619</f>
        <v>#REF!</v>
      </c>
      <c r="B620" s="205" t="s">
        <v>24</v>
      </c>
      <c r="C620" s="205"/>
      <c r="D620" s="205"/>
      <c r="E620" s="259"/>
      <c r="F620" s="243" t="s">
        <v>25</v>
      </c>
      <c r="G620" s="298" t="s">
        <v>8</v>
      </c>
      <c r="H620" s="343"/>
      <c r="I620" s="354"/>
      <c r="J620" s="399"/>
      <c r="K620" s="30" t="e">
        <f>J620*#REF!</f>
        <v>#REF!</v>
      </c>
    </row>
    <row r="621" spans="1:11" s="5" customFormat="1" ht="13.2" hidden="1" outlineLevel="2" x14ac:dyDescent="0.25">
      <c r="A621" s="24" t="e">
        <f>IF(SUM(#REF!)&gt;0,10,"")</f>
        <v>#REF!</v>
      </c>
      <c r="B621" s="41"/>
      <c r="C621" s="206"/>
      <c r="D621" s="206" t="str">
        <f>IF($C$611="X","X","")</f>
        <v/>
      </c>
      <c r="E621" s="246">
        <v>47116</v>
      </c>
      <c r="F621" s="242" t="s">
        <v>446</v>
      </c>
      <c r="G621" s="315"/>
      <c r="H621" s="361">
        <v>55</v>
      </c>
      <c r="I621" s="360" t="s">
        <v>45</v>
      </c>
      <c r="J621" s="406"/>
      <c r="K621" s="37"/>
    </row>
    <row r="622" spans="1:11" s="5" customFormat="1" ht="13.2" hidden="1" outlineLevel="2" x14ac:dyDescent="0.25">
      <c r="A622" s="205" t="e">
        <f>A621</f>
        <v>#REF!</v>
      </c>
      <c r="B622" s="205" t="s">
        <v>24</v>
      </c>
      <c r="C622" s="205"/>
      <c r="D622" s="205"/>
      <c r="E622" s="259"/>
      <c r="F622" s="243" t="s">
        <v>443</v>
      </c>
      <c r="G622" s="298" t="s">
        <v>45</v>
      </c>
      <c r="H622" s="343"/>
      <c r="I622" s="354"/>
      <c r="J622" s="406"/>
      <c r="K622" s="30" t="e">
        <f>J622*#REF!</f>
        <v>#REF!</v>
      </c>
    </row>
    <row r="623" spans="1:11" s="5" customFormat="1" ht="13.2" hidden="1" outlineLevel="2" x14ac:dyDescent="0.25">
      <c r="A623" s="24" t="e">
        <f>IF(SUM(#REF!)&gt;0,10,"")</f>
        <v>#REF!</v>
      </c>
      <c r="B623" s="41"/>
      <c r="C623" s="206"/>
      <c r="D623" s="206" t="str">
        <f>IF($C$611="X","X","")</f>
        <v/>
      </c>
      <c r="E623" s="246">
        <v>47117</v>
      </c>
      <c r="F623" s="242" t="s">
        <v>447</v>
      </c>
      <c r="G623" s="315"/>
      <c r="H623" s="361">
        <v>70</v>
      </c>
      <c r="I623" s="360" t="s">
        <v>45</v>
      </c>
      <c r="J623" s="403"/>
      <c r="K623" s="37"/>
    </row>
    <row r="624" spans="1:11" s="5" customFormat="1" ht="13.2" hidden="1" outlineLevel="2" x14ac:dyDescent="0.25">
      <c r="A624" s="205" t="e">
        <f>A623</f>
        <v>#REF!</v>
      </c>
      <c r="B624" s="205" t="s">
        <v>24</v>
      </c>
      <c r="C624" s="205"/>
      <c r="D624" s="205"/>
      <c r="E624" s="259"/>
      <c r="F624" s="243" t="s">
        <v>443</v>
      </c>
      <c r="G624" s="298" t="s">
        <v>45</v>
      </c>
      <c r="H624" s="343"/>
      <c r="I624" s="354"/>
      <c r="J624" s="406"/>
      <c r="K624" s="30" t="e">
        <f>J624*#REF!</f>
        <v>#REF!</v>
      </c>
    </row>
    <row r="625" spans="1:11" s="5" customFormat="1" ht="13.2" hidden="1" outlineLevel="2" x14ac:dyDescent="0.25">
      <c r="A625" s="24" t="e">
        <f>IF(SUM(#REF!)&gt;0,10,"")</f>
        <v>#REF!</v>
      </c>
      <c r="B625" s="41"/>
      <c r="C625" s="206"/>
      <c r="D625" s="206" t="str">
        <f>IF($C$611="X","X","")</f>
        <v/>
      </c>
      <c r="E625" s="246">
        <v>47118</v>
      </c>
      <c r="F625" s="242" t="s">
        <v>448</v>
      </c>
      <c r="G625" s="315"/>
      <c r="H625" s="361">
        <v>130</v>
      </c>
      <c r="I625" s="360" t="s">
        <v>45</v>
      </c>
      <c r="J625" s="406"/>
      <c r="K625" s="37"/>
    </row>
    <row r="626" spans="1:11" s="5" customFormat="1" ht="13.2" hidden="1" outlineLevel="2" x14ac:dyDescent="0.25">
      <c r="A626" s="205" t="e">
        <f>A625</f>
        <v>#REF!</v>
      </c>
      <c r="B626" s="205" t="s">
        <v>24</v>
      </c>
      <c r="C626" s="205"/>
      <c r="D626" s="205"/>
      <c r="E626" s="259"/>
      <c r="F626" s="243" t="s">
        <v>443</v>
      </c>
      <c r="G626" s="298" t="s">
        <v>45</v>
      </c>
      <c r="H626" s="343"/>
      <c r="I626" s="354"/>
      <c r="J626" s="406"/>
      <c r="K626" s="30" t="e">
        <f>J626*#REF!</f>
        <v>#REF!</v>
      </c>
    </row>
    <row r="627" spans="1:11" s="5" customFormat="1" ht="13.2" hidden="1" outlineLevel="2" x14ac:dyDescent="0.25">
      <c r="A627" s="24" t="e">
        <f>IF(SUM(#REF!)&gt;0,10,"")</f>
        <v>#REF!</v>
      </c>
      <c r="B627" s="41"/>
      <c r="C627" s="206"/>
      <c r="D627" s="206" t="str">
        <f>IF($C$611="X","X","")</f>
        <v/>
      </c>
      <c r="E627" s="246">
        <v>47119</v>
      </c>
      <c r="F627" s="242" t="s">
        <v>449</v>
      </c>
      <c r="G627" s="315"/>
      <c r="H627" s="361">
        <v>160</v>
      </c>
      <c r="I627" s="360" t="s">
        <v>45</v>
      </c>
      <c r="J627" s="406"/>
      <c r="K627" s="37"/>
    </row>
    <row r="628" spans="1:11" s="5" customFormat="1" ht="13.2" hidden="1" outlineLevel="2" x14ac:dyDescent="0.25">
      <c r="A628" s="205" t="e">
        <f>A627</f>
        <v>#REF!</v>
      </c>
      <c r="B628" s="205" t="s">
        <v>24</v>
      </c>
      <c r="C628" s="205"/>
      <c r="D628" s="205"/>
      <c r="E628" s="259"/>
      <c r="F628" s="243" t="s">
        <v>443</v>
      </c>
      <c r="G628" s="298" t="s">
        <v>45</v>
      </c>
      <c r="H628" s="343"/>
      <c r="I628" s="354"/>
      <c r="J628" s="406"/>
      <c r="K628" s="30" t="e">
        <f>J628*#REF!</f>
        <v>#REF!</v>
      </c>
    </row>
    <row r="629" spans="1:11" s="5" customFormat="1" ht="13.2" hidden="1" outlineLevel="2" x14ac:dyDescent="0.25">
      <c r="A629" s="24" t="e">
        <f>IF(SUM(#REF!)&gt;0,10,"")</f>
        <v>#REF!</v>
      </c>
      <c r="B629" s="41"/>
      <c r="C629" s="206"/>
      <c r="D629" s="206" t="str">
        <f>IF($C$611="X","X","")</f>
        <v/>
      </c>
      <c r="E629" s="246">
        <v>47120</v>
      </c>
      <c r="F629" s="242" t="s">
        <v>450</v>
      </c>
      <c r="G629" s="315"/>
      <c r="H629" s="361">
        <v>270</v>
      </c>
      <c r="I629" s="360" t="s">
        <v>45</v>
      </c>
      <c r="J629" s="406"/>
      <c r="K629" s="37"/>
    </row>
    <row r="630" spans="1:11" s="5" customFormat="1" ht="13.2" hidden="1" outlineLevel="2" x14ac:dyDescent="0.25">
      <c r="A630" s="205" t="e">
        <f>A629</f>
        <v>#REF!</v>
      </c>
      <c r="B630" s="205" t="s">
        <v>24</v>
      </c>
      <c r="C630" s="205"/>
      <c r="D630" s="205"/>
      <c r="E630" s="259"/>
      <c r="F630" s="243" t="s">
        <v>443</v>
      </c>
      <c r="G630" s="298" t="s">
        <v>45</v>
      </c>
      <c r="H630" s="343"/>
      <c r="I630" s="354"/>
      <c r="J630" s="403"/>
      <c r="K630" s="30" t="e">
        <f>J630*#REF!</f>
        <v>#REF!</v>
      </c>
    </row>
    <row r="631" spans="1:11" s="5" customFormat="1" ht="13.2" hidden="1" outlineLevel="2" x14ac:dyDescent="0.25">
      <c r="A631" s="24" t="e">
        <f>IF(SUM(#REF!)&gt;0,10,"")</f>
        <v>#REF!</v>
      </c>
      <c r="B631" s="41"/>
      <c r="C631" s="206"/>
      <c r="D631" s="206" t="str">
        <f>IF($C$611="X","X","")</f>
        <v/>
      </c>
      <c r="E631" s="246">
        <v>47121</v>
      </c>
      <c r="F631" s="242" t="s">
        <v>451</v>
      </c>
      <c r="G631" s="315"/>
      <c r="H631" s="361">
        <v>305</v>
      </c>
      <c r="I631" s="360" t="s">
        <v>45</v>
      </c>
      <c r="J631" s="406"/>
      <c r="K631" s="37"/>
    </row>
    <row r="632" spans="1:11" s="5" customFormat="1" ht="13.2" hidden="1" outlineLevel="2" x14ac:dyDescent="0.25">
      <c r="A632" s="205" t="e">
        <f>A631</f>
        <v>#REF!</v>
      </c>
      <c r="B632" s="205" t="s">
        <v>24</v>
      </c>
      <c r="C632" s="205"/>
      <c r="D632" s="205"/>
      <c r="E632" s="259"/>
      <c r="F632" s="243" t="s">
        <v>443</v>
      </c>
      <c r="G632" s="298" t="s">
        <v>45</v>
      </c>
      <c r="H632" s="343"/>
      <c r="I632" s="354"/>
      <c r="J632" s="406"/>
      <c r="K632" s="30" t="e">
        <f>J632*#REF!</f>
        <v>#REF!</v>
      </c>
    </row>
    <row r="633" spans="1:11" s="5" customFormat="1" ht="13.2" hidden="1" outlineLevel="2" x14ac:dyDescent="0.25">
      <c r="A633" s="24" t="e">
        <f>IF(SUM(#REF!)&gt;0,10,"")</f>
        <v>#REF!</v>
      </c>
      <c r="B633" s="41"/>
      <c r="C633" s="206"/>
      <c r="D633" s="206" t="str">
        <f>IF($C$611="X","X","")</f>
        <v/>
      </c>
      <c r="E633" s="246">
        <v>47122</v>
      </c>
      <c r="F633" s="242" t="s">
        <v>452</v>
      </c>
      <c r="G633" s="315"/>
      <c r="H633" s="361">
        <v>430</v>
      </c>
      <c r="I633" s="360" t="s">
        <v>45</v>
      </c>
      <c r="J633" s="406"/>
      <c r="K633" s="37"/>
    </row>
    <row r="634" spans="1:11" s="5" customFormat="1" ht="13.2" hidden="1" outlineLevel="2" x14ac:dyDescent="0.25">
      <c r="A634" s="205" t="e">
        <f>A633</f>
        <v>#REF!</v>
      </c>
      <c r="B634" s="205" t="s">
        <v>24</v>
      </c>
      <c r="C634" s="205"/>
      <c r="D634" s="205"/>
      <c r="E634" s="259"/>
      <c r="F634" s="243" t="s">
        <v>443</v>
      </c>
      <c r="G634" s="298" t="s">
        <v>45</v>
      </c>
      <c r="H634" s="343"/>
      <c r="I634" s="354"/>
      <c r="J634" s="406"/>
      <c r="K634" s="30" t="e">
        <f>J634*#REF!</f>
        <v>#REF!</v>
      </c>
    </row>
    <row r="635" spans="1:11" s="5" customFormat="1" ht="13.2" hidden="1" outlineLevel="2" x14ac:dyDescent="0.25">
      <c r="A635" s="24" t="e">
        <f>IF(SUM(#REF!)&gt;0,10,"")</f>
        <v>#REF!</v>
      </c>
      <c r="B635" s="41"/>
      <c r="C635" s="206"/>
      <c r="D635" s="206" t="str">
        <f>IF($C$611="X","X","")</f>
        <v/>
      </c>
      <c r="E635" s="246">
        <v>47123</v>
      </c>
      <c r="F635" s="242" t="s">
        <v>453</v>
      </c>
      <c r="G635" s="315"/>
      <c r="H635" s="361">
        <v>500</v>
      </c>
      <c r="I635" s="360" t="s">
        <v>45</v>
      </c>
      <c r="J635" s="406"/>
      <c r="K635" s="37"/>
    </row>
    <row r="636" spans="1:11" s="5" customFormat="1" ht="13.2" hidden="1" outlineLevel="2" x14ac:dyDescent="0.25">
      <c r="A636" s="205" t="e">
        <f>A635</f>
        <v>#REF!</v>
      </c>
      <c r="B636" s="205" t="s">
        <v>24</v>
      </c>
      <c r="C636" s="205"/>
      <c r="D636" s="205"/>
      <c r="E636" s="259"/>
      <c r="F636" s="243" t="s">
        <v>443</v>
      </c>
      <c r="G636" s="298" t="s">
        <v>45</v>
      </c>
      <c r="H636" s="343"/>
      <c r="I636" s="354"/>
      <c r="J636" s="403"/>
      <c r="K636" s="30" t="e">
        <f>J636*#REF!</f>
        <v>#REF!</v>
      </c>
    </row>
    <row r="637" spans="1:11" s="5" customFormat="1" ht="13.2" hidden="1" outlineLevel="2" x14ac:dyDescent="0.25">
      <c r="A637" s="24" t="e">
        <f>IF(SUM(#REF!)&gt;0,10,"")</f>
        <v>#REF!</v>
      </c>
      <c r="B637" s="41"/>
      <c r="C637" s="206"/>
      <c r="D637" s="206" t="str">
        <f>IF($C$611="X","X","")</f>
        <v/>
      </c>
      <c r="E637" s="246">
        <v>47126</v>
      </c>
      <c r="F637" s="242" t="s">
        <v>454</v>
      </c>
      <c r="G637" s="315"/>
      <c r="H637" s="361">
        <v>771</v>
      </c>
      <c r="I637" s="360" t="s">
        <v>34</v>
      </c>
      <c r="J637" s="406"/>
      <c r="K637" s="37"/>
    </row>
    <row r="638" spans="1:11" s="5" customFormat="1" ht="13.2" hidden="1" outlineLevel="2" x14ac:dyDescent="0.25">
      <c r="A638" s="205" t="e">
        <f>A637</f>
        <v>#REF!</v>
      </c>
      <c r="B638" s="205" t="s">
        <v>24</v>
      </c>
      <c r="C638" s="205"/>
      <c r="D638" s="205"/>
      <c r="E638" s="259"/>
      <c r="F638" s="243" t="s">
        <v>36</v>
      </c>
      <c r="G638" s="298" t="s">
        <v>34</v>
      </c>
      <c r="H638" s="343"/>
      <c r="I638" s="354"/>
      <c r="J638" s="406"/>
      <c r="K638" s="30" t="e">
        <f>J638*#REF!</f>
        <v>#REF!</v>
      </c>
    </row>
    <row r="639" spans="1:11" s="5" customFormat="1" ht="13.2" hidden="1" outlineLevel="2" x14ac:dyDescent="0.25">
      <c r="A639" s="24" t="e">
        <f>IF(SUM(#REF!)&gt;0,10,"")</f>
        <v>#REF!</v>
      </c>
      <c r="B639" s="41"/>
      <c r="C639" s="206"/>
      <c r="D639" s="206" t="str">
        <f>IF($C$611="X","X","")</f>
        <v/>
      </c>
      <c r="E639" s="246">
        <v>47127</v>
      </c>
      <c r="F639" s="242" t="s">
        <v>557</v>
      </c>
      <c r="G639" s="315"/>
      <c r="H639" s="361">
        <v>370</v>
      </c>
      <c r="I639" s="360" t="s">
        <v>34</v>
      </c>
      <c r="J639" s="406"/>
      <c r="K639" s="37"/>
    </row>
    <row r="640" spans="1:11" s="5" customFormat="1" ht="13.2" hidden="1" outlineLevel="2" x14ac:dyDescent="0.25">
      <c r="A640" s="205" t="e">
        <f>A639</f>
        <v>#REF!</v>
      </c>
      <c r="B640" s="205" t="s">
        <v>24</v>
      </c>
      <c r="C640" s="205"/>
      <c r="D640" s="205"/>
      <c r="E640" s="259"/>
      <c r="F640" s="243" t="s">
        <v>36</v>
      </c>
      <c r="G640" s="298" t="s">
        <v>34</v>
      </c>
      <c r="H640" s="343"/>
      <c r="I640" s="354"/>
      <c r="J640" s="406"/>
      <c r="K640" s="30" t="e">
        <f>J640*#REF!</f>
        <v>#REF!</v>
      </c>
    </row>
    <row r="641" spans="1:11" s="5" customFormat="1" ht="13.2" hidden="1" outlineLevel="2" x14ac:dyDescent="0.25">
      <c r="A641" s="205"/>
      <c r="B641" s="208" t="s">
        <v>79</v>
      </c>
      <c r="C641" s="174"/>
      <c r="D641" s="174" t="str">
        <f>IF($C$600="X","X","")</f>
        <v/>
      </c>
      <c r="E641" s="257">
        <v>47130</v>
      </c>
      <c r="F641" s="244" t="s">
        <v>461</v>
      </c>
      <c r="G641" s="296"/>
      <c r="H641" s="333"/>
      <c r="I641" s="356"/>
      <c r="J641" s="406"/>
      <c r="K641" s="37"/>
    </row>
    <row r="642" spans="1:11" s="5" customFormat="1" ht="112.2" hidden="1" outlineLevel="2" x14ac:dyDescent="0.25">
      <c r="A642" s="205"/>
      <c r="B642" s="42" t="s">
        <v>23</v>
      </c>
      <c r="C642" s="42"/>
      <c r="D642" s="42"/>
      <c r="E642" s="258"/>
      <c r="F642" s="245" t="s">
        <v>462</v>
      </c>
      <c r="G642" s="296"/>
      <c r="H642" s="333"/>
      <c r="I642" s="356"/>
      <c r="J642" s="406"/>
      <c r="K642" s="31"/>
    </row>
    <row r="643" spans="1:11" s="5" customFormat="1" ht="13.2" hidden="1" outlineLevel="2" x14ac:dyDescent="0.25">
      <c r="A643" s="24" t="e">
        <f>IF(SUM(#REF!)&gt;0,10,"")</f>
        <v>#REF!</v>
      </c>
      <c r="B643" s="41"/>
      <c r="C643" s="206"/>
      <c r="D643" s="206" t="str">
        <f>IF($C$641="X","X","")</f>
        <v/>
      </c>
      <c r="E643" s="246">
        <v>47131</v>
      </c>
      <c r="F643" s="242" t="s">
        <v>455</v>
      </c>
      <c r="G643" s="315"/>
      <c r="H643" s="361">
        <v>350</v>
      </c>
      <c r="I643" s="360" t="s">
        <v>8</v>
      </c>
      <c r="J643" s="406"/>
      <c r="K643" s="37"/>
    </row>
    <row r="644" spans="1:11" s="5" customFormat="1" ht="13.2" hidden="1" outlineLevel="2" x14ac:dyDescent="0.25">
      <c r="A644" s="205" t="e">
        <f>A643</f>
        <v>#REF!</v>
      </c>
      <c r="B644" s="205" t="s">
        <v>24</v>
      </c>
      <c r="C644" s="205"/>
      <c r="D644" s="205"/>
      <c r="E644" s="259"/>
      <c r="F644" s="243" t="s">
        <v>25</v>
      </c>
      <c r="G644" s="298" t="s">
        <v>8</v>
      </c>
      <c r="H644" s="343"/>
      <c r="I644" s="354"/>
      <c r="J644" s="406"/>
      <c r="K644" s="30" t="e">
        <f>J644*#REF!</f>
        <v>#REF!</v>
      </c>
    </row>
    <row r="645" spans="1:11" s="5" customFormat="1" ht="13.2" hidden="1" outlineLevel="2" x14ac:dyDescent="0.25">
      <c r="A645" s="24" t="e">
        <f>IF(SUM(#REF!)&gt;0,10,"")</f>
        <v>#REF!</v>
      </c>
      <c r="B645" s="41"/>
      <c r="C645" s="206"/>
      <c r="D645" s="206" t="str">
        <f>IF($C$641="X","X","")</f>
        <v/>
      </c>
      <c r="E645" s="246">
        <v>47135</v>
      </c>
      <c r="F645" s="242" t="s">
        <v>456</v>
      </c>
      <c r="G645" s="315"/>
      <c r="H645" s="361">
        <v>335</v>
      </c>
      <c r="I645" s="360" t="s">
        <v>34</v>
      </c>
      <c r="J645" s="406"/>
      <c r="K645" s="37"/>
    </row>
    <row r="646" spans="1:11" s="5" customFormat="1" ht="13.2" hidden="1" outlineLevel="2" x14ac:dyDescent="0.25">
      <c r="A646" s="205" t="e">
        <f>A645</f>
        <v>#REF!</v>
      </c>
      <c r="B646" s="205" t="s">
        <v>24</v>
      </c>
      <c r="C646" s="205"/>
      <c r="D646" s="205"/>
      <c r="E646" s="259"/>
      <c r="F646" s="243" t="s">
        <v>36</v>
      </c>
      <c r="G646" s="298" t="s">
        <v>34</v>
      </c>
      <c r="H646" s="343"/>
      <c r="I646" s="354"/>
      <c r="J646" s="406"/>
      <c r="K646" s="30" t="e">
        <f>J646*#REF!</f>
        <v>#REF!</v>
      </c>
    </row>
    <row r="647" spans="1:11" s="3" customFormat="1" ht="13.2" hidden="1" outlineLevel="1" collapsed="1" x14ac:dyDescent="0.25">
      <c r="A647" s="24" t="e">
        <f>IF(SUM(#REF!)&gt;0,10,"")</f>
        <v>#REF!</v>
      </c>
      <c r="B647" s="41"/>
      <c r="C647" s="206"/>
      <c r="D647" s="206" t="str">
        <f>IF($C$641="X","X","")</f>
        <v/>
      </c>
      <c r="E647" s="246">
        <v>47136</v>
      </c>
      <c r="F647" s="242" t="s">
        <v>457</v>
      </c>
      <c r="G647" s="315"/>
      <c r="H647" s="361">
        <v>400</v>
      </c>
      <c r="I647" s="360" t="s">
        <v>34</v>
      </c>
      <c r="J647" s="406"/>
      <c r="K647" s="37"/>
    </row>
    <row r="648" spans="1:11" s="3" customFormat="1" ht="12" hidden="1" x14ac:dyDescent="0.25">
      <c r="A648" s="205" t="e">
        <f>A647</f>
        <v>#REF!</v>
      </c>
      <c r="B648" s="205" t="s">
        <v>24</v>
      </c>
      <c r="C648" s="205"/>
      <c r="D648" s="205"/>
      <c r="E648" s="259"/>
      <c r="F648" s="243" t="s">
        <v>36</v>
      </c>
      <c r="G648" s="298" t="s">
        <v>34</v>
      </c>
      <c r="H648" s="343"/>
      <c r="I648" s="354"/>
      <c r="J648" s="406"/>
      <c r="K648" s="30" t="e">
        <f>J648*#REF!</f>
        <v>#REF!</v>
      </c>
    </row>
    <row r="649" spans="1:11" s="3" customFormat="1" ht="13.2" hidden="1" outlineLevel="1" x14ac:dyDescent="0.25">
      <c r="A649" s="24" t="e">
        <f>IF(SUM(#REF!)&gt;0,10,"")</f>
        <v>#REF!</v>
      </c>
      <c r="B649" s="41"/>
      <c r="C649" s="206"/>
      <c r="D649" s="206" t="str">
        <f>IF($C$641="X","X","")</f>
        <v/>
      </c>
      <c r="E649" s="246">
        <v>47137</v>
      </c>
      <c r="F649" s="242" t="s">
        <v>458</v>
      </c>
      <c r="G649" s="315"/>
      <c r="H649" s="361">
        <v>510</v>
      </c>
      <c r="I649" s="360" t="s">
        <v>34</v>
      </c>
      <c r="J649" s="406"/>
      <c r="K649" s="37"/>
    </row>
    <row r="650" spans="1:11" s="5" customFormat="1" ht="13.2" hidden="1" outlineLevel="2" x14ac:dyDescent="0.25">
      <c r="A650" s="205" t="e">
        <f>A649</f>
        <v>#REF!</v>
      </c>
      <c r="B650" s="205" t="s">
        <v>24</v>
      </c>
      <c r="C650" s="205"/>
      <c r="D650" s="205"/>
      <c r="E650" s="259"/>
      <c r="F650" s="243" t="s">
        <v>36</v>
      </c>
      <c r="G650" s="298" t="s">
        <v>34</v>
      </c>
      <c r="H650" s="343"/>
      <c r="I650" s="354"/>
      <c r="J650" s="395"/>
      <c r="K650" s="30" t="e">
        <f>J650*#REF!</f>
        <v>#REF!</v>
      </c>
    </row>
    <row r="651" spans="1:11" s="5" customFormat="1" ht="102" hidden="1" outlineLevel="2" x14ac:dyDescent="0.25">
      <c r="A651" s="205" t="e">
        <f>#REF!</f>
        <v>#REF!</v>
      </c>
      <c r="B651" s="42" t="s">
        <v>23</v>
      </c>
      <c r="C651" s="42"/>
      <c r="D651" s="42"/>
      <c r="E651" s="139"/>
      <c r="F651" s="182" t="s">
        <v>597</v>
      </c>
      <c r="G651" s="316">
        <v>0</v>
      </c>
      <c r="H651" s="367"/>
      <c r="I651" s="356"/>
      <c r="J651" s="406"/>
      <c r="K651" s="146"/>
    </row>
    <row r="652" spans="1:11" s="5" customFormat="1" ht="13.2" hidden="1" outlineLevel="2" x14ac:dyDescent="0.25">
      <c r="A652" s="205" t="e">
        <f>#REF!</f>
        <v>#REF!</v>
      </c>
      <c r="B652" s="205" t="s">
        <v>24</v>
      </c>
      <c r="C652" s="205"/>
      <c r="D652" s="205"/>
      <c r="E652" s="38"/>
      <c r="F652" s="187" t="s">
        <v>46</v>
      </c>
      <c r="G652" s="298" t="s">
        <v>45</v>
      </c>
      <c r="H652" s="343"/>
      <c r="I652" s="354"/>
      <c r="J652" s="406"/>
      <c r="K652" s="30" t="e">
        <f>J652*#REF!</f>
        <v>#REF!</v>
      </c>
    </row>
    <row r="653" spans="1:11" s="5" customFormat="1" ht="13.2" hidden="1" outlineLevel="2" x14ac:dyDescent="0.25">
      <c r="A653" s="205" t="e">
        <f>#REF!</f>
        <v>#REF!</v>
      </c>
      <c r="B653" s="205" t="s">
        <v>24</v>
      </c>
      <c r="C653" s="205"/>
      <c r="D653" s="205"/>
      <c r="E653" s="38"/>
      <c r="F653" s="187" t="s">
        <v>46</v>
      </c>
      <c r="G653" s="298" t="s">
        <v>45</v>
      </c>
      <c r="H653" s="343"/>
      <c r="I653" s="354"/>
      <c r="J653" s="403"/>
      <c r="K653" s="30" t="e">
        <f>J653*#REF!</f>
        <v>#REF!</v>
      </c>
    </row>
    <row r="654" spans="1:11" s="5" customFormat="1" ht="13.2" hidden="1" outlineLevel="2" x14ac:dyDescent="0.25">
      <c r="A654" s="205" t="e">
        <f>IF(SUM(#REF!)&gt;0,10,"")</f>
        <v>#REF!</v>
      </c>
      <c r="B654" s="42" t="s">
        <v>79</v>
      </c>
      <c r="C654" s="174" t="s">
        <v>10</v>
      </c>
      <c r="D654" s="174" t="e">
        <f>IF(#REF!="X","X","")</f>
        <v>#REF!</v>
      </c>
      <c r="E654" s="144">
        <v>51135</v>
      </c>
      <c r="F654" s="185" t="s">
        <v>284</v>
      </c>
      <c r="G654" s="317"/>
      <c r="H654" s="366"/>
      <c r="I654" s="360"/>
      <c r="J654" s="406"/>
      <c r="K654" s="37"/>
    </row>
    <row r="655" spans="1:11" s="5" customFormat="1" ht="13.2" hidden="1" outlineLevel="2" x14ac:dyDescent="0.25">
      <c r="A655" s="24" t="e">
        <f>IF(SUM(#REF!)&gt;0,10,"")</f>
        <v>#REF!</v>
      </c>
      <c r="B655" s="41"/>
      <c r="C655" s="206" t="s">
        <v>10</v>
      </c>
      <c r="D655" s="206" t="str">
        <f>IF($C$654="X","X","")</f>
        <v>X</v>
      </c>
      <c r="E655" s="141">
        <v>51136</v>
      </c>
      <c r="F655" s="184" t="s">
        <v>596</v>
      </c>
      <c r="G655" s="315"/>
      <c r="H655" s="361">
        <v>70</v>
      </c>
      <c r="I655" s="360" t="s">
        <v>45</v>
      </c>
      <c r="J655" s="406"/>
      <c r="K655" s="37"/>
    </row>
    <row r="656" spans="1:11" s="5" customFormat="1" ht="13.2" hidden="1" outlineLevel="2" x14ac:dyDescent="0.25">
      <c r="A656" s="205" t="e">
        <f>A655</f>
        <v>#REF!</v>
      </c>
      <c r="B656" s="205" t="s">
        <v>24</v>
      </c>
      <c r="C656" s="205"/>
      <c r="D656" s="205"/>
      <c r="E656" s="38"/>
      <c r="F656" s="187" t="s">
        <v>46</v>
      </c>
      <c r="G656" s="298" t="s">
        <v>45</v>
      </c>
      <c r="H656" s="343"/>
      <c r="I656" s="354"/>
      <c r="J656" s="391"/>
      <c r="K656" s="30" t="e">
        <f>J656*#REF!</f>
        <v>#REF!</v>
      </c>
    </row>
    <row r="657" spans="1:11" s="5" customFormat="1" ht="13.2" hidden="1" outlineLevel="2" x14ac:dyDescent="0.25">
      <c r="A657" s="24" t="e">
        <f>IF(SUM(#REF!)&gt;0,10,"")</f>
        <v>#REF!</v>
      </c>
      <c r="B657" s="41"/>
      <c r="C657" s="206" t="s">
        <v>10</v>
      </c>
      <c r="D657" s="206" t="str">
        <f>IF($C$654="X","X","")</f>
        <v>X</v>
      </c>
      <c r="E657" s="141">
        <v>51137</v>
      </c>
      <c r="F657" s="184" t="s">
        <v>285</v>
      </c>
      <c r="G657" s="315"/>
      <c r="H657" s="361">
        <v>80</v>
      </c>
      <c r="I657" s="360" t="s">
        <v>45</v>
      </c>
      <c r="J657" s="403"/>
      <c r="K657" s="37"/>
    </row>
    <row r="658" spans="1:11" s="5" customFormat="1" ht="13.2" hidden="1" outlineLevel="2" x14ac:dyDescent="0.25">
      <c r="A658" s="205" t="e">
        <f>A657</f>
        <v>#REF!</v>
      </c>
      <c r="B658" s="205" t="s">
        <v>24</v>
      </c>
      <c r="C658" s="205"/>
      <c r="D658" s="205"/>
      <c r="E658" s="38"/>
      <c r="F658" s="187" t="s">
        <v>46</v>
      </c>
      <c r="G658" s="298" t="s">
        <v>45</v>
      </c>
      <c r="H658" s="343"/>
      <c r="I658" s="354"/>
      <c r="J658" s="406"/>
      <c r="K658" s="30" t="e">
        <f>J658*#REF!</f>
        <v>#REF!</v>
      </c>
    </row>
    <row r="659" spans="1:11" s="5" customFormat="1" ht="13.2" hidden="1" outlineLevel="2" x14ac:dyDescent="0.25">
      <c r="A659" s="24" t="e">
        <f>IF(SUM(#REF!)&gt;0,10,"")</f>
        <v>#REF!</v>
      </c>
      <c r="B659" s="41"/>
      <c r="C659" s="206"/>
      <c r="D659" s="206" t="str">
        <f>IF($C$654="X","X","")</f>
        <v>X</v>
      </c>
      <c r="E659" s="141">
        <v>51138</v>
      </c>
      <c r="F659" s="184" t="s">
        <v>269</v>
      </c>
      <c r="G659" s="315"/>
      <c r="H659" s="361">
        <v>95</v>
      </c>
      <c r="I659" s="360" t="s">
        <v>45</v>
      </c>
      <c r="J659" s="406"/>
      <c r="K659" s="37"/>
    </row>
    <row r="660" spans="1:11" s="5" customFormat="1" ht="13.2" hidden="1" outlineLevel="2" x14ac:dyDescent="0.25">
      <c r="A660" s="205" t="e">
        <f>A659</f>
        <v>#REF!</v>
      </c>
      <c r="B660" s="205" t="s">
        <v>24</v>
      </c>
      <c r="C660" s="205"/>
      <c r="D660" s="205"/>
      <c r="E660" s="38"/>
      <c r="F660" s="187" t="s">
        <v>46</v>
      </c>
      <c r="G660" s="298" t="s">
        <v>45</v>
      </c>
      <c r="H660" s="343"/>
      <c r="I660" s="354"/>
      <c r="J660" s="406"/>
      <c r="K660" s="30" t="e">
        <f>J660*#REF!</f>
        <v>#REF!</v>
      </c>
    </row>
    <row r="661" spans="1:11" s="5" customFormat="1" ht="13.2" hidden="1" outlineLevel="2" x14ac:dyDescent="0.25">
      <c r="A661" s="24" t="e">
        <f>IF(SUM(#REF!)&gt;0,10,"")</f>
        <v>#REF!</v>
      </c>
      <c r="B661" s="41"/>
      <c r="C661" s="206" t="s">
        <v>10</v>
      </c>
      <c r="D661" s="206" t="str">
        <f>IF($C$654="X","X","")</f>
        <v>X</v>
      </c>
      <c r="E661" s="141">
        <v>51139</v>
      </c>
      <c r="F661" s="184" t="s">
        <v>286</v>
      </c>
      <c r="G661" s="315"/>
      <c r="H661" s="361">
        <v>105</v>
      </c>
      <c r="I661" s="360" t="s">
        <v>45</v>
      </c>
      <c r="J661" s="406"/>
      <c r="K661" s="37"/>
    </row>
    <row r="662" spans="1:11" s="5" customFormat="1" ht="13.2" hidden="1" outlineLevel="2" x14ac:dyDescent="0.25">
      <c r="A662" s="205" t="e">
        <f>A661</f>
        <v>#REF!</v>
      </c>
      <c r="B662" s="205" t="s">
        <v>24</v>
      </c>
      <c r="C662" s="205"/>
      <c r="D662" s="205"/>
      <c r="E662" s="38"/>
      <c r="F662" s="187" t="s">
        <v>46</v>
      </c>
      <c r="G662" s="298" t="s">
        <v>45</v>
      </c>
      <c r="H662" s="343"/>
      <c r="I662" s="354"/>
      <c r="J662" s="406"/>
      <c r="K662" s="30" t="e">
        <f>J662*#REF!</f>
        <v>#REF!</v>
      </c>
    </row>
    <row r="663" spans="1:11" s="5" customFormat="1" ht="13.2" hidden="1" outlineLevel="2" x14ac:dyDescent="0.25">
      <c r="A663" s="24" t="e">
        <f>IF(SUM(#REF!)&gt;0,10,"")</f>
        <v>#REF!</v>
      </c>
      <c r="B663" s="41"/>
      <c r="C663" s="206"/>
      <c r="D663" s="206" t="str">
        <f>IF($C$654="X","X","")</f>
        <v>X</v>
      </c>
      <c r="E663" s="141">
        <v>51140</v>
      </c>
      <c r="F663" s="184" t="s">
        <v>172</v>
      </c>
      <c r="G663" s="315"/>
      <c r="H663" s="361">
        <v>125</v>
      </c>
      <c r="I663" s="360" t="s">
        <v>45</v>
      </c>
      <c r="J663" s="406"/>
      <c r="K663" s="37"/>
    </row>
    <row r="664" spans="1:11" s="5" customFormat="1" ht="13.2" hidden="1" outlineLevel="2" x14ac:dyDescent="0.25">
      <c r="A664" s="205" t="e">
        <f>A663</f>
        <v>#REF!</v>
      </c>
      <c r="B664" s="205" t="s">
        <v>24</v>
      </c>
      <c r="C664" s="205"/>
      <c r="D664" s="205"/>
      <c r="E664" s="38"/>
      <c r="F664" s="187" t="s">
        <v>46</v>
      </c>
      <c r="G664" s="298" t="s">
        <v>45</v>
      </c>
      <c r="H664" s="343"/>
      <c r="I664" s="354"/>
      <c r="J664" s="406"/>
      <c r="K664" s="30" t="e">
        <f>J664*#REF!</f>
        <v>#REF!</v>
      </c>
    </row>
    <row r="665" spans="1:11" s="5" customFormat="1" ht="13.2" hidden="1" outlineLevel="2" x14ac:dyDescent="0.25">
      <c r="A665" s="24" t="e">
        <f>IF(SUM(#REF!)&gt;0,10,"")</f>
        <v>#REF!</v>
      </c>
      <c r="B665" s="41"/>
      <c r="C665" s="206"/>
      <c r="D665" s="206" t="str">
        <f>IF($C$654="X","X","")</f>
        <v>X</v>
      </c>
      <c r="E665" s="141">
        <v>51141</v>
      </c>
      <c r="F665" s="184" t="s">
        <v>173</v>
      </c>
      <c r="G665" s="315"/>
      <c r="H665" s="361">
        <v>150</v>
      </c>
      <c r="I665" s="360" t="s">
        <v>45</v>
      </c>
      <c r="J665" s="406"/>
      <c r="K665" s="37"/>
    </row>
    <row r="666" spans="1:11" s="5" customFormat="1" ht="13.2" hidden="1" outlineLevel="2" x14ac:dyDescent="0.25">
      <c r="A666" s="205" t="e">
        <f>A665</f>
        <v>#REF!</v>
      </c>
      <c r="B666" s="205" t="s">
        <v>24</v>
      </c>
      <c r="C666" s="205"/>
      <c r="D666" s="205"/>
      <c r="E666" s="38"/>
      <c r="F666" s="187" t="s">
        <v>46</v>
      </c>
      <c r="G666" s="298" t="s">
        <v>45</v>
      </c>
      <c r="H666" s="343"/>
      <c r="I666" s="354"/>
      <c r="J666" s="406"/>
      <c r="K666" s="30" t="e">
        <f>J666*#REF!</f>
        <v>#REF!</v>
      </c>
    </row>
    <row r="667" spans="1:11" s="5" customFormat="1" ht="13.2" hidden="1" outlineLevel="2" x14ac:dyDescent="0.25">
      <c r="A667" s="24" t="e">
        <f>IF(SUM(#REF!)&gt;0,10,"")</f>
        <v>#REF!</v>
      </c>
      <c r="B667" s="41"/>
      <c r="C667" s="206"/>
      <c r="D667" s="206" t="str">
        <f>IF($C$654="X","X","")</f>
        <v>X</v>
      </c>
      <c r="E667" s="141">
        <v>51142</v>
      </c>
      <c r="F667" s="184" t="s">
        <v>174</v>
      </c>
      <c r="G667" s="315"/>
      <c r="H667" s="361">
        <v>185</v>
      </c>
      <c r="I667" s="360" t="s">
        <v>45</v>
      </c>
      <c r="J667" s="406"/>
      <c r="K667" s="37"/>
    </row>
    <row r="668" spans="1:11" s="5" customFormat="1" ht="13.2" hidden="1" outlineLevel="2" x14ac:dyDescent="0.25">
      <c r="A668" s="205" t="e">
        <f>A667</f>
        <v>#REF!</v>
      </c>
      <c r="B668" s="205" t="s">
        <v>24</v>
      </c>
      <c r="C668" s="205"/>
      <c r="D668" s="205"/>
      <c r="E668" s="38"/>
      <c r="F668" s="187" t="s">
        <v>46</v>
      </c>
      <c r="G668" s="298" t="s">
        <v>45</v>
      </c>
      <c r="H668" s="343"/>
      <c r="I668" s="354"/>
      <c r="J668" s="403"/>
      <c r="K668" s="30" t="e">
        <f>J668*#REF!</f>
        <v>#REF!</v>
      </c>
    </row>
    <row r="669" spans="1:11" s="5" customFormat="1" ht="13.2" hidden="1" outlineLevel="2" x14ac:dyDescent="0.25">
      <c r="A669" s="24" t="e">
        <f>IF(SUM(#REF!)&gt;0,10,"")</f>
        <v>#REF!</v>
      </c>
      <c r="B669" s="41"/>
      <c r="C669" s="206"/>
      <c r="D669" s="206" t="str">
        <f>IF($C$654="X","X","")</f>
        <v>X</v>
      </c>
      <c r="E669" s="141">
        <v>51143</v>
      </c>
      <c r="F669" s="184" t="s">
        <v>175</v>
      </c>
      <c r="G669" s="315"/>
      <c r="H669" s="361">
        <v>235</v>
      </c>
      <c r="I669" s="360" t="s">
        <v>45</v>
      </c>
      <c r="J669" s="406"/>
      <c r="K669" s="37"/>
    </row>
    <row r="670" spans="1:11" s="5" customFormat="1" ht="13.2" hidden="1" outlineLevel="2" x14ac:dyDescent="0.25">
      <c r="A670" s="205" t="e">
        <f>A669</f>
        <v>#REF!</v>
      </c>
      <c r="B670" s="205" t="s">
        <v>24</v>
      </c>
      <c r="C670" s="205"/>
      <c r="D670" s="205"/>
      <c r="E670" s="38"/>
      <c r="F670" s="187" t="s">
        <v>46</v>
      </c>
      <c r="G670" s="298" t="s">
        <v>45</v>
      </c>
      <c r="H670" s="343"/>
      <c r="I670" s="354"/>
      <c r="J670" s="406"/>
      <c r="K670" s="30" t="e">
        <f>J670*#REF!</f>
        <v>#REF!</v>
      </c>
    </row>
    <row r="671" spans="1:11" s="5" customFormat="1" ht="13.2" hidden="1" outlineLevel="2" x14ac:dyDescent="0.25">
      <c r="A671" s="24" t="e">
        <f>IF(SUM(#REF!)&gt;0,10,"")</f>
        <v>#REF!</v>
      </c>
      <c r="B671" s="41"/>
      <c r="C671" s="206"/>
      <c r="D671" s="206" t="str">
        <f>IF($C$654="X","X","")</f>
        <v>X</v>
      </c>
      <c r="E671" s="141">
        <v>51144</v>
      </c>
      <c r="F671" s="184" t="s">
        <v>176</v>
      </c>
      <c r="G671" s="315"/>
      <c r="H671" s="361">
        <v>275</v>
      </c>
      <c r="I671" s="360" t="s">
        <v>45</v>
      </c>
      <c r="J671" s="406"/>
      <c r="K671" s="37">
        <f>J671*H671</f>
        <v>0</v>
      </c>
    </row>
    <row r="672" spans="1:11" s="5" customFormat="1" ht="13.2" hidden="1" outlineLevel="2" x14ac:dyDescent="0.25">
      <c r="A672" s="205" t="e">
        <f>A671</f>
        <v>#REF!</v>
      </c>
      <c r="B672" s="205" t="s">
        <v>24</v>
      </c>
      <c r="C672" s="205"/>
      <c r="D672" s="205"/>
      <c r="E672" s="38"/>
      <c r="F672" s="207" t="s">
        <v>46</v>
      </c>
      <c r="G672" s="298" t="s">
        <v>45</v>
      </c>
      <c r="H672" s="333"/>
      <c r="I672" s="356"/>
      <c r="J672" s="406"/>
      <c r="K672" s="31" t="e">
        <f>J672*#REF!</f>
        <v>#REF!</v>
      </c>
    </row>
    <row r="673" spans="1:11" s="5" customFormat="1" ht="13.2" hidden="1" outlineLevel="2" x14ac:dyDescent="0.25">
      <c r="A673" s="24" t="e">
        <f>IF(SUM(#REF!)&gt;0,10,"")</f>
        <v>#REF!</v>
      </c>
      <c r="B673" s="41"/>
      <c r="C673" s="206"/>
      <c r="D673" s="206" t="str">
        <f>IF($C$654="X","X","")</f>
        <v>X</v>
      </c>
      <c r="E673" s="141">
        <v>51145</v>
      </c>
      <c r="F673" s="184" t="s">
        <v>178</v>
      </c>
      <c r="G673" s="315"/>
      <c r="H673" s="361">
        <v>355</v>
      </c>
      <c r="I673" s="360" t="s">
        <v>45</v>
      </c>
      <c r="J673" s="406"/>
      <c r="K673" s="37">
        <f>J673*H673</f>
        <v>0</v>
      </c>
    </row>
    <row r="674" spans="1:11" s="5" customFormat="1" ht="13.2" hidden="1" outlineLevel="2" x14ac:dyDescent="0.25">
      <c r="A674" s="205" t="e">
        <f>A673</f>
        <v>#REF!</v>
      </c>
      <c r="B674" s="205" t="s">
        <v>24</v>
      </c>
      <c r="C674" s="205"/>
      <c r="D674" s="205"/>
      <c r="F674" s="187" t="s">
        <v>46</v>
      </c>
      <c r="G674" s="298" t="s">
        <v>45</v>
      </c>
      <c r="H674" s="343"/>
      <c r="I674" s="354"/>
      <c r="J674" s="406"/>
      <c r="K674" s="30" t="e">
        <f>J674*#REF!</f>
        <v>#REF!</v>
      </c>
    </row>
    <row r="675" spans="1:11" s="5" customFormat="1" ht="13.2" hidden="1" outlineLevel="2" x14ac:dyDescent="0.25">
      <c r="A675" s="24" t="e">
        <f>IF(SUM(#REF!)&gt;0,10,"")</f>
        <v>#REF!</v>
      </c>
      <c r="B675" s="41"/>
      <c r="C675" s="206"/>
      <c r="D675" s="206" t="str">
        <f>IF($C$654="X","X","")</f>
        <v>X</v>
      </c>
      <c r="E675" s="141">
        <v>51146</v>
      </c>
      <c r="F675" s="184" t="s">
        <v>179</v>
      </c>
      <c r="G675" s="315"/>
      <c r="H675" s="361">
        <v>465</v>
      </c>
      <c r="I675" s="360" t="s">
        <v>45</v>
      </c>
      <c r="J675" s="406"/>
      <c r="K675" s="37">
        <f>J675*H675</f>
        <v>0</v>
      </c>
    </row>
    <row r="676" spans="1:11" s="5" customFormat="1" ht="13.2" hidden="1" outlineLevel="2" x14ac:dyDescent="0.25">
      <c r="A676" s="205" t="e">
        <f>A675</f>
        <v>#REF!</v>
      </c>
      <c r="B676" s="205" t="s">
        <v>24</v>
      </c>
      <c r="C676" s="205"/>
      <c r="D676" s="205"/>
      <c r="E676" s="38"/>
      <c r="F676" s="187" t="s">
        <v>46</v>
      </c>
      <c r="G676" s="298" t="s">
        <v>45</v>
      </c>
      <c r="H676" s="343"/>
      <c r="I676" s="354"/>
      <c r="J676" s="406"/>
      <c r="K676" s="30" t="e">
        <f>J676*#REF!</f>
        <v>#REF!</v>
      </c>
    </row>
    <row r="677" spans="1:11" s="5" customFormat="1" ht="13.2" hidden="1" outlineLevel="2" x14ac:dyDescent="0.25">
      <c r="A677" s="205" t="e">
        <f>IF(SUM(#REF!)&gt;0,10,"")</f>
        <v>#REF!</v>
      </c>
      <c r="B677" s="42" t="s">
        <v>79</v>
      </c>
      <c r="C677" s="174" t="s">
        <v>10</v>
      </c>
      <c r="D677" s="174" t="e">
        <f>IF(#REF!="X","X","")</f>
        <v>#REF!</v>
      </c>
      <c r="E677" s="144">
        <v>51165</v>
      </c>
      <c r="F677" s="185" t="s">
        <v>558</v>
      </c>
      <c r="G677" s="317">
        <v>0</v>
      </c>
      <c r="H677" s="366"/>
      <c r="I677" s="360"/>
      <c r="J677" s="406"/>
      <c r="K677" s="37">
        <f>J677*H677</f>
        <v>0</v>
      </c>
    </row>
    <row r="678" spans="1:11" s="5" customFormat="1" ht="13.2" hidden="1" outlineLevel="2" x14ac:dyDescent="0.25">
      <c r="A678" s="24" t="e">
        <f>IF(SUM(#REF!)&gt;0,10,"")</f>
        <v>#REF!</v>
      </c>
      <c r="B678" s="41"/>
      <c r="C678" s="206" t="s">
        <v>10</v>
      </c>
      <c r="D678" s="206" t="str">
        <f>IF($C$677="X","X","")</f>
        <v>X</v>
      </c>
      <c r="E678" s="141">
        <v>51166</v>
      </c>
      <c r="F678" s="242" t="s">
        <v>583</v>
      </c>
      <c r="G678" s="315"/>
      <c r="H678" s="361">
        <v>80</v>
      </c>
      <c r="I678" s="360" t="s">
        <v>45</v>
      </c>
      <c r="J678" s="391"/>
      <c r="K678" s="37">
        <f>J678*H678</f>
        <v>0</v>
      </c>
    </row>
    <row r="679" spans="1:11" s="5" customFormat="1" ht="13.2" hidden="1" outlineLevel="2" x14ac:dyDescent="0.25">
      <c r="A679" s="205" t="e">
        <f>A678</f>
        <v>#REF!</v>
      </c>
      <c r="B679" s="205" t="s">
        <v>24</v>
      </c>
      <c r="C679" s="205"/>
      <c r="D679" s="205"/>
      <c r="E679" s="38"/>
      <c r="F679" s="243" t="s">
        <v>46</v>
      </c>
      <c r="G679" s="298" t="s">
        <v>45</v>
      </c>
      <c r="H679" s="343"/>
      <c r="I679" s="354"/>
      <c r="J679" s="406"/>
      <c r="K679" s="30" t="e">
        <f>J679*#REF!</f>
        <v>#REF!</v>
      </c>
    </row>
    <row r="680" spans="1:11" s="5" customFormat="1" ht="13.2" hidden="1" outlineLevel="2" x14ac:dyDescent="0.25">
      <c r="A680" s="24" t="e">
        <f>IF(SUM(#REF!)&gt;0,10,"")</f>
        <v>#REF!</v>
      </c>
      <c r="B680" s="41"/>
      <c r="C680" s="206" t="s">
        <v>10</v>
      </c>
      <c r="D680" s="206" t="str">
        <f>IF($C$677="X","X","")</f>
        <v>X</v>
      </c>
      <c r="E680" s="141">
        <v>51167</v>
      </c>
      <c r="F680" s="242" t="s">
        <v>584</v>
      </c>
      <c r="G680" s="315"/>
      <c r="H680" s="361">
        <v>103</v>
      </c>
      <c r="I680" s="360" t="s">
        <v>45</v>
      </c>
      <c r="J680" s="406"/>
      <c r="K680" s="37">
        <f>J680*H680</f>
        <v>0</v>
      </c>
    </row>
    <row r="681" spans="1:11" s="5" customFormat="1" ht="13.2" hidden="1" outlineLevel="2" x14ac:dyDescent="0.25">
      <c r="A681" s="205" t="e">
        <f>A680</f>
        <v>#REF!</v>
      </c>
      <c r="B681" s="205" t="s">
        <v>24</v>
      </c>
      <c r="C681" s="205"/>
      <c r="D681" s="205"/>
      <c r="E681" s="38"/>
      <c r="F681" s="243" t="s">
        <v>46</v>
      </c>
      <c r="G681" s="298" t="s">
        <v>45</v>
      </c>
      <c r="H681" s="343"/>
      <c r="I681" s="354"/>
      <c r="J681" s="399"/>
      <c r="K681" s="30" t="e">
        <f>J681*#REF!</f>
        <v>#REF!</v>
      </c>
    </row>
    <row r="682" spans="1:11" s="5" customFormat="1" ht="13.2" hidden="1" outlineLevel="2" x14ac:dyDescent="0.25">
      <c r="A682" s="24" t="e">
        <f>IF(SUM(#REF!)&gt;0,10,"")</f>
        <v>#REF!</v>
      </c>
      <c r="B682" s="41"/>
      <c r="C682" s="206"/>
      <c r="D682" s="206" t="str">
        <f>IF($C$677="X","X","")</f>
        <v>X</v>
      </c>
      <c r="E682" s="141">
        <v>51168</v>
      </c>
      <c r="F682" s="242" t="s">
        <v>585</v>
      </c>
      <c r="G682" s="315"/>
      <c r="H682" s="361">
        <v>120</v>
      </c>
      <c r="I682" s="360" t="s">
        <v>45</v>
      </c>
      <c r="J682" s="395"/>
      <c r="K682" s="37">
        <f>J682*H682</f>
        <v>0</v>
      </c>
    </row>
    <row r="683" spans="1:11" s="5" customFormat="1" ht="13.2" hidden="1" outlineLevel="2" x14ac:dyDescent="0.25">
      <c r="A683" s="205" t="e">
        <f>A682</f>
        <v>#REF!</v>
      </c>
      <c r="B683" s="205" t="s">
        <v>24</v>
      </c>
      <c r="C683" s="205"/>
      <c r="D683" s="205"/>
      <c r="E683" s="38"/>
      <c r="F683" s="243" t="s">
        <v>46</v>
      </c>
      <c r="G683" s="298" t="s">
        <v>45</v>
      </c>
      <c r="H683" s="343"/>
      <c r="I683" s="354"/>
      <c r="J683" s="392"/>
      <c r="K683" s="30" t="e">
        <f>J683*#REF!</f>
        <v>#REF!</v>
      </c>
    </row>
    <row r="684" spans="1:11" s="5" customFormat="1" ht="13.2" hidden="1" outlineLevel="2" x14ac:dyDescent="0.25">
      <c r="A684" s="24" t="e">
        <f>IF(SUM(#REF!)&gt;0,10,"")</f>
        <v>#REF!</v>
      </c>
      <c r="B684" s="41"/>
      <c r="C684" s="206" t="s">
        <v>10</v>
      </c>
      <c r="D684" s="206" t="str">
        <f>IF($C$677="X","X","")</f>
        <v>X</v>
      </c>
      <c r="E684" s="141">
        <v>51169</v>
      </c>
      <c r="F684" s="242" t="s">
        <v>586</v>
      </c>
      <c r="G684" s="315"/>
      <c r="H684" s="361">
        <v>145</v>
      </c>
      <c r="I684" s="360" t="s">
        <v>45</v>
      </c>
      <c r="J684" s="392"/>
      <c r="K684" s="37">
        <f>J684*H684</f>
        <v>0</v>
      </c>
    </row>
    <row r="685" spans="1:11" s="5" customFormat="1" ht="13.2" hidden="1" outlineLevel="2" x14ac:dyDescent="0.25">
      <c r="A685" s="205" t="e">
        <f>A684</f>
        <v>#REF!</v>
      </c>
      <c r="B685" s="205" t="s">
        <v>24</v>
      </c>
      <c r="C685" s="205"/>
      <c r="D685" s="205"/>
      <c r="E685" s="38"/>
      <c r="F685" s="243" t="s">
        <v>46</v>
      </c>
      <c r="G685" s="298" t="s">
        <v>45</v>
      </c>
      <c r="H685" s="343"/>
      <c r="I685" s="354"/>
      <c r="J685" s="392"/>
      <c r="K685" s="30" t="e">
        <f>J685*#REF!</f>
        <v>#REF!</v>
      </c>
    </row>
    <row r="686" spans="1:11" s="5" customFormat="1" ht="13.2" hidden="1" outlineLevel="2" x14ac:dyDescent="0.25">
      <c r="A686" s="24" t="e">
        <f>IF(SUM(#REF!)&gt;0,10,"")</f>
        <v>#REF!</v>
      </c>
      <c r="B686" s="41"/>
      <c r="C686" s="206"/>
      <c r="D686" s="206" t="str">
        <f>IF($C$677="X","X","")</f>
        <v>X</v>
      </c>
      <c r="E686" s="141">
        <v>51170</v>
      </c>
      <c r="F686" s="242" t="s">
        <v>587</v>
      </c>
      <c r="G686" s="315"/>
      <c r="H686" s="361">
        <v>170</v>
      </c>
      <c r="I686" s="360" t="s">
        <v>45</v>
      </c>
      <c r="J686" s="391"/>
      <c r="K686" s="37">
        <f>J686*H686</f>
        <v>0</v>
      </c>
    </row>
    <row r="687" spans="1:11" s="5" customFormat="1" ht="13.2" hidden="1" outlineLevel="2" x14ac:dyDescent="0.25">
      <c r="A687" s="205" t="e">
        <f>A686</f>
        <v>#REF!</v>
      </c>
      <c r="B687" s="205" t="s">
        <v>24</v>
      </c>
      <c r="C687" s="205"/>
      <c r="D687" s="205"/>
      <c r="E687" s="38"/>
      <c r="F687" s="243" t="s">
        <v>46</v>
      </c>
      <c r="G687" s="298" t="s">
        <v>45</v>
      </c>
      <c r="H687" s="343"/>
      <c r="I687" s="354"/>
      <c r="J687" s="392"/>
      <c r="K687" s="30" t="e">
        <f>J687*#REF!</f>
        <v>#REF!</v>
      </c>
    </row>
    <row r="688" spans="1:11" s="5" customFormat="1" ht="13.2" hidden="1" outlineLevel="2" x14ac:dyDescent="0.25">
      <c r="A688" s="24" t="e">
        <f>IF(SUM(#REF!)&gt;0,10,"")</f>
        <v>#REF!</v>
      </c>
      <c r="B688" s="41"/>
      <c r="C688" s="206" t="s">
        <v>10</v>
      </c>
      <c r="D688" s="206" t="str">
        <f>IF($C$677="X","X","")</f>
        <v>X</v>
      </c>
      <c r="E688" s="141">
        <v>51171</v>
      </c>
      <c r="F688" s="242" t="s">
        <v>588</v>
      </c>
      <c r="G688" s="315"/>
      <c r="H688" s="361">
        <v>205</v>
      </c>
      <c r="I688" s="360" t="s">
        <v>45</v>
      </c>
      <c r="J688" s="392"/>
      <c r="K688" s="37">
        <f>J688*H688</f>
        <v>0</v>
      </c>
    </row>
    <row r="689" spans="1:11" s="5" customFormat="1" ht="13.2" hidden="1" outlineLevel="2" x14ac:dyDescent="0.25">
      <c r="A689" s="205" t="e">
        <f>A688</f>
        <v>#REF!</v>
      </c>
      <c r="B689" s="205" t="s">
        <v>24</v>
      </c>
      <c r="C689" s="205"/>
      <c r="D689" s="205"/>
      <c r="E689" s="38"/>
      <c r="F689" s="243" t="s">
        <v>46</v>
      </c>
      <c r="G689" s="298" t="s">
        <v>45</v>
      </c>
      <c r="H689" s="343"/>
      <c r="I689" s="354"/>
      <c r="J689" s="392"/>
      <c r="K689" s="30" t="e">
        <f>J689*#REF!</f>
        <v>#REF!</v>
      </c>
    </row>
    <row r="690" spans="1:11" s="5" customFormat="1" ht="13.2" hidden="1" outlineLevel="2" x14ac:dyDescent="0.25">
      <c r="A690" s="24" t="e">
        <f>IF(SUM(#REF!)&gt;0,10,"")</f>
        <v>#REF!</v>
      </c>
      <c r="B690" s="41"/>
      <c r="C690" s="206" t="s">
        <v>10</v>
      </c>
      <c r="D690" s="206" t="str">
        <f>IF($C$677="X","X","")</f>
        <v>X</v>
      </c>
      <c r="E690" s="141">
        <v>51172</v>
      </c>
      <c r="F690" s="242" t="s">
        <v>589</v>
      </c>
      <c r="G690" s="315"/>
      <c r="H690" s="361">
        <v>235</v>
      </c>
      <c r="I690" s="360" t="s">
        <v>45</v>
      </c>
      <c r="J690" s="392"/>
      <c r="K690" s="37">
        <f>J690*H690</f>
        <v>0</v>
      </c>
    </row>
    <row r="691" spans="1:11" s="5" customFormat="1" ht="13.2" hidden="1" outlineLevel="2" x14ac:dyDescent="0.25">
      <c r="A691" s="205" t="e">
        <f>A690</f>
        <v>#REF!</v>
      </c>
      <c r="B691" s="205" t="s">
        <v>24</v>
      </c>
      <c r="C691" s="205"/>
      <c r="D691" s="205"/>
      <c r="E691" s="38"/>
      <c r="F691" s="243" t="s">
        <v>46</v>
      </c>
      <c r="G691" s="298" t="s">
        <v>45</v>
      </c>
      <c r="H691" s="343"/>
      <c r="I691" s="354"/>
      <c r="J691" s="392"/>
      <c r="K691" s="30" t="e">
        <f>J691*#REF!</f>
        <v>#REF!</v>
      </c>
    </row>
    <row r="692" spans="1:11" s="5" customFormat="1" ht="13.2" hidden="1" outlineLevel="2" x14ac:dyDescent="0.25">
      <c r="A692" s="24" t="e">
        <f>IF(SUM(#REF!)&gt;0,10,"")</f>
        <v>#REF!</v>
      </c>
      <c r="B692" s="41"/>
      <c r="C692" s="206"/>
      <c r="D692" s="206" t="str">
        <f>IF($C$677="X","X","")</f>
        <v>X</v>
      </c>
      <c r="E692" s="141">
        <v>51173</v>
      </c>
      <c r="F692" s="242" t="s">
        <v>590</v>
      </c>
      <c r="G692" s="315"/>
      <c r="H692" s="361">
        <v>300</v>
      </c>
      <c r="I692" s="360" t="s">
        <v>45</v>
      </c>
      <c r="J692" s="395"/>
      <c r="K692" s="37">
        <f>J692*H692</f>
        <v>0</v>
      </c>
    </row>
    <row r="693" spans="1:11" s="5" customFormat="1" ht="13.2" hidden="1" outlineLevel="2" x14ac:dyDescent="0.25">
      <c r="A693" s="205" t="e">
        <f>A692</f>
        <v>#REF!</v>
      </c>
      <c r="B693" s="205" t="s">
        <v>24</v>
      </c>
      <c r="C693" s="205"/>
      <c r="D693" s="205"/>
      <c r="E693" s="38"/>
      <c r="F693" s="243" t="s">
        <v>46</v>
      </c>
      <c r="G693" s="298" t="s">
        <v>45</v>
      </c>
      <c r="H693" s="343"/>
      <c r="I693" s="354"/>
      <c r="J693" s="392"/>
      <c r="K693" s="30" t="e">
        <f>J693*#REF!</f>
        <v>#REF!</v>
      </c>
    </row>
    <row r="694" spans="1:11" s="5" customFormat="1" ht="13.8" hidden="1" outlineLevel="2" thickBot="1" x14ac:dyDescent="0.3">
      <c r="A694" s="24" t="e">
        <f>IF(SUM(#REF!)&gt;0,10,"")</f>
        <v>#REF!</v>
      </c>
      <c r="B694" s="41"/>
      <c r="C694" s="206" t="s">
        <v>10</v>
      </c>
      <c r="D694" s="206" t="str">
        <f>IF($C$677="X","X","")</f>
        <v>X</v>
      </c>
      <c r="E694" s="141">
        <v>51174</v>
      </c>
      <c r="F694" s="242" t="s">
        <v>591</v>
      </c>
      <c r="G694" s="315"/>
      <c r="H694" s="361">
        <v>365</v>
      </c>
      <c r="I694" s="360" t="s">
        <v>45</v>
      </c>
      <c r="J694" s="417"/>
      <c r="K694" s="37">
        <f>J694*H694</f>
        <v>0</v>
      </c>
    </row>
    <row r="695" spans="1:11" s="5" customFormat="1" ht="13.2" hidden="1" outlineLevel="2" x14ac:dyDescent="0.25">
      <c r="A695" s="205" t="e">
        <f>A694</f>
        <v>#REF!</v>
      </c>
      <c r="B695" s="205" t="s">
        <v>24</v>
      </c>
      <c r="C695" s="205"/>
      <c r="D695" s="205"/>
      <c r="E695" s="38"/>
      <c r="F695" s="233" t="s">
        <v>46</v>
      </c>
      <c r="G695" s="298" t="s">
        <v>45</v>
      </c>
      <c r="H695" s="333"/>
      <c r="I695" s="356"/>
      <c r="J695" s="392"/>
      <c r="K695" s="31" t="e">
        <f>J695*#REF!</f>
        <v>#REF!</v>
      </c>
    </row>
    <row r="696" spans="1:11" s="5" customFormat="1" ht="13.2" hidden="1" outlineLevel="2" x14ac:dyDescent="0.25">
      <c r="A696" s="24" t="e">
        <f>IF(SUM(#REF!)&gt;0,10,"")</f>
        <v>#REF!</v>
      </c>
      <c r="B696" s="41"/>
      <c r="C696" s="206" t="s">
        <v>10</v>
      </c>
      <c r="D696" s="206" t="str">
        <f>IF($C$677="X","X","")</f>
        <v>X</v>
      </c>
      <c r="E696" s="141">
        <v>51175</v>
      </c>
      <c r="F696" s="242" t="s">
        <v>592</v>
      </c>
      <c r="G696" s="315"/>
      <c r="H696" s="361">
        <v>460</v>
      </c>
      <c r="I696" s="360" t="s">
        <v>45</v>
      </c>
      <c r="J696" s="392"/>
      <c r="K696" s="37">
        <f>J696*H696</f>
        <v>0</v>
      </c>
    </row>
    <row r="697" spans="1:11" s="5" customFormat="1" ht="13.2" hidden="1" outlineLevel="2" x14ac:dyDescent="0.25">
      <c r="A697" s="205" t="e">
        <f>A696</f>
        <v>#REF!</v>
      </c>
      <c r="B697" s="205" t="s">
        <v>24</v>
      </c>
      <c r="C697" s="205"/>
      <c r="D697" s="205"/>
      <c r="F697" s="243" t="s">
        <v>46</v>
      </c>
      <c r="G697" s="298" t="s">
        <v>45</v>
      </c>
      <c r="H697" s="343"/>
      <c r="I697" s="354"/>
      <c r="J697" s="392"/>
      <c r="K697" s="30" t="e">
        <f>J697*#REF!</f>
        <v>#REF!</v>
      </c>
    </row>
    <row r="698" spans="1:11" s="5" customFormat="1" ht="13.2" hidden="1" outlineLevel="2" x14ac:dyDescent="0.25">
      <c r="A698" s="24" t="e">
        <f>IF(SUM(#REF!)&gt;0,10,"")</f>
        <v>#REF!</v>
      </c>
      <c r="B698" s="41"/>
      <c r="C698" s="206"/>
      <c r="D698" s="206" t="str">
        <f>IF($C$677="X","X","")</f>
        <v>X</v>
      </c>
      <c r="E698" s="283" t="s">
        <v>559</v>
      </c>
      <c r="F698" s="242" t="s">
        <v>288</v>
      </c>
      <c r="G698" s="315"/>
      <c r="H698" s="361">
        <v>615</v>
      </c>
      <c r="I698" s="360" t="s">
        <v>45</v>
      </c>
      <c r="J698" s="392"/>
      <c r="K698" s="37">
        <f>J698*H698</f>
        <v>0</v>
      </c>
    </row>
    <row r="699" spans="1:11" s="5" customFormat="1" ht="13.2" hidden="1" outlineLevel="2" x14ac:dyDescent="0.25">
      <c r="A699" s="205" t="e">
        <f>A698</f>
        <v>#REF!</v>
      </c>
      <c r="B699" s="205" t="s">
        <v>24</v>
      </c>
      <c r="C699" s="205"/>
      <c r="D699" s="205"/>
      <c r="F699" s="243" t="s">
        <v>46</v>
      </c>
      <c r="G699" s="298" t="s">
        <v>45</v>
      </c>
      <c r="H699" s="343"/>
      <c r="I699" s="354"/>
      <c r="J699" s="392"/>
      <c r="K699" s="30" t="e">
        <f>J699*#REF!</f>
        <v>#REF!</v>
      </c>
    </row>
    <row r="700" spans="1:11" s="5" customFormat="1" ht="13.2" hidden="1" outlineLevel="2" x14ac:dyDescent="0.25">
      <c r="A700" s="205" t="e">
        <f>IF(SUM(#REF!)&gt;0,10,"")</f>
        <v>#REF!</v>
      </c>
      <c r="B700" s="42" t="s">
        <v>79</v>
      </c>
      <c r="C700" s="174" t="s">
        <v>10</v>
      </c>
      <c r="D700" s="174" t="e">
        <f>IF(#REF!="X","X","")</f>
        <v>#REF!</v>
      </c>
      <c r="E700" s="382">
        <v>51180</v>
      </c>
      <c r="F700" s="383" t="s">
        <v>560</v>
      </c>
      <c r="G700" s="317">
        <v>0</v>
      </c>
      <c r="H700" s="366"/>
      <c r="I700" s="360"/>
      <c r="J700" s="396"/>
      <c r="K700" s="37">
        <f>J700*H700</f>
        <v>0</v>
      </c>
    </row>
    <row r="701" spans="1:11" s="5" customFormat="1" ht="13.2" hidden="1" outlineLevel="2" x14ac:dyDescent="0.25">
      <c r="A701" s="24" t="e">
        <f>IF(SUM(#REF!)&gt;0,10,"")</f>
        <v>#REF!</v>
      </c>
      <c r="B701" s="41"/>
      <c r="C701" s="206"/>
      <c r="D701" s="206" t="str">
        <f>IF($C$700="X","X","")</f>
        <v>X</v>
      </c>
      <c r="E701" s="384">
        <v>51181</v>
      </c>
      <c r="F701" s="385" t="s">
        <v>583</v>
      </c>
      <c r="G701" s="315"/>
      <c r="H701" s="361"/>
      <c r="I701" s="360" t="s">
        <v>45</v>
      </c>
      <c r="J701" s="392"/>
      <c r="K701" s="37">
        <f>J701*H701</f>
        <v>0</v>
      </c>
    </row>
    <row r="702" spans="1:11" s="5" customFormat="1" ht="13.2" hidden="1" outlineLevel="2" x14ac:dyDescent="0.25">
      <c r="A702" s="205" t="e">
        <f>A701</f>
        <v>#REF!</v>
      </c>
      <c r="B702" s="205" t="s">
        <v>24</v>
      </c>
      <c r="C702" s="205"/>
      <c r="D702" s="205"/>
      <c r="E702" s="386"/>
      <c r="F702" s="387" t="s">
        <v>46</v>
      </c>
      <c r="G702" s="298" t="s">
        <v>45</v>
      </c>
      <c r="H702" s="343"/>
      <c r="I702" s="354"/>
      <c r="J702" s="397"/>
      <c r="K702" s="30" t="e">
        <f>J702*#REF!</f>
        <v>#REF!</v>
      </c>
    </row>
    <row r="703" spans="1:11" s="5" customFormat="1" ht="13.2" hidden="1" outlineLevel="2" x14ac:dyDescent="0.25">
      <c r="A703" s="24" t="e">
        <f>IF(SUM(#REF!)&gt;0,10,"")</f>
        <v>#REF!</v>
      </c>
      <c r="B703" s="41"/>
      <c r="C703" s="206"/>
      <c r="D703" s="206" t="str">
        <f>IF($C$700="X","X","")</f>
        <v>X</v>
      </c>
      <c r="E703" s="384">
        <v>51182</v>
      </c>
      <c r="F703" s="385" t="s">
        <v>594</v>
      </c>
      <c r="G703" s="315"/>
      <c r="H703" s="361"/>
      <c r="I703" s="360" t="s">
        <v>45</v>
      </c>
      <c r="J703" s="393"/>
      <c r="K703" s="37">
        <f>J703*H703</f>
        <v>0</v>
      </c>
    </row>
    <row r="704" spans="1:11" s="5" customFormat="1" ht="13.2" hidden="1" outlineLevel="2" x14ac:dyDescent="0.25">
      <c r="A704" s="205" t="e">
        <f>A703</f>
        <v>#REF!</v>
      </c>
      <c r="B704" s="205" t="s">
        <v>24</v>
      </c>
      <c r="C704" s="205"/>
      <c r="D704" s="205"/>
      <c r="E704" s="386"/>
      <c r="F704" s="387" t="s">
        <v>46</v>
      </c>
      <c r="G704" s="298" t="s">
        <v>45</v>
      </c>
      <c r="H704" s="343"/>
      <c r="I704" s="354"/>
      <c r="J704" s="396"/>
      <c r="K704" s="30" t="e">
        <f>J704*#REF!</f>
        <v>#REF!</v>
      </c>
    </row>
    <row r="705" spans="1:11" s="5" customFormat="1" ht="13.2" hidden="1" outlineLevel="2" x14ac:dyDescent="0.25">
      <c r="A705" s="24" t="e">
        <f>IF(SUM(#REF!)&gt;0,10,"")</f>
        <v>#REF!</v>
      </c>
      <c r="B705" s="41"/>
      <c r="C705" s="206"/>
      <c r="D705" s="206" t="str">
        <f>IF($C$700="X","X","")</f>
        <v>X</v>
      </c>
      <c r="E705" s="384">
        <v>51183</v>
      </c>
      <c r="F705" s="385" t="s">
        <v>585</v>
      </c>
      <c r="G705" s="315"/>
      <c r="H705" s="361"/>
      <c r="I705" s="360" t="s">
        <v>45</v>
      </c>
      <c r="J705" s="397"/>
      <c r="K705" s="37">
        <f>J705*H705</f>
        <v>0</v>
      </c>
    </row>
    <row r="706" spans="1:11" s="5" customFormat="1" ht="13.2" hidden="1" outlineLevel="2" x14ac:dyDescent="0.25">
      <c r="A706" s="205" t="e">
        <f>A705</f>
        <v>#REF!</v>
      </c>
      <c r="B706" s="205" t="s">
        <v>24</v>
      </c>
      <c r="C706" s="205"/>
      <c r="D706" s="205"/>
      <c r="E706" s="386"/>
      <c r="F706" s="387" t="s">
        <v>46</v>
      </c>
      <c r="G706" s="298" t="s">
        <v>45</v>
      </c>
      <c r="H706" s="343"/>
      <c r="I706" s="354"/>
      <c r="J706" s="392"/>
      <c r="K706" s="30" t="e">
        <f>J706*#REF!</f>
        <v>#REF!</v>
      </c>
    </row>
    <row r="707" spans="1:11" s="5" customFormat="1" ht="13.2" hidden="1" outlineLevel="2" x14ac:dyDescent="0.25">
      <c r="A707" s="24" t="e">
        <f>IF(SUM(#REF!)&gt;0,10,"")</f>
        <v>#REF!</v>
      </c>
      <c r="B707" s="41"/>
      <c r="C707" s="206" t="s">
        <v>10</v>
      </c>
      <c r="D707" s="206" t="str">
        <f>IF($C$700="X","X","")</f>
        <v>X</v>
      </c>
      <c r="E707" s="384">
        <v>51184</v>
      </c>
      <c r="F707" s="385" t="s">
        <v>586</v>
      </c>
      <c r="G707" s="315"/>
      <c r="H707" s="361"/>
      <c r="I707" s="360" t="s">
        <v>45</v>
      </c>
      <c r="J707" s="392"/>
      <c r="K707" s="37">
        <f>J707*H707</f>
        <v>0</v>
      </c>
    </row>
    <row r="708" spans="1:11" s="5" customFormat="1" ht="13.2" hidden="1" outlineLevel="2" x14ac:dyDescent="0.25">
      <c r="A708" s="205" t="e">
        <f>A707</f>
        <v>#REF!</v>
      </c>
      <c r="B708" s="205" t="s">
        <v>24</v>
      </c>
      <c r="C708" s="205"/>
      <c r="D708" s="205"/>
      <c r="E708" s="386"/>
      <c r="F708" s="387" t="s">
        <v>46</v>
      </c>
      <c r="G708" s="298" t="s">
        <v>45</v>
      </c>
      <c r="H708" s="343"/>
      <c r="I708" s="354"/>
      <c r="J708" s="393"/>
      <c r="K708" s="30" t="e">
        <f>J708*#REF!</f>
        <v>#REF!</v>
      </c>
    </row>
    <row r="709" spans="1:11" s="5" customFormat="1" ht="13.2" hidden="1" outlineLevel="2" x14ac:dyDescent="0.25">
      <c r="A709" s="24" t="e">
        <f>IF(SUM(#REF!)&gt;0,10,"")</f>
        <v>#REF!</v>
      </c>
      <c r="B709" s="41"/>
      <c r="C709" s="206"/>
      <c r="D709" s="206" t="str">
        <f>IF($C$700="X","X","")</f>
        <v>X</v>
      </c>
      <c r="E709" s="384">
        <v>51185</v>
      </c>
      <c r="F709" s="385" t="s">
        <v>587</v>
      </c>
      <c r="G709" s="315"/>
      <c r="H709" s="361"/>
      <c r="I709" s="360" t="s">
        <v>45</v>
      </c>
      <c r="J709" s="392"/>
      <c r="K709" s="37">
        <f>J709*H709</f>
        <v>0</v>
      </c>
    </row>
    <row r="710" spans="1:11" s="5" customFormat="1" ht="13.2" hidden="1" outlineLevel="2" x14ac:dyDescent="0.25">
      <c r="A710" s="205" t="e">
        <f>A709</f>
        <v>#REF!</v>
      </c>
      <c r="B710" s="205" t="s">
        <v>24</v>
      </c>
      <c r="C710" s="205"/>
      <c r="D710" s="205"/>
      <c r="E710" s="386"/>
      <c r="F710" s="387" t="s">
        <v>46</v>
      </c>
      <c r="G710" s="298" t="s">
        <v>45</v>
      </c>
      <c r="H710" s="343"/>
      <c r="I710" s="354"/>
      <c r="J710" s="394"/>
      <c r="K710" s="30" t="e">
        <f>J710*#REF!</f>
        <v>#REF!</v>
      </c>
    </row>
    <row r="711" spans="1:11" s="5" customFormat="1" ht="13.2" hidden="1" outlineLevel="2" x14ac:dyDescent="0.25">
      <c r="A711" s="24" t="e">
        <f>IF(SUM(#REF!)&gt;0,10,"")</f>
        <v>#REF!</v>
      </c>
      <c r="B711" s="41"/>
      <c r="C711" s="206" t="s">
        <v>10</v>
      </c>
      <c r="D711" s="206" t="str">
        <f>IF($C$700="X","X","")</f>
        <v>X</v>
      </c>
      <c r="E711" s="384">
        <v>51186</v>
      </c>
      <c r="F711" s="385" t="s">
        <v>588</v>
      </c>
      <c r="G711" s="315"/>
      <c r="H711" s="361"/>
      <c r="I711" s="360" t="s">
        <v>45</v>
      </c>
      <c r="J711" s="400"/>
      <c r="K711" s="37">
        <f>J711*H711</f>
        <v>0</v>
      </c>
    </row>
    <row r="712" spans="1:11" s="5" customFormat="1" ht="13.2" hidden="1" outlineLevel="2" x14ac:dyDescent="0.25">
      <c r="A712" s="205" t="e">
        <f>A711</f>
        <v>#REF!</v>
      </c>
      <c r="B712" s="205" t="s">
        <v>24</v>
      </c>
      <c r="C712" s="205"/>
      <c r="D712" s="205"/>
      <c r="E712" s="386"/>
      <c r="F712" s="387" t="s">
        <v>46</v>
      </c>
      <c r="G712" s="298" t="s">
        <v>45</v>
      </c>
      <c r="H712" s="343"/>
      <c r="I712" s="354"/>
      <c r="J712" s="392"/>
      <c r="K712" s="30" t="e">
        <f>J712*#REF!</f>
        <v>#REF!</v>
      </c>
    </row>
    <row r="713" spans="1:11" s="5" customFormat="1" ht="13.2" hidden="1" outlineLevel="2" x14ac:dyDescent="0.25">
      <c r="A713" s="24" t="e">
        <f>IF(SUM(#REF!)&gt;0,10,"")</f>
        <v>#REF!</v>
      </c>
      <c r="B713" s="41"/>
      <c r="C713" s="206" t="s">
        <v>10</v>
      </c>
      <c r="D713" s="206" t="str">
        <f>IF($C$700="X","X","")</f>
        <v>X</v>
      </c>
      <c r="E713" s="384">
        <v>51187</v>
      </c>
      <c r="F713" s="385" t="s">
        <v>589</v>
      </c>
      <c r="G713" s="315"/>
      <c r="H713" s="361"/>
      <c r="I713" s="360" t="s">
        <v>45</v>
      </c>
      <c r="J713" s="392"/>
      <c r="K713" s="37">
        <f>J713*H713</f>
        <v>0</v>
      </c>
    </row>
    <row r="714" spans="1:11" s="5" customFormat="1" ht="13.2" hidden="1" outlineLevel="2" x14ac:dyDescent="0.25">
      <c r="A714" s="205" t="e">
        <f>A713</f>
        <v>#REF!</v>
      </c>
      <c r="B714" s="205" t="s">
        <v>24</v>
      </c>
      <c r="C714" s="205"/>
      <c r="D714" s="205"/>
      <c r="E714" s="386"/>
      <c r="F714" s="387" t="s">
        <v>46</v>
      </c>
      <c r="G714" s="298" t="s">
        <v>45</v>
      </c>
      <c r="H714" s="343"/>
      <c r="I714" s="354"/>
      <c r="J714" s="398"/>
      <c r="K714" s="30" t="e">
        <f>J714*#REF!</f>
        <v>#REF!</v>
      </c>
    </row>
    <row r="715" spans="1:11" s="5" customFormat="1" ht="13.2" hidden="1" outlineLevel="2" x14ac:dyDescent="0.25">
      <c r="A715" s="24" t="e">
        <f>IF(SUM(#REF!)&gt;0,10,"")</f>
        <v>#REF!</v>
      </c>
      <c r="B715" s="41"/>
      <c r="C715" s="206"/>
      <c r="D715" s="206" t="str">
        <f>IF($C$700="X","X","")</f>
        <v>X</v>
      </c>
      <c r="E715" s="384">
        <v>51188</v>
      </c>
      <c r="F715" s="385" t="s">
        <v>287</v>
      </c>
      <c r="G715" s="315"/>
      <c r="H715" s="361"/>
      <c r="I715" s="360" t="s">
        <v>45</v>
      </c>
      <c r="J715" s="392"/>
      <c r="K715" s="37">
        <f>J715*H715</f>
        <v>0</v>
      </c>
    </row>
    <row r="716" spans="1:11" s="5" customFormat="1" ht="13.2" hidden="1" outlineLevel="2" x14ac:dyDescent="0.25">
      <c r="A716" s="205" t="e">
        <f>A715</f>
        <v>#REF!</v>
      </c>
      <c r="B716" s="205" t="s">
        <v>24</v>
      </c>
      <c r="C716" s="205"/>
      <c r="D716" s="205"/>
      <c r="E716" s="386"/>
      <c r="F716" s="387" t="s">
        <v>46</v>
      </c>
      <c r="G716" s="298" t="s">
        <v>45</v>
      </c>
      <c r="H716" s="343"/>
      <c r="I716" s="354"/>
      <c r="J716" s="401"/>
      <c r="K716" s="30" t="e">
        <f>J716*#REF!</f>
        <v>#REF!</v>
      </c>
    </row>
    <row r="717" spans="1:11" s="5" customFormat="1" ht="13.2" hidden="1" outlineLevel="2" x14ac:dyDescent="0.25">
      <c r="A717" s="24" t="e">
        <f>IF(SUM(#REF!)&gt;0,10,"")</f>
        <v>#REF!</v>
      </c>
      <c r="B717" s="41"/>
      <c r="C717" s="206" t="s">
        <v>10</v>
      </c>
      <c r="D717" s="206" t="str">
        <f>IF($C$700="X","X","")</f>
        <v>X</v>
      </c>
      <c r="E717" s="384">
        <v>51189</v>
      </c>
      <c r="F717" s="385" t="s">
        <v>591</v>
      </c>
      <c r="G717" s="315"/>
      <c r="H717" s="361"/>
      <c r="I717" s="360" t="s">
        <v>45</v>
      </c>
      <c r="J717" s="397"/>
      <c r="K717" s="37">
        <f>J717*H717</f>
        <v>0</v>
      </c>
    </row>
    <row r="718" spans="1:11" s="5" customFormat="1" ht="13.2" hidden="1" outlineLevel="2" x14ac:dyDescent="0.25">
      <c r="A718" s="205" t="e">
        <f>A717</f>
        <v>#REF!</v>
      </c>
      <c r="B718" s="205" t="s">
        <v>24</v>
      </c>
      <c r="C718" s="205"/>
      <c r="D718" s="205"/>
      <c r="E718" s="386"/>
      <c r="F718" s="388" t="s">
        <v>46</v>
      </c>
      <c r="G718" s="298" t="s">
        <v>45</v>
      </c>
      <c r="H718" s="333"/>
      <c r="I718" s="356"/>
      <c r="J718" s="397"/>
      <c r="K718" s="31" t="e">
        <f>J718*#REF!</f>
        <v>#REF!</v>
      </c>
    </row>
    <row r="719" spans="1:11" s="5" customFormat="1" ht="13.2" hidden="1" outlineLevel="2" x14ac:dyDescent="0.25">
      <c r="A719" s="24" t="e">
        <f>IF(SUM(#REF!)&gt;0,10,"")</f>
        <v>#REF!</v>
      </c>
      <c r="B719" s="41"/>
      <c r="C719" s="206" t="s">
        <v>10</v>
      </c>
      <c r="D719" s="206" t="str">
        <f>IF($C$700="X","X","")</f>
        <v>X</v>
      </c>
      <c r="E719" s="384">
        <v>51190</v>
      </c>
      <c r="F719" s="385" t="s">
        <v>592</v>
      </c>
      <c r="G719" s="315"/>
      <c r="H719" s="361"/>
      <c r="I719" s="360" t="s">
        <v>45</v>
      </c>
      <c r="J719" s="402"/>
      <c r="K719" s="37">
        <f>J719*H719</f>
        <v>0</v>
      </c>
    </row>
    <row r="720" spans="1:11" s="5" customFormat="1" ht="13.2" hidden="1" outlineLevel="2" x14ac:dyDescent="0.25">
      <c r="A720" s="205" t="e">
        <f>A719</f>
        <v>#REF!</v>
      </c>
      <c r="B720" s="205" t="s">
        <v>24</v>
      </c>
      <c r="C720" s="205"/>
      <c r="D720" s="205"/>
      <c r="E720" s="389"/>
      <c r="F720" s="387" t="s">
        <v>46</v>
      </c>
      <c r="G720" s="298" t="s">
        <v>45</v>
      </c>
      <c r="H720" s="343"/>
      <c r="I720" s="354"/>
      <c r="J720" s="392"/>
      <c r="K720" s="30" t="e">
        <f>J720*#REF!</f>
        <v>#REF!</v>
      </c>
    </row>
    <row r="721" spans="1:11" s="5" customFormat="1" ht="13.8" hidden="1" outlineLevel="2" thickBot="1" x14ac:dyDescent="0.3">
      <c r="A721" s="24" t="e">
        <f>IF(SUM(#REF!)&gt;0,10,"")</f>
        <v>#REF!</v>
      </c>
      <c r="B721" s="41"/>
      <c r="C721" s="206"/>
      <c r="D721" s="206" t="str">
        <f>IF($C$700="X","X","")</f>
        <v>X</v>
      </c>
      <c r="E721" s="384">
        <v>51191</v>
      </c>
      <c r="F721" s="385" t="s">
        <v>593</v>
      </c>
      <c r="G721" s="315"/>
      <c r="H721" s="361"/>
      <c r="I721" s="360" t="s">
        <v>45</v>
      </c>
      <c r="J721" s="392"/>
      <c r="K721" s="37">
        <f>J721*H721</f>
        <v>0</v>
      </c>
    </row>
    <row r="722" spans="1:11" s="5" customFormat="1" ht="13.8" hidden="1" outlineLevel="2" thickBot="1" x14ac:dyDescent="0.3">
      <c r="A722" s="205" t="e">
        <f>A721</f>
        <v>#REF!</v>
      </c>
      <c r="B722" s="205" t="s">
        <v>24</v>
      </c>
      <c r="C722" s="205"/>
      <c r="D722" s="205"/>
      <c r="E722" s="386"/>
      <c r="F722" s="387" t="s">
        <v>46</v>
      </c>
      <c r="G722" s="298" t="s">
        <v>45</v>
      </c>
      <c r="H722" s="343"/>
      <c r="I722" s="354"/>
      <c r="J722" s="402"/>
      <c r="K722" s="30" t="e">
        <f>J722*#REF!</f>
        <v>#REF!</v>
      </c>
    </row>
    <row r="723" spans="1:11" s="5" customFormat="1" ht="81.599999999999994" hidden="1" outlineLevel="2" x14ac:dyDescent="0.25">
      <c r="A723" s="205" t="e">
        <f>#REF!</f>
        <v>#REF!</v>
      </c>
      <c r="B723" s="42" t="s">
        <v>23</v>
      </c>
      <c r="C723" s="42"/>
      <c r="D723" s="42"/>
      <c r="E723" s="139"/>
      <c r="F723" s="182" t="s">
        <v>561</v>
      </c>
      <c r="G723" s="316">
        <v>0</v>
      </c>
      <c r="H723" s="367"/>
      <c r="I723" s="356"/>
      <c r="J723" s="399"/>
      <c r="K723" s="146" t="e">
        <f>J723*#REF!</f>
        <v>#REF!</v>
      </c>
    </row>
    <row r="724" spans="1:11" s="5" customFormat="1" ht="13.2" hidden="1" outlineLevel="2" x14ac:dyDescent="0.25">
      <c r="A724" s="205" t="e">
        <f>#REF!</f>
        <v>#REF!</v>
      </c>
      <c r="B724" s="205" t="s">
        <v>24</v>
      </c>
      <c r="C724" s="205"/>
      <c r="D724" s="205"/>
      <c r="E724" s="38"/>
      <c r="F724" s="187" t="s">
        <v>36</v>
      </c>
      <c r="G724" s="298" t="s">
        <v>34</v>
      </c>
      <c r="H724" s="343"/>
      <c r="I724" s="354"/>
      <c r="J724" s="391"/>
      <c r="K724" s="30" t="e">
        <f>J724*#REF!</f>
        <v>#REF!</v>
      </c>
    </row>
    <row r="725" spans="1:11" s="5" customFormat="1" ht="13.2" hidden="1" outlineLevel="2" x14ac:dyDescent="0.25">
      <c r="A725" s="205" t="e">
        <f>#REF!</f>
        <v>#REF!</v>
      </c>
      <c r="B725" s="205" t="s">
        <v>24</v>
      </c>
      <c r="C725" s="205"/>
      <c r="D725" s="205"/>
      <c r="E725" s="38"/>
      <c r="F725" s="187" t="s">
        <v>36</v>
      </c>
      <c r="G725" s="298" t="s">
        <v>34</v>
      </c>
      <c r="H725" s="343"/>
      <c r="I725" s="354"/>
      <c r="J725" s="392"/>
      <c r="K725" s="30" t="e">
        <f>J725*#REF!</f>
        <v>#REF!</v>
      </c>
    </row>
    <row r="726" spans="1:11" s="5" customFormat="1" ht="13.2" hidden="1" outlineLevel="2" x14ac:dyDescent="0.25">
      <c r="A726" s="205" t="e">
        <f>#REF!</f>
        <v>#REF!</v>
      </c>
      <c r="B726" s="205" t="s">
        <v>24</v>
      </c>
      <c r="C726" s="205"/>
      <c r="D726" s="205"/>
      <c r="E726" s="38"/>
      <c r="F726" s="187" t="s">
        <v>36</v>
      </c>
      <c r="G726" s="298" t="s">
        <v>34</v>
      </c>
      <c r="H726" s="343"/>
      <c r="I726" s="354"/>
      <c r="J726" s="404"/>
      <c r="K726" s="30" t="e">
        <f>J726*#REF!</f>
        <v>#REF!</v>
      </c>
    </row>
    <row r="727" spans="1:11" s="5" customFormat="1" ht="13.2" hidden="1" outlineLevel="2" x14ac:dyDescent="0.25">
      <c r="A727" s="24" t="e">
        <f>IF(SUM(#REF!)&gt;0,10,"")</f>
        <v>#REF!</v>
      </c>
      <c r="B727" s="41"/>
      <c r="C727" s="206" t="s">
        <v>10</v>
      </c>
      <c r="D727" s="206" t="e">
        <f>IF(#REF!="X","X","")</f>
        <v>#REF!</v>
      </c>
      <c r="E727" s="141">
        <v>52114</v>
      </c>
      <c r="F727" s="184" t="s">
        <v>291</v>
      </c>
      <c r="G727" s="315"/>
      <c r="H727" s="361">
        <v>580</v>
      </c>
      <c r="I727" s="360" t="s">
        <v>34</v>
      </c>
      <c r="J727" s="395"/>
      <c r="K727" s="37">
        <f>J727*H727</f>
        <v>0</v>
      </c>
    </row>
    <row r="728" spans="1:11" s="5" customFormat="1" ht="13.2" hidden="1" outlineLevel="2" x14ac:dyDescent="0.25">
      <c r="A728" s="205" t="e">
        <f>A727</f>
        <v>#REF!</v>
      </c>
      <c r="B728" s="205" t="s">
        <v>24</v>
      </c>
      <c r="C728" s="205"/>
      <c r="D728" s="205"/>
      <c r="E728" s="38"/>
      <c r="F728" s="207" t="s">
        <v>36</v>
      </c>
      <c r="G728" s="298" t="s">
        <v>34</v>
      </c>
      <c r="H728" s="333"/>
      <c r="I728" s="354"/>
      <c r="J728" s="392"/>
      <c r="K728" s="31" t="e">
        <f>J728*#REF!</f>
        <v>#REF!</v>
      </c>
    </row>
    <row r="729" spans="1:11" s="5" customFormat="1" ht="13.2" hidden="1" outlineLevel="2" x14ac:dyDescent="0.25">
      <c r="A729" s="24" t="e">
        <f>IF(SUM(#REF!)&gt;0,10,"")</f>
        <v>#REF!</v>
      </c>
      <c r="B729" s="41"/>
      <c r="C729" s="206"/>
      <c r="D729" s="206" t="e">
        <f>IF(#REF!="X","X","")</f>
        <v>#REF!</v>
      </c>
      <c r="E729" s="141">
        <v>52115</v>
      </c>
      <c r="F729" s="184" t="s">
        <v>292</v>
      </c>
      <c r="G729" s="315"/>
      <c r="H729" s="361">
        <v>650</v>
      </c>
      <c r="I729" s="360" t="s">
        <v>34</v>
      </c>
      <c r="J729" s="392"/>
      <c r="K729" s="37">
        <f>J729*H729</f>
        <v>0</v>
      </c>
    </row>
    <row r="730" spans="1:11" s="5" customFormat="1" ht="13.2" hidden="1" outlineLevel="2" x14ac:dyDescent="0.25">
      <c r="A730" s="205" t="e">
        <f>A729</f>
        <v>#REF!</v>
      </c>
      <c r="B730" s="205" t="s">
        <v>24</v>
      </c>
      <c r="C730" s="205"/>
      <c r="D730" s="205"/>
      <c r="E730" s="38"/>
      <c r="F730" s="187" t="s">
        <v>36</v>
      </c>
      <c r="G730" s="298" t="s">
        <v>34</v>
      </c>
      <c r="H730" s="343"/>
      <c r="I730" s="354"/>
      <c r="J730" s="392"/>
      <c r="K730" s="30" t="e">
        <f>J730*#REF!</f>
        <v>#REF!</v>
      </c>
    </row>
    <row r="731" spans="1:11" s="5" customFormat="1" ht="13.2" hidden="1" outlineLevel="2" x14ac:dyDescent="0.25">
      <c r="A731" s="24" t="e">
        <f>IF(SUM(#REF!)&gt;0,10,"")</f>
        <v>#REF!</v>
      </c>
      <c r="B731" s="41"/>
      <c r="C731" s="206" t="s">
        <v>10</v>
      </c>
      <c r="D731" s="206" t="e">
        <f>IF(#REF!="X","X","")</f>
        <v>#REF!</v>
      </c>
      <c r="E731" s="141">
        <v>52116</v>
      </c>
      <c r="F731" s="184" t="s">
        <v>293</v>
      </c>
      <c r="G731" s="315"/>
      <c r="H731" s="361">
        <v>955</v>
      </c>
      <c r="I731" s="360" t="s">
        <v>34</v>
      </c>
      <c r="J731" s="392"/>
      <c r="K731" s="37">
        <f>J731*H731</f>
        <v>0</v>
      </c>
    </row>
    <row r="732" spans="1:11" s="5" customFormat="1" ht="13.2" hidden="1" outlineLevel="2" x14ac:dyDescent="0.25">
      <c r="A732" s="205" t="e">
        <f>A731</f>
        <v>#REF!</v>
      </c>
      <c r="B732" s="205" t="s">
        <v>24</v>
      </c>
      <c r="C732" s="205"/>
      <c r="D732" s="205"/>
      <c r="E732" s="38"/>
      <c r="F732" s="187" t="s">
        <v>36</v>
      </c>
      <c r="G732" s="298" t="s">
        <v>34</v>
      </c>
      <c r="H732" s="343"/>
      <c r="I732" s="354"/>
      <c r="J732" s="392"/>
      <c r="K732" s="30" t="e">
        <f>J732*#REF!</f>
        <v>#REF!</v>
      </c>
    </row>
    <row r="733" spans="1:11" s="5" customFormat="1" ht="13.2" hidden="1" outlineLevel="2" x14ac:dyDescent="0.25">
      <c r="A733" s="24" t="e">
        <f>IF(SUM(#REF!)&gt;0,10,"")</f>
        <v>#REF!</v>
      </c>
      <c r="B733" s="41"/>
      <c r="C733" s="206"/>
      <c r="D733" s="206" t="e">
        <f>IF(#REF!="X","X","")</f>
        <v>#REF!</v>
      </c>
      <c r="E733" s="141">
        <v>52117</v>
      </c>
      <c r="F733" s="184" t="s">
        <v>294</v>
      </c>
      <c r="G733" s="315"/>
      <c r="H733" s="361">
        <v>1300</v>
      </c>
      <c r="I733" s="360" t="s">
        <v>34</v>
      </c>
      <c r="J733" s="392"/>
      <c r="K733" s="37">
        <f>J733*H733</f>
        <v>0</v>
      </c>
    </row>
    <row r="734" spans="1:11" s="5" customFormat="1" ht="13.2" hidden="1" outlineLevel="2" x14ac:dyDescent="0.25">
      <c r="A734" s="205" t="e">
        <f>A733</f>
        <v>#REF!</v>
      </c>
      <c r="B734" s="205" t="s">
        <v>24</v>
      </c>
      <c r="C734" s="205"/>
      <c r="D734" s="205"/>
      <c r="E734" s="38"/>
      <c r="F734" s="207" t="s">
        <v>36</v>
      </c>
      <c r="G734" s="298" t="s">
        <v>34</v>
      </c>
      <c r="H734" s="333"/>
      <c r="I734" s="356"/>
      <c r="J734" s="396"/>
      <c r="K734" s="31" t="e">
        <f>J734*#REF!</f>
        <v>#REF!</v>
      </c>
    </row>
    <row r="735" spans="1:11" s="5" customFormat="1" ht="13.2" hidden="1" outlineLevel="2" x14ac:dyDescent="0.25">
      <c r="A735" s="24" t="e">
        <f>IF(SUM(#REF!)&gt;0,10,"")</f>
        <v>#REF!</v>
      </c>
      <c r="B735" s="41"/>
      <c r="C735" s="206" t="s">
        <v>10</v>
      </c>
      <c r="D735" s="206" t="e">
        <f>IF(#REF!="X","X","")</f>
        <v>#REF!</v>
      </c>
      <c r="E735" s="141">
        <v>52118</v>
      </c>
      <c r="F735" s="184" t="s">
        <v>295</v>
      </c>
      <c r="G735" s="315"/>
      <c r="H735" s="361">
        <v>1500</v>
      </c>
      <c r="I735" s="360" t="s">
        <v>34</v>
      </c>
      <c r="J735" s="405"/>
      <c r="K735" s="37">
        <f>J735*H735</f>
        <v>0</v>
      </c>
    </row>
    <row r="736" spans="1:11" s="5" customFormat="1" ht="13.2" hidden="1" outlineLevel="2" x14ac:dyDescent="0.25">
      <c r="A736" s="205" t="e">
        <f>A735</f>
        <v>#REF!</v>
      </c>
      <c r="B736" s="205" t="s">
        <v>24</v>
      </c>
      <c r="C736" s="205"/>
      <c r="D736" s="205"/>
      <c r="E736" s="38"/>
      <c r="F736" s="187" t="s">
        <v>36</v>
      </c>
      <c r="G736" s="298" t="s">
        <v>34</v>
      </c>
      <c r="H736" s="343"/>
      <c r="I736" s="354"/>
      <c r="J736" s="397"/>
      <c r="K736" s="30" t="e">
        <f>J736*#REF!</f>
        <v>#REF!</v>
      </c>
    </row>
    <row r="737" spans="1:11" s="5" customFormat="1" ht="13.2" hidden="1" outlineLevel="2" x14ac:dyDescent="0.25">
      <c r="A737" s="24" t="e">
        <f>IF(SUM(#REF!)&gt;0,10,"")</f>
        <v>#REF!</v>
      </c>
      <c r="B737" s="41"/>
      <c r="C737" s="206" t="s">
        <v>10</v>
      </c>
      <c r="D737" s="206" t="e">
        <f>IF(#REF!="X","X","")</f>
        <v>#REF!</v>
      </c>
      <c r="E737" s="141">
        <v>52119</v>
      </c>
      <c r="F737" s="184" t="s">
        <v>296</v>
      </c>
      <c r="G737" s="315"/>
      <c r="H737" s="361">
        <v>3500</v>
      </c>
      <c r="I737" s="360" t="s">
        <v>34</v>
      </c>
      <c r="J737" s="397"/>
      <c r="K737" s="37">
        <f>J737*H737</f>
        <v>0</v>
      </c>
    </row>
    <row r="738" spans="1:11" s="5" customFormat="1" ht="13.2" hidden="1" outlineLevel="2" x14ac:dyDescent="0.25">
      <c r="A738" s="205" t="e">
        <f>A737</f>
        <v>#REF!</v>
      </c>
      <c r="B738" s="205" t="s">
        <v>24</v>
      </c>
      <c r="C738" s="205"/>
      <c r="D738" s="205"/>
      <c r="E738" s="38"/>
      <c r="F738" s="187" t="s">
        <v>36</v>
      </c>
      <c r="G738" s="298" t="s">
        <v>34</v>
      </c>
      <c r="H738" s="343"/>
      <c r="I738" s="354"/>
      <c r="J738" s="406"/>
      <c r="K738" s="30" t="e">
        <f>J738*#REF!</f>
        <v>#REF!</v>
      </c>
    </row>
    <row r="739" spans="1:11" s="5" customFormat="1" ht="13.2" hidden="1" outlineLevel="2" x14ac:dyDescent="0.25">
      <c r="A739" s="24" t="e">
        <f>IF(SUM(#REF!)&gt;0,10,"")</f>
        <v>#REF!</v>
      </c>
      <c r="B739" s="41"/>
      <c r="C739" s="206" t="s">
        <v>10</v>
      </c>
      <c r="D739" s="206" t="e">
        <f>IF(#REF!="X","X","")</f>
        <v>#REF!</v>
      </c>
      <c r="E739" s="141">
        <v>52120</v>
      </c>
      <c r="F739" s="184" t="s">
        <v>598</v>
      </c>
      <c r="G739" s="315"/>
      <c r="H739" s="361">
        <v>6300</v>
      </c>
      <c r="I739" s="360" t="s">
        <v>34</v>
      </c>
      <c r="J739" s="397"/>
      <c r="K739" s="37">
        <f>J739*H739</f>
        <v>0</v>
      </c>
    </row>
    <row r="740" spans="1:11" s="5" customFormat="1" ht="13.2" hidden="1" outlineLevel="2" x14ac:dyDescent="0.25">
      <c r="A740" s="205" t="e">
        <f>A739</f>
        <v>#REF!</v>
      </c>
      <c r="B740" s="205" t="s">
        <v>24</v>
      </c>
      <c r="C740" s="205"/>
      <c r="D740" s="205"/>
      <c r="E740" s="38"/>
      <c r="F740" s="187" t="s">
        <v>36</v>
      </c>
      <c r="G740" s="298" t="s">
        <v>34</v>
      </c>
      <c r="H740" s="343"/>
      <c r="I740" s="354"/>
      <c r="J740" s="392"/>
      <c r="K740" s="30" t="e">
        <f>J740*#REF!</f>
        <v>#REF!</v>
      </c>
    </row>
    <row r="741" spans="1:11" s="5" customFormat="1" ht="13.2" hidden="1" outlineLevel="2" x14ac:dyDescent="0.25">
      <c r="A741" s="205" t="e">
        <f>IF(SUM(#REF!)&gt;0,10,"")</f>
        <v>#REF!</v>
      </c>
      <c r="B741" s="42" t="s">
        <v>21</v>
      </c>
      <c r="C741" s="215" t="s">
        <v>10</v>
      </c>
      <c r="D741" s="215" t="e">
        <f>IF(#REF!="X","X","")</f>
        <v>#REF!</v>
      </c>
      <c r="E741" s="99">
        <v>52200</v>
      </c>
      <c r="F741" s="193" t="s">
        <v>297</v>
      </c>
      <c r="G741" s="319"/>
      <c r="H741" s="368"/>
      <c r="I741" s="360"/>
      <c r="J741" s="397"/>
      <c r="K741" s="37">
        <f>J741*H741</f>
        <v>0</v>
      </c>
    </row>
    <row r="742" spans="1:11" s="5" customFormat="1" ht="13.2" hidden="1" outlineLevel="2" x14ac:dyDescent="0.25">
      <c r="A742" s="205" t="e">
        <f>IF(SUM(#REF!)&gt;0,10,"")</f>
        <v>#REF!</v>
      </c>
      <c r="B742" s="41" t="s">
        <v>79</v>
      </c>
      <c r="C742" s="174" t="s">
        <v>10</v>
      </c>
      <c r="D742" s="174" t="str">
        <f>IF($C$741="X","X","")</f>
        <v>X</v>
      </c>
      <c r="E742" s="144">
        <v>52210</v>
      </c>
      <c r="F742" s="185" t="s">
        <v>298</v>
      </c>
      <c r="G742" s="317">
        <v>0</v>
      </c>
      <c r="H742" s="366"/>
      <c r="I742" s="360"/>
      <c r="J742" s="397"/>
      <c r="K742" s="37">
        <f>J742*H742</f>
        <v>0</v>
      </c>
    </row>
    <row r="743" spans="1:11" s="5" customFormat="1" ht="40.799999999999997" hidden="1" outlineLevel="2" x14ac:dyDescent="0.25">
      <c r="A743" s="205" t="e">
        <f>A742</f>
        <v>#REF!</v>
      </c>
      <c r="B743" s="41" t="s">
        <v>23</v>
      </c>
      <c r="C743" s="41"/>
      <c r="D743" s="41"/>
      <c r="E743" s="139"/>
      <c r="F743" s="241" t="s">
        <v>562</v>
      </c>
      <c r="G743" s="317">
        <v>0</v>
      </c>
      <c r="H743" s="366"/>
      <c r="I743" s="356"/>
      <c r="J743" s="401"/>
      <c r="K743" s="33" t="e">
        <f>J743*#REF!</f>
        <v>#REF!</v>
      </c>
    </row>
    <row r="744" spans="1:11" s="5" customFormat="1" ht="13.2" hidden="1" outlineLevel="2" x14ac:dyDescent="0.25">
      <c r="A744" s="24" t="e">
        <f>IF(SUM(#REF!)&gt;0,10,"")</f>
        <v>#REF!</v>
      </c>
      <c r="B744" s="41"/>
      <c r="C744" s="206" t="s">
        <v>10</v>
      </c>
      <c r="D744" s="206" t="str">
        <f>IF($C$742="X","X","")</f>
        <v>X</v>
      </c>
      <c r="E744" s="141">
        <v>52213</v>
      </c>
      <c r="F744" s="184" t="s">
        <v>289</v>
      </c>
      <c r="G744" s="315"/>
      <c r="H744" s="361">
        <v>370</v>
      </c>
      <c r="I744" s="360" t="s">
        <v>34</v>
      </c>
      <c r="J744" s="397"/>
      <c r="K744" s="37">
        <f>J744*H744</f>
        <v>0</v>
      </c>
    </row>
    <row r="745" spans="1:11" s="5" customFormat="1" ht="13.2" hidden="1" outlineLevel="2" x14ac:dyDescent="0.25">
      <c r="A745" s="205" t="e">
        <f>A744</f>
        <v>#REF!</v>
      </c>
      <c r="B745" s="205" t="s">
        <v>24</v>
      </c>
      <c r="C745" s="205"/>
      <c r="D745" s="205"/>
      <c r="E745" s="38"/>
      <c r="F745" s="187" t="s">
        <v>36</v>
      </c>
      <c r="G745" s="298" t="s">
        <v>34</v>
      </c>
      <c r="H745" s="343"/>
      <c r="I745" s="354"/>
      <c r="J745" s="397"/>
      <c r="K745" s="30" t="e">
        <f>J745*#REF!</f>
        <v>#REF!</v>
      </c>
    </row>
    <row r="746" spans="1:11" s="5" customFormat="1" ht="13.2" hidden="1" outlineLevel="2" x14ac:dyDescent="0.25">
      <c r="A746" s="24" t="e">
        <f>IF(SUM(#REF!)&gt;0,10,"")</f>
        <v>#REF!</v>
      </c>
      <c r="B746" s="41"/>
      <c r="C746" s="206" t="s">
        <v>10</v>
      </c>
      <c r="D746" s="206" t="str">
        <f>IF($C$742="X","X","")</f>
        <v>X</v>
      </c>
      <c r="E746" s="141">
        <v>52214</v>
      </c>
      <c r="F746" s="184" t="s">
        <v>290</v>
      </c>
      <c r="G746" s="315"/>
      <c r="H746" s="361">
        <v>560</v>
      </c>
      <c r="I746" s="360" t="s">
        <v>34</v>
      </c>
      <c r="J746" s="398"/>
      <c r="K746" s="37">
        <f>J746*H746</f>
        <v>0</v>
      </c>
    </row>
    <row r="747" spans="1:11" s="5" customFormat="1" ht="13.2" hidden="1" outlineLevel="2" x14ac:dyDescent="0.25">
      <c r="A747" s="205" t="e">
        <f>A746</f>
        <v>#REF!</v>
      </c>
      <c r="B747" s="205" t="s">
        <v>24</v>
      </c>
      <c r="C747" s="205"/>
      <c r="D747" s="205"/>
      <c r="E747" s="38"/>
      <c r="F747" s="187" t="s">
        <v>36</v>
      </c>
      <c r="G747" s="298" t="s">
        <v>34</v>
      </c>
      <c r="H747" s="343"/>
      <c r="I747" s="354"/>
      <c r="J747" s="397"/>
      <c r="K747" s="30" t="e">
        <f>J747*#REF!</f>
        <v>#REF!</v>
      </c>
    </row>
    <row r="748" spans="1:11" s="5" customFormat="1" ht="13.2" hidden="1" outlineLevel="2" x14ac:dyDescent="0.25">
      <c r="A748" s="24" t="e">
        <f>IF(SUM(#REF!)&gt;0,10,"")</f>
        <v>#REF!</v>
      </c>
      <c r="B748" s="41"/>
      <c r="C748" s="206"/>
      <c r="D748" s="206" t="str">
        <f>IF($C$742="X","X","")</f>
        <v>X</v>
      </c>
      <c r="E748" s="141">
        <v>52215</v>
      </c>
      <c r="F748" s="184" t="s">
        <v>291</v>
      </c>
      <c r="G748" s="315"/>
      <c r="H748" s="361">
        <v>700</v>
      </c>
      <c r="I748" s="360" t="s">
        <v>34</v>
      </c>
      <c r="J748" s="398"/>
      <c r="K748" s="37">
        <f>J748*H748</f>
        <v>0</v>
      </c>
    </row>
    <row r="749" spans="1:11" s="5" customFormat="1" ht="13.2" hidden="1" outlineLevel="2" x14ac:dyDescent="0.25">
      <c r="A749" s="205" t="e">
        <f>A748</f>
        <v>#REF!</v>
      </c>
      <c r="B749" s="205" t="s">
        <v>24</v>
      </c>
      <c r="C749" s="205"/>
      <c r="D749" s="205"/>
      <c r="E749" s="16"/>
      <c r="F749" s="207" t="s">
        <v>36</v>
      </c>
      <c r="G749" s="298" t="s">
        <v>34</v>
      </c>
      <c r="H749" s="333"/>
      <c r="I749" s="356"/>
      <c r="J749" s="397"/>
      <c r="K749" s="31" t="e">
        <f>J749*#REF!</f>
        <v>#REF!</v>
      </c>
    </row>
    <row r="750" spans="1:11" s="5" customFormat="1" ht="13.2" hidden="1" outlineLevel="2" x14ac:dyDescent="0.25">
      <c r="A750" s="205" t="e">
        <f>IF(SUM(#REF!)&gt;0,10,"")</f>
        <v>#REF!</v>
      </c>
      <c r="B750" s="41" t="s">
        <v>79</v>
      </c>
      <c r="C750" s="174" t="s">
        <v>10</v>
      </c>
      <c r="D750" s="174" t="str">
        <f>IF($C$741="X","X","")</f>
        <v>X</v>
      </c>
      <c r="E750" s="144">
        <v>52220</v>
      </c>
      <c r="F750" s="185" t="s">
        <v>299</v>
      </c>
      <c r="G750" s="315">
        <v>0</v>
      </c>
      <c r="H750" s="361"/>
      <c r="I750" s="360"/>
      <c r="J750" s="396"/>
      <c r="K750" s="37">
        <f>J750*H750</f>
        <v>0</v>
      </c>
    </row>
    <row r="751" spans="1:11" s="5" customFormat="1" ht="51" hidden="1" outlineLevel="2" x14ac:dyDescent="0.25">
      <c r="A751" s="205" t="e">
        <f>A750</f>
        <v>#REF!</v>
      </c>
      <c r="B751" s="41" t="s">
        <v>23</v>
      </c>
      <c r="C751" s="41"/>
      <c r="D751" s="41"/>
      <c r="E751" s="139"/>
      <c r="F751" s="182" t="s">
        <v>300</v>
      </c>
      <c r="G751" s="317">
        <v>0</v>
      </c>
      <c r="H751" s="366"/>
      <c r="I751" s="356"/>
      <c r="J751" s="397"/>
      <c r="K751" s="33" t="e">
        <f>J751*#REF!</f>
        <v>#REF!</v>
      </c>
    </row>
    <row r="752" spans="1:11" s="5" customFormat="1" ht="13.2" hidden="1" outlineLevel="2" x14ac:dyDescent="0.25">
      <c r="A752" s="24" t="e">
        <f>IF(SUM(#REF!)&gt;0,10,"")</f>
        <v>#REF!</v>
      </c>
      <c r="B752" s="41"/>
      <c r="C752" s="206"/>
      <c r="D752" s="206" t="str">
        <f>IF($C$750="X","X","")</f>
        <v>X</v>
      </c>
      <c r="E752" s="141">
        <v>52221</v>
      </c>
      <c r="F752" s="184" t="s">
        <v>301</v>
      </c>
      <c r="G752" s="315"/>
      <c r="H752" s="361">
        <v>1015</v>
      </c>
      <c r="I752" s="360" t="s">
        <v>34</v>
      </c>
      <c r="J752" s="397"/>
      <c r="K752" s="37">
        <f>J752*H752</f>
        <v>0</v>
      </c>
    </row>
    <row r="753" spans="1:11" s="5" customFormat="1" ht="13.2" hidden="1" outlineLevel="2" x14ac:dyDescent="0.25">
      <c r="A753" s="205" t="e">
        <f>A752</f>
        <v>#REF!</v>
      </c>
      <c r="B753" s="205" t="s">
        <v>24</v>
      </c>
      <c r="C753" s="205"/>
      <c r="D753" s="205"/>
      <c r="E753" s="38"/>
      <c r="F753" s="187" t="s">
        <v>36</v>
      </c>
      <c r="G753" s="298" t="s">
        <v>34</v>
      </c>
      <c r="H753" s="343"/>
      <c r="I753" s="354"/>
      <c r="J753" s="397"/>
      <c r="K753" s="30" t="e">
        <f>J753*#REF!</f>
        <v>#REF!</v>
      </c>
    </row>
    <row r="754" spans="1:11" s="5" customFormat="1" ht="13.2" hidden="1" outlineLevel="2" x14ac:dyDescent="0.25">
      <c r="A754" s="24" t="e">
        <f>IF(SUM(#REF!)&gt;0,10,"")</f>
        <v>#REF!</v>
      </c>
      <c r="B754" s="41"/>
      <c r="C754" s="206"/>
      <c r="D754" s="206" t="str">
        <f>IF($C$750="X","X","")</f>
        <v>X</v>
      </c>
      <c r="E754" s="141">
        <v>52222</v>
      </c>
      <c r="F754" s="184" t="s">
        <v>302</v>
      </c>
      <c r="G754" s="315"/>
      <c r="H754" s="361">
        <v>1180</v>
      </c>
      <c r="I754" s="360" t="s">
        <v>34</v>
      </c>
      <c r="J754" s="397"/>
      <c r="K754" s="37">
        <f>J754*H754</f>
        <v>0</v>
      </c>
    </row>
    <row r="755" spans="1:11" s="5" customFormat="1" ht="13.2" hidden="1" outlineLevel="2" x14ac:dyDescent="0.25">
      <c r="A755" s="205" t="e">
        <f>A754</f>
        <v>#REF!</v>
      </c>
      <c r="B755" s="205" t="s">
        <v>24</v>
      </c>
      <c r="C755" s="205"/>
      <c r="D755" s="205"/>
      <c r="E755" s="38"/>
      <c r="F755" s="187" t="s">
        <v>36</v>
      </c>
      <c r="G755" s="298" t="s">
        <v>34</v>
      </c>
      <c r="H755" s="343"/>
      <c r="I755" s="354"/>
      <c r="J755" s="397"/>
      <c r="K755" s="30" t="e">
        <f>J755*#REF!</f>
        <v>#REF!</v>
      </c>
    </row>
    <row r="756" spans="1:11" s="8" customFormat="1" ht="13.2" hidden="1" outlineLevel="2" x14ac:dyDescent="0.25">
      <c r="A756" s="24" t="e">
        <f>IF(SUM(#REF!)&gt;0,10,"")</f>
        <v>#REF!</v>
      </c>
      <c r="B756" s="41"/>
      <c r="C756" s="206" t="s">
        <v>10</v>
      </c>
      <c r="D756" s="206" t="str">
        <f>IF($C$750="X","X","")</f>
        <v>X</v>
      </c>
      <c r="E756" s="141">
        <v>52224</v>
      </c>
      <c r="F756" s="184" t="s">
        <v>303</v>
      </c>
      <c r="G756" s="315"/>
      <c r="H756" s="361">
        <v>1750</v>
      </c>
      <c r="I756" s="360" t="s">
        <v>34</v>
      </c>
      <c r="J756" s="397"/>
      <c r="K756" s="37">
        <f>J756*H756</f>
        <v>0</v>
      </c>
    </row>
    <row r="757" spans="1:11" s="5" customFormat="1" ht="13.2" hidden="1" outlineLevel="2" x14ac:dyDescent="0.25">
      <c r="A757" s="205" t="e">
        <f>A756</f>
        <v>#REF!</v>
      </c>
      <c r="B757" s="205" t="s">
        <v>24</v>
      </c>
      <c r="C757" s="205"/>
      <c r="D757" s="205"/>
      <c r="E757" s="38"/>
      <c r="F757" s="187" t="s">
        <v>36</v>
      </c>
      <c r="G757" s="298" t="s">
        <v>34</v>
      </c>
      <c r="H757" s="343"/>
      <c r="I757" s="354"/>
      <c r="J757" s="397"/>
      <c r="K757" s="30" t="e">
        <f>J757*#REF!</f>
        <v>#REF!</v>
      </c>
    </row>
    <row r="758" spans="1:11" s="5" customFormat="1" ht="51" hidden="1" outlineLevel="2" x14ac:dyDescent="0.25">
      <c r="A758" s="205" t="e">
        <f>#REF!</f>
        <v>#REF!</v>
      </c>
      <c r="B758" s="24" t="s">
        <v>23</v>
      </c>
      <c r="C758" s="24"/>
      <c r="D758" s="24"/>
      <c r="E758" s="285"/>
      <c r="F758" s="273" t="s">
        <v>304</v>
      </c>
      <c r="G758" s="318">
        <v>0</v>
      </c>
      <c r="H758" s="376"/>
      <c r="I758" s="344"/>
      <c r="J758" s="394"/>
      <c r="K758" s="34" t="e">
        <f>J758*#REF!</f>
        <v>#REF!</v>
      </c>
    </row>
    <row r="759" spans="1:11" s="5" customFormat="1" ht="13.2" hidden="1" outlineLevel="2" x14ac:dyDescent="0.25">
      <c r="A759" s="205" t="e">
        <f>#REF!</f>
        <v>#REF!</v>
      </c>
      <c r="B759" s="205" t="s">
        <v>24</v>
      </c>
      <c r="C759" s="205"/>
      <c r="D759" s="205"/>
      <c r="E759" s="272"/>
      <c r="F759" s="270" t="s">
        <v>36</v>
      </c>
      <c r="G759" s="298" t="s">
        <v>34</v>
      </c>
      <c r="H759" s="343"/>
      <c r="I759" s="354"/>
      <c r="J759" s="406"/>
      <c r="K759" s="30" t="e">
        <f>J759*#REF!</f>
        <v>#REF!</v>
      </c>
    </row>
    <row r="760" spans="1:11" s="5" customFormat="1" ht="13.2" hidden="1" outlineLevel="2" x14ac:dyDescent="0.25">
      <c r="A760" s="24" t="e">
        <f>IF(SUM(#REF!)&gt;0,10,"")</f>
        <v>#REF!</v>
      </c>
      <c r="B760" s="41"/>
      <c r="C760" s="206" t="s">
        <v>10</v>
      </c>
      <c r="D760" s="206" t="e">
        <f>IF(#REF!="X","X","")</f>
        <v>#REF!</v>
      </c>
      <c r="E760" s="274">
        <v>52312</v>
      </c>
      <c r="F760" s="269" t="s">
        <v>305</v>
      </c>
      <c r="G760" s="315"/>
      <c r="H760" s="361"/>
      <c r="I760" s="360" t="s">
        <v>34</v>
      </c>
      <c r="J760" s="406"/>
      <c r="K760" s="37">
        <f>J760*H760</f>
        <v>0</v>
      </c>
    </row>
    <row r="761" spans="1:11" s="8" customFormat="1" ht="11.4" hidden="1" outlineLevel="2" x14ac:dyDescent="0.2">
      <c r="A761" s="205" t="e">
        <f>A760</f>
        <v>#REF!</v>
      </c>
      <c r="B761" s="205" t="s">
        <v>24</v>
      </c>
      <c r="C761" s="205"/>
      <c r="D761" s="205"/>
      <c r="E761" s="271"/>
      <c r="F761" s="267" t="s">
        <v>36</v>
      </c>
      <c r="G761" s="298" t="s">
        <v>34</v>
      </c>
      <c r="H761" s="343"/>
      <c r="I761" s="356"/>
      <c r="J761" s="406"/>
      <c r="K761" s="30" t="e">
        <f>J761*#REF!</f>
        <v>#REF!</v>
      </c>
    </row>
    <row r="762" spans="1:11" s="5" customFormat="1" ht="20.399999999999999" hidden="1" outlineLevel="2" x14ac:dyDescent="0.25">
      <c r="A762" s="24" t="e">
        <f>IF(SUM(#REF!)&gt;0,10,"")</f>
        <v>#REF!</v>
      </c>
      <c r="B762" s="41"/>
      <c r="C762" s="206" t="s">
        <v>10</v>
      </c>
      <c r="D762" s="206" t="e">
        <f>IF(#REF!="X","X","")</f>
        <v>#REF!</v>
      </c>
      <c r="E762" s="274">
        <v>52313</v>
      </c>
      <c r="F762" s="269" t="s">
        <v>306</v>
      </c>
      <c r="G762" s="315"/>
      <c r="H762" s="361"/>
      <c r="I762" s="360" t="s">
        <v>34</v>
      </c>
      <c r="J762" s="406"/>
      <c r="K762" s="37">
        <f>J762*H762</f>
        <v>0</v>
      </c>
    </row>
    <row r="763" spans="1:11" s="5" customFormat="1" ht="13.2" hidden="1" outlineLevel="2" x14ac:dyDescent="0.25">
      <c r="A763" s="205" t="e">
        <f>A762</f>
        <v>#REF!</v>
      </c>
      <c r="B763" s="205" t="s">
        <v>24</v>
      </c>
      <c r="C763" s="205"/>
      <c r="D763" s="205"/>
      <c r="E763" s="271"/>
      <c r="F763" s="267" t="s">
        <v>36</v>
      </c>
      <c r="G763" s="298" t="s">
        <v>34</v>
      </c>
      <c r="H763" s="343"/>
      <c r="I763" s="356"/>
      <c r="J763" s="406"/>
      <c r="K763" s="30" t="e">
        <f>J763*#REF!</f>
        <v>#REF!</v>
      </c>
    </row>
    <row r="764" spans="1:11" s="5" customFormat="1" ht="20.399999999999999" hidden="1" outlineLevel="2" x14ac:dyDescent="0.25">
      <c r="A764" s="24" t="e">
        <f>IF(SUM(#REF!)&gt;0,10,"")</f>
        <v>#REF!</v>
      </c>
      <c r="B764" s="41"/>
      <c r="C764" s="206"/>
      <c r="D764" s="206" t="e">
        <f>IF(#REF!="X","X","")</f>
        <v>#REF!</v>
      </c>
      <c r="E764" s="274">
        <v>52314</v>
      </c>
      <c r="F764" s="269" t="s">
        <v>307</v>
      </c>
      <c r="G764" s="315"/>
      <c r="H764" s="361"/>
      <c r="I764" s="360" t="s">
        <v>34</v>
      </c>
      <c r="J764" s="406"/>
      <c r="K764" s="37">
        <f>J764*H764</f>
        <v>0</v>
      </c>
    </row>
    <row r="765" spans="1:11" s="5" customFormat="1" ht="13.2" hidden="1" outlineLevel="2" x14ac:dyDescent="0.25">
      <c r="A765" s="205" t="e">
        <f>A764</f>
        <v>#REF!</v>
      </c>
      <c r="B765" s="205" t="s">
        <v>24</v>
      </c>
      <c r="C765" s="205"/>
      <c r="D765" s="205"/>
      <c r="E765" s="271"/>
      <c r="F765" s="267" t="s">
        <v>36</v>
      </c>
      <c r="G765" s="298" t="s">
        <v>34</v>
      </c>
      <c r="H765" s="343"/>
      <c r="I765" s="356"/>
      <c r="J765" s="406"/>
      <c r="K765" s="30" t="e">
        <f>J765*#REF!</f>
        <v>#REF!</v>
      </c>
    </row>
    <row r="766" spans="1:11" s="5" customFormat="1" ht="20.399999999999999" hidden="1" outlineLevel="2" x14ac:dyDescent="0.25">
      <c r="A766" s="24" t="e">
        <f>IF(SUM(#REF!)&gt;0,10,"")</f>
        <v>#REF!</v>
      </c>
      <c r="B766" s="41"/>
      <c r="C766" s="206" t="s">
        <v>10</v>
      </c>
      <c r="D766" s="206" t="e">
        <f>IF(#REF!="X","X","")</f>
        <v>#REF!</v>
      </c>
      <c r="E766" s="274">
        <v>52315</v>
      </c>
      <c r="F766" s="269" t="s">
        <v>308</v>
      </c>
      <c r="G766" s="315"/>
      <c r="H766" s="361"/>
      <c r="I766" s="360" t="s">
        <v>34</v>
      </c>
      <c r="J766" s="406"/>
      <c r="K766" s="37">
        <f>J766*H766</f>
        <v>0</v>
      </c>
    </row>
    <row r="767" spans="1:11" s="8" customFormat="1" ht="11.4" hidden="1" outlineLevel="2" x14ac:dyDescent="0.2">
      <c r="A767" s="205" t="e">
        <f>A766</f>
        <v>#REF!</v>
      </c>
      <c r="B767" s="205" t="s">
        <v>24</v>
      </c>
      <c r="C767" s="205"/>
      <c r="D767" s="205"/>
      <c r="E767" s="271"/>
      <c r="F767" s="267" t="s">
        <v>36</v>
      </c>
      <c r="G767" s="298" t="s">
        <v>34</v>
      </c>
      <c r="H767" s="343"/>
      <c r="I767" s="356"/>
      <c r="J767" s="403"/>
      <c r="K767" s="30" t="e">
        <f>J767*#REF!</f>
        <v>#REF!</v>
      </c>
    </row>
    <row r="768" spans="1:11" s="5" customFormat="1" ht="13.2" hidden="1" outlineLevel="2" x14ac:dyDescent="0.25">
      <c r="A768" s="205" t="e">
        <f>IF(SUM(#REF!)&gt;0,10,"")</f>
        <v>#REF!</v>
      </c>
      <c r="B768" s="41" t="s">
        <v>79</v>
      </c>
      <c r="C768" s="174"/>
      <c r="D768" s="174" t="e">
        <f>IF(#REF!="X","X","")</f>
        <v>#REF!</v>
      </c>
      <c r="E768" s="284">
        <v>52320</v>
      </c>
      <c r="F768" s="268" t="s">
        <v>309</v>
      </c>
      <c r="G768" s="317"/>
      <c r="H768" s="366"/>
      <c r="I768" s="360"/>
      <c r="J768" s="406"/>
      <c r="K768" s="37">
        <f>J768*H768</f>
        <v>0</v>
      </c>
    </row>
    <row r="769" spans="1:13" s="5" customFormat="1" ht="40.799999999999997" hidden="1" outlineLevel="2" x14ac:dyDescent="0.25">
      <c r="A769" s="205" t="e">
        <f>A768</f>
        <v>#REF!</v>
      </c>
      <c r="B769" s="24" t="s">
        <v>23</v>
      </c>
      <c r="C769" s="24"/>
      <c r="D769" s="24"/>
      <c r="E769" s="285"/>
      <c r="F769" s="273" t="s">
        <v>310</v>
      </c>
      <c r="G769" s="318">
        <v>0</v>
      </c>
      <c r="H769" s="376"/>
      <c r="I769" s="344"/>
      <c r="J769" s="406"/>
      <c r="K769" s="34" t="e">
        <f>J769*#REF!</f>
        <v>#REF!</v>
      </c>
    </row>
    <row r="770" spans="1:13" s="5" customFormat="1" ht="13.2" hidden="1" outlineLevel="2" x14ac:dyDescent="0.25">
      <c r="A770" s="24" t="e">
        <f>IF(SUM(#REF!)&gt;0,10,"")</f>
        <v>#REF!</v>
      </c>
      <c r="B770" s="41"/>
      <c r="C770" s="206"/>
      <c r="D770" s="206" t="str">
        <f>IF($C$768="X","X","")</f>
        <v/>
      </c>
      <c r="E770" s="274">
        <v>52321</v>
      </c>
      <c r="F770" s="269" t="s">
        <v>311</v>
      </c>
      <c r="G770" s="315"/>
      <c r="H770" s="361"/>
      <c r="I770" s="360" t="s">
        <v>34</v>
      </c>
      <c r="J770" s="401"/>
      <c r="K770" s="37">
        <f>J770*H770</f>
        <v>0</v>
      </c>
    </row>
    <row r="771" spans="1:13" s="5" customFormat="1" ht="13.2" hidden="1" outlineLevel="2" x14ac:dyDescent="0.25">
      <c r="A771" s="205" t="e">
        <f>A770</f>
        <v>#REF!</v>
      </c>
      <c r="B771" s="205" t="s">
        <v>24</v>
      </c>
      <c r="C771" s="205"/>
      <c r="D771" s="205"/>
      <c r="E771" s="272"/>
      <c r="F771" s="270" t="s">
        <v>36</v>
      </c>
      <c r="G771" s="298" t="s">
        <v>34</v>
      </c>
      <c r="H771" s="343"/>
      <c r="I771" s="354"/>
      <c r="J771" s="392"/>
      <c r="K771" s="30" t="e">
        <f>J771*#REF!</f>
        <v>#REF!</v>
      </c>
    </row>
    <row r="772" spans="1:13" s="3" customFormat="1" ht="13.2" hidden="1" outlineLevel="1" collapsed="1" x14ac:dyDescent="0.25">
      <c r="A772" s="24" t="e">
        <f>IF(SUM(#REF!)&gt;0,10,"")</f>
        <v>#REF!</v>
      </c>
      <c r="B772" s="41"/>
      <c r="C772" s="206"/>
      <c r="D772" s="206" t="str">
        <f>IF($C$768="X","X","")</f>
        <v/>
      </c>
      <c r="E772" s="274">
        <v>52322</v>
      </c>
      <c r="F772" s="269" t="s">
        <v>312</v>
      </c>
      <c r="G772" s="315"/>
      <c r="H772" s="361"/>
      <c r="I772" s="360" t="s">
        <v>34</v>
      </c>
      <c r="J772" s="392"/>
      <c r="K772" s="37">
        <f>J772*H772</f>
        <v>0</v>
      </c>
    </row>
    <row r="773" spans="1:13" s="5" customFormat="1" ht="13.2" hidden="1" outlineLevel="2" x14ac:dyDescent="0.25">
      <c r="A773" s="205" t="e">
        <f>A772</f>
        <v>#REF!</v>
      </c>
      <c r="B773" s="205" t="s">
        <v>24</v>
      </c>
      <c r="C773" s="205"/>
      <c r="D773" s="205"/>
      <c r="E773" s="271"/>
      <c r="F773" s="267" t="s">
        <v>36</v>
      </c>
      <c r="G773" s="298" t="s">
        <v>34</v>
      </c>
      <c r="H773" s="343"/>
      <c r="I773" s="356"/>
      <c r="J773" s="392"/>
      <c r="K773" s="238" t="e">
        <f>J773*#REF!</f>
        <v>#REF!</v>
      </c>
    </row>
    <row r="774" spans="1:13" s="5" customFormat="1" ht="20.399999999999999" hidden="1" outlineLevel="2" x14ac:dyDescent="0.25">
      <c r="A774" s="205" t="e">
        <f>#REF!</f>
        <v>#REF!</v>
      </c>
      <c r="B774" s="24" t="s">
        <v>23</v>
      </c>
      <c r="C774" s="24"/>
      <c r="D774" s="24"/>
      <c r="E774" s="285"/>
      <c r="F774" s="273" t="s">
        <v>313</v>
      </c>
      <c r="G774" s="318">
        <v>0</v>
      </c>
      <c r="H774" s="376"/>
      <c r="I774" s="344"/>
      <c r="J774" s="406"/>
      <c r="K774" s="34" t="e">
        <f>J774*#REF!</f>
        <v>#REF!</v>
      </c>
    </row>
    <row r="775" spans="1:13" s="5" customFormat="1" ht="13.2" hidden="1" outlineLevel="2" x14ac:dyDescent="0.25">
      <c r="A775" s="205" t="e">
        <f>#REF!</f>
        <v>#REF!</v>
      </c>
      <c r="B775" s="205" t="s">
        <v>24</v>
      </c>
      <c r="C775" s="205"/>
      <c r="D775" s="205"/>
      <c r="E775" s="271"/>
      <c r="F775" s="267" t="s">
        <v>36</v>
      </c>
      <c r="G775" s="298" t="s">
        <v>34</v>
      </c>
      <c r="H775" s="343"/>
      <c r="I775" s="356"/>
      <c r="J775" s="406"/>
      <c r="K775" s="30" t="e">
        <f>J775*#REF!</f>
        <v>#REF!</v>
      </c>
    </row>
    <row r="776" spans="1:13" s="5" customFormat="1" ht="13.2" hidden="1" outlineLevel="2" x14ac:dyDescent="0.25">
      <c r="A776" s="24" t="e">
        <f>IF(SUM(#REF!)&gt;0,10,"")</f>
        <v>#REF!</v>
      </c>
      <c r="B776" s="41"/>
      <c r="C776" s="206"/>
      <c r="D776" s="206" t="e">
        <f>IF(#REF!="X","X","")</f>
        <v>#REF!</v>
      </c>
      <c r="E776" s="274">
        <v>52342</v>
      </c>
      <c r="F776" s="269" t="s">
        <v>314</v>
      </c>
      <c r="G776" s="315"/>
      <c r="H776" s="361"/>
      <c r="I776" s="360" t="s">
        <v>34</v>
      </c>
      <c r="J776" s="406"/>
      <c r="K776" s="37">
        <f>J776*H776</f>
        <v>0</v>
      </c>
    </row>
    <row r="777" spans="1:13" s="5" customFormat="1" ht="13.2" hidden="1" outlineLevel="2" x14ac:dyDescent="0.25">
      <c r="A777" s="205" t="e">
        <f>A776</f>
        <v>#REF!</v>
      </c>
      <c r="B777" s="205" t="s">
        <v>24</v>
      </c>
      <c r="C777" s="205"/>
      <c r="D777" s="205"/>
      <c r="E777" s="271"/>
      <c r="F777" s="267" t="s">
        <v>36</v>
      </c>
      <c r="G777" s="298" t="s">
        <v>34</v>
      </c>
      <c r="H777" s="343"/>
      <c r="I777" s="356"/>
      <c r="J777" s="406"/>
      <c r="K777" s="30" t="e">
        <f>J777*#REF!</f>
        <v>#REF!</v>
      </c>
    </row>
    <row r="778" spans="1:13" s="5" customFormat="1" ht="13.2" hidden="1" outlineLevel="2" x14ac:dyDescent="0.25">
      <c r="A778" s="205" t="e">
        <f>IF(SUM(#REF!)&gt;0,10,"")</f>
        <v>#REF!</v>
      </c>
      <c r="B778" s="42" t="s">
        <v>21</v>
      </c>
      <c r="C778" s="215" t="s">
        <v>10</v>
      </c>
      <c r="D778" s="215" t="e">
        <f>IF(#REF!="X","X","")</f>
        <v>#REF!</v>
      </c>
      <c r="E778" s="256">
        <v>54100</v>
      </c>
      <c r="F778" s="240" t="s">
        <v>415</v>
      </c>
      <c r="G778" s="315">
        <v>0</v>
      </c>
      <c r="H778" s="361"/>
      <c r="I778" s="360"/>
      <c r="J778" s="410"/>
      <c r="K778" s="37">
        <f>J778*H778</f>
        <v>0</v>
      </c>
    </row>
    <row r="779" spans="1:13" s="5" customFormat="1" ht="40.799999999999997" hidden="1" outlineLevel="2" x14ac:dyDescent="0.25">
      <c r="A779" s="205" t="e">
        <f>A778</f>
        <v>#REF!</v>
      </c>
      <c r="B779" s="24" t="s">
        <v>23</v>
      </c>
      <c r="C779" s="24"/>
      <c r="D779" s="24"/>
      <c r="E779" s="263"/>
      <c r="F779" s="241" t="s">
        <v>315</v>
      </c>
      <c r="G779" s="318">
        <v>0</v>
      </c>
      <c r="H779" s="376"/>
      <c r="I779" s="336"/>
      <c r="J779" s="403"/>
      <c r="K779" s="34" t="e">
        <f>J779*#REF!</f>
        <v>#REF!</v>
      </c>
    </row>
    <row r="780" spans="1:13" s="5" customFormat="1" ht="13.2" hidden="1" outlineLevel="2" x14ac:dyDescent="0.25">
      <c r="A780" s="205" t="e">
        <f>IF(SUM(#REF!)&gt;0,10,"")</f>
        <v>#REF!</v>
      </c>
      <c r="B780" s="41" t="s">
        <v>79</v>
      </c>
      <c r="C780" s="174" t="s">
        <v>10</v>
      </c>
      <c r="D780" s="174" t="str">
        <f>IF($C$778="X","X","")</f>
        <v>X</v>
      </c>
      <c r="E780" s="264">
        <v>54110</v>
      </c>
      <c r="F780" s="244" t="s">
        <v>420</v>
      </c>
      <c r="G780" s="317"/>
      <c r="H780" s="366"/>
      <c r="I780" s="360"/>
      <c r="J780" s="401"/>
      <c r="K780" s="37">
        <f>J780*H780</f>
        <v>0</v>
      </c>
    </row>
    <row r="781" spans="1:13" s="9" customFormat="1" ht="13.2" hidden="1" outlineLevel="2" x14ac:dyDescent="0.25">
      <c r="A781" s="24" t="e">
        <f>IF(SUM(#REF!)&gt;0,10,"")</f>
        <v>#REF!</v>
      </c>
      <c r="B781" s="41"/>
      <c r="C781" s="206"/>
      <c r="D781" s="206" t="str">
        <f>IF($C$780="X","X","")</f>
        <v>X</v>
      </c>
      <c r="E781" s="246">
        <v>54111</v>
      </c>
      <c r="F781" s="241" t="s">
        <v>416</v>
      </c>
      <c r="G781" s="315"/>
      <c r="H781" s="361">
        <v>1160</v>
      </c>
      <c r="I781" s="360" t="s">
        <v>34</v>
      </c>
      <c r="J781" s="406"/>
      <c r="K781" s="37">
        <f>J781*H781</f>
        <v>0</v>
      </c>
    </row>
    <row r="782" spans="1:13" s="5" customFormat="1" ht="13.2" hidden="1" outlineLevel="2" x14ac:dyDescent="0.25">
      <c r="A782" s="205" t="e">
        <f>A781</f>
        <v>#REF!</v>
      </c>
      <c r="B782" s="205" t="s">
        <v>24</v>
      </c>
      <c r="C782" s="205"/>
      <c r="D782" s="205"/>
      <c r="E782" s="259"/>
      <c r="F782" s="243" t="s">
        <v>36</v>
      </c>
      <c r="G782" s="298" t="s">
        <v>34</v>
      </c>
      <c r="H782" s="343"/>
      <c r="I782" s="354"/>
      <c r="J782" s="406"/>
      <c r="K782" s="30" t="e">
        <f>J782*#REF!</f>
        <v>#REF!</v>
      </c>
      <c r="M782" s="5">
        <v>79</v>
      </c>
    </row>
    <row r="783" spans="1:13" s="5" customFormat="1" ht="13.2" hidden="1" outlineLevel="2" x14ac:dyDescent="0.25">
      <c r="A783" s="24" t="e">
        <f>IF(SUM(#REF!)&gt;0,10,"")</f>
        <v>#REF!</v>
      </c>
      <c r="B783" s="41"/>
      <c r="C783" s="206" t="s">
        <v>10</v>
      </c>
      <c r="D783" s="206" t="str">
        <f>IF($C$780="X","X","")</f>
        <v>X</v>
      </c>
      <c r="E783" s="246">
        <v>54112</v>
      </c>
      <c r="F783" s="241" t="s">
        <v>417</v>
      </c>
      <c r="G783" s="315"/>
      <c r="H783" s="361">
        <v>230</v>
      </c>
      <c r="I783" s="360" t="s">
        <v>45</v>
      </c>
      <c r="J783" s="406"/>
      <c r="K783" s="37">
        <f>J783*H783</f>
        <v>0</v>
      </c>
    </row>
    <row r="784" spans="1:13" s="5" customFormat="1" ht="13.2" hidden="1" outlineLevel="2" x14ac:dyDescent="0.25">
      <c r="A784" s="205" t="e">
        <f>A783</f>
        <v>#REF!</v>
      </c>
      <c r="B784" s="205" t="s">
        <v>24</v>
      </c>
      <c r="C784" s="205"/>
      <c r="D784" s="205"/>
      <c r="E784" s="259"/>
      <c r="F784" s="243" t="s">
        <v>46</v>
      </c>
      <c r="G784" s="298" t="s">
        <v>45</v>
      </c>
      <c r="H784" s="343"/>
      <c r="I784" s="354"/>
      <c r="J784" s="406"/>
      <c r="K784" s="30" t="e">
        <f>J784*#REF!</f>
        <v>#REF!</v>
      </c>
    </row>
    <row r="785" spans="1:11" s="5" customFormat="1" ht="13.2" hidden="1" outlineLevel="2" x14ac:dyDescent="0.25">
      <c r="A785" s="24" t="e">
        <f>IF(SUM(#REF!)&gt;0,10,"")</f>
        <v>#REF!</v>
      </c>
      <c r="B785" s="41"/>
      <c r="C785" s="206"/>
      <c r="D785" s="206" t="str">
        <f>IF($C$780="X","X","")</f>
        <v>X</v>
      </c>
      <c r="E785" s="246">
        <v>54113</v>
      </c>
      <c r="F785" s="241" t="s">
        <v>418</v>
      </c>
      <c r="G785" s="315"/>
      <c r="H785" s="361">
        <v>1650</v>
      </c>
      <c r="I785" s="360" t="s">
        <v>34</v>
      </c>
      <c r="J785" s="406"/>
      <c r="K785" s="37">
        <f>J785*H785</f>
        <v>0</v>
      </c>
    </row>
    <row r="786" spans="1:11" s="5" customFormat="1" ht="13.2" hidden="1" outlineLevel="2" x14ac:dyDescent="0.25">
      <c r="A786" s="205" t="e">
        <f>A785</f>
        <v>#REF!</v>
      </c>
      <c r="B786" s="205" t="s">
        <v>24</v>
      </c>
      <c r="C786" s="205"/>
      <c r="D786" s="205"/>
      <c r="E786" s="259"/>
      <c r="F786" s="243" t="s">
        <v>36</v>
      </c>
      <c r="G786" s="298" t="s">
        <v>34</v>
      </c>
      <c r="H786" s="343"/>
      <c r="I786" s="354"/>
      <c r="J786" s="406"/>
      <c r="K786" s="30" t="e">
        <f>J786*#REF!</f>
        <v>#REF!</v>
      </c>
    </row>
    <row r="787" spans="1:11" s="5" customFormat="1" ht="13.2" hidden="1" outlineLevel="2" x14ac:dyDescent="0.25">
      <c r="A787" s="24" t="e">
        <f>IF(SUM(#REF!)&gt;0,10,"")</f>
        <v>#REF!</v>
      </c>
      <c r="B787" s="41"/>
      <c r="C787" s="206" t="s">
        <v>10</v>
      </c>
      <c r="D787" s="206" t="str">
        <f>IF($C$780="X","X","")</f>
        <v>X</v>
      </c>
      <c r="E787" s="246">
        <v>54114</v>
      </c>
      <c r="F787" s="241" t="s">
        <v>419</v>
      </c>
      <c r="G787" s="315"/>
      <c r="H787" s="361">
        <v>280</v>
      </c>
      <c r="I787" s="360" t="s">
        <v>45</v>
      </c>
      <c r="J787" s="411"/>
      <c r="K787" s="37">
        <f>J787*H787</f>
        <v>0</v>
      </c>
    </row>
    <row r="788" spans="1:11" s="5" customFormat="1" ht="13.2" hidden="1" outlineLevel="2" x14ac:dyDescent="0.25">
      <c r="A788" s="205" t="e">
        <f>A787</f>
        <v>#REF!</v>
      </c>
      <c r="B788" s="205" t="s">
        <v>24</v>
      </c>
      <c r="C788" s="205"/>
      <c r="D788" s="205"/>
      <c r="E788" s="259"/>
      <c r="F788" s="243" t="s">
        <v>46</v>
      </c>
      <c r="G788" s="298" t="s">
        <v>45</v>
      </c>
      <c r="H788" s="333"/>
      <c r="I788" s="356"/>
      <c r="J788" s="412"/>
      <c r="K788" s="31" t="e">
        <f>J788*#REF!</f>
        <v>#REF!</v>
      </c>
    </row>
    <row r="789" spans="1:11" s="5" customFormat="1" ht="40.799999999999997" hidden="1" outlineLevel="2" x14ac:dyDescent="0.25">
      <c r="A789" s="205" t="e">
        <f>#REF!</f>
        <v>#REF!</v>
      </c>
      <c r="B789" s="42" t="s">
        <v>23</v>
      </c>
      <c r="C789" s="42"/>
      <c r="D789" s="42"/>
      <c r="E789" s="265"/>
      <c r="F789" s="241" t="s">
        <v>316</v>
      </c>
      <c r="G789" s="316">
        <v>0</v>
      </c>
      <c r="H789" s="367"/>
      <c r="I789" s="356"/>
      <c r="J789" s="406"/>
      <c r="K789" s="146" t="e">
        <f>J789*#REF!</f>
        <v>#REF!</v>
      </c>
    </row>
    <row r="790" spans="1:11" s="5" customFormat="1" ht="13.2" hidden="1" outlineLevel="2" x14ac:dyDescent="0.25">
      <c r="A790" s="205" t="e">
        <f>#REF!</f>
        <v>#REF!</v>
      </c>
      <c r="B790" s="205" t="s">
        <v>24</v>
      </c>
      <c r="C790" s="205"/>
      <c r="D790" s="205"/>
      <c r="E790" s="259"/>
      <c r="F790" s="243" t="s">
        <v>36</v>
      </c>
      <c r="G790" s="298" t="s">
        <v>34</v>
      </c>
      <c r="H790" s="343"/>
      <c r="I790" s="354"/>
      <c r="J790" s="406"/>
      <c r="K790" s="30" t="e">
        <f>J790*#REF!</f>
        <v>#REF!</v>
      </c>
    </row>
    <row r="791" spans="1:11" s="5" customFormat="1" ht="20.399999999999999" hidden="1" outlineLevel="2" x14ac:dyDescent="0.25">
      <c r="A791" s="24" t="e">
        <f>IF(SUM(#REF!)&gt;0,10,"")</f>
        <v>#REF!</v>
      </c>
      <c r="B791" s="41"/>
      <c r="C791" s="206"/>
      <c r="D791" s="206" t="e">
        <f>IF(#REF!="X","X","")</f>
        <v>#REF!</v>
      </c>
      <c r="E791" s="246">
        <v>54212</v>
      </c>
      <c r="F791" s="241" t="s">
        <v>421</v>
      </c>
      <c r="G791" s="315"/>
      <c r="H791" s="361">
        <v>2350</v>
      </c>
      <c r="I791" s="360" t="s">
        <v>34</v>
      </c>
      <c r="J791" s="406"/>
      <c r="K791" s="37">
        <f>J791*H791</f>
        <v>0</v>
      </c>
    </row>
    <row r="792" spans="1:11" s="5" customFormat="1" ht="13.2" hidden="1" outlineLevel="2" x14ac:dyDescent="0.25">
      <c r="A792" s="205" t="e">
        <f>A791</f>
        <v>#REF!</v>
      </c>
      <c r="B792" s="205" t="s">
        <v>24</v>
      </c>
      <c r="C792" s="205"/>
      <c r="D792" s="205"/>
      <c r="E792" s="259"/>
      <c r="F792" s="243" t="s">
        <v>36</v>
      </c>
      <c r="G792" s="298" t="s">
        <v>34</v>
      </c>
      <c r="H792" s="343"/>
      <c r="I792" s="354"/>
      <c r="J792" s="406"/>
      <c r="K792" s="30" t="e">
        <f>J792*#REF!</f>
        <v>#REF!</v>
      </c>
    </row>
    <row r="793" spans="1:11" s="5" customFormat="1" ht="20.399999999999999" hidden="1" outlineLevel="2" x14ac:dyDescent="0.25">
      <c r="A793" s="24" t="e">
        <f>IF(SUM(#REF!)&gt;0,10,"")</f>
        <v>#REF!</v>
      </c>
      <c r="B793" s="41"/>
      <c r="C793" s="206" t="s">
        <v>10</v>
      </c>
      <c r="D793" s="206" t="e">
        <f>IF(#REF!="X","X","")</f>
        <v>#REF!</v>
      </c>
      <c r="E793" s="246">
        <v>54213</v>
      </c>
      <c r="F793" s="241" t="s">
        <v>422</v>
      </c>
      <c r="G793" s="315"/>
      <c r="H793" s="361">
        <v>3300</v>
      </c>
      <c r="I793" s="360" t="s">
        <v>34</v>
      </c>
      <c r="J793" s="406"/>
      <c r="K793" s="37">
        <f>J793*H793</f>
        <v>0</v>
      </c>
    </row>
    <row r="794" spans="1:11" s="5" customFormat="1" ht="13.2" hidden="1" outlineLevel="2" x14ac:dyDescent="0.25">
      <c r="A794" s="205" t="e">
        <f>A793</f>
        <v>#REF!</v>
      </c>
      <c r="B794" s="205" t="s">
        <v>24</v>
      </c>
      <c r="C794" s="205"/>
      <c r="D794" s="205"/>
      <c r="E794" s="259"/>
      <c r="F794" s="243" t="s">
        <v>36</v>
      </c>
      <c r="G794" s="298" t="s">
        <v>34</v>
      </c>
      <c r="H794" s="343"/>
      <c r="I794" s="354"/>
      <c r="J794" s="413"/>
      <c r="K794" s="30" t="e">
        <f>J794*#REF!</f>
        <v>#REF!</v>
      </c>
    </row>
    <row r="795" spans="1:11" s="5" customFormat="1" ht="20.399999999999999" hidden="1" outlineLevel="2" x14ac:dyDescent="0.25">
      <c r="A795" s="24" t="e">
        <f>IF(SUM(#REF!)&gt;0,10,"")</f>
        <v>#REF!</v>
      </c>
      <c r="B795" s="41"/>
      <c r="C795" s="206"/>
      <c r="D795" s="206" t="e">
        <f>IF(#REF!="X","X","")</f>
        <v>#REF!</v>
      </c>
      <c r="E795" s="246">
        <v>54214</v>
      </c>
      <c r="F795" s="241" t="s">
        <v>426</v>
      </c>
      <c r="G795" s="315"/>
      <c r="H795" s="361">
        <v>1050</v>
      </c>
      <c r="I795" s="360" t="s">
        <v>34</v>
      </c>
      <c r="J795" s="406"/>
      <c r="K795" s="37">
        <f>J795*H795</f>
        <v>0</v>
      </c>
    </row>
    <row r="796" spans="1:11" s="5" customFormat="1" ht="13.2" hidden="1" outlineLevel="2" x14ac:dyDescent="0.25">
      <c r="A796" s="205" t="e">
        <f>A795</f>
        <v>#REF!</v>
      </c>
      <c r="B796" s="205" t="s">
        <v>24</v>
      </c>
      <c r="C796" s="205"/>
      <c r="D796" s="205"/>
      <c r="E796" s="266"/>
      <c r="F796" s="243" t="s">
        <v>36</v>
      </c>
      <c r="G796" s="298" t="s">
        <v>34</v>
      </c>
      <c r="H796" s="343"/>
      <c r="I796" s="356"/>
      <c r="J796" s="406"/>
      <c r="K796" s="30" t="e">
        <f>J796*#REF!</f>
        <v>#REF!</v>
      </c>
    </row>
    <row r="797" spans="1:11" s="5" customFormat="1" ht="20.399999999999999" hidden="1" outlineLevel="2" x14ac:dyDescent="0.25">
      <c r="A797" s="24" t="e">
        <f>IF(SUM(#REF!)&gt;0,10,"")</f>
        <v>#REF!</v>
      </c>
      <c r="B797" s="41"/>
      <c r="C797" s="206" t="s">
        <v>10</v>
      </c>
      <c r="D797" s="206" t="e">
        <f>IF(#REF!="X","X","")</f>
        <v>#REF!</v>
      </c>
      <c r="E797" s="246">
        <v>54215</v>
      </c>
      <c r="F797" s="241" t="s">
        <v>427</v>
      </c>
      <c r="G797" s="315"/>
      <c r="H797" s="361">
        <v>1380</v>
      </c>
      <c r="I797" s="360" t="s">
        <v>34</v>
      </c>
      <c r="J797" s="413"/>
      <c r="K797" s="37">
        <f>J797*H797</f>
        <v>0</v>
      </c>
    </row>
    <row r="798" spans="1:11" s="5" customFormat="1" ht="13.2" hidden="1" outlineLevel="2" x14ac:dyDescent="0.25">
      <c r="A798" s="205" t="e">
        <f>A797</f>
        <v>#REF!</v>
      </c>
      <c r="B798" s="205" t="s">
        <v>24</v>
      </c>
      <c r="C798" s="205"/>
      <c r="D798" s="205"/>
      <c r="E798" s="266"/>
      <c r="F798" s="243" t="s">
        <v>36</v>
      </c>
      <c r="G798" s="298" t="s">
        <v>34</v>
      </c>
      <c r="H798" s="343"/>
      <c r="I798" s="356"/>
      <c r="J798" s="406"/>
      <c r="K798" s="30" t="e">
        <f>J798*#REF!</f>
        <v>#REF!</v>
      </c>
    </row>
    <row r="799" spans="1:11" s="5" customFormat="1" ht="20.399999999999999" hidden="1" outlineLevel="2" x14ac:dyDescent="0.25">
      <c r="A799" s="24" t="e">
        <f>IF(SUM(#REF!)&gt;0,10,"")</f>
        <v>#REF!</v>
      </c>
      <c r="B799" s="41"/>
      <c r="C799" s="206"/>
      <c r="D799" s="206" t="e">
        <f>IF(#REF!="X","X","")</f>
        <v>#REF!</v>
      </c>
      <c r="E799" s="246">
        <v>54216</v>
      </c>
      <c r="F799" s="241" t="s">
        <v>423</v>
      </c>
      <c r="G799" s="315"/>
      <c r="H799" s="361">
        <v>1820</v>
      </c>
      <c r="I799" s="360" t="s">
        <v>34</v>
      </c>
      <c r="J799" s="406"/>
      <c r="K799" s="37">
        <f>J799*H799</f>
        <v>0</v>
      </c>
    </row>
    <row r="800" spans="1:11" s="5" customFormat="1" ht="13.2" hidden="1" outlineLevel="2" x14ac:dyDescent="0.25">
      <c r="A800" s="205" t="e">
        <f>A799</f>
        <v>#REF!</v>
      </c>
      <c r="B800" s="205" t="s">
        <v>24</v>
      </c>
      <c r="C800" s="205"/>
      <c r="D800" s="205"/>
      <c r="E800" s="266"/>
      <c r="F800" s="243" t="s">
        <v>36</v>
      </c>
      <c r="G800" s="298" t="s">
        <v>34</v>
      </c>
      <c r="H800" s="343"/>
      <c r="I800" s="356"/>
      <c r="J800" s="413"/>
      <c r="K800" s="30" t="e">
        <f>J800*#REF!</f>
        <v>#REF!</v>
      </c>
    </row>
    <row r="801" spans="1:11" s="5" customFormat="1" ht="20.399999999999999" hidden="1" outlineLevel="2" x14ac:dyDescent="0.25">
      <c r="A801" s="24" t="e">
        <f>IF(SUM(#REF!)&gt;0,10,"")</f>
        <v>#REF!</v>
      </c>
      <c r="B801" s="41"/>
      <c r="C801" s="206"/>
      <c r="D801" s="206" t="e">
        <f>IF(#REF!="X","X","")</f>
        <v>#REF!</v>
      </c>
      <c r="E801" s="246">
        <v>54217</v>
      </c>
      <c r="F801" s="241" t="s">
        <v>424</v>
      </c>
      <c r="G801" s="315"/>
      <c r="H801" s="361">
        <v>2540</v>
      </c>
      <c r="I801" s="360" t="s">
        <v>34</v>
      </c>
      <c r="J801" s="406"/>
      <c r="K801" s="37">
        <f>J801*H801</f>
        <v>0</v>
      </c>
    </row>
    <row r="802" spans="1:11" s="5" customFormat="1" ht="13.2" hidden="1" outlineLevel="2" x14ac:dyDescent="0.25">
      <c r="A802" s="205" t="e">
        <f>A801</f>
        <v>#REF!</v>
      </c>
      <c r="B802" s="205" t="s">
        <v>24</v>
      </c>
      <c r="C802" s="205"/>
      <c r="D802" s="205"/>
      <c r="E802" s="266"/>
      <c r="F802" s="243" t="s">
        <v>36</v>
      </c>
      <c r="G802" s="298" t="s">
        <v>34</v>
      </c>
      <c r="H802" s="343"/>
      <c r="I802" s="356"/>
      <c r="J802" s="406"/>
      <c r="K802" s="30" t="e">
        <f>J802*#REF!</f>
        <v>#REF!</v>
      </c>
    </row>
    <row r="803" spans="1:11" s="5" customFormat="1" ht="20.399999999999999" hidden="1" outlineLevel="2" x14ac:dyDescent="0.25">
      <c r="A803" s="24" t="e">
        <f>IF(SUM(#REF!)&gt;0,10,"")</f>
        <v>#REF!</v>
      </c>
      <c r="B803" s="41"/>
      <c r="C803" s="206"/>
      <c r="D803" s="206" t="e">
        <f>IF(#REF!="X","X","")</f>
        <v>#REF!</v>
      </c>
      <c r="E803" s="246">
        <v>54218</v>
      </c>
      <c r="F803" s="241" t="s">
        <v>425</v>
      </c>
      <c r="G803" s="315"/>
      <c r="H803" s="361">
        <v>3220</v>
      </c>
      <c r="I803" s="360" t="s">
        <v>34</v>
      </c>
      <c r="J803" s="395"/>
      <c r="K803" s="37">
        <f>J803*H803</f>
        <v>0</v>
      </c>
    </row>
    <row r="804" spans="1:11" s="5" customFormat="1" ht="13.2" hidden="1" outlineLevel="2" x14ac:dyDescent="0.25">
      <c r="A804" s="205" t="e">
        <f>A803</f>
        <v>#REF!</v>
      </c>
      <c r="B804" s="205" t="s">
        <v>24</v>
      </c>
      <c r="C804" s="205"/>
      <c r="D804" s="205"/>
      <c r="E804" s="266"/>
      <c r="F804" s="243" t="s">
        <v>36</v>
      </c>
      <c r="G804" s="298" t="s">
        <v>34</v>
      </c>
      <c r="H804" s="343"/>
      <c r="I804" s="356"/>
      <c r="J804" s="410"/>
      <c r="K804" s="30" t="e">
        <f>J804*#REF!</f>
        <v>#REF!</v>
      </c>
    </row>
    <row r="805" spans="1:11" s="5" customFormat="1" ht="20.399999999999999" hidden="1" outlineLevel="2" x14ac:dyDescent="0.25">
      <c r="A805" s="24" t="e">
        <f>IF(SUM(#REF!)&gt;0,10,"")</f>
        <v>#REF!</v>
      </c>
      <c r="B805" s="41"/>
      <c r="C805" s="206"/>
      <c r="D805" s="206" t="e">
        <f>IF(#REF!="X","X","")</f>
        <v>#REF!</v>
      </c>
      <c r="E805" s="246">
        <v>54219</v>
      </c>
      <c r="F805" s="241" t="s">
        <v>429</v>
      </c>
      <c r="G805" s="315"/>
      <c r="H805" s="361">
        <v>1280</v>
      </c>
      <c r="I805" s="360" t="s">
        <v>34</v>
      </c>
      <c r="J805" s="406"/>
      <c r="K805" s="37">
        <f>J805*H805</f>
        <v>0</v>
      </c>
    </row>
    <row r="806" spans="1:11" s="5" customFormat="1" ht="13.2" hidden="1" outlineLevel="2" x14ac:dyDescent="0.25">
      <c r="A806" s="205" t="e">
        <f>A805</f>
        <v>#REF!</v>
      </c>
      <c r="B806" s="205" t="s">
        <v>24</v>
      </c>
      <c r="C806" s="205"/>
      <c r="D806" s="205"/>
      <c r="E806" s="266"/>
      <c r="F806" s="243" t="s">
        <v>36</v>
      </c>
      <c r="G806" s="298" t="s">
        <v>34</v>
      </c>
      <c r="H806" s="343"/>
      <c r="I806" s="356"/>
      <c r="J806" s="406"/>
      <c r="K806" s="30" t="e">
        <f>J806*#REF!</f>
        <v>#REF!</v>
      </c>
    </row>
    <row r="807" spans="1:11" s="5" customFormat="1" ht="20.399999999999999" hidden="1" outlineLevel="2" x14ac:dyDescent="0.25">
      <c r="A807" s="24" t="e">
        <f>IF(SUM(#REF!)&gt;0,10,"")</f>
        <v>#REF!</v>
      </c>
      <c r="B807" s="41"/>
      <c r="C807" s="206"/>
      <c r="D807" s="206" t="e">
        <f>IF(#REF!="X","X","")</f>
        <v>#REF!</v>
      </c>
      <c r="E807" s="246">
        <v>54220</v>
      </c>
      <c r="F807" s="241" t="s">
        <v>428</v>
      </c>
      <c r="G807" s="315"/>
      <c r="H807" s="361">
        <v>1810</v>
      </c>
      <c r="I807" s="360" t="s">
        <v>34</v>
      </c>
      <c r="J807" s="406"/>
      <c r="K807" s="37">
        <f>J807*H807</f>
        <v>0</v>
      </c>
    </row>
    <row r="808" spans="1:11" s="5" customFormat="1" ht="13.2" hidden="1" outlineLevel="2" x14ac:dyDescent="0.25">
      <c r="A808" s="205" t="e">
        <f>A807</f>
        <v>#REF!</v>
      </c>
      <c r="B808" s="205" t="s">
        <v>24</v>
      </c>
      <c r="C808" s="205"/>
      <c r="D808" s="205"/>
      <c r="E808" s="266"/>
      <c r="F808" s="243" t="s">
        <v>36</v>
      </c>
      <c r="G808" s="298" t="s">
        <v>34</v>
      </c>
      <c r="H808" s="343"/>
      <c r="I808" s="356"/>
      <c r="J808" s="406"/>
      <c r="K808" s="30" t="e">
        <f>J808*#REF!</f>
        <v>#REF!</v>
      </c>
    </row>
    <row r="809" spans="1:11" s="9" customFormat="1" ht="20.399999999999999" hidden="1" outlineLevel="2" x14ac:dyDescent="0.25">
      <c r="A809" s="24" t="e">
        <f>IF(SUM(#REF!)&gt;0,10,"")</f>
        <v>#REF!</v>
      </c>
      <c r="B809" s="41"/>
      <c r="C809" s="206"/>
      <c r="D809" s="206" t="e">
        <f>IF(#REF!="X","X","")</f>
        <v>#REF!</v>
      </c>
      <c r="E809" s="246">
        <v>54221</v>
      </c>
      <c r="F809" s="241" t="s">
        <v>430</v>
      </c>
      <c r="G809" s="315"/>
      <c r="H809" s="361">
        <v>2200</v>
      </c>
      <c r="I809" s="360" t="s">
        <v>34</v>
      </c>
      <c r="J809" s="406"/>
      <c r="K809" s="37">
        <f>J809*H809</f>
        <v>0</v>
      </c>
    </row>
    <row r="810" spans="1:11" s="5" customFormat="1" ht="13.2" hidden="1" outlineLevel="2" x14ac:dyDescent="0.25">
      <c r="A810" s="205" t="e">
        <f t="shared" ref="A810" si="10">A809</f>
        <v>#REF!</v>
      </c>
      <c r="B810" s="205" t="s">
        <v>24</v>
      </c>
      <c r="C810" s="205"/>
      <c r="D810" s="205"/>
      <c r="E810" s="266"/>
      <c r="F810" s="243" t="s">
        <v>36</v>
      </c>
      <c r="G810" s="298" t="s">
        <v>34</v>
      </c>
      <c r="H810" s="343"/>
      <c r="I810" s="356"/>
      <c r="J810" s="406"/>
      <c r="K810" s="30" t="e">
        <f>J810*#REF!</f>
        <v>#REF!</v>
      </c>
    </row>
    <row r="811" spans="1:11" s="5" customFormat="1" ht="20.399999999999999" hidden="1" outlineLevel="2" x14ac:dyDescent="0.25">
      <c r="A811" s="24" t="e">
        <f>IF(SUM(#REF!)&gt;0,10,"")</f>
        <v>#REF!</v>
      </c>
      <c r="B811" s="41"/>
      <c r="C811" s="206"/>
      <c r="D811" s="206" t="e">
        <f>IF(#REF!="X","X","")</f>
        <v>#REF!</v>
      </c>
      <c r="E811" s="246">
        <v>54222</v>
      </c>
      <c r="F811" s="241" t="s">
        <v>431</v>
      </c>
      <c r="G811" s="315"/>
      <c r="H811" s="361">
        <v>420</v>
      </c>
      <c r="I811" s="360" t="s">
        <v>34</v>
      </c>
      <c r="J811" s="406"/>
      <c r="K811" s="37">
        <f>J811*H811</f>
        <v>0</v>
      </c>
    </row>
    <row r="812" spans="1:11" s="5" customFormat="1" ht="13.2" hidden="1" outlineLevel="2" x14ac:dyDescent="0.25">
      <c r="A812" s="205" t="e">
        <f t="shared" ref="A812" si="11">A811</f>
        <v>#REF!</v>
      </c>
      <c r="B812" s="205" t="s">
        <v>24</v>
      </c>
      <c r="C812" s="205"/>
      <c r="D812" s="205"/>
      <c r="E812" s="266"/>
      <c r="F812" s="243" t="s">
        <v>36</v>
      </c>
      <c r="G812" s="298" t="s">
        <v>34</v>
      </c>
      <c r="H812" s="343"/>
      <c r="I812" s="356"/>
      <c r="J812" s="406"/>
      <c r="K812" s="30" t="e">
        <f>J812*#REF!</f>
        <v>#REF!</v>
      </c>
    </row>
    <row r="813" spans="1:11" s="5" customFormat="1" ht="20.399999999999999" hidden="1" outlineLevel="2" x14ac:dyDescent="0.25">
      <c r="A813" s="24" t="e">
        <f>IF(SUM(#REF!)&gt;0,10,"")</f>
        <v>#REF!</v>
      </c>
      <c r="B813" s="41"/>
      <c r="C813" s="206"/>
      <c r="D813" s="206" t="e">
        <f>IF(#REF!="X","X","")</f>
        <v>#REF!</v>
      </c>
      <c r="E813" s="246">
        <v>54223</v>
      </c>
      <c r="F813" s="241" t="s">
        <v>432</v>
      </c>
      <c r="G813" s="315"/>
      <c r="H813" s="361">
        <v>620</v>
      </c>
      <c r="I813" s="360" t="s">
        <v>34</v>
      </c>
      <c r="J813" s="406"/>
      <c r="K813" s="37">
        <f>J813*H813</f>
        <v>0</v>
      </c>
    </row>
    <row r="814" spans="1:11" s="5" customFormat="1" ht="13.2" hidden="1" outlineLevel="2" x14ac:dyDescent="0.25">
      <c r="A814" s="205" t="e">
        <f t="shared" ref="A814" si="12">A813</f>
        <v>#REF!</v>
      </c>
      <c r="B814" s="205" t="s">
        <v>24</v>
      </c>
      <c r="C814" s="205"/>
      <c r="D814" s="205"/>
      <c r="E814" s="266"/>
      <c r="F814" s="243" t="s">
        <v>36</v>
      </c>
      <c r="G814" s="298" t="s">
        <v>34</v>
      </c>
      <c r="H814" s="343"/>
      <c r="I814" s="356"/>
      <c r="J814" s="408"/>
      <c r="K814" s="30" t="e">
        <f>J814*#REF!</f>
        <v>#REF!</v>
      </c>
    </row>
    <row r="815" spans="1:11" s="5" customFormat="1" ht="122.4" hidden="1" outlineLevel="2" x14ac:dyDescent="0.25">
      <c r="A815" s="205" t="e">
        <f>#REF!</f>
        <v>#REF!</v>
      </c>
      <c r="B815" s="24" t="s">
        <v>23</v>
      </c>
      <c r="C815" s="24"/>
      <c r="D815" s="24"/>
      <c r="E815" s="138"/>
      <c r="F815" s="241" t="s">
        <v>472</v>
      </c>
      <c r="G815" s="307">
        <v>0</v>
      </c>
      <c r="H815" s="365"/>
      <c r="I815" s="356"/>
      <c r="J815" s="406"/>
      <c r="K815" s="145" t="e">
        <f>J815*#REF!</f>
        <v>#REF!</v>
      </c>
    </row>
    <row r="816" spans="1:11" s="5" customFormat="1" ht="13.2" hidden="1" outlineLevel="2" x14ac:dyDescent="0.25">
      <c r="A816" s="205" t="e">
        <f>#REF!</f>
        <v>#REF!</v>
      </c>
      <c r="B816" s="24" t="s">
        <v>24</v>
      </c>
      <c r="C816" s="24"/>
      <c r="D816" s="24"/>
      <c r="E816" s="38"/>
      <c r="F816" s="243" t="s">
        <v>36</v>
      </c>
      <c r="G816" s="298" t="s">
        <v>34</v>
      </c>
      <c r="H816" s="343"/>
      <c r="I816" s="354"/>
      <c r="J816" s="410"/>
      <c r="K816" s="30" t="e">
        <f>J816*#REF!</f>
        <v>#REF!</v>
      </c>
    </row>
    <row r="817" spans="1:11" s="5" customFormat="1" ht="13.2" hidden="1" outlineLevel="2" x14ac:dyDescent="0.25">
      <c r="A817" s="24" t="e">
        <f>IF(SUM(#REF!)&gt;0,10,"")</f>
        <v>#REF!</v>
      </c>
      <c r="B817" s="20"/>
      <c r="C817" s="206"/>
      <c r="D817" s="206" t="e">
        <f>IF(#REF!="X","X","")</f>
        <v>#REF!</v>
      </c>
      <c r="E817" s="141">
        <v>54412</v>
      </c>
      <c r="F817" s="241" t="s">
        <v>434</v>
      </c>
      <c r="G817" s="315"/>
      <c r="H817" s="361">
        <v>720</v>
      </c>
      <c r="I817" s="360" t="s">
        <v>34</v>
      </c>
      <c r="J817" s="406"/>
      <c r="K817" s="37">
        <f>J817*H817</f>
        <v>0</v>
      </c>
    </row>
    <row r="818" spans="1:11" s="5" customFormat="1" ht="13.2" hidden="1" outlineLevel="2" x14ac:dyDescent="0.25">
      <c r="A818" s="205" t="e">
        <f>A817</f>
        <v>#REF!</v>
      </c>
      <c r="B818" s="24" t="s">
        <v>24</v>
      </c>
      <c r="C818" s="24"/>
      <c r="D818" s="24"/>
      <c r="E818" s="38"/>
      <c r="F818" s="243" t="s">
        <v>36</v>
      </c>
      <c r="G818" s="298" t="s">
        <v>34</v>
      </c>
      <c r="H818" s="343"/>
      <c r="I818" s="354"/>
      <c r="J818" s="406"/>
      <c r="K818" s="30" t="e">
        <f>J818*#REF!</f>
        <v>#REF!</v>
      </c>
    </row>
    <row r="819" spans="1:11" s="9" customFormat="1" ht="13.2" hidden="1" outlineLevel="2" x14ac:dyDescent="0.25">
      <c r="A819" s="24" t="e">
        <f>IF(SUM(#REF!)&gt;0,10,"")</f>
        <v>#REF!</v>
      </c>
      <c r="B819" s="20"/>
      <c r="C819" s="206"/>
      <c r="D819" s="206" t="e">
        <f>IF(#REF!="X","X","")</f>
        <v>#REF!</v>
      </c>
      <c r="E819" s="141">
        <v>54413</v>
      </c>
      <c r="F819" s="241" t="s">
        <v>435</v>
      </c>
      <c r="G819" s="315"/>
      <c r="H819" s="361">
        <v>850</v>
      </c>
      <c r="I819" s="360" t="s">
        <v>34</v>
      </c>
      <c r="J819" s="406"/>
      <c r="K819" s="37">
        <f>J819*H819</f>
        <v>0</v>
      </c>
    </row>
    <row r="820" spans="1:11" s="5" customFormat="1" ht="13.2" hidden="1" outlineLevel="2" x14ac:dyDescent="0.25">
      <c r="A820" s="205" t="e">
        <f>A819</f>
        <v>#REF!</v>
      </c>
      <c r="B820" s="24" t="s">
        <v>24</v>
      </c>
      <c r="C820" s="24"/>
      <c r="D820" s="24"/>
      <c r="E820" s="16"/>
      <c r="F820" s="233" t="s">
        <v>36</v>
      </c>
      <c r="G820" s="298" t="s">
        <v>34</v>
      </c>
      <c r="H820" s="333"/>
      <c r="I820" s="356"/>
      <c r="J820" s="414"/>
      <c r="K820" s="31" t="e">
        <f>J820*#REF!</f>
        <v>#REF!</v>
      </c>
    </row>
    <row r="821" spans="1:11" s="5" customFormat="1" ht="13.2" hidden="1" outlineLevel="2" x14ac:dyDescent="0.25">
      <c r="A821" s="24" t="e">
        <f>IF(SUM(#REF!)&gt;0,10,"")</f>
        <v>#REF!</v>
      </c>
      <c r="B821" s="20"/>
      <c r="C821" s="206"/>
      <c r="D821" s="206" t="e">
        <f>IF(#REF!="X","X","")</f>
        <v>#REF!</v>
      </c>
      <c r="E821" s="141">
        <v>54414</v>
      </c>
      <c r="F821" s="241" t="s">
        <v>436</v>
      </c>
      <c r="G821" s="315"/>
      <c r="H821" s="361">
        <v>1100</v>
      </c>
      <c r="I821" s="360" t="s">
        <v>34</v>
      </c>
      <c r="J821" s="406"/>
      <c r="K821" s="37">
        <f>J821*H821</f>
        <v>0</v>
      </c>
    </row>
    <row r="822" spans="1:11" s="5" customFormat="1" ht="13.2" hidden="1" outlineLevel="2" x14ac:dyDescent="0.25">
      <c r="A822" s="205" t="e">
        <f t="shared" ref="A822:A826" si="13">A821</f>
        <v>#REF!</v>
      </c>
      <c r="B822" s="24" t="s">
        <v>24</v>
      </c>
      <c r="C822" s="24"/>
      <c r="D822" s="24"/>
      <c r="E822" s="16"/>
      <c r="F822" s="233" t="s">
        <v>36</v>
      </c>
      <c r="G822" s="298" t="s">
        <v>34</v>
      </c>
      <c r="H822" s="333"/>
      <c r="I822" s="356"/>
      <c r="J822" s="410"/>
      <c r="K822" s="31" t="e">
        <f>J822*#REF!</f>
        <v>#REF!</v>
      </c>
    </row>
    <row r="823" spans="1:11" s="3" customFormat="1" ht="13.2" hidden="1" outlineLevel="1" collapsed="1" x14ac:dyDescent="0.25">
      <c r="A823" s="24" t="e">
        <f>IF(SUM(#REF!)&gt;0,10,"")</f>
        <v>#REF!</v>
      </c>
      <c r="B823" s="20"/>
      <c r="C823" s="206"/>
      <c r="D823" s="206" t="e">
        <f>IF(#REF!="X","X","")</f>
        <v>#REF!</v>
      </c>
      <c r="E823" s="141">
        <v>54415</v>
      </c>
      <c r="F823" s="241" t="s">
        <v>470</v>
      </c>
      <c r="G823" s="315"/>
      <c r="H823" s="361">
        <v>1900</v>
      </c>
      <c r="I823" s="360" t="s">
        <v>34</v>
      </c>
      <c r="J823" s="414"/>
      <c r="K823" s="37">
        <f>J823*H823</f>
        <v>0</v>
      </c>
    </row>
    <row r="824" spans="1:11" s="5" customFormat="1" ht="13.2" hidden="1" outlineLevel="2" x14ac:dyDescent="0.25">
      <c r="A824" s="205" t="e">
        <f t="shared" si="13"/>
        <v>#REF!</v>
      </c>
      <c r="B824" s="24" t="s">
        <v>24</v>
      </c>
      <c r="C824" s="24"/>
      <c r="D824" s="24"/>
      <c r="E824" s="16"/>
      <c r="F824" s="233" t="s">
        <v>36</v>
      </c>
      <c r="G824" s="298" t="s">
        <v>34</v>
      </c>
      <c r="H824" s="333"/>
      <c r="I824" s="356"/>
      <c r="J824" s="406"/>
      <c r="K824" s="31" t="e">
        <f>J824*#REF!</f>
        <v>#REF!</v>
      </c>
    </row>
    <row r="825" spans="1:11" s="5" customFormat="1" ht="16.5" hidden="1" customHeight="1" outlineLevel="2" x14ac:dyDescent="0.25">
      <c r="A825" s="24" t="e">
        <f>IF(SUM(#REF!)&gt;0,10,"")</f>
        <v>#REF!</v>
      </c>
      <c r="B825" s="20"/>
      <c r="C825" s="206"/>
      <c r="D825" s="206" t="e">
        <f>IF(#REF!="X","X","")</f>
        <v>#REF!</v>
      </c>
      <c r="E825" s="141">
        <v>54416</v>
      </c>
      <c r="F825" s="241" t="s">
        <v>471</v>
      </c>
      <c r="G825" s="315"/>
      <c r="H825" s="361">
        <v>2800</v>
      </c>
      <c r="I825" s="360" t="s">
        <v>34</v>
      </c>
      <c r="J825" s="406"/>
      <c r="K825" s="37">
        <f>J825*H825</f>
        <v>0</v>
      </c>
    </row>
    <row r="826" spans="1:11" s="5" customFormat="1" ht="13.2" hidden="1" outlineLevel="2" x14ac:dyDescent="0.25">
      <c r="A826" s="205" t="e">
        <f t="shared" si="13"/>
        <v>#REF!</v>
      </c>
      <c r="B826" s="24" t="s">
        <v>24</v>
      </c>
      <c r="C826" s="24"/>
      <c r="D826" s="24"/>
      <c r="E826" s="16"/>
      <c r="F826" s="233" t="s">
        <v>36</v>
      </c>
      <c r="G826" s="298" t="s">
        <v>34</v>
      </c>
      <c r="H826" s="333"/>
      <c r="I826" s="356"/>
      <c r="J826" s="395"/>
      <c r="K826" s="31" t="e">
        <f>J826*#REF!</f>
        <v>#REF!</v>
      </c>
    </row>
    <row r="827" spans="1:11" s="5" customFormat="1" ht="13.2" hidden="1" outlineLevel="2" x14ac:dyDescent="0.25">
      <c r="A827" s="205" t="e">
        <f>IF(SUM(#REF!)&gt;0,10,"")</f>
        <v>#REF!</v>
      </c>
      <c r="B827" s="205" t="s">
        <v>19</v>
      </c>
      <c r="C827" s="212" t="s">
        <v>10</v>
      </c>
      <c r="D827" s="212" t="e">
        <f>IF(#REF!="X","X","")</f>
        <v>#REF!</v>
      </c>
      <c r="E827" s="135">
        <v>56000</v>
      </c>
      <c r="F827" s="181" t="s">
        <v>317</v>
      </c>
      <c r="G827" s="306"/>
      <c r="H827" s="329"/>
      <c r="I827" s="342"/>
      <c r="J827" s="403"/>
      <c r="K827" s="37">
        <f>J827*H827</f>
        <v>0</v>
      </c>
    </row>
    <row r="828" spans="1:11" s="5" customFormat="1" ht="51" hidden="1" outlineLevel="2" x14ac:dyDescent="0.25">
      <c r="A828" s="205" t="e">
        <f>A827</f>
        <v>#REF!</v>
      </c>
      <c r="B828" s="205" t="s">
        <v>23</v>
      </c>
      <c r="C828" s="205"/>
      <c r="D828" s="205"/>
      <c r="E828" s="16"/>
      <c r="F828" s="182" t="s">
        <v>318</v>
      </c>
      <c r="G828" s="317">
        <v>0</v>
      </c>
      <c r="H828" s="366"/>
      <c r="I828" s="356"/>
      <c r="J828" s="403"/>
      <c r="K828" s="33" t="e">
        <f>J828*#REF!</f>
        <v>#REF!</v>
      </c>
    </row>
    <row r="829" spans="1:11" s="5" customFormat="1" ht="13.2" hidden="1" outlineLevel="2" x14ac:dyDescent="0.25">
      <c r="A829" s="205" t="e">
        <f>IF(SUM(#REF!)&gt;0,10,"")</f>
        <v>#REF!</v>
      </c>
      <c r="B829" s="42" t="s">
        <v>21</v>
      </c>
      <c r="C829" s="215" t="s">
        <v>10</v>
      </c>
      <c r="D829" s="215" t="str">
        <f>IF($C$827="X","X","")</f>
        <v>X</v>
      </c>
      <c r="E829" s="99">
        <v>56110</v>
      </c>
      <c r="F829" s="193" t="s">
        <v>319</v>
      </c>
      <c r="G829" s="315"/>
      <c r="H829" s="361"/>
      <c r="I829" s="360"/>
      <c r="J829" s="403"/>
      <c r="K829" s="37">
        <f>J829*H829</f>
        <v>0</v>
      </c>
    </row>
    <row r="830" spans="1:11" s="5" customFormat="1" ht="13.2" hidden="1" outlineLevel="2" x14ac:dyDescent="0.25">
      <c r="A830" s="24" t="e">
        <f>IF(SUM(#REF!)&gt;0,10,"")</f>
        <v>#REF!</v>
      </c>
      <c r="B830" s="20"/>
      <c r="C830" s="206"/>
      <c r="D830" s="206" t="str">
        <f>IF($C$829="X","X","")</f>
        <v>X</v>
      </c>
      <c r="E830" s="141">
        <v>56101</v>
      </c>
      <c r="F830" s="184" t="s">
        <v>320</v>
      </c>
      <c r="G830" s="315"/>
      <c r="H830" s="361">
        <v>36</v>
      </c>
      <c r="I830" s="360" t="s">
        <v>45</v>
      </c>
      <c r="J830" s="403"/>
      <c r="K830" s="37">
        <f>J830*H830</f>
        <v>0</v>
      </c>
    </row>
    <row r="831" spans="1:11" s="5" customFormat="1" ht="13.2" hidden="1" outlineLevel="2" x14ac:dyDescent="0.25">
      <c r="A831" s="205" t="e">
        <f>A830</f>
        <v>#REF!</v>
      </c>
      <c r="B831" s="24" t="s">
        <v>24</v>
      </c>
      <c r="C831" s="24"/>
      <c r="D831" s="24"/>
      <c r="E831" s="38"/>
      <c r="F831" s="187" t="s">
        <v>46</v>
      </c>
      <c r="G831" s="298" t="s">
        <v>45</v>
      </c>
      <c r="H831" s="343"/>
      <c r="I831" s="354"/>
      <c r="J831" s="403"/>
      <c r="K831" s="30" t="e">
        <f>J831*#REF!</f>
        <v>#REF!</v>
      </c>
    </row>
    <row r="832" spans="1:11" s="5" customFormat="1" ht="13.2" hidden="1" outlineLevel="2" x14ac:dyDescent="0.25">
      <c r="A832" s="24" t="e">
        <f>IF(SUM(#REF!)&gt;0,10,"")</f>
        <v>#REF!</v>
      </c>
      <c r="B832" s="20"/>
      <c r="C832" s="206"/>
      <c r="D832" s="206" t="str">
        <f>IF($C$829="X","X","")</f>
        <v>X</v>
      </c>
      <c r="E832" s="141">
        <v>56102</v>
      </c>
      <c r="F832" s="184" t="s">
        <v>321</v>
      </c>
      <c r="G832" s="315"/>
      <c r="H832" s="361">
        <v>43</v>
      </c>
      <c r="I832" s="360" t="s">
        <v>45</v>
      </c>
      <c r="J832" s="406"/>
      <c r="K832" s="37">
        <f>J832*H832</f>
        <v>0</v>
      </c>
    </row>
    <row r="833" spans="1:11" s="5" customFormat="1" ht="13.2" hidden="1" outlineLevel="2" x14ac:dyDescent="0.25">
      <c r="A833" s="205" t="e">
        <f>A832</f>
        <v>#REF!</v>
      </c>
      <c r="B833" s="24" t="s">
        <v>24</v>
      </c>
      <c r="C833" s="24"/>
      <c r="D833" s="24"/>
      <c r="E833" s="38"/>
      <c r="F833" s="187" t="s">
        <v>46</v>
      </c>
      <c r="G833" s="298" t="s">
        <v>45</v>
      </c>
      <c r="H833" s="343"/>
      <c r="I833" s="354"/>
      <c r="J833" s="406"/>
      <c r="K833" s="30" t="e">
        <f>J833*#REF!</f>
        <v>#REF!</v>
      </c>
    </row>
    <row r="834" spans="1:11" s="5" customFormat="1" ht="13.2" hidden="1" outlineLevel="2" x14ac:dyDescent="0.25">
      <c r="A834" s="24" t="e">
        <f>IF(SUM(#REF!)&gt;0,10,"")</f>
        <v>#REF!</v>
      </c>
      <c r="B834" s="20"/>
      <c r="C834" s="206"/>
      <c r="D834" s="206" t="str">
        <f>IF($C$829="X","X","")</f>
        <v>X</v>
      </c>
      <c r="E834" s="141">
        <v>56103</v>
      </c>
      <c r="F834" s="184" t="s">
        <v>322</v>
      </c>
      <c r="G834" s="315">
        <v>0</v>
      </c>
      <c r="H834" s="361">
        <v>58</v>
      </c>
      <c r="I834" s="360" t="s">
        <v>45</v>
      </c>
      <c r="J834" s="406"/>
      <c r="K834" s="37">
        <f>J834*H834</f>
        <v>0</v>
      </c>
    </row>
    <row r="835" spans="1:11" s="5" customFormat="1" ht="13.2" hidden="1" outlineLevel="2" x14ac:dyDescent="0.25">
      <c r="A835" s="205" t="e">
        <f>A834</f>
        <v>#REF!</v>
      </c>
      <c r="B835" s="24" t="s">
        <v>24</v>
      </c>
      <c r="C835" s="24"/>
      <c r="D835" s="24"/>
      <c r="E835" s="38"/>
      <c r="F835" s="187" t="s">
        <v>46</v>
      </c>
      <c r="G835" s="298" t="s">
        <v>45</v>
      </c>
      <c r="H835" s="343"/>
      <c r="I835" s="354"/>
      <c r="J835" s="414"/>
      <c r="K835" s="30" t="e">
        <f>J835*#REF!</f>
        <v>#REF!</v>
      </c>
    </row>
    <row r="836" spans="1:11" s="5" customFormat="1" ht="13.2" hidden="1" outlineLevel="2" x14ac:dyDescent="0.25">
      <c r="A836" s="24" t="e">
        <f>IF(SUM(#REF!)&gt;0,10,"")</f>
        <v>#REF!</v>
      </c>
      <c r="B836" s="20"/>
      <c r="C836" s="206"/>
      <c r="D836" s="206" t="str">
        <f>IF($C$829="X","X","")</f>
        <v>X</v>
      </c>
      <c r="E836" s="141">
        <v>56104</v>
      </c>
      <c r="F836" s="184" t="s">
        <v>323</v>
      </c>
      <c r="G836" s="315"/>
      <c r="H836" s="361">
        <v>65</v>
      </c>
      <c r="I836" s="360" t="s">
        <v>45</v>
      </c>
      <c r="J836" s="391"/>
      <c r="K836" s="37">
        <f>J836*H836</f>
        <v>0</v>
      </c>
    </row>
    <row r="837" spans="1:11" s="5" customFormat="1" ht="13.2" hidden="1" outlineLevel="2" x14ac:dyDescent="0.25">
      <c r="A837" s="205" t="e">
        <f>A836</f>
        <v>#REF!</v>
      </c>
      <c r="B837" s="24" t="s">
        <v>24</v>
      </c>
      <c r="C837" s="24"/>
      <c r="D837" s="24"/>
      <c r="E837" s="38"/>
      <c r="F837" s="187" t="s">
        <v>46</v>
      </c>
      <c r="G837" s="298" t="s">
        <v>45</v>
      </c>
      <c r="H837" s="343"/>
      <c r="I837" s="354"/>
      <c r="J837" s="414"/>
      <c r="K837" s="30" t="e">
        <f>J837*#REF!</f>
        <v>#REF!</v>
      </c>
    </row>
    <row r="838" spans="1:11" s="5" customFormat="1" ht="13.2" hidden="1" outlineLevel="2" x14ac:dyDescent="0.25">
      <c r="A838" s="24" t="e">
        <f>IF(SUM(#REF!)&gt;0,10,"")</f>
        <v>#REF!</v>
      </c>
      <c r="B838" s="20"/>
      <c r="C838" s="206"/>
      <c r="D838" s="206" t="str">
        <f>IF($C$829="X","X","")</f>
        <v>X</v>
      </c>
      <c r="E838" s="141">
        <v>56105</v>
      </c>
      <c r="F838" s="184" t="s">
        <v>324</v>
      </c>
      <c r="G838" s="315"/>
      <c r="H838" s="361">
        <v>78</v>
      </c>
      <c r="I838" s="360" t="s">
        <v>45</v>
      </c>
      <c r="J838" s="406"/>
      <c r="K838" s="37">
        <f>J838*H838</f>
        <v>0</v>
      </c>
    </row>
    <row r="839" spans="1:11" s="3" customFormat="1" ht="12" hidden="1" outlineLevel="1" x14ac:dyDescent="0.25">
      <c r="A839" s="205" t="e">
        <f>A838</f>
        <v>#REF!</v>
      </c>
      <c r="B839" s="24" t="s">
        <v>24</v>
      </c>
      <c r="C839" s="24"/>
      <c r="D839" s="24"/>
      <c r="E839" s="38"/>
      <c r="F839" s="187" t="s">
        <v>46</v>
      </c>
      <c r="G839" s="298" t="s">
        <v>45</v>
      </c>
      <c r="H839" s="343"/>
      <c r="I839" s="354"/>
      <c r="J839" s="406"/>
      <c r="K839" s="30" t="e">
        <f>J839*#REF!</f>
        <v>#REF!</v>
      </c>
    </row>
    <row r="840" spans="1:11" s="5" customFormat="1" ht="13.2" hidden="1" outlineLevel="2" x14ac:dyDescent="0.25">
      <c r="A840" s="24" t="e">
        <f>IF(SUM(#REF!)&gt;0,10,"")</f>
        <v>#REF!</v>
      </c>
      <c r="B840" s="20"/>
      <c r="C840" s="206"/>
      <c r="D840" s="206" t="str">
        <f>IF($C$829="X","X","")</f>
        <v>X</v>
      </c>
      <c r="E840" s="141">
        <v>56106</v>
      </c>
      <c r="F840" s="184" t="s">
        <v>325</v>
      </c>
      <c r="G840" s="315"/>
      <c r="H840" s="361">
        <v>92</v>
      </c>
      <c r="I840" s="360" t="s">
        <v>45</v>
      </c>
      <c r="J840" s="403"/>
      <c r="K840" s="37">
        <f>J840*H840</f>
        <v>0</v>
      </c>
    </row>
    <row r="841" spans="1:11" s="5" customFormat="1" ht="16.5" hidden="1" customHeight="1" outlineLevel="2" x14ac:dyDescent="0.25">
      <c r="A841" s="205" t="e">
        <f>A840</f>
        <v>#REF!</v>
      </c>
      <c r="B841" s="24" t="s">
        <v>24</v>
      </c>
      <c r="C841" s="24"/>
      <c r="D841" s="24"/>
      <c r="E841" s="38"/>
      <c r="F841" s="187" t="s">
        <v>46</v>
      </c>
      <c r="G841" s="298" t="s">
        <v>45</v>
      </c>
      <c r="H841" s="343"/>
      <c r="I841" s="354"/>
      <c r="J841" s="406"/>
      <c r="K841" s="30" t="e">
        <f>J841*#REF!</f>
        <v>#REF!</v>
      </c>
    </row>
    <row r="842" spans="1:11" s="5" customFormat="1" ht="13.2" hidden="1" outlineLevel="2" x14ac:dyDescent="0.25">
      <c r="A842" s="205" t="e">
        <f>IF(SUM(#REF!)&gt;0,10,"")</f>
        <v>#REF!</v>
      </c>
      <c r="B842" s="42" t="s">
        <v>21</v>
      </c>
      <c r="C842" s="215" t="s">
        <v>10</v>
      </c>
      <c r="D842" s="215" t="str">
        <f>IF($C$827="X","X","")</f>
        <v>X</v>
      </c>
      <c r="E842" s="99">
        <v>56120</v>
      </c>
      <c r="F842" s="193" t="s">
        <v>326</v>
      </c>
      <c r="G842" s="315"/>
      <c r="H842" s="361"/>
      <c r="I842" s="360"/>
      <c r="J842" s="406"/>
      <c r="K842" s="37">
        <f>J842*H842</f>
        <v>0</v>
      </c>
    </row>
    <row r="843" spans="1:11" s="5" customFormat="1" ht="20.399999999999999" hidden="1" outlineLevel="2" x14ac:dyDescent="0.25">
      <c r="A843" s="24" t="e">
        <f>IF(SUM(#REF!)&gt;0,10,"")</f>
        <v>#REF!</v>
      </c>
      <c r="B843" s="20"/>
      <c r="C843" s="206" t="s">
        <v>10</v>
      </c>
      <c r="D843" s="206" t="str">
        <f>IF($C$842="X","X","")</f>
        <v>X</v>
      </c>
      <c r="E843" s="141">
        <v>56121</v>
      </c>
      <c r="F843" s="184" t="s">
        <v>327</v>
      </c>
      <c r="G843" s="315">
        <v>0</v>
      </c>
      <c r="H843" s="361">
        <v>72</v>
      </c>
      <c r="I843" s="360" t="s">
        <v>45</v>
      </c>
      <c r="J843" s="406"/>
      <c r="K843" s="37">
        <f>J843*H843</f>
        <v>0</v>
      </c>
    </row>
    <row r="844" spans="1:11" s="5" customFormat="1" ht="13.2" hidden="1" outlineLevel="2" x14ac:dyDescent="0.25">
      <c r="A844" s="205" t="e">
        <f>A843</f>
        <v>#REF!</v>
      </c>
      <c r="B844" s="24" t="s">
        <v>24</v>
      </c>
      <c r="C844" s="24"/>
      <c r="D844" s="24"/>
      <c r="E844" s="38"/>
      <c r="F844" s="187" t="s">
        <v>46</v>
      </c>
      <c r="G844" s="298" t="s">
        <v>45</v>
      </c>
      <c r="H844" s="343"/>
      <c r="I844" s="354"/>
      <c r="J844" s="406"/>
      <c r="K844" s="30" t="e">
        <f>J844*#REF!</f>
        <v>#REF!</v>
      </c>
    </row>
    <row r="845" spans="1:11" s="5" customFormat="1" ht="20.399999999999999" hidden="1" outlineLevel="2" x14ac:dyDescent="0.25">
      <c r="A845" s="24" t="e">
        <f>IF(SUM(#REF!)&gt;0,10,"")</f>
        <v>#REF!</v>
      </c>
      <c r="B845" s="20"/>
      <c r="C845" s="206" t="s">
        <v>10</v>
      </c>
      <c r="D845" s="206" t="str">
        <f>IF($C$842="X","X","")</f>
        <v>X</v>
      </c>
      <c r="E845" s="141">
        <v>56122</v>
      </c>
      <c r="F845" s="184" t="s">
        <v>328</v>
      </c>
      <c r="G845" s="315">
        <v>0</v>
      </c>
      <c r="H845" s="361">
        <v>88</v>
      </c>
      <c r="I845" s="360" t="s">
        <v>45</v>
      </c>
      <c r="J845" s="406"/>
      <c r="K845" s="37">
        <f>J845*H845</f>
        <v>0</v>
      </c>
    </row>
    <row r="846" spans="1:11" s="5" customFormat="1" ht="13.2" hidden="1" outlineLevel="2" x14ac:dyDescent="0.25">
      <c r="A846" s="205" t="e">
        <f>A845</f>
        <v>#REF!</v>
      </c>
      <c r="B846" s="24" t="s">
        <v>24</v>
      </c>
      <c r="C846" s="24"/>
      <c r="D846" s="24"/>
      <c r="E846" s="38"/>
      <c r="F846" s="187" t="s">
        <v>46</v>
      </c>
      <c r="G846" s="298" t="s">
        <v>45</v>
      </c>
      <c r="H846" s="343"/>
      <c r="I846" s="354"/>
      <c r="J846" s="406"/>
      <c r="K846" s="30" t="e">
        <f>J846*#REF!</f>
        <v>#REF!</v>
      </c>
    </row>
    <row r="847" spans="1:11" s="5" customFormat="1" ht="20.399999999999999" hidden="1" outlineLevel="2" x14ac:dyDescent="0.25">
      <c r="A847" s="24" t="e">
        <f>IF(SUM(#REF!)&gt;0,10,"")</f>
        <v>#REF!</v>
      </c>
      <c r="B847" s="20"/>
      <c r="C847" s="206" t="s">
        <v>10</v>
      </c>
      <c r="D847" s="206" t="str">
        <f>IF($C$842="X","X","")</f>
        <v>X</v>
      </c>
      <c r="E847" s="141">
        <v>56123</v>
      </c>
      <c r="F847" s="184" t="s">
        <v>563</v>
      </c>
      <c r="G847" s="315">
        <v>0</v>
      </c>
      <c r="H847" s="361">
        <v>100</v>
      </c>
      <c r="I847" s="360" t="s">
        <v>45</v>
      </c>
      <c r="J847" s="406"/>
      <c r="K847" s="37">
        <f>J847*H847</f>
        <v>0</v>
      </c>
    </row>
    <row r="848" spans="1:11" s="5" customFormat="1" ht="13.2" hidden="1" outlineLevel="2" x14ac:dyDescent="0.25">
      <c r="A848" s="205" t="e">
        <f>A847</f>
        <v>#REF!</v>
      </c>
      <c r="B848" s="24" t="s">
        <v>24</v>
      </c>
      <c r="C848" s="24"/>
      <c r="D848" s="24"/>
      <c r="E848" s="38"/>
      <c r="F848" s="187" t="s">
        <v>46</v>
      </c>
      <c r="G848" s="298" t="s">
        <v>45</v>
      </c>
      <c r="H848" s="343"/>
      <c r="I848" s="354"/>
      <c r="J848" s="393"/>
      <c r="K848" s="30" t="e">
        <f>J848*#REF!</f>
        <v>#REF!</v>
      </c>
    </row>
    <row r="849" spans="1:11" s="5" customFormat="1" ht="72" hidden="1" outlineLevel="2" thickBot="1" x14ac:dyDescent="0.3">
      <c r="A849" s="205" t="e">
        <f>#REF!</f>
        <v>#REF!</v>
      </c>
      <c r="B849" s="205" t="s">
        <v>23</v>
      </c>
      <c r="C849" s="205"/>
      <c r="D849" s="205"/>
      <c r="E849" s="16"/>
      <c r="F849" s="241" t="s">
        <v>564</v>
      </c>
      <c r="G849" s="317">
        <v>0</v>
      </c>
      <c r="H849" s="366"/>
      <c r="I849" s="356"/>
      <c r="J849" s="394"/>
      <c r="K849" s="33" t="e">
        <f>J849*#REF!</f>
        <v>#REF!</v>
      </c>
    </row>
    <row r="850" spans="1:11" s="3" customFormat="1" ht="12.6" hidden="1" thickBot="1" x14ac:dyDescent="0.3">
      <c r="A850" s="205" t="e">
        <f>#REF!</f>
        <v>#REF!</v>
      </c>
      <c r="B850" s="24" t="s">
        <v>24</v>
      </c>
      <c r="C850" s="24"/>
      <c r="D850" s="24"/>
      <c r="E850" s="38"/>
      <c r="F850" s="187" t="s">
        <v>46</v>
      </c>
      <c r="G850" s="298" t="s">
        <v>45</v>
      </c>
      <c r="H850" s="343"/>
      <c r="I850" s="354"/>
      <c r="J850" s="406"/>
      <c r="K850" s="30" t="e">
        <f>J850*#REF!</f>
        <v>#REF!</v>
      </c>
    </row>
    <row r="851" spans="1:11" s="3" customFormat="1" ht="12.6" hidden="1" outlineLevel="2" thickBot="1" x14ac:dyDescent="0.3">
      <c r="A851" s="205" t="e">
        <f>#REF!</f>
        <v>#REF!</v>
      </c>
      <c r="B851" s="24" t="s">
        <v>24</v>
      </c>
      <c r="C851" s="24"/>
      <c r="D851" s="24"/>
      <c r="E851" s="38"/>
      <c r="F851" s="187" t="s">
        <v>46</v>
      </c>
      <c r="G851" s="298" t="s">
        <v>45</v>
      </c>
      <c r="H851" s="343"/>
      <c r="I851" s="354"/>
      <c r="J851" s="403"/>
      <c r="K851" s="30" t="e">
        <f>J851*#REF!</f>
        <v>#REF!</v>
      </c>
    </row>
    <row r="852" spans="1:11" s="3" customFormat="1" ht="12.6" hidden="1" outlineLevel="2" thickBot="1" x14ac:dyDescent="0.3">
      <c r="A852" s="205" t="e">
        <f>#REF!</f>
        <v>#REF!</v>
      </c>
      <c r="B852" s="24" t="s">
        <v>24</v>
      </c>
      <c r="C852" s="24"/>
      <c r="D852" s="24"/>
      <c r="E852" s="38"/>
      <c r="F852" s="187" t="s">
        <v>46</v>
      </c>
      <c r="G852" s="298" t="s">
        <v>45</v>
      </c>
      <c r="H852" s="343"/>
      <c r="I852" s="354"/>
      <c r="J852" s="406"/>
      <c r="K852" s="30" t="e">
        <f>J852*#REF!</f>
        <v>#REF!</v>
      </c>
    </row>
    <row r="853" spans="1:11" s="3" customFormat="1" ht="13.2" outlineLevel="2" x14ac:dyDescent="0.25">
      <c r="A853" s="205" t="s">
        <v>599</v>
      </c>
      <c r="B853" s="173" t="s">
        <v>17</v>
      </c>
      <c r="C853" s="211" t="s">
        <v>10</v>
      </c>
      <c r="D853" s="211" t="s">
        <v>10</v>
      </c>
      <c r="E853" s="134">
        <v>60000</v>
      </c>
      <c r="F853" s="190" t="s">
        <v>600</v>
      </c>
      <c r="G853" s="290"/>
      <c r="H853" s="327"/>
      <c r="I853" s="328"/>
      <c r="J853" s="328"/>
      <c r="K853" s="328">
        <v>0</v>
      </c>
    </row>
    <row r="854" spans="1:11" s="3" customFormat="1" ht="13.2" outlineLevel="2" x14ac:dyDescent="0.25">
      <c r="A854" s="205" t="s">
        <v>599</v>
      </c>
      <c r="B854" s="205" t="s">
        <v>19</v>
      </c>
      <c r="C854" s="212" t="s">
        <v>10</v>
      </c>
      <c r="D854" s="212" t="s">
        <v>10</v>
      </c>
      <c r="E854" s="135">
        <v>61000</v>
      </c>
      <c r="F854" s="181" t="s">
        <v>283</v>
      </c>
      <c r="G854" s="306">
        <v>0</v>
      </c>
      <c r="H854" s="329"/>
      <c r="I854" s="342"/>
      <c r="J854" s="406"/>
      <c r="K854" s="37">
        <v>0</v>
      </c>
    </row>
    <row r="855" spans="1:11" s="3" customFormat="1" ht="13.2" outlineLevel="2" x14ac:dyDescent="0.25">
      <c r="A855" s="205" t="s">
        <v>599</v>
      </c>
      <c r="B855" s="42" t="s">
        <v>21</v>
      </c>
      <c r="C855" s="215" t="s">
        <v>10</v>
      </c>
      <c r="D855" s="215" t="s">
        <v>10</v>
      </c>
      <c r="E855" s="99">
        <v>61100</v>
      </c>
      <c r="F855" s="193" t="s">
        <v>604</v>
      </c>
      <c r="G855" s="315">
        <v>0</v>
      </c>
      <c r="H855" s="361"/>
      <c r="I855" s="360"/>
      <c r="J855" s="406"/>
      <c r="K855" s="37">
        <v>0</v>
      </c>
    </row>
    <row r="856" spans="1:11" s="3" customFormat="1" ht="92.25" customHeight="1" outlineLevel="2" x14ac:dyDescent="0.25">
      <c r="A856" s="24" t="s">
        <v>599</v>
      </c>
      <c r="B856" s="41"/>
      <c r="C856" s="206"/>
      <c r="D856" s="206" t="s">
        <v>10</v>
      </c>
      <c r="E856" s="141">
        <v>61110</v>
      </c>
      <c r="F856" s="184" t="s">
        <v>612</v>
      </c>
      <c r="G856" s="315"/>
      <c r="H856" s="361"/>
      <c r="I856" s="360"/>
      <c r="J856" s="403"/>
      <c r="K856" s="37">
        <v>0</v>
      </c>
    </row>
    <row r="857" spans="1:11" s="3" customFormat="1" ht="13.2" outlineLevel="2" x14ac:dyDescent="0.25">
      <c r="A857" s="24" t="s">
        <v>599</v>
      </c>
      <c r="B857" s="41"/>
      <c r="C857" s="206"/>
      <c r="D857" s="206" t="s">
        <v>10</v>
      </c>
      <c r="E857" s="141">
        <v>61111</v>
      </c>
      <c r="F857" s="184" t="s">
        <v>613</v>
      </c>
      <c r="G857" s="315"/>
      <c r="H857" s="361"/>
      <c r="I857" s="360" t="s">
        <v>45</v>
      </c>
      <c r="J857" s="406">
        <v>100</v>
      </c>
      <c r="K857" s="37">
        <f t="shared" ref="K857:K875" si="14">J857*H857</f>
        <v>0</v>
      </c>
    </row>
    <row r="858" spans="1:11" s="3" customFormat="1" ht="13.2" outlineLevel="2" x14ac:dyDescent="0.25">
      <c r="A858" s="24" t="s">
        <v>599</v>
      </c>
      <c r="B858" s="41"/>
      <c r="C858" s="206" t="s">
        <v>10</v>
      </c>
      <c r="D858" s="206" t="s">
        <v>10</v>
      </c>
      <c r="E858" s="141">
        <v>61120</v>
      </c>
      <c r="F858" s="185" t="s">
        <v>614</v>
      </c>
      <c r="G858" s="315"/>
      <c r="H858" s="361"/>
      <c r="I858" s="360" t="s">
        <v>45</v>
      </c>
      <c r="J858" s="391"/>
      <c r="K858" s="37">
        <f t="shared" si="14"/>
        <v>0</v>
      </c>
    </row>
    <row r="859" spans="1:11" s="3" customFormat="1" ht="13.2" outlineLevel="2" x14ac:dyDescent="0.25">
      <c r="A859" s="24" t="s">
        <v>599</v>
      </c>
      <c r="B859" s="41"/>
      <c r="C859" s="206" t="s">
        <v>10</v>
      </c>
      <c r="D859" s="206" t="s">
        <v>10</v>
      </c>
      <c r="E859" s="141">
        <v>61121</v>
      </c>
      <c r="F859" s="184" t="s">
        <v>601</v>
      </c>
      <c r="G859" s="315"/>
      <c r="H859" s="361"/>
      <c r="I859" s="360" t="s">
        <v>45</v>
      </c>
      <c r="J859" s="406">
        <v>2</v>
      </c>
      <c r="K859" s="37">
        <f t="shared" si="14"/>
        <v>0</v>
      </c>
    </row>
    <row r="860" spans="1:11" s="3" customFormat="1" ht="13.2" hidden="1" outlineLevel="2" x14ac:dyDescent="0.25">
      <c r="A860" s="24" t="s">
        <v>599</v>
      </c>
      <c r="B860" s="41"/>
      <c r="C860" s="206"/>
      <c r="D860" s="206" t="s">
        <v>10</v>
      </c>
      <c r="E860" s="141">
        <v>61122</v>
      </c>
      <c r="F860" s="184" t="s">
        <v>602</v>
      </c>
      <c r="G860" s="315"/>
      <c r="H860" s="361"/>
      <c r="I860" s="360" t="s">
        <v>45</v>
      </c>
      <c r="J860" s="391"/>
      <c r="K860" s="37">
        <f t="shared" si="14"/>
        <v>0</v>
      </c>
    </row>
    <row r="861" spans="1:11" s="3" customFormat="1" ht="13.2" hidden="1" outlineLevel="2" x14ac:dyDescent="0.25">
      <c r="A861" s="24" t="s">
        <v>599</v>
      </c>
      <c r="B861" s="41"/>
      <c r="C861" s="206" t="s">
        <v>10</v>
      </c>
      <c r="D861" s="206" t="s">
        <v>10</v>
      </c>
      <c r="E861" s="141">
        <v>61123</v>
      </c>
      <c r="F861" s="184" t="s">
        <v>603</v>
      </c>
      <c r="G861" s="315"/>
      <c r="H861" s="361"/>
      <c r="I861" s="360" t="s">
        <v>45</v>
      </c>
      <c r="J861" s="392"/>
      <c r="K861" s="37">
        <f t="shared" si="14"/>
        <v>0</v>
      </c>
    </row>
    <row r="862" spans="1:11" s="3" customFormat="1" ht="13.2" outlineLevel="2" x14ac:dyDescent="0.25">
      <c r="A862" s="24" t="s">
        <v>599</v>
      </c>
      <c r="B862" s="41"/>
      <c r="C862" s="206"/>
      <c r="D862" s="206" t="s">
        <v>10</v>
      </c>
      <c r="E862" s="141"/>
      <c r="F862" s="184"/>
      <c r="G862" s="315"/>
      <c r="H862" s="361"/>
      <c r="I862" s="360" t="s">
        <v>45</v>
      </c>
      <c r="J862" s="395"/>
      <c r="K862" s="37">
        <f t="shared" si="14"/>
        <v>0</v>
      </c>
    </row>
    <row r="863" spans="1:11" s="3" customFormat="1" ht="13.8" outlineLevel="2" thickBot="1" x14ac:dyDescent="0.3">
      <c r="A863" s="24" t="s">
        <v>599</v>
      </c>
      <c r="B863" s="41"/>
      <c r="C863" s="206" t="s">
        <v>10</v>
      </c>
      <c r="D863" s="206" t="s">
        <v>10</v>
      </c>
      <c r="E863" s="141">
        <v>61200</v>
      </c>
      <c r="F863" s="193" t="s">
        <v>615</v>
      </c>
      <c r="G863" s="315"/>
      <c r="H863" s="361"/>
      <c r="I863" s="360" t="s">
        <v>45</v>
      </c>
      <c r="J863" s="417"/>
      <c r="K863" s="37">
        <f t="shared" si="14"/>
        <v>0</v>
      </c>
    </row>
    <row r="864" spans="1:11" s="3" customFormat="1" ht="13.2" outlineLevel="2" x14ac:dyDescent="0.25">
      <c r="A864" s="24" t="s">
        <v>599</v>
      </c>
      <c r="B864" s="41"/>
      <c r="C864" s="206"/>
      <c r="D864" s="206" t="s">
        <v>10</v>
      </c>
      <c r="E864" s="283">
        <v>61210</v>
      </c>
      <c r="F864" s="184" t="s">
        <v>618</v>
      </c>
      <c r="G864" s="315"/>
      <c r="H864" s="361"/>
      <c r="I864" s="360" t="s">
        <v>45</v>
      </c>
      <c r="J864" s="392">
        <v>2</v>
      </c>
      <c r="K864" s="37">
        <f t="shared" si="14"/>
        <v>0</v>
      </c>
    </row>
    <row r="865" spans="1:11" s="3" customFormat="1" ht="12" outlineLevel="2" x14ac:dyDescent="0.25">
      <c r="A865" s="205"/>
      <c r="B865" s="24"/>
      <c r="C865" s="24"/>
      <c r="D865" s="24"/>
      <c r="E865" s="16">
        <v>61211</v>
      </c>
      <c r="F865" s="184" t="s">
        <v>605</v>
      </c>
      <c r="G865" s="296"/>
      <c r="H865" s="333"/>
      <c r="I865" s="356" t="s">
        <v>34</v>
      </c>
      <c r="J865" s="403">
        <v>1</v>
      </c>
      <c r="K865" s="37">
        <f t="shared" si="14"/>
        <v>0</v>
      </c>
    </row>
    <row r="866" spans="1:11" s="3" customFormat="1" ht="12" outlineLevel="2" x14ac:dyDescent="0.25">
      <c r="A866" s="205"/>
      <c r="B866" s="24"/>
      <c r="C866" s="24"/>
      <c r="D866" s="24"/>
      <c r="E866" s="16">
        <v>61212</v>
      </c>
      <c r="F866" s="184" t="s">
        <v>606</v>
      </c>
      <c r="G866" s="296"/>
      <c r="H866" s="333"/>
      <c r="I866" s="356" t="s">
        <v>34</v>
      </c>
      <c r="J866" s="403"/>
      <c r="K866" s="37">
        <f t="shared" si="14"/>
        <v>0</v>
      </c>
    </row>
    <row r="867" spans="1:11" s="3" customFormat="1" ht="12" outlineLevel="2" x14ac:dyDescent="0.25">
      <c r="A867" s="205"/>
      <c r="B867" s="24"/>
      <c r="C867" s="24"/>
      <c r="D867" s="24"/>
      <c r="E867" s="16">
        <v>61213</v>
      </c>
      <c r="F867" s="184" t="s">
        <v>619</v>
      </c>
      <c r="G867" s="296"/>
      <c r="H867" s="333"/>
      <c r="I867" s="356" t="s">
        <v>34</v>
      </c>
      <c r="J867" s="403">
        <v>2</v>
      </c>
      <c r="K867" s="37">
        <f t="shared" si="14"/>
        <v>0</v>
      </c>
    </row>
    <row r="868" spans="1:11" s="3" customFormat="1" ht="20.399999999999999" outlineLevel="2" x14ac:dyDescent="0.25">
      <c r="A868" s="205"/>
      <c r="B868" s="24"/>
      <c r="C868" s="24"/>
      <c r="D868" s="24"/>
      <c r="E868" s="16">
        <v>61214</v>
      </c>
      <c r="F868" s="184" t="s">
        <v>607</v>
      </c>
      <c r="G868" s="296"/>
      <c r="H868" s="333"/>
      <c r="I868" s="356" t="s">
        <v>616</v>
      </c>
      <c r="J868" s="403">
        <v>3</v>
      </c>
      <c r="K868" s="37">
        <f t="shared" si="14"/>
        <v>0</v>
      </c>
    </row>
    <row r="869" spans="1:11" s="3" customFormat="1" ht="20.399999999999999" outlineLevel="2" x14ac:dyDescent="0.25">
      <c r="A869" s="205"/>
      <c r="B869" s="24"/>
      <c r="C869" s="24"/>
      <c r="D869" s="24"/>
      <c r="E869" s="16">
        <v>61215</v>
      </c>
      <c r="F869" s="184" t="s">
        <v>608</v>
      </c>
      <c r="G869" s="296"/>
      <c r="H869" s="333"/>
      <c r="I869" s="356" t="s">
        <v>616</v>
      </c>
      <c r="J869" s="403">
        <v>1</v>
      </c>
      <c r="K869" s="37">
        <f t="shared" si="14"/>
        <v>0</v>
      </c>
    </row>
    <row r="870" spans="1:11" s="3" customFormat="1" ht="12.6" outlineLevel="2" thickBot="1" x14ac:dyDescent="0.3">
      <c r="A870" s="205"/>
      <c r="B870" s="24"/>
      <c r="C870" s="24"/>
      <c r="D870" s="24"/>
      <c r="E870" s="16"/>
      <c r="F870" s="184"/>
      <c r="G870" s="296"/>
      <c r="H870" s="333"/>
      <c r="I870" s="356"/>
      <c r="J870" s="403"/>
      <c r="K870" s="37">
        <f t="shared" si="14"/>
        <v>0</v>
      </c>
    </row>
    <row r="871" spans="1:11" s="3" customFormat="1" ht="12" hidden="1" outlineLevel="2" x14ac:dyDescent="0.25">
      <c r="A871" s="205"/>
      <c r="B871" s="24"/>
      <c r="C871" s="24"/>
      <c r="D871" s="24"/>
      <c r="E871" s="16">
        <v>61300</v>
      </c>
      <c r="F871" s="193" t="s">
        <v>617</v>
      </c>
      <c r="G871" s="296"/>
      <c r="H871" s="333"/>
      <c r="I871" s="356"/>
      <c r="J871" s="403"/>
      <c r="K871" s="37">
        <f t="shared" si="14"/>
        <v>0</v>
      </c>
    </row>
    <row r="872" spans="1:11" s="3" customFormat="1" ht="12" hidden="1" outlineLevel="2" x14ac:dyDescent="0.25">
      <c r="A872" s="205"/>
      <c r="B872" s="24"/>
      <c r="C872" s="24"/>
      <c r="D872" s="24"/>
      <c r="E872" s="16">
        <v>61310</v>
      </c>
      <c r="F872" s="184" t="s">
        <v>609</v>
      </c>
      <c r="G872" s="296"/>
      <c r="H872" s="333"/>
      <c r="I872" s="356" t="s">
        <v>34</v>
      </c>
      <c r="J872" s="403"/>
      <c r="K872" s="37">
        <f t="shared" si="14"/>
        <v>0</v>
      </c>
    </row>
    <row r="873" spans="1:11" s="3" customFormat="1" ht="12" hidden="1" outlineLevel="2" x14ac:dyDescent="0.25">
      <c r="A873" s="205"/>
      <c r="B873" s="24"/>
      <c r="C873" s="24"/>
      <c r="D873" s="24"/>
      <c r="E873" s="16">
        <v>61311</v>
      </c>
      <c r="F873" s="184" t="s">
        <v>610</v>
      </c>
      <c r="G873" s="296"/>
      <c r="H873" s="333"/>
      <c r="I873" s="356" t="s">
        <v>34</v>
      </c>
      <c r="J873" s="403"/>
      <c r="K873" s="37">
        <f t="shared" si="14"/>
        <v>0</v>
      </c>
    </row>
    <row r="874" spans="1:11" s="3" customFormat="1" ht="20.399999999999999" hidden="1" outlineLevel="2" x14ac:dyDescent="0.25">
      <c r="A874" s="205"/>
      <c r="B874" s="24"/>
      <c r="C874" s="24"/>
      <c r="D874" s="24"/>
      <c r="E874" s="16">
        <v>61312</v>
      </c>
      <c r="F874" s="184" t="s">
        <v>611</v>
      </c>
      <c r="G874" s="296"/>
      <c r="H874" s="333"/>
      <c r="I874" s="356" t="s">
        <v>34</v>
      </c>
      <c r="J874" s="403"/>
      <c r="K874" s="37">
        <f t="shared" si="14"/>
        <v>0</v>
      </c>
    </row>
    <row r="875" spans="1:11" s="3" customFormat="1" ht="12.6" hidden="1" outlineLevel="2" thickBot="1" x14ac:dyDescent="0.3">
      <c r="A875" s="205"/>
      <c r="B875" s="24"/>
      <c r="C875" s="24"/>
      <c r="D875" s="24"/>
      <c r="E875" s="16">
        <v>61313</v>
      </c>
      <c r="F875" s="184" t="s">
        <v>620</v>
      </c>
      <c r="G875" s="296"/>
      <c r="H875" s="333"/>
      <c r="I875" s="356" t="s">
        <v>34</v>
      </c>
      <c r="J875" s="403"/>
      <c r="K875" s="37">
        <f t="shared" si="14"/>
        <v>0</v>
      </c>
    </row>
    <row r="876" spans="1:11" s="3" customFormat="1" ht="12.6" outlineLevel="2" thickBot="1" x14ac:dyDescent="0.3">
      <c r="A876" s="205"/>
      <c r="B876" s="24"/>
      <c r="C876" s="24"/>
      <c r="D876" s="24"/>
      <c r="E876" s="222"/>
      <c r="F876" s="203" t="s">
        <v>339</v>
      </c>
      <c r="G876" s="297"/>
      <c r="H876" s="341"/>
      <c r="I876" s="350"/>
      <c r="J876" s="421"/>
      <c r="K876" s="421">
        <f t="shared" ref="K876" si="15">SUM(K854:K874)</f>
        <v>0</v>
      </c>
    </row>
    <row r="877" spans="1:11" s="3" customFormat="1" ht="13.2" outlineLevel="2" x14ac:dyDescent="0.25">
      <c r="A877" s="205" t="e">
        <f>IF(SUM(#REF!)&gt;0,10,"")</f>
        <v>#REF!</v>
      </c>
      <c r="B877" s="205" t="s">
        <v>19</v>
      </c>
      <c r="C877" s="212" t="s">
        <v>10</v>
      </c>
      <c r="D877" s="212" t="e">
        <f>IF(#REF!="X","X","")</f>
        <v>#REF!</v>
      </c>
      <c r="E877" s="134">
        <v>80000</v>
      </c>
      <c r="F877" s="190" t="s">
        <v>621</v>
      </c>
      <c r="G877" s="290">
        <v>0</v>
      </c>
      <c r="H877" s="327"/>
      <c r="I877" s="328"/>
      <c r="J877" s="328"/>
      <c r="K877" s="328"/>
    </row>
    <row r="878" spans="1:11" s="3" customFormat="1" ht="13.2" outlineLevel="2" x14ac:dyDescent="0.25">
      <c r="A878" s="205" t="e">
        <f>IF(SUM(#REF!)&gt;0,10,"")</f>
        <v>#REF!</v>
      </c>
      <c r="B878" s="173" t="s">
        <v>79</v>
      </c>
      <c r="C878" s="174" t="s">
        <v>10</v>
      </c>
      <c r="D878" s="174" t="str">
        <f>IF($C$877="X","X","")</f>
        <v>X</v>
      </c>
      <c r="E878" s="135">
        <v>82000</v>
      </c>
      <c r="F878" s="181" t="s">
        <v>330</v>
      </c>
      <c r="G878" s="306"/>
      <c r="H878" s="329"/>
      <c r="I878" s="342"/>
      <c r="J878" s="391"/>
      <c r="K878" s="133"/>
    </row>
    <row r="879" spans="1:11" s="3" customFormat="1" ht="12" outlineLevel="2" x14ac:dyDescent="0.25">
      <c r="A879" s="205" t="e">
        <f>IF(SUM(#REF!)&gt;0,10,"")</f>
        <v>#REF!</v>
      </c>
      <c r="B879" s="205"/>
      <c r="C879" s="206" t="s">
        <v>10</v>
      </c>
      <c r="D879" s="206" t="str">
        <f>IF($C$878="X","X","")</f>
        <v>X</v>
      </c>
      <c r="E879" s="100">
        <v>82210</v>
      </c>
      <c r="F879" s="193" t="s">
        <v>329</v>
      </c>
      <c r="G879" s="299"/>
      <c r="H879" s="353"/>
      <c r="I879" s="332"/>
      <c r="J879" s="402"/>
      <c r="K879" s="36"/>
    </row>
    <row r="880" spans="1:11" s="3" customFormat="1" ht="11.4" customHeight="1" outlineLevel="2" x14ac:dyDescent="0.25">
      <c r="A880" s="205" t="e">
        <f>A879</f>
        <v>#REF!</v>
      </c>
      <c r="B880" s="205" t="s">
        <v>23</v>
      </c>
      <c r="C880" s="205"/>
      <c r="D880" s="205"/>
      <c r="E880" s="142">
        <v>82220</v>
      </c>
      <c r="F880" s="196" t="s">
        <v>331</v>
      </c>
      <c r="G880" s="292"/>
      <c r="H880" s="331"/>
      <c r="I880" s="346"/>
      <c r="J880" s="392"/>
      <c r="K880" s="37">
        <v>0</v>
      </c>
    </row>
    <row r="881" spans="1:11" s="3" customFormat="1" ht="12" hidden="1" outlineLevel="2" x14ac:dyDescent="0.25">
      <c r="A881" s="205" t="e">
        <f>A880</f>
        <v>#REF!</v>
      </c>
      <c r="B881" s="205" t="s">
        <v>24</v>
      </c>
      <c r="C881" s="205"/>
      <c r="D881" s="205"/>
      <c r="E881" s="101">
        <v>82221</v>
      </c>
      <c r="F881" s="184" t="s">
        <v>332</v>
      </c>
      <c r="G881" s="292">
        <v>0</v>
      </c>
      <c r="H881" s="331"/>
      <c r="I881" s="332" t="s">
        <v>67</v>
      </c>
      <c r="J881" s="392"/>
      <c r="K881" s="37">
        <f>J881*H881</f>
        <v>0</v>
      </c>
    </row>
    <row r="882" spans="1:11" s="3" customFormat="1" ht="12" outlineLevel="2" x14ac:dyDescent="0.25">
      <c r="A882" s="24" t="e">
        <f>IF(SUM(#REF!)&gt;0,10,"")</f>
        <v>#REF!</v>
      </c>
      <c r="B882" s="205"/>
      <c r="C882" s="206"/>
      <c r="D882" s="206" t="str">
        <f>IF($C$878="X","X","")</f>
        <v>X</v>
      </c>
      <c r="E882" s="101">
        <v>82222</v>
      </c>
      <c r="F882" s="184" t="s">
        <v>333</v>
      </c>
      <c r="G882" s="292">
        <v>0</v>
      </c>
      <c r="H882" s="331"/>
      <c r="I882" s="332" t="s">
        <v>67</v>
      </c>
      <c r="J882" s="392">
        <v>100</v>
      </c>
      <c r="K882" s="37">
        <f t="shared" ref="K882:K893" si="16">J882*H882</f>
        <v>0</v>
      </c>
    </row>
    <row r="883" spans="1:11" s="3" customFormat="1" ht="12" hidden="1" outlineLevel="2" x14ac:dyDescent="0.25">
      <c r="A883" s="205" t="e">
        <f>A882</f>
        <v>#REF!</v>
      </c>
      <c r="B883" s="205" t="s">
        <v>23</v>
      </c>
      <c r="C883" s="205"/>
      <c r="D883" s="205"/>
      <c r="E883" s="142">
        <v>82230</v>
      </c>
      <c r="F883" s="196" t="s">
        <v>334</v>
      </c>
      <c r="G883" s="292"/>
      <c r="H883" s="331"/>
      <c r="I883" s="332"/>
      <c r="J883" s="392"/>
      <c r="K883" s="37">
        <f t="shared" si="16"/>
        <v>0</v>
      </c>
    </row>
    <row r="884" spans="1:11" s="3" customFormat="1" ht="12" hidden="1" outlineLevel="2" x14ac:dyDescent="0.25">
      <c r="A884" s="205" t="e">
        <f>A883</f>
        <v>#REF!</v>
      </c>
      <c r="B884" s="205" t="s">
        <v>24</v>
      </c>
      <c r="C884" s="205"/>
      <c r="D884" s="205"/>
      <c r="E884" s="101">
        <v>82231</v>
      </c>
      <c r="F884" s="184" t="s">
        <v>595</v>
      </c>
      <c r="G884" s="292">
        <v>0</v>
      </c>
      <c r="H884" s="331"/>
      <c r="I884" s="332" t="s">
        <v>67</v>
      </c>
      <c r="J884" s="392"/>
      <c r="K884" s="37">
        <f t="shared" si="16"/>
        <v>0</v>
      </c>
    </row>
    <row r="885" spans="1:11" s="3" customFormat="1" ht="12" hidden="1" outlineLevel="2" x14ac:dyDescent="0.25">
      <c r="A885" s="24" t="e">
        <f>IF(SUM(#REF!)&gt;0,10,"")</f>
        <v>#REF!</v>
      </c>
      <c r="B885" s="24"/>
      <c r="C885" s="206"/>
      <c r="D885" s="206" t="str">
        <f>IF($C$878="X","X","")</f>
        <v>X</v>
      </c>
      <c r="E885" s="101">
        <v>82232</v>
      </c>
      <c r="F885" s="184" t="s">
        <v>631</v>
      </c>
      <c r="G885" s="292">
        <v>0</v>
      </c>
      <c r="H885" s="331"/>
      <c r="I885" s="332" t="s">
        <v>67</v>
      </c>
      <c r="J885" s="392"/>
      <c r="K885" s="37">
        <f t="shared" si="16"/>
        <v>0</v>
      </c>
    </row>
    <row r="886" spans="1:11" s="3" customFormat="1" ht="12" hidden="1" outlineLevel="2" x14ac:dyDescent="0.25">
      <c r="A886" s="205" t="e">
        <f>A885</f>
        <v>#REF!</v>
      </c>
      <c r="B886" s="24" t="s">
        <v>23</v>
      </c>
      <c r="C886" s="24"/>
      <c r="D886" s="24"/>
      <c r="E886" s="101">
        <v>82233</v>
      </c>
      <c r="F886" s="184" t="s">
        <v>335</v>
      </c>
      <c r="G886" s="292">
        <v>0</v>
      </c>
      <c r="H886" s="331"/>
      <c r="I886" s="332" t="s">
        <v>67</v>
      </c>
      <c r="J886" s="392"/>
      <c r="K886" s="37">
        <f t="shared" si="16"/>
        <v>0</v>
      </c>
    </row>
    <row r="887" spans="1:11" s="3" customFormat="1" ht="12" hidden="1" outlineLevel="2" x14ac:dyDescent="0.25">
      <c r="A887" s="205" t="e">
        <f>A886</f>
        <v>#REF!</v>
      </c>
      <c r="B887" s="24" t="s">
        <v>24</v>
      </c>
      <c r="C887" s="24"/>
      <c r="D887" s="24"/>
      <c r="E887" s="101">
        <v>82234</v>
      </c>
      <c r="F887" s="184" t="s">
        <v>336</v>
      </c>
      <c r="G887" s="292">
        <v>0</v>
      </c>
      <c r="H887" s="331"/>
      <c r="I887" s="332" t="s">
        <v>67</v>
      </c>
      <c r="J887" s="392">
        <v>130</v>
      </c>
      <c r="K887" s="37">
        <f t="shared" si="16"/>
        <v>0</v>
      </c>
    </row>
    <row r="888" spans="1:11" s="3" customFormat="1" ht="12" hidden="1" outlineLevel="2" x14ac:dyDescent="0.25">
      <c r="A888" s="24" t="e">
        <f>IF(SUM(#REF!)&gt;0,10,"")</f>
        <v>#REF!</v>
      </c>
      <c r="B888" s="24"/>
      <c r="C888" s="206"/>
      <c r="D888" s="206" t="str">
        <f>IF($C$878="X","X","")</f>
        <v>X</v>
      </c>
      <c r="E888" s="100">
        <v>82300</v>
      </c>
      <c r="F888" s="193" t="s">
        <v>632</v>
      </c>
      <c r="G888" s="298"/>
      <c r="H888" s="343"/>
      <c r="I888" s="332"/>
      <c r="J888" s="395"/>
      <c r="K888" s="37">
        <f t="shared" si="16"/>
        <v>0</v>
      </c>
    </row>
    <row r="889" spans="1:11" s="3" customFormat="1" ht="12" hidden="1" outlineLevel="2" x14ac:dyDescent="0.25">
      <c r="A889" s="205" t="e">
        <f>A888</f>
        <v>#REF!</v>
      </c>
      <c r="B889" s="24" t="s">
        <v>23</v>
      </c>
      <c r="C889" s="24"/>
      <c r="D889" s="24"/>
      <c r="E889" s="142">
        <v>82310</v>
      </c>
      <c r="F889" s="185" t="s">
        <v>630</v>
      </c>
      <c r="G889" s="296">
        <v>0</v>
      </c>
      <c r="H889" s="333"/>
      <c r="I889" s="332"/>
      <c r="J889" s="393"/>
      <c r="K889" s="37">
        <f t="shared" si="16"/>
        <v>0</v>
      </c>
    </row>
    <row r="890" spans="1:11" s="3" customFormat="1" ht="12" hidden="1" outlineLevel="2" x14ac:dyDescent="0.25">
      <c r="A890" s="205" t="e">
        <f>A889</f>
        <v>#REF!</v>
      </c>
      <c r="B890" s="24" t="s">
        <v>24</v>
      </c>
      <c r="C890" s="24"/>
      <c r="D890" s="24"/>
      <c r="E890" s="101">
        <v>82311</v>
      </c>
      <c r="F890" s="184" t="s">
        <v>337</v>
      </c>
      <c r="G890" s="292">
        <v>0</v>
      </c>
      <c r="H890" s="331"/>
      <c r="I890" s="332" t="s">
        <v>67</v>
      </c>
      <c r="J890" s="392"/>
      <c r="K890" s="37">
        <f t="shared" si="16"/>
        <v>0</v>
      </c>
    </row>
    <row r="891" spans="1:11" s="3" customFormat="1" ht="12" hidden="1" outlineLevel="2" x14ac:dyDescent="0.25">
      <c r="A891" s="24" t="e">
        <f>IF(SUM(#REF!)&gt;0,10,"")</f>
        <v>#REF!</v>
      </c>
      <c r="B891" s="24"/>
      <c r="C891" s="206"/>
      <c r="D891" s="206" t="str">
        <f>IF($C$878="X","X","")</f>
        <v>X</v>
      </c>
      <c r="E891" s="101">
        <v>82312</v>
      </c>
      <c r="F891" s="184" t="s">
        <v>338</v>
      </c>
      <c r="G891" s="292">
        <v>0</v>
      </c>
      <c r="H891" s="331"/>
      <c r="I891" s="332" t="s">
        <v>67</v>
      </c>
      <c r="J891" s="392"/>
      <c r="K891" s="37">
        <f t="shared" si="16"/>
        <v>0</v>
      </c>
    </row>
    <row r="892" spans="1:11" s="3" customFormat="1" ht="12" hidden="1" outlineLevel="2" x14ac:dyDescent="0.25">
      <c r="A892" s="205" t="e">
        <f>A891</f>
        <v>#REF!</v>
      </c>
      <c r="B892" s="24" t="s">
        <v>23</v>
      </c>
      <c r="C892" s="24"/>
      <c r="D892" s="24"/>
      <c r="E892" s="100">
        <v>82400</v>
      </c>
      <c r="F892" s="193" t="s">
        <v>623</v>
      </c>
      <c r="G892" s="296"/>
      <c r="H892" s="333"/>
      <c r="I892" s="336"/>
      <c r="J892" s="393"/>
      <c r="K892" s="37">
        <f t="shared" si="16"/>
        <v>0</v>
      </c>
    </row>
    <row r="893" spans="1:11" s="3" customFormat="1" ht="12" hidden="1" outlineLevel="2" x14ac:dyDescent="0.25">
      <c r="A893" s="205" t="e">
        <f>A892</f>
        <v>#REF!</v>
      </c>
      <c r="B893" s="24" t="s">
        <v>24</v>
      </c>
      <c r="C893" s="24"/>
      <c r="D893" s="24"/>
      <c r="E893" s="101">
        <v>82401</v>
      </c>
      <c r="F893" s="184" t="s">
        <v>624</v>
      </c>
      <c r="G893" s="296"/>
      <c r="H893" s="333"/>
      <c r="I893" s="336" t="s">
        <v>45</v>
      </c>
      <c r="J893" s="393"/>
      <c r="K893" s="37">
        <f t="shared" si="16"/>
        <v>0</v>
      </c>
    </row>
    <row r="894" spans="1:11" s="3" customFormat="1" ht="12.6" outlineLevel="2" thickBot="1" x14ac:dyDescent="0.3">
      <c r="A894" s="24" t="e">
        <f>IF(SUM(#REF!)&gt;0,10,"")</f>
        <v>#REF!</v>
      </c>
      <c r="B894" s="205"/>
      <c r="C894" s="206" t="s">
        <v>10</v>
      </c>
      <c r="D894" s="206" t="str">
        <f>IF($C$878="X","X","")</f>
        <v>X</v>
      </c>
      <c r="E894" s="222"/>
      <c r="F894" s="203" t="s">
        <v>622</v>
      </c>
      <c r="G894" s="297"/>
      <c r="H894" s="377"/>
      <c r="I894" s="378"/>
      <c r="J894" s="377"/>
      <c r="K894" s="377">
        <f>K887+K882</f>
        <v>0</v>
      </c>
    </row>
    <row r="895" spans="1:11" ht="11.4" x14ac:dyDescent="0.2">
      <c r="A895" s="24" t="s">
        <v>8</v>
      </c>
      <c r="B895" s="24" t="s">
        <v>8</v>
      </c>
      <c r="C895" s="24"/>
      <c r="D895" s="24"/>
      <c r="E895" s="25"/>
      <c r="F895" s="198"/>
      <c r="G895" s="26"/>
      <c r="H895" s="27"/>
      <c r="I895" s="27"/>
      <c r="J895" s="27"/>
      <c r="K895" s="27"/>
    </row>
    <row r="896" spans="1:11" ht="12" thickBot="1" x14ac:dyDescent="0.25">
      <c r="A896" s="24"/>
      <c r="B896" s="24"/>
      <c r="C896" s="24"/>
      <c r="D896" s="24"/>
      <c r="H896" s="12"/>
      <c r="I896" s="12"/>
      <c r="J896" s="12"/>
      <c r="K896" s="12"/>
    </row>
    <row r="897" spans="1:11" ht="13.8" thickBot="1" x14ac:dyDescent="0.25">
      <c r="A897" s="210" t="s">
        <v>8</v>
      </c>
      <c r="B897" s="210" t="s">
        <v>340</v>
      </c>
      <c r="C897" s="210"/>
      <c r="D897" s="210"/>
      <c r="E897" s="157" t="s">
        <v>341</v>
      </c>
      <c r="F897" s="204"/>
      <c r="G897" s="158"/>
      <c r="H897" s="159"/>
      <c r="I897" s="158"/>
      <c r="J897" s="158"/>
      <c r="K897" s="158"/>
    </row>
    <row r="898" spans="1:11" ht="11.4" x14ac:dyDescent="0.2">
      <c r="A898" s="24" t="s">
        <v>64</v>
      </c>
      <c r="B898" s="24" t="s">
        <v>340</v>
      </c>
      <c r="C898" s="24"/>
      <c r="D898" s="24"/>
      <c r="H898" s="12"/>
      <c r="I898" s="43"/>
    </row>
    <row r="899" spans="1:11" ht="13.2" x14ac:dyDescent="0.25">
      <c r="A899" s="24" t="e">
        <f>A8</f>
        <v>#REF!</v>
      </c>
      <c r="B899" s="24" t="s">
        <v>64</v>
      </c>
      <c r="C899" s="206" t="s">
        <v>10</v>
      </c>
      <c r="D899" s="24"/>
      <c r="F899" s="177" t="s">
        <v>18</v>
      </c>
      <c r="G899" s="10"/>
      <c r="H899" s="13"/>
      <c r="J899" s="390">
        <f>J84</f>
        <v>0</v>
      </c>
      <c r="K899" s="390">
        <f>K84</f>
        <v>0</v>
      </c>
    </row>
    <row r="900" spans="1:11" ht="13.2" x14ac:dyDescent="0.25">
      <c r="A900" s="24" t="e">
        <f>A899</f>
        <v>#REF!</v>
      </c>
      <c r="B900" s="24" t="s">
        <v>64</v>
      </c>
      <c r="C900" s="24"/>
      <c r="D900" s="24"/>
      <c r="F900" s="177"/>
      <c r="G900" s="10"/>
      <c r="H900" s="13"/>
    </row>
    <row r="901" spans="1:11" ht="13.2" x14ac:dyDescent="0.25">
      <c r="A901" s="24" t="e">
        <f>A85</f>
        <v>#REF!</v>
      </c>
      <c r="B901" s="24" t="s">
        <v>64</v>
      </c>
      <c r="C901" s="206" t="s">
        <v>10</v>
      </c>
      <c r="D901" s="24"/>
      <c r="F901" s="177" t="s">
        <v>66</v>
      </c>
      <c r="G901" s="10"/>
      <c r="H901" s="13"/>
      <c r="J901" s="390">
        <f>J148</f>
        <v>0</v>
      </c>
      <c r="K901" s="390">
        <f>K148</f>
        <v>0</v>
      </c>
    </row>
    <row r="902" spans="1:11" ht="13.2" x14ac:dyDescent="0.25">
      <c r="A902" s="24" t="e">
        <f>A901</f>
        <v>#REF!</v>
      </c>
      <c r="B902" s="24" t="s">
        <v>64</v>
      </c>
      <c r="C902" s="24"/>
      <c r="D902" s="24"/>
      <c r="F902" s="177"/>
      <c r="G902" s="10"/>
      <c r="H902" s="13"/>
    </row>
    <row r="903" spans="1:11" ht="13.2" x14ac:dyDescent="0.25">
      <c r="A903" s="24" t="e">
        <f>A149</f>
        <v>#REF!</v>
      </c>
      <c r="B903" s="24" t="s">
        <v>64</v>
      </c>
      <c r="C903" s="206" t="s">
        <v>10</v>
      </c>
      <c r="D903" s="24"/>
      <c r="F903" s="177" t="s">
        <v>101</v>
      </c>
      <c r="G903" s="10"/>
      <c r="H903" s="13"/>
      <c r="J903" s="390">
        <f>J315</f>
        <v>0</v>
      </c>
      <c r="K903" s="390">
        <f>K315</f>
        <v>0</v>
      </c>
    </row>
    <row r="904" spans="1:11" ht="13.2" x14ac:dyDescent="0.25">
      <c r="A904" s="24" t="e">
        <f>A905</f>
        <v>#REF!</v>
      </c>
      <c r="B904" s="24" t="s">
        <v>64</v>
      </c>
      <c r="C904" s="24"/>
      <c r="D904" s="24"/>
      <c r="F904" s="177"/>
      <c r="G904" s="10"/>
      <c r="H904" s="13"/>
    </row>
    <row r="905" spans="1:11" ht="13.2" x14ac:dyDescent="0.25">
      <c r="A905" s="24" t="e">
        <f>#REF!</f>
        <v>#REF!</v>
      </c>
      <c r="B905" s="24" t="s">
        <v>64</v>
      </c>
      <c r="C905" s="206" t="s">
        <v>10</v>
      </c>
      <c r="D905" s="24"/>
      <c r="F905" s="177" t="s">
        <v>600</v>
      </c>
      <c r="G905" s="10"/>
      <c r="H905" s="13"/>
      <c r="J905" s="390">
        <f>J876</f>
        <v>0</v>
      </c>
      <c r="K905" s="390">
        <f>K876</f>
        <v>0</v>
      </c>
    </row>
    <row r="906" spans="1:11" ht="13.2" x14ac:dyDescent="0.25">
      <c r="A906" s="24"/>
      <c r="B906" s="24"/>
      <c r="C906" s="206"/>
      <c r="D906" s="24"/>
      <c r="F906" s="177"/>
      <c r="G906" s="10"/>
      <c r="H906" s="13"/>
      <c r="I906" s="427"/>
      <c r="J906" s="390"/>
      <c r="K906" s="390"/>
    </row>
    <row r="907" spans="1:11" ht="13.2" x14ac:dyDescent="0.2">
      <c r="A907" s="216" t="e">
        <f>A904</f>
        <v>#REF!</v>
      </c>
      <c r="B907" s="24" t="s">
        <v>64</v>
      </c>
      <c r="C907" s="24"/>
      <c r="D907" s="24"/>
      <c r="E907" s="227"/>
      <c r="F907" s="177" t="s">
        <v>621</v>
      </c>
      <c r="G907" s="11"/>
      <c r="H907" s="14"/>
      <c r="J907" s="424"/>
      <c r="K907" s="428">
        <f>K894</f>
        <v>0</v>
      </c>
    </row>
    <row r="908" spans="1:11" ht="13.2" x14ac:dyDescent="0.2">
      <c r="A908" s="24" t="s">
        <v>64</v>
      </c>
      <c r="B908" s="24" t="s">
        <v>64</v>
      </c>
      <c r="C908" s="24"/>
      <c r="D908" s="24"/>
      <c r="E908" s="227"/>
      <c r="F908" s="191"/>
      <c r="G908" s="28"/>
      <c r="H908" s="29"/>
      <c r="I908" s="44"/>
      <c r="J908" s="44"/>
      <c r="K908" s="44"/>
    </row>
    <row r="909" spans="1:11" ht="13.2" x14ac:dyDescent="0.25">
      <c r="A909" s="107" t="s">
        <v>64</v>
      </c>
      <c r="B909" s="107" t="s">
        <v>340</v>
      </c>
      <c r="C909" s="206" t="s">
        <v>10</v>
      </c>
      <c r="D909" s="107"/>
      <c r="E909" s="228"/>
      <c r="F909" s="177" t="s">
        <v>342</v>
      </c>
      <c r="G909" s="17"/>
      <c r="H909" s="18"/>
      <c r="I909" s="226"/>
      <c r="J909" s="419">
        <f>SUM(J899:J905)</f>
        <v>0</v>
      </c>
      <c r="K909" s="419">
        <f>SUM(K899:K907)</f>
        <v>0</v>
      </c>
    </row>
    <row r="910" spans="1:11" ht="13.2" x14ac:dyDescent="0.2">
      <c r="A910" s="24" t="s">
        <v>64</v>
      </c>
      <c r="B910" s="24" t="s">
        <v>340</v>
      </c>
      <c r="C910" s="24"/>
      <c r="D910" s="24"/>
      <c r="E910" s="227"/>
      <c r="F910" s="177"/>
      <c r="G910" s="17"/>
      <c r="H910" s="18"/>
      <c r="J910" s="420"/>
      <c r="K910" s="420"/>
    </row>
    <row r="911" spans="1:11" ht="13.2" x14ac:dyDescent="0.2">
      <c r="A911" s="24" t="s">
        <v>64</v>
      </c>
      <c r="B911" s="24" t="s">
        <v>340</v>
      </c>
      <c r="C911" s="206" t="s">
        <v>10</v>
      </c>
      <c r="D911" s="24"/>
      <c r="E911" s="227"/>
      <c r="F911" s="177" t="s">
        <v>343</v>
      </c>
      <c r="G911" s="17"/>
      <c r="H911" s="18"/>
      <c r="J911" s="419">
        <f t="shared" ref="J911:K911" si="17">0.2*J909</f>
        <v>0</v>
      </c>
      <c r="K911" s="419">
        <f t="shared" si="17"/>
        <v>0</v>
      </c>
    </row>
    <row r="912" spans="1:11" ht="13.2" x14ac:dyDescent="0.2">
      <c r="A912" s="24" t="s">
        <v>64</v>
      </c>
      <c r="B912" s="24" t="s">
        <v>340</v>
      </c>
      <c r="C912" s="24"/>
      <c r="D912" s="24"/>
      <c r="E912" s="227"/>
      <c r="F912" s="177"/>
      <c r="G912" s="17"/>
      <c r="H912" s="18"/>
      <c r="J912" s="420"/>
      <c r="K912" s="420"/>
    </row>
    <row r="913" spans="1:11" ht="13.8" thickBot="1" x14ac:dyDescent="0.25">
      <c r="A913" s="23" t="s">
        <v>64</v>
      </c>
      <c r="B913" s="24" t="s">
        <v>340</v>
      </c>
      <c r="C913" s="206" t="s">
        <v>10</v>
      </c>
      <c r="D913" s="24"/>
      <c r="E913" s="227"/>
      <c r="F913" s="177" t="s">
        <v>344</v>
      </c>
      <c r="G913" s="17"/>
      <c r="H913" s="18"/>
      <c r="J913" s="419">
        <f t="shared" ref="J913:K913" si="18">J909+J911</f>
        <v>0</v>
      </c>
      <c r="K913" s="419">
        <f t="shared" si="18"/>
        <v>0</v>
      </c>
    </row>
    <row r="914" spans="1:11" ht="13.8" thickBot="1" x14ac:dyDescent="0.25">
      <c r="A914" s="23" t="s">
        <v>64</v>
      </c>
      <c r="B914" s="24" t="s">
        <v>340</v>
      </c>
      <c r="C914" s="24"/>
      <c r="D914" s="24"/>
      <c r="E914" s="15"/>
      <c r="F914" s="422"/>
      <c r="G914" s="423"/>
      <c r="H914" s="423"/>
      <c r="I914" s="158"/>
      <c r="J914" s="158"/>
      <c r="K914" s="158"/>
    </row>
    <row r="915" spans="1:11" x14ac:dyDescent="0.2">
      <c r="A915" s="23" t="s">
        <v>8</v>
      </c>
      <c r="B915" s="23" t="s">
        <v>8</v>
      </c>
      <c r="E915" s="227"/>
      <c r="F915" s="176"/>
      <c r="G915" s="15"/>
      <c r="H915" s="229"/>
      <c r="I915" s="43"/>
    </row>
    <row r="916" spans="1:11" x14ac:dyDescent="0.2">
      <c r="A916" s="23" t="s">
        <v>8</v>
      </c>
      <c r="B916" s="23" t="s">
        <v>8</v>
      </c>
      <c r="E916" s="227"/>
      <c r="F916" s="199"/>
      <c r="G916" s="15"/>
      <c r="H916" s="229"/>
      <c r="I916" s="43"/>
    </row>
    <row r="917" spans="1:11" x14ac:dyDescent="0.2">
      <c r="A917" s="23" t="s">
        <v>8</v>
      </c>
      <c r="B917" s="23" t="s">
        <v>8</v>
      </c>
      <c r="E917" s="230"/>
      <c r="F917" s="199"/>
      <c r="H917"/>
    </row>
    <row r="918" spans="1:11" x14ac:dyDescent="0.2">
      <c r="A918" s="23" t="s">
        <v>8</v>
      </c>
      <c r="B918" s="23" t="s">
        <v>8</v>
      </c>
      <c r="E918" s="230"/>
      <c r="F918" s="199"/>
      <c r="H918"/>
    </row>
    <row r="919" spans="1:11" x14ac:dyDescent="0.2">
      <c r="A919" s="23" t="s">
        <v>8</v>
      </c>
      <c r="B919" s="23" t="s">
        <v>8</v>
      </c>
      <c r="E919" s="230"/>
      <c r="H919"/>
    </row>
    <row r="920" spans="1:11" x14ac:dyDescent="0.2">
      <c r="A920" s="23" t="s">
        <v>8</v>
      </c>
      <c r="B920" s="23" t="s">
        <v>8</v>
      </c>
      <c r="E920" s="230"/>
      <c r="F920" s="171"/>
      <c r="G920" s="172"/>
      <c r="H920" s="171"/>
    </row>
    <row r="921" spans="1:11" x14ac:dyDescent="0.2">
      <c r="A921" s="23" t="s">
        <v>8</v>
      </c>
      <c r="B921" s="23" t="s">
        <v>8</v>
      </c>
      <c r="E921" s="230"/>
    </row>
  </sheetData>
  <sheetProtection algorithmName="SHA-512" hashValue="nrkIN4EXCUFQaFTFM7YZbiJLw1X3KzmdHta5MaB2SDGTtmut8ZHjhbkRUo3KKXBJWVGS8tLXjkZvZXbZshjIog==" saltValue="TWgQrOvC11D8teS7/kJhbA==" spinCount="100000" sheet="1" objects="1" scenarios="1"/>
  <protectedRanges>
    <protectedRange sqref="H1:H876 H895:H1048576" name="Plage1"/>
    <protectedRange sqref="H877" name="Plage1_1"/>
    <protectedRange sqref="H878:H879" name="Plage1_2"/>
    <protectedRange sqref="H880:H881" name="Plage1_3"/>
    <protectedRange sqref="H882" name="Plage1_4"/>
    <protectedRange sqref="H883" name="Plage1_5"/>
    <protectedRange sqref="H884:H887" name="Plage1_6"/>
    <protectedRange sqref="H888:H889" name="Plage1_7"/>
    <protectedRange sqref="H890" name="Plage1_8"/>
    <protectedRange sqref="H891" name="Plage1_9"/>
    <protectedRange sqref="H892:H894" name="Plage1_10"/>
  </protectedRanges>
  <autoFilter ref="A5:I921">
    <filterColumn colId="1">
      <filters blank="1">
        <filter val="c"/>
        <filter val="F"/>
        <filter val="I"/>
        <filter val="N1"/>
        <filter val="N2"/>
        <filter val="N3"/>
        <filter val="N4"/>
        <filter val="R"/>
        <filter val="RF"/>
      </filters>
    </filterColumn>
  </autoFilter>
  <dataConsolidate/>
  <mergeCells count="1">
    <mergeCell ref="J3:K4"/>
  </mergeCells>
  <dataValidations count="2">
    <dataValidation type="list" allowBlank="1" showInputMessage="1" showErrorMessage="1" sqref="D8 D85 D149 C853:D853">
      <formula1>"X"</formula1>
    </dataValidation>
    <dataValidation type="list" allowBlank="1" showInputMessage="1" showErrorMessage="1" sqref="C71:C72 C28:C29 C49:C50 C77 C155 C87 C123:C124 C209:C210 C218 C276 C317 C347 C389:C390 C454 C443 C283 C741:C742 C53 C25 C74 C32 C85 C8:C10 C94 C97:C99 C139 C149:C152 C158 C220 C259:C260 C250 C136 C295 D72 C266 C165 C161:C162 C171 C188 C190 C196 C212 C216 C222 C245 C256 C263 C281 C287 C120 C293 C450 C456:C457 C433:C435 C447:C448 C538 C542 C582 C596 C550 C546:C547 C192 C194 C214 C228 C226 C239 C241:C243 C297 C300:C301 C303 C307 C305 C179 C102 C118 C112 C116 C114 C352 C349:C350 C467:C468 C470 C311 C313 C46 C91 C198:C199 C201 C203 C205 C19 C247 C253 C133 C108:C110 C16 C341 C827 C829 C842 C145 C224 C230:C231 C233 C235 C237 C269:C270 C273 C278:C279 C79 C81 C129:C130 C105 C22 C56:C57 C289 C168 C182:C186 C35 C497 C174:C176 C207 C37 C63:C65 C309 C354 C397 C399 C401 C403 C405 C407 C409 C411 C419 C437 C429 C461 C459 C465 C487 C540 C60 C68 C427 C431 C441 C439 C445 C559:C561 C572 C575:C580 C474:C476 C13 C291 C392:C393 C395 C285 C142 C599:C650 C854:C855 C778 C356 C877:C878">
      <formula1>"X,O"</formula1>
    </dataValidation>
  </dataValidations>
  <printOptions horizontalCentered="1"/>
  <pageMargins left="0.23622047244094491" right="0.23622047244094491" top="0.74803149606299213" bottom="0.74803149606299213" header="0.31496062992125984" footer="0.31496062992125984"/>
  <pageSetup paperSize="8" scale="84" fitToHeight="0" pageOrder="overThenDown" orientation="landscape" r:id="rId1"/>
  <headerFooter scaleWithDoc="0" alignWithMargins="0">
    <oddHeader>&amp;L&amp;"Arial Narrow,Normal"&amp;10&amp;K030F40Travaux de dévoiement/renouvellement des réseaux de l'EPSM liés à l'opération tramway&amp;C
Détail estimatif
&amp;R&amp;10MOA : EPSM CAEN</oddHeader>
    <oddFooter>&amp;L&amp;"Calibri,Normal"&amp;11&amp;K030F40&amp;G&amp;P/&amp;N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C27" sqref="C27"/>
    </sheetView>
  </sheetViews>
  <sheetFormatPr baseColWidth="10" defaultColWidth="12" defaultRowHeight="10.199999999999999" x14ac:dyDescent="0.2"/>
  <cols>
    <col min="2" max="2" width="15.28515625" bestFit="1" customWidth="1"/>
    <col min="3" max="3" width="15.28515625" customWidth="1"/>
  </cols>
  <sheetData>
    <row r="1" spans="1:4" x14ac:dyDescent="0.2">
      <c r="A1" s="160" t="s">
        <v>15</v>
      </c>
    </row>
    <row r="2" spans="1:4" x14ac:dyDescent="0.2">
      <c r="A2" s="160"/>
      <c r="B2" s="160" t="s">
        <v>345</v>
      </c>
      <c r="C2" s="166">
        <v>1</v>
      </c>
      <c r="D2" s="167">
        <v>0.05</v>
      </c>
    </row>
    <row r="3" spans="1:4" x14ac:dyDescent="0.2">
      <c r="A3" s="160"/>
      <c r="B3" s="160" t="s">
        <v>346</v>
      </c>
      <c r="C3" s="166">
        <v>2</v>
      </c>
      <c r="D3" s="167">
        <v>0.1</v>
      </c>
    </row>
    <row r="4" spans="1:4" x14ac:dyDescent="0.2">
      <c r="A4" s="160"/>
    </row>
    <row r="5" spans="1:4" x14ac:dyDescent="0.2">
      <c r="A5" s="160" t="s">
        <v>347</v>
      </c>
      <c r="B5" s="160" t="s">
        <v>348</v>
      </c>
      <c r="C5" s="160" t="s">
        <v>349</v>
      </c>
      <c r="D5" s="160" t="s">
        <v>350</v>
      </c>
    </row>
    <row r="6" spans="1:4" x14ac:dyDescent="0.2">
      <c r="A6" s="165" t="s">
        <v>351</v>
      </c>
      <c r="B6" s="165">
        <v>100</v>
      </c>
      <c r="C6" s="165">
        <v>1</v>
      </c>
      <c r="D6">
        <f>ROUNDUP(B6*(1+VLOOKUP(C6,C2:D3,2)),0)</f>
        <v>105</v>
      </c>
    </row>
    <row r="7" spans="1:4" x14ac:dyDescent="0.2">
      <c r="A7" s="165" t="s">
        <v>352</v>
      </c>
      <c r="B7" s="165">
        <v>100</v>
      </c>
      <c r="C7" s="165">
        <v>2</v>
      </c>
      <c r="D7">
        <f>ROUNDUP(B7*(1+VLOOKUP(C7,C3:D4,2)),0)</f>
        <v>110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C27" sqref="C27"/>
    </sheetView>
  </sheetViews>
  <sheetFormatPr baseColWidth="10" defaultColWidth="12" defaultRowHeight="10.199999999999999" x14ac:dyDescent="0.2"/>
  <sheetData>
    <row r="1" spans="1:6" x14ac:dyDescent="0.2">
      <c r="A1" t="s">
        <v>353</v>
      </c>
    </row>
    <row r="2" spans="1:6" x14ac:dyDescent="0.2">
      <c r="E2" s="160" t="s">
        <v>354</v>
      </c>
    </row>
    <row r="3" spans="1:6" x14ac:dyDescent="0.2">
      <c r="B3" s="160" t="s">
        <v>355</v>
      </c>
      <c r="C3" s="160" t="s">
        <v>356</v>
      </c>
      <c r="D3" s="160" t="s">
        <v>357</v>
      </c>
      <c r="E3">
        <v>1.3</v>
      </c>
    </row>
    <row r="4" spans="1:6" x14ac:dyDescent="0.2">
      <c r="A4" s="160" t="s">
        <v>358</v>
      </c>
      <c r="B4">
        <v>2.17</v>
      </c>
      <c r="C4">
        <v>2</v>
      </c>
      <c r="D4">
        <v>7</v>
      </c>
      <c r="E4">
        <f>((B4+C4)/2-$E$3)*D4</f>
        <v>5.4949999999999992</v>
      </c>
      <c r="F4" s="452" t="s">
        <v>359</v>
      </c>
    </row>
    <row r="5" spans="1:6" x14ac:dyDescent="0.2">
      <c r="A5" s="160" t="s">
        <v>358</v>
      </c>
      <c r="B5">
        <f>C4</f>
        <v>2</v>
      </c>
      <c r="C5">
        <v>1.76</v>
      </c>
      <c r="D5">
        <v>32</v>
      </c>
      <c r="E5">
        <f t="shared" ref="E5:E15" si="0">((B5+C5)/2-$E$3)*D5</f>
        <v>18.559999999999995</v>
      </c>
      <c r="F5" s="452"/>
    </row>
    <row r="6" spans="1:6" x14ac:dyDescent="0.2">
      <c r="A6" s="160" t="s">
        <v>358</v>
      </c>
      <c r="B6" s="161">
        <f>C5</f>
        <v>1.76</v>
      </c>
      <c r="C6">
        <v>1.5</v>
      </c>
      <c r="D6">
        <v>44</v>
      </c>
      <c r="E6">
        <f t="shared" si="0"/>
        <v>14.519999999999992</v>
      </c>
      <c r="F6" s="452"/>
    </row>
    <row r="7" spans="1:6" x14ac:dyDescent="0.2">
      <c r="A7" s="160"/>
      <c r="B7" s="160"/>
      <c r="C7" s="160"/>
      <c r="D7" s="160"/>
      <c r="E7" s="162">
        <f>SUM(E3:E6)</f>
        <v>39.874999999999986</v>
      </c>
      <c r="F7" s="160">
        <f>E7*10</f>
        <v>398.74999999999989</v>
      </c>
    </row>
    <row r="8" spans="1:6" x14ac:dyDescent="0.2">
      <c r="A8" s="160" t="s">
        <v>360</v>
      </c>
      <c r="B8">
        <f>5.47-4.43</f>
        <v>1.04</v>
      </c>
      <c r="C8">
        <f>4.79-2.76</f>
        <v>2.0300000000000002</v>
      </c>
      <c r="D8">
        <v>44</v>
      </c>
      <c r="E8">
        <f t="shared" si="0"/>
        <v>10.340000000000003</v>
      </c>
      <c r="F8" s="452" t="s">
        <v>361</v>
      </c>
    </row>
    <row r="9" spans="1:6" x14ac:dyDescent="0.2">
      <c r="A9" s="160" t="s">
        <v>360</v>
      </c>
      <c r="B9" s="161">
        <f>C8</f>
        <v>2.0300000000000002</v>
      </c>
      <c r="C9">
        <f>5.28-2.28</f>
        <v>3.0000000000000004</v>
      </c>
      <c r="D9">
        <v>33</v>
      </c>
      <c r="E9">
        <f t="shared" si="0"/>
        <v>40.09500000000002</v>
      </c>
      <c r="F9" s="452"/>
    </row>
    <row r="10" spans="1:6" x14ac:dyDescent="0.2">
      <c r="A10" s="160" t="s">
        <v>360</v>
      </c>
      <c r="B10">
        <f>4.8-2.6</f>
        <v>2.1999999999999997</v>
      </c>
      <c r="C10">
        <v>1.88</v>
      </c>
      <c r="D10">
        <v>41</v>
      </c>
      <c r="E10">
        <f t="shared" si="0"/>
        <v>30.34</v>
      </c>
      <c r="F10" s="452"/>
    </row>
    <row r="11" spans="1:6" x14ac:dyDescent="0.2">
      <c r="A11" s="160" t="s">
        <v>360</v>
      </c>
      <c r="B11" s="161">
        <f t="shared" ref="B11:B16" si="1">C10</f>
        <v>1.88</v>
      </c>
      <c r="C11">
        <v>1.45</v>
      </c>
      <c r="D11">
        <v>33</v>
      </c>
      <c r="E11">
        <f t="shared" si="0"/>
        <v>12.045</v>
      </c>
      <c r="F11" s="452"/>
    </row>
    <row r="12" spans="1:6" x14ac:dyDescent="0.2">
      <c r="A12" s="160" t="s">
        <v>360</v>
      </c>
      <c r="B12">
        <f>4.69-3.09</f>
        <v>1.6000000000000005</v>
      </c>
      <c r="C12">
        <v>1.8</v>
      </c>
      <c r="D12">
        <v>33</v>
      </c>
      <c r="E12">
        <f t="shared" si="0"/>
        <v>13.200000000000005</v>
      </c>
      <c r="F12" s="452"/>
    </row>
    <row r="13" spans="1:6" x14ac:dyDescent="0.2">
      <c r="A13" s="160" t="s">
        <v>360</v>
      </c>
      <c r="B13" s="161">
        <f t="shared" si="1"/>
        <v>1.8</v>
      </c>
      <c r="C13">
        <v>1.7</v>
      </c>
      <c r="D13">
        <v>30</v>
      </c>
      <c r="E13">
        <f t="shared" si="0"/>
        <v>13.499999999999998</v>
      </c>
      <c r="F13" s="452"/>
    </row>
    <row r="14" spans="1:6" x14ac:dyDescent="0.2">
      <c r="A14" s="160" t="s">
        <v>360</v>
      </c>
      <c r="B14" s="161">
        <f t="shared" si="1"/>
        <v>1.7</v>
      </c>
      <c r="C14">
        <v>1.66</v>
      </c>
      <c r="D14">
        <v>13</v>
      </c>
      <c r="E14">
        <f t="shared" si="0"/>
        <v>4.9399999999999986</v>
      </c>
      <c r="F14" s="452"/>
    </row>
    <row r="15" spans="1:6" x14ac:dyDescent="0.2">
      <c r="A15" s="160" t="s">
        <v>360</v>
      </c>
      <c r="B15" s="161">
        <f t="shared" si="1"/>
        <v>1.66</v>
      </c>
      <c r="C15">
        <v>1.5</v>
      </c>
      <c r="D15">
        <v>7</v>
      </c>
      <c r="E15">
        <f t="shared" si="0"/>
        <v>1.9600000000000002</v>
      </c>
      <c r="F15" s="452"/>
    </row>
    <row r="16" spans="1:6" x14ac:dyDescent="0.2">
      <c r="B16" s="161">
        <f t="shared" si="1"/>
        <v>1.5</v>
      </c>
      <c r="E16" s="163">
        <f>SUM(E8:E15)</f>
        <v>126.42000000000002</v>
      </c>
      <c r="F16">
        <f>E16*10</f>
        <v>1264.2000000000003</v>
      </c>
    </row>
    <row r="18" spans="1:6" x14ac:dyDescent="0.2">
      <c r="E18" s="160" t="s">
        <v>354</v>
      </c>
    </row>
    <row r="19" spans="1:6" x14ac:dyDescent="0.2">
      <c r="A19" t="s">
        <v>362</v>
      </c>
      <c r="E19">
        <v>1.3</v>
      </c>
    </row>
    <row r="20" spans="1:6" x14ac:dyDescent="0.2">
      <c r="A20" t="s">
        <v>358</v>
      </c>
      <c r="B20">
        <v>1.5</v>
      </c>
      <c r="E20">
        <f>B20-$E$19</f>
        <v>0.19999999999999996</v>
      </c>
    </row>
    <row r="21" spans="1:6" x14ac:dyDescent="0.2">
      <c r="A21" t="s">
        <v>358</v>
      </c>
      <c r="B21">
        <v>1.76</v>
      </c>
      <c r="E21">
        <f>B21-$E$19</f>
        <v>0.45999999999999996</v>
      </c>
    </row>
    <row r="22" spans="1:6" x14ac:dyDescent="0.2">
      <c r="A22" t="s">
        <v>358</v>
      </c>
      <c r="B22">
        <v>2</v>
      </c>
      <c r="E22" s="163">
        <f>B22-$E$19</f>
        <v>0.7</v>
      </c>
      <c r="F22">
        <f>E22*10</f>
        <v>7</v>
      </c>
    </row>
    <row r="24" spans="1:6" x14ac:dyDescent="0.2">
      <c r="A24" t="s">
        <v>360</v>
      </c>
      <c r="B24">
        <v>1.5</v>
      </c>
      <c r="E24">
        <v>1.3</v>
      </c>
    </row>
    <row r="25" spans="1:6" x14ac:dyDescent="0.2">
      <c r="A25" t="s">
        <v>360</v>
      </c>
      <c r="B25">
        <v>1.66</v>
      </c>
      <c r="E25">
        <f>B25-$E$19</f>
        <v>0.35999999999999988</v>
      </c>
    </row>
    <row r="26" spans="1:6" x14ac:dyDescent="0.2">
      <c r="A26" t="s">
        <v>360</v>
      </c>
      <c r="B26">
        <v>1.7</v>
      </c>
      <c r="E26">
        <v>2.2999999999999998</v>
      </c>
    </row>
    <row r="27" spans="1:6" x14ac:dyDescent="0.2">
      <c r="A27" t="s">
        <v>360</v>
      </c>
      <c r="B27">
        <v>1.8</v>
      </c>
      <c r="E27">
        <f>B27-$E$19</f>
        <v>0.5</v>
      </c>
    </row>
    <row r="28" spans="1:6" x14ac:dyDescent="0.2">
      <c r="A28" t="s">
        <v>360</v>
      </c>
      <c r="B28">
        <v>1.45</v>
      </c>
      <c r="E28">
        <v>3.3</v>
      </c>
    </row>
    <row r="29" spans="1:6" x14ac:dyDescent="0.2">
      <c r="A29" t="s">
        <v>360</v>
      </c>
      <c r="B29">
        <v>1.88</v>
      </c>
      <c r="E29">
        <f>B29-$E$19</f>
        <v>0.57999999999999985</v>
      </c>
    </row>
    <row r="30" spans="1:6" x14ac:dyDescent="0.2">
      <c r="E30" s="163">
        <f>SUM(E24:E29)</f>
        <v>8.34</v>
      </c>
      <c r="F30">
        <f>E30*10</f>
        <v>83.4</v>
      </c>
    </row>
  </sheetData>
  <mergeCells count="2">
    <mergeCell ref="F8:F15"/>
    <mergeCell ref="F4:F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
  <sheetViews>
    <sheetView showZeros="0" topLeftCell="A6" zoomScale="85" zoomScaleNormal="85" zoomScaleSheetLayoutView="85" workbookViewId="0">
      <selection activeCell="C27" sqref="C27"/>
    </sheetView>
  </sheetViews>
  <sheetFormatPr baseColWidth="10" defaultColWidth="11.42578125" defaultRowHeight="13.8" x14ac:dyDescent="0.3"/>
  <cols>
    <col min="1" max="1" width="4.42578125" style="50" customWidth="1"/>
    <col min="2" max="2" width="58.85546875" style="49" customWidth="1"/>
    <col min="3" max="7" width="33.140625" style="51" customWidth="1"/>
    <col min="8" max="10" width="33.140625" style="51" hidden="1" customWidth="1"/>
    <col min="11" max="11" width="26.7109375" style="50" hidden="1" customWidth="1"/>
    <col min="12" max="12" width="68.140625" style="50" customWidth="1"/>
    <col min="13" max="13" width="22.42578125" style="50" customWidth="1"/>
    <col min="14" max="14" width="18.7109375" style="50" customWidth="1"/>
    <col min="15" max="15" width="15.85546875" style="50" customWidth="1"/>
    <col min="16" max="16384" width="11.42578125" style="50"/>
  </cols>
  <sheetData>
    <row r="1" spans="1:13" x14ac:dyDescent="0.3">
      <c r="A1" s="48"/>
    </row>
    <row r="2" spans="1:13" ht="30" customHeight="1" x14ac:dyDescent="0.45">
      <c r="A2" s="48"/>
      <c r="B2" s="52" t="s">
        <v>363</v>
      </c>
      <c r="C2" s="53"/>
      <c r="D2" s="53"/>
      <c r="E2" s="53"/>
      <c r="F2" s="53"/>
      <c r="G2" s="53"/>
      <c r="H2" s="53"/>
      <c r="I2" s="53"/>
      <c r="J2" s="53"/>
      <c r="K2" s="54"/>
    </row>
    <row r="3" spans="1:13" s="58" customFormat="1" ht="30" customHeight="1" x14ac:dyDescent="0.2">
      <c r="A3" s="48"/>
      <c r="B3" s="55" t="s">
        <v>364</v>
      </c>
      <c r="C3" s="56"/>
      <c r="D3" s="56"/>
      <c r="E3" s="56"/>
      <c r="F3" s="56"/>
      <c r="G3" s="56"/>
      <c r="H3" s="56"/>
      <c r="I3" s="56"/>
      <c r="J3" s="56"/>
      <c r="K3" s="57"/>
    </row>
    <row r="4" spans="1:13" s="58" customFormat="1" ht="79.95" customHeight="1" x14ac:dyDescent="0.2">
      <c r="A4" s="48"/>
      <c r="B4" s="59" t="s">
        <v>365</v>
      </c>
      <c r="C4" s="56"/>
      <c r="D4" s="56"/>
      <c r="E4" s="56"/>
      <c r="F4" s="56"/>
      <c r="G4" s="56"/>
      <c r="H4" s="56"/>
      <c r="I4" s="56"/>
      <c r="J4" s="56"/>
      <c r="K4" s="57"/>
    </row>
    <row r="5" spans="1:13" ht="25.2" customHeight="1" x14ac:dyDescent="0.3">
      <c r="A5" s="48"/>
      <c r="C5" s="61"/>
      <c r="D5" s="61"/>
      <c r="E5" s="61"/>
      <c r="F5" s="61"/>
      <c r="G5" s="61"/>
      <c r="H5" s="61"/>
      <c r="I5" s="61"/>
      <c r="J5" s="61"/>
      <c r="K5" s="60"/>
    </row>
    <row r="6" spans="1:13" ht="25.2" customHeight="1" x14ac:dyDescent="0.3">
      <c r="A6" s="48"/>
      <c r="C6" s="61"/>
      <c r="D6" s="61"/>
      <c r="E6" s="61"/>
      <c r="F6" s="61"/>
      <c r="G6" s="61"/>
      <c r="H6" s="61"/>
      <c r="I6" s="61"/>
      <c r="J6" s="61"/>
      <c r="K6" s="60"/>
    </row>
    <row r="7" spans="1:13" ht="25.2" customHeight="1" x14ac:dyDescent="0.3">
      <c r="A7" s="48"/>
      <c r="B7" s="62"/>
      <c r="C7" s="454" t="s">
        <v>366</v>
      </c>
      <c r="D7" s="455"/>
      <c r="E7" s="455"/>
      <c r="F7" s="455"/>
      <c r="G7" s="456"/>
      <c r="H7" s="454" t="s">
        <v>367</v>
      </c>
      <c r="I7" s="455"/>
      <c r="J7" s="456"/>
      <c r="K7" s="453" t="s">
        <v>368</v>
      </c>
    </row>
    <row r="8" spans="1:13" ht="31.2" x14ac:dyDescent="0.3">
      <c r="A8" s="48"/>
      <c r="B8" s="63"/>
      <c r="C8" s="97" t="str">
        <f>CONCATENATE("Lot ",Allotissement!B3," - ",Allotissement!B4)</f>
        <v>Lot MS1 - EU, EP AEP secteur</v>
      </c>
      <c r="D8" s="97" t="str">
        <f>CONCATENATE("Lot ",Allotissement!C3," - ",Allotissement!C4)</f>
        <v>Lot MS2 - EU, EP AEP secteur</v>
      </c>
      <c r="E8" s="98" t="str">
        <f>CONCATENATE("Lot ",Allotissement!D3," - ",Allotissement!D4)</f>
        <v xml:space="preserve">Lot MS3 - </v>
      </c>
      <c r="F8" s="98" t="str">
        <f>CONCATENATE("Lot ",Allotissement!E3," - ",Allotissement!E4)</f>
        <v xml:space="preserve">Lot MS4 - </v>
      </c>
      <c r="G8" s="115" t="s">
        <v>369</v>
      </c>
      <c r="H8" s="98" t="str">
        <f>C8</f>
        <v>Lot MS1 - EU, EP AEP secteur</v>
      </c>
      <c r="I8" s="98" t="str">
        <f>F8</f>
        <v xml:space="preserve">Lot MS4 - </v>
      </c>
      <c r="J8" s="98" t="s">
        <v>369</v>
      </c>
      <c r="K8" s="453"/>
      <c r="L8" s="132"/>
    </row>
    <row r="9" spans="1:13" ht="15.6" x14ac:dyDescent="0.3">
      <c r="B9" s="63"/>
      <c r="C9" s="64" t="s">
        <v>370</v>
      </c>
      <c r="D9" s="64" t="s">
        <v>370</v>
      </c>
      <c r="E9" s="64" t="s">
        <v>370</v>
      </c>
      <c r="F9" s="64" t="s">
        <v>370</v>
      </c>
      <c r="G9" s="64" t="s">
        <v>370</v>
      </c>
      <c r="H9" s="64" t="s">
        <v>16</v>
      </c>
      <c r="I9" s="64" t="s">
        <v>16</v>
      </c>
      <c r="J9" s="64"/>
      <c r="K9" s="64"/>
    </row>
    <row r="10" spans="1:13" ht="15" hidden="1" customHeight="1" x14ac:dyDescent="0.3">
      <c r="B10" s="65" t="e">
        <f>#REF!</f>
        <v>#REF!</v>
      </c>
      <c r="C10" s="66"/>
      <c r="D10" s="66"/>
      <c r="E10" s="66"/>
      <c r="F10" s="66"/>
      <c r="G10" s="102"/>
      <c r="H10" s="66"/>
      <c r="I10" s="66"/>
      <c r="J10" s="102"/>
      <c r="K10" s="67"/>
    </row>
    <row r="11" spans="1:13" s="73" customFormat="1" ht="18" hidden="1" customHeight="1" x14ac:dyDescent="0.3">
      <c r="A11" s="69"/>
      <c r="B11" s="70" t="s">
        <v>371</v>
      </c>
      <c r="C11" s="104" t="e">
        <f>#REF!</f>
        <v>#REF!</v>
      </c>
      <c r="D11" s="104" t="e">
        <f>#REF!</f>
        <v>#REF!</v>
      </c>
      <c r="E11" s="104" t="e">
        <f>#REF!</f>
        <v>#REF!</v>
      </c>
      <c r="F11" s="104"/>
      <c r="G11" s="71" t="e">
        <f>SUM(C11:F11)</f>
        <v>#REF!</v>
      </c>
      <c r="H11" s="104" t="e">
        <f>#REF!</f>
        <v>#REF!</v>
      </c>
      <c r="I11" s="104"/>
      <c r="J11" s="71" t="e">
        <f>SUM(H11:I11)</f>
        <v>#REF!</v>
      </c>
      <c r="K11" s="72" t="e">
        <f>G11+J11</f>
        <v>#REF!</v>
      </c>
    </row>
    <row r="12" spans="1:13" ht="14.4" hidden="1" x14ac:dyDescent="0.3">
      <c r="B12" s="74" t="e">
        <f>#REF!</f>
        <v>#REF!</v>
      </c>
      <c r="C12" s="75"/>
      <c r="D12" s="75"/>
      <c r="E12" s="75"/>
      <c r="F12" s="75"/>
      <c r="G12" s="103"/>
      <c r="H12" s="75"/>
      <c r="I12" s="75"/>
      <c r="J12" s="103"/>
      <c r="K12" s="76"/>
    </row>
    <row r="13" spans="1:13" s="73" customFormat="1" ht="18" hidden="1" customHeight="1" x14ac:dyDescent="0.3">
      <c r="A13" s="69"/>
      <c r="B13" s="70" t="s">
        <v>371</v>
      </c>
      <c r="C13" s="104" t="e">
        <f>#REF!</f>
        <v>#REF!</v>
      </c>
      <c r="D13" s="104" t="e">
        <f>#REF!</f>
        <v>#REF!</v>
      </c>
      <c r="E13" s="104" t="e">
        <f>#REF!</f>
        <v>#REF!</v>
      </c>
      <c r="F13" s="104"/>
      <c r="G13" s="71" t="e">
        <f>SUM(C13:F13)</f>
        <v>#REF!</v>
      </c>
      <c r="H13" s="104" t="e">
        <f>#REF!</f>
        <v>#REF!</v>
      </c>
      <c r="I13" s="104"/>
      <c r="J13" s="71" t="e">
        <f>SUM(H13:I13)</f>
        <v>#REF!</v>
      </c>
      <c r="K13" s="72" t="e">
        <f>G13+J13</f>
        <v>#REF!</v>
      </c>
      <c r="M13" s="77"/>
    </row>
    <row r="14" spans="1:13" ht="14.4" hidden="1" x14ac:dyDescent="0.3">
      <c r="B14" s="74" t="e">
        <f>#REF!</f>
        <v>#REF!</v>
      </c>
      <c r="C14" s="75"/>
      <c r="D14" s="75"/>
      <c r="E14" s="75"/>
      <c r="F14" s="75"/>
      <c r="G14" s="103"/>
      <c r="H14" s="75"/>
      <c r="I14" s="75"/>
      <c r="J14" s="103"/>
      <c r="K14" s="76"/>
      <c r="M14" s="68"/>
    </row>
    <row r="15" spans="1:13" s="73" customFormat="1" ht="18" hidden="1" customHeight="1" x14ac:dyDescent="0.3">
      <c r="A15" s="69"/>
      <c r="B15" s="70" t="s">
        <v>371</v>
      </c>
      <c r="C15" s="104" t="e">
        <f>#REF!</f>
        <v>#REF!</v>
      </c>
      <c r="D15" s="104" t="e">
        <f>#REF!</f>
        <v>#REF!</v>
      </c>
      <c r="E15" s="104" t="e">
        <f>#REF!</f>
        <v>#REF!</v>
      </c>
      <c r="F15" s="104"/>
      <c r="G15" s="71" t="e">
        <f>SUM(C15:F15)</f>
        <v>#REF!</v>
      </c>
      <c r="H15" s="104" t="e">
        <f>#REF!</f>
        <v>#REF!</v>
      </c>
      <c r="I15" s="104"/>
      <c r="J15" s="71" t="e">
        <f>SUM(H15:I15)</f>
        <v>#REF!</v>
      </c>
      <c r="K15" s="72" t="e">
        <f>G15+J15</f>
        <v>#REF!</v>
      </c>
    </row>
    <row r="16" spans="1:13" ht="14.4" hidden="1" x14ac:dyDescent="0.3">
      <c r="B16" s="74" t="e">
        <f>#REF!</f>
        <v>#REF!</v>
      </c>
      <c r="C16" s="75"/>
      <c r="D16" s="75"/>
      <c r="E16" s="75"/>
      <c r="F16" s="75"/>
      <c r="G16" s="103"/>
      <c r="H16" s="75"/>
      <c r="I16" s="75"/>
      <c r="J16" s="103"/>
      <c r="K16" s="76"/>
    </row>
    <row r="17" spans="1:13" s="73" customFormat="1" ht="18" hidden="1" customHeight="1" x14ac:dyDescent="0.3">
      <c r="A17" s="69"/>
      <c r="B17" s="70" t="s">
        <v>371</v>
      </c>
      <c r="C17" s="104" t="e">
        <f>#REF!</f>
        <v>#REF!</v>
      </c>
      <c r="D17" s="104" t="e">
        <f>#REF!</f>
        <v>#REF!</v>
      </c>
      <c r="E17" s="104" t="e">
        <f>#REF!</f>
        <v>#REF!</v>
      </c>
      <c r="F17" s="104"/>
      <c r="G17" s="71" t="e">
        <f>SUM(C17:F17)</f>
        <v>#REF!</v>
      </c>
      <c r="H17" s="104" t="e">
        <f>#REF!</f>
        <v>#REF!</v>
      </c>
      <c r="I17" s="104"/>
      <c r="J17" s="71" t="e">
        <f>SUM(H17:I17)</f>
        <v>#REF!</v>
      </c>
      <c r="K17" s="72" t="e">
        <f>G17+J17</f>
        <v>#REF!</v>
      </c>
      <c r="M17" s="78"/>
    </row>
    <row r="18" spans="1:13" ht="15" hidden="1" customHeight="1" x14ac:dyDescent="0.3">
      <c r="B18" s="74" t="e">
        <f>#REF!</f>
        <v>#REF!</v>
      </c>
      <c r="C18" s="75"/>
      <c r="D18" s="75"/>
      <c r="E18" s="75"/>
      <c r="F18" s="75"/>
      <c r="G18" s="103"/>
      <c r="H18" s="75"/>
      <c r="I18" s="75"/>
      <c r="J18" s="103"/>
      <c r="K18" s="76"/>
    </row>
    <row r="19" spans="1:13" s="73" customFormat="1" ht="18" hidden="1" customHeight="1" x14ac:dyDescent="0.3">
      <c r="A19" s="69"/>
      <c r="B19" s="70" t="s">
        <v>371</v>
      </c>
      <c r="C19" s="104" t="e">
        <f>#REF!</f>
        <v>#REF!</v>
      </c>
      <c r="D19" s="104" t="e">
        <f>#REF!</f>
        <v>#REF!</v>
      </c>
      <c r="E19" s="104" t="e">
        <f>#REF!</f>
        <v>#REF!</v>
      </c>
      <c r="F19" s="104"/>
      <c r="G19" s="71" t="e">
        <f>SUM(C19:F19)</f>
        <v>#REF!</v>
      </c>
      <c r="H19" s="104" t="e">
        <f>#REF!</f>
        <v>#REF!</v>
      </c>
      <c r="I19" s="104"/>
      <c r="J19" s="71" t="e">
        <f>SUM(H19:I19)</f>
        <v>#REF!</v>
      </c>
      <c r="K19" s="72" t="e">
        <f>G19+J19</f>
        <v>#REF!</v>
      </c>
    </row>
    <row r="20" spans="1:13" ht="15" hidden="1" customHeight="1" x14ac:dyDescent="0.3">
      <c r="B20" s="74" t="e">
        <f>#REF!</f>
        <v>#REF!</v>
      </c>
      <c r="C20" s="75"/>
      <c r="D20" s="75"/>
      <c r="E20" s="75"/>
      <c r="F20" s="75"/>
      <c r="G20" s="103"/>
      <c r="H20" s="75"/>
      <c r="I20" s="75"/>
      <c r="J20" s="103"/>
      <c r="K20" s="76"/>
    </row>
    <row r="21" spans="1:13" s="73" customFormat="1" ht="18" hidden="1" customHeight="1" x14ac:dyDescent="0.3">
      <c r="A21" s="69"/>
      <c r="B21" s="70" t="s">
        <v>371</v>
      </c>
      <c r="C21" s="104" t="e">
        <f>#REF!</f>
        <v>#REF!</v>
      </c>
      <c r="D21" s="104" t="e">
        <f>#REF!</f>
        <v>#REF!</v>
      </c>
      <c r="E21" s="104" t="e">
        <f>#REF!</f>
        <v>#REF!</v>
      </c>
      <c r="F21" s="104"/>
      <c r="G21" s="71" t="e">
        <f>SUM(C21:F21)</f>
        <v>#REF!</v>
      </c>
      <c r="H21" s="104" t="e">
        <f>#REF!</f>
        <v>#REF!</v>
      </c>
      <c r="I21" s="104"/>
      <c r="J21" s="71" t="e">
        <f>SUM(H21:I21)</f>
        <v>#REF!</v>
      </c>
      <c r="K21" s="72" t="e">
        <f>G21+J21</f>
        <v>#REF!</v>
      </c>
    </row>
    <row r="22" spans="1:13" ht="15" hidden="1" customHeight="1" x14ac:dyDescent="0.3">
      <c r="B22" s="74" t="e">
        <f>#REF!</f>
        <v>#REF!</v>
      </c>
      <c r="C22" s="75"/>
      <c r="D22" s="75"/>
      <c r="E22" s="75"/>
      <c r="F22" s="75"/>
      <c r="G22" s="103"/>
      <c r="H22" s="75"/>
      <c r="I22" s="75"/>
      <c r="J22" s="103"/>
      <c r="K22" s="76"/>
    </row>
    <row r="23" spans="1:13" s="73" customFormat="1" ht="18" hidden="1" customHeight="1" x14ac:dyDescent="0.3">
      <c r="A23" s="69"/>
      <c r="B23" s="70" t="s">
        <v>371</v>
      </c>
      <c r="C23" s="104" t="e">
        <f>#REF!</f>
        <v>#REF!</v>
      </c>
      <c r="D23" s="104" t="e">
        <f>#REF!</f>
        <v>#REF!</v>
      </c>
      <c r="E23" s="104" t="e">
        <f>#REF!</f>
        <v>#REF!</v>
      </c>
      <c r="F23" s="104"/>
      <c r="G23" s="71" t="e">
        <f>SUM(C23:F23)</f>
        <v>#REF!</v>
      </c>
      <c r="H23" s="104" t="e">
        <f>#REF!</f>
        <v>#REF!</v>
      </c>
      <c r="I23" s="104"/>
      <c r="J23" s="71" t="e">
        <f>SUM(H23:I23)</f>
        <v>#REF!</v>
      </c>
      <c r="K23" s="72" t="e">
        <f>G23+J23</f>
        <v>#REF!</v>
      </c>
    </row>
    <row r="24" spans="1:13" ht="15" hidden="1" customHeight="1" x14ac:dyDescent="0.3">
      <c r="B24" s="74" t="e">
        <f>#REF!</f>
        <v>#REF!</v>
      </c>
      <c r="C24" s="75"/>
      <c r="D24" s="75"/>
      <c r="E24" s="75"/>
      <c r="F24" s="75"/>
      <c r="G24" s="103"/>
      <c r="H24" s="75"/>
      <c r="I24" s="75"/>
      <c r="J24" s="103"/>
      <c r="K24" s="76"/>
    </row>
    <row r="25" spans="1:13" s="73" customFormat="1" ht="18" hidden="1" customHeight="1" x14ac:dyDescent="0.3">
      <c r="A25" s="69"/>
      <c r="B25" s="70" t="s">
        <v>371</v>
      </c>
      <c r="C25" s="104" t="e">
        <f>#REF!</f>
        <v>#REF!</v>
      </c>
      <c r="D25" s="104" t="e">
        <f>#REF!</f>
        <v>#REF!</v>
      </c>
      <c r="E25" s="104" t="e">
        <f>#REF!</f>
        <v>#REF!</v>
      </c>
      <c r="F25" s="104"/>
      <c r="G25" s="71" t="e">
        <f>SUM(C25:F25)</f>
        <v>#REF!</v>
      </c>
      <c r="H25" s="104" t="e">
        <f>#REF!</f>
        <v>#REF!</v>
      </c>
      <c r="I25" s="104"/>
      <c r="J25" s="71" t="e">
        <f>SUM(H25:I25)</f>
        <v>#REF!</v>
      </c>
      <c r="K25" s="72" t="e">
        <f>G25+J25</f>
        <v>#REF!</v>
      </c>
    </row>
    <row r="26" spans="1:13" ht="15" hidden="1" customHeight="1" x14ac:dyDescent="0.3">
      <c r="B26" s="74" t="e">
        <f>#REF!</f>
        <v>#REF!</v>
      </c>
      <c r="C26" s="75"/>
      <c r="D26" s="75"/>
      <c r="E26" s="75"/>
      <c r="F26" s="75"/>
      <c r="G26" s="103"/>
      <c r="H26" s="75"/>
      <c r="I26" s="75"/>
      <c r="J26" s="103"/>
      <c r="K26" s="76"/>
    </row>
    <row r="27" spans="1:13" s="73" customFormat="1" ht="18" hidden="1" customHeight="1" x14ac:dyDescent="0.3">
      <c r="A27" s="69"/>
      <c r="B27" s="79" t="s">
        <v>371</v>
      </c>
      <c r="C27" s="104" t="e">
        <f>#REF!</f>
        <v>#REF!</v>
      </c>
      <c r="D27" s="104" t="e">
        <f>#REF!</f>
        <v>#REF!</v>
      </c>
      <c r="E27" s="104" t="e">
        <f>#REF!</f>
        <v>#REF!</v>
      </c>
      <c r="F27" s="104"/>
      <c r="G27" s="71" t="e">
        <f>SUM(C27:F27)</f>
        <v>#REF!</v>
      </c>
      <c r="H27" s="104" t="e">
        <f>#REF!</f>
        <v>#REF!</v>
      </c>
      <c r="I27" s="104"/>
      <c r="J27" s="71" t="e">
        <f>SUM(H27:I27)</f>
        <v>#REF!</v>
      </c>
      <c r="K27" s="72" t="e">
        <f>G27+J27</f>
        <v>#REF!</v>
      </c>
    </row>
    <row r="28" spans="1:13" ht="15" hidden="1" customHeight="1" x14ac:dyDescent="0.3">
      <c r="B28" s="74" t="e">
        <f>#REF!</f>
        <v>#REF!</v>
      </c>
      <c r="C28" s="75"/>
      <c r="D28" s="75"/>
      <c r="E28" s="75"/>
      <c r="F28" s="75"/>
      <c r="G28" s="103"/>
      <c r="H28" s="75"/>
      <c r="I28" s="75"/>
      <c r="J28" s="103"/>
      <c r="K28" s="76"/>
    </row>
    <row r="29" spans="1:13" s="73" customFormat="1" ht="18" hidden="1" customHeight="1" x14ac:dyDescent="0.3">
      <c r="A29" s="69"/>
      <c r="B29" s="70" t="s">
        <v>371</v>
      </c>
      <c r="C29" s="104" t="e">
        <f>#REF!</f>
        <v>#REF!</v>
      </c>
      <c r="D29" s="104" t="e">
        <f>#REF!</f>
        <v>#REF!</v>
      </c>
      <c r="E29" s="104" t="e">
        <f>#REF!</f>
        <v>#REF!</v>
      </c>
      <c r="F29" s="104"/>
      <c r="G29" s="71" t="e">
        <f>SUM(C29:F29)</f>
        <v>#REF!</v>
      </c>
      <c r="H29" s="104" t="e">
        <f>#REF!</f>
        <v>#REF!</v>
      </c>
      <c r="I29" s="104"/>
      <c r="J29" s="71" t="e">
        <f>SUM(H29:I29)</f>
        <v>#REF!</v>
      </c>
      <c r="K29" s="72" t="e">
        <f>G29+J29</f>
        <v>#REF!</v>
      </c>
    </row>
    <row r="30" spans="1:13" ht="15" hidden="1" customHeight="1" x14ac:dyDescent="0.3">
      <c r="B30" s="74" t="e">
        <f>#REF!</f>
        <v>#REF!</v>
      </c>
      <c r="C30" s="75"/>
      <c r="D30" s="75"/>
      <c r="E30" s="75"/>
      <c r="F30" s="75"/>
      <c r="G30" s="103"/>
      <c r="H30" s="75"/>
      <c r="I30" s="75"/>
      <c r="J30" s="103"/>
      <c r="K30" s="76"/>
    </row>
    <row r="31" spans="1:13" s="73" customFormat="1" ht="18" hidden="1" customHeight="1" x14ac:dyDescent="0.3">
      <c r="A31" s="69"/>
      <c r="B31" s="70" t="s">
        <v>371</v>
      </c>
      <c r="C31" s="104" t="e">
        <f>#REF!</f>
        <v>#REF!</v>
      </c>
      <c r="D31" s="104" t="e">
        <f>#REF!</f>
        <v>#REF!</v>
      </c>
      <c r="E31" s="104" t="e">
        <f>#REF!</f>
        <v>#REF!</v>
      </c>
      <c r="F31" s="104"/>
      <c r="G31" s="71" t="e">
        <f>SUM(C31:F31)</f>
        <v>#REF!</v>
      </c>
      <c r="H31" s="104" t="e">
        <f>#REF!</f>
        <v>#REF!</v>
      </c>
      <c r="I31" s="104"/>
      <c r="J31" s="71" t="e">
        <f>SUM(H31:I31)</f>
        <v>#REF!</v>
      </c>
      <c r="K31" s="72" t="e">
        <f>G31+J31</f>
        <v>#REF!</v>
      </c>
    </row>
    <row r="32" spans="1:13" ht="15" hidden="1" customHeight="1" x14ac:dyDescent="0.3">
      <c r="B32" s="74" t="e">
        <f>#REF!</f>
        <v>#REF!</v>
      </c>
      <c r="C32" s="75"/>
      <c r="D32" s="75"/>
      <c r="E32" s="75"/>
      <c r="F32" s="75"/>
      <c r="G32" s="103"/>
      <c r="H32" s="75"/>
      <c r="I32" s="75"/>
      <c r="J32" s="103"/>
      <c r="K32" s="76"/>
    </row>
    <row r="33" spans="1:15" s="73" customFormat="1" ht="18" hidden="1" customHeight="1" x14ac:dyDescent="0.3">
      <c r="A33" s="69"/>
      <c r="B33" s="79" t="s">
        <v>371</v>
      </c>
      <c r="C33" s="104" t="e">
        <f>#REF!</f>
        <v>#REF!</v>
      </c>
      <c r="D33" s="104" t="e">
        <f>#REF!</f>
        <v>#REF!</v>
      </c>
      <c r="E33" s="104" t="e">
        <f>#REF!</f>
        <v>#REF!</v>
      </c>
      <c r="F33" s="104"/>
      <c r="G33" s="71" t="e">
        <f>SUM(C33:F33)</f>
        <v>#REF!</v>
      </c>
      <c r="H33" s="104" t="e">
        <f>#REF!</f>
        <v>#REF!</v>
      </c>
      <c r="I33" s="104"/>
      <c r="J33" s="71" t="e">
        <f>SUM(H33:I33)</f>
        <v>#REF!</v>
      </c>
      <c r="K33" s="72" t="e">
        <f>G33+J33</f>
        <v>#REF!</v>
      </c>
    </row>
    <row r="34" spans="1:15" ht="15" hidden="1" customHeight="1" x14ac:dyDescent="0.3">
      <c r="B34" s="74" t="s">
        <v>372</v>
      </c>
      <c r="C34" s="75"/>
      <c r="D34" s="75"/>
      <c r="E34" s="75"/>
      <c r="F34" s="75"/>
      <c r="G34" s="103"/>
      <c r="H34" s="75"/>
      <c r="I34" s="75"/>
      <c r="J34" s="103"/>
      <c r="K34" s="76"/>
    </row>
    <row r="35" spans="1:15" s="73" customFormat="1" ht="18" hidden="1" customHeight="1" x14ac:dyDescent="0.3">
      <c r="A35" s="69"/>
      <c r="B35" s="79" t="s">
        <v>371</v>
      </c>
      <c r="C35" s="104" t="e">
        <f>#REF!</f>
        <v>#REF!</v>
      </c>
      <c r="D35" s="104" t="e">
        <f>#REF!</f>
        <v>#REF!</v>
      </c>
      <c r="E35" s="104"/>
      <c r="F35" s="106">
        <v>117508.44</v>
      </c>
      <c r="G35" s="71">
        <f>SUM(F35)</f>
        <v>117508.44</v>
      </c>
      <c r="H35" s="104"/>
      <c r="I35" s="106">
        <v>21942.93</v>
      </c>
      <c r="J35" s="71">
        <f>SUM(I35)</f>
        <v>21942.93</v>
      </c>
      <c r="K35" s="72">
        <f>G35+J35</f>
        <v>139451.37</v>
      </c>
    </row>
    <row r="36" spans="1:15" s="80" customFormat="1" ht="20.25" hidden="1" customHeight="1" x14ac:dyDescent="0.2">
      <c r="B36" s="81" t="s">
        <v>373</v>
      </c>
      <c r="C36" s="105" t="e">
        <f>SUMIF($B$10:$B$35,"Montant  H.T. :",C10:C35)</f>
        <v>#REF!</v>
      </c>
      <c r="D36" s="105" t="e">
        <f>SUMIF($B$10:$B$35,"Montant  H.T. :",D10:D35)</f>
        <v>#REF!</v>
      </c>
      <c r="E36" s="105" t="e">
        <f>SUMIF($B$10:$B$35,"Montant  H.T. :",E10:E35)</f>
        <v>#REF!</v>
      </c>
      <c r="F36" s="105">
        <f>SUMIF($B$10:$B$35,"Montant  H.T. :",F10:F35)</f>
        <v>117508.44</v>
      </c>
      <c r="G36" s="82"/>
      <c r="H36" s="105" t="e">
        <f>SUMIF($B$10:$B$35,"Montant  H.T. :",H10:H35)</f>
        <v>#REF!</v>
      </c>
      <c r="I36" s="105">
        <f>SUMIF($B$10:$B$35,"Montant  H.T. :",I10:I35)</f>
        <v>21942.93</v>
      </c>
      <c r="J36" s="82"/>
      <c r="K36" s="83" t="e">
        <f>SUMIF($B$10:$B$35,"Montant  H.T. :",K10:K35)</f>
        <v>#REF!</v>
      </c>
    </row>
    <row r="37" spans="1:15" hidden="1" x14ac:dyDescent="0.3">
      <c r="B37" s="84"/>
      <c r="C37" s="85"/>
      <c r="D37" s="85"/>
      <c r="E37" s="85"/>
      <c r="F37" s="85"/>
      <c r="G37" s="85"/>
      <c r="H37" s="85"/>
      <c r="I37" s="85"/>
      <c r="J37" s="85"/>
      <c r="K37" s="86"/>
      <c r="M37" s="86"/>
    </row>
    <row r="38" spans="1:15" s="80" customFormat="1" ht="18" hidden="1" customHeight="1" x14ac:dyDescent="0.2">
      <c r="B38" s="87" t="s">
        <v>374</v>
      </c>
      <c r="C38" s="89"/>
      <c r="D38" s="89"/>
      <c r="E38" s="89"/>
      <c r="F38" s="89"/>
      <c r="G38" s="89"/>
      <c r="H38" s="89"/>
      <c r="I38" s="89"/>
      <c r="J38" s="89"/>
      <c r="L38" s="73"/>
    </row>
    <row r="39" spans="1:15" s="80" customFormat="1" ht="18" hidden="1" customHeight="1" x14ac:dyDescent="0.2">
      <c r="B39" s="90" t="s">
        <v>375</v>
      </c>
      <c r="C39" s="88"/>
      <c r="D39" s="88"/>
      <c r="E39" s="88"/>
      <c r="F39" s="88"/>
      <c r="G39" s="88"/>
      <c r="H39" s="88"/>
      <c r="I39" s="88"/>
      <c r="J39" s="88"/>
      <c r="L39" s="73"/>
    </row>
    <row r="40" spans="1:15" s="80" customFormat="1" ht="18" hidden="1" customHeight="1" x14ac:dyDescent="0.2">
      <c r="B40" s="91" t="s">
        <v>376</v>
      </c>
      <c r="C40" s="88"/>
      <c r="D40" s="88"/>
      <c r="E40" s="88"/>
      <c r="F40" s="88">
        <f>29300+193182.43</f>
        <v>222482.43</v>
      </c>
      <c r="G40" s="88"/>
      <c r="H40" s="88"/>
      <c r="I40" s="88"/>
      <c r="J40" s="88"/>
      <c r="L40" s="73"/>
    </row>
    <row r="41" spans="1:15" s="80" customFormat="1" ht="18" hidden="1" customHeight="1" x14ac:dyDescent="0.2">
      <c r="B41" s="91" t="s">
        <v>377</v>
      </c>
      <c r="C41" s="88"/>
      <c r="D41" s="88"/>
      <c r="E41" s="88"/>
      <c r="F41" s="88">
        <v>127227.11</v>
      </c>
      <c r="G41" s="88"/>
      <c r="H41" s="88"/>
      <c r="I41" s="88"/>
      <c r="J41" s="88"/>
      <c r="L41" s="73"/>
    </row>
    <row r="42" spans="1:15" s="80" customFormat="1" ht="18" hidden="1" customHeight="1" x14ac:dyDescent="0.2">
      <c r="B42" s="91" t="s">
        <v>378</v>
      </c>
      <c r="C42" s="88"/>
      <c r="D42" s="88"/>
      <c r="E42" s="88"/>
      <c r="F42" s="88"/>
      <c r="G42" s="88"/>
      <c r="H42" s="88"/>
      <c r="I42" s="88"/>
      <c r="J42" s="88"/>
      <c r="L42" s="73"/>
    </row>
    <row r="43" spans="1:15" s="80" customFormat="1" ht="18" hidden="1" customHeight="1" x14ac:dyDescent="0.2">
      <c r="B43" s="91" t="s">
        <v>379</v>
      </c>
      <c r="C43" s="88"/>
      <c r="D43" s="88"/>
      <c r="E43" s="88"/>
      <c r="F43" s="88"/>
      <c r="G43" s="88"/>
      <c r="H43" s="88"/>
      <c r="I43" s="88"/>
      <c r="J43" s="88"/>
      <c r="O43" s="92"/>
    </row>
    <row r="44" spans="1:15" s="80" customFormat="1" ht="18" hidden="1" customHeight="1" x14ac:dyDescent="0.2">
      <c r="B44" s="91" t="s">
        <v>380</v>
      </c>
      <c r="C44" s="88"/>
      <c r="D44" s="88"/>
      <c r="E44" s="88"/>
      <c r="F44" s="88"/>
      <c r="G44" s="88"/>
      <c r="H44" s="88"/>
      <c r="I44" s="88"/>
      <c r="J44" s="88"/>
    </row>
    <row r="45" spans="1:15" s="80" customFormat="1" ht="18" hidden="1" customHeight="1" x14ac:dyDescent="0.2">
      <c r="B45" s="93"/>
      <c r="C45" s="94"/>
      <c r="D45" s="94"/>
      <c r="E45" s="94"/>
      <c r="F45" s="94"/>
      <c r="G45" s="94"/>
      <c r="H45" s="94"/>
      <c r="I45" s="94"/>
      <c r="J45" s="94"/>
    </row>
    <row r="46" spans="1:15" s="80" customFormat="1" ht="18" hidden="1" customHeight="1" x14ac:dyDescent="0.2">
      <c r="B46" s="93"/>
      <c r="C46" s="97" t="s">
        <v>381</v>
      </c>
      <c r="D46" s="130" t="s">
        <v>382</v>
      </c>
      <c r="E46" s="119" t="s">
        <v>383</v>
      </c>
      <c r="F46" s="119" t="s">
        <v>384</v>
      </c>
      <c r="G46" s="131" t="s">
        <v>369</v>
      </c>
      <c r="H46" s="94"/>
      <c r="I46" s="94"/>
      <c r="J46" s="94"/>
    </row>
    <row r="47" spans="1:15" hidden="1" x14ac:dyDescent="0.3">
      <c r="C47" s="64" t="s">
        <v>16</v>
      </c>
      <c r="D47" s="64" t="s">
        <v>16</v>
      </c>
      <c r="E47" s="64" t="s">
        <v>16</v>
      </c>
      <c r="F47" s="64" t="s">
        <v>16</v>
      </c>
      <c r="G47" s="129" t="s">
        <v>16</v>
      </c>
    </row>
    <row r="48" spans="1:15" ht="15.6" x14ac:dyDescent="0.3">
      <c r="B48" s="124" t="s">
        <v>385</v>
      </c>
      <c r="C48" s="120">
        <f>SUM(C49:C50)</f>
        <v>2403187.5</v>
      </c>
      <c r="D48" s="120">
        <f>SUM(D49:D50)</f>
        <v>390017.5</v>
      </c>
      <c r="E48" s="120">
        <f>193182.43+29300-500</f>
        <v>221982.43</v>
      </c>
      <c r="F48" s="120">
        <f>SUM(F49:F50)</f>
        <v>6652.5</v>
      </c>
      <c r="G48" s="118">
        <f>SUM(C48:F48)</f>
        <v>3021839.93</v>
      </c>
      <c r="K48" s="92"/>
    </row>
    <row r="49" spans="2:11" x14ac:dyDescent="0.3">
      <c r="B49" s="125" t="s">
        <v>386</v>
      </c>
      <c r="C49" s="121">
        <v>2221652</v>
      </c>
      <c r="D49" s="121">
        <v>343967.5</v>
      </c>
      <c r="E49" s="121"/>
      <c r="F49" s="121">
        <v>5012.5</v>
      </c>
      <c r="G49" s="116">
        <f>SUM(C49:F49)</f>
        <v>2570632</v>
      </c>
      <c r="K49" s="80"/>
    </row>
    <row r="50" spans="2:11" x14ac:dyDescent="0.3">
      <c r="B50" s="126" t="s">
        <v>387</v>
      </c>
      <c r="C50" s="122">
        <v>181535.5</v>
      </c>
      <c r="D50" s="122">
        <v>46050</v>
      </c>
      <c r="E50" s="122"/>
      <c r="F50" s="122">
        <v>1640</v>
      </c>
      <c r="G50" s="117">
        <f>SUM(C50:F50)</f>
        <v>229225.5</v>
      </c>
      <c r="H50" s="94"/>
      <c r="I50" s="94"/>
      <c r="J50" s="94"/>
      <c r="K50" s="92"/>
    </row>
    <row r="51" spans="2:11" ht="15.6" x14ac:dyDescent="0.3">
      <c r="B51" s="124" t="s">
        <v>388</v>
      </c>
      <c r="C51" s="128"/>
      <c r="D51" s="128"/>
      <c r="E51" s="128"/>
      <c r="F51" s="128"/>
      <c r="G51" s="118">
        <f>G52</f>
        <v>157707.10999999999</v>
      </c>
      <c r="H51" s="94"/>
      <c r="I51" s="94"/>
      <c r="J51" s="94"/>
    </row>
    <row r="52" spans="2:11" x14ac:dyDescent="0.3">
      <c r="B52" s="126" t="s">
        <v>389</v>
      </c>
      <c r="C52" s="122">
        <v>29980</v>
      </c>
      <c r="D52" s="122"/>
      <c r="E52" s="122">
        <v>127727.11</v>
      </c>
      <c r="F52" s="122"/>
      <c r="G52" s="117">
        <f>SUM(C52:F52)</f>
        <v>157707.10999999999</v>
      </c>
      <c r="H52" s="95"/>
      <c r="I52" s="95"/>
      <c r="J52" s="95"/>
    </row>
    <row r="53" spans="2:11" ht="15.6" x14ac:dyDescent="0.3">
      <c r="B53" s="127" t="s">
        <v>390</v>
      </c>
      <c r="C53" s="121"/>
      <c r="D53" s="121"/>
      <c r="E53" s="121"/>
      <c r="F53" s="121"/>
      <c r="G53" s="118">
        <f>SUM(G54:G57)</f>
        <v>108267</v>
      </c>
      <c r="H53" s="95"/>
      <c r="I53" s="95"/>
      <c r="J53" s="95"/>
    </row>
    <row r="54" spans="2:11" x14ac:dyDescent="0.3">
      <c r="B54" s="125" t="s">
        <v>391</v>
      </c>
      <c r="C54" s="121">
        <v>18402</v>
      </c>
      <c r="D54" s="121"/>
      <c r="E54" s="121"/>
      <c r="F54" s="121"/>
      <c r="G54" s="116">
        <f>SUM(C54:F54)</f>
        <v>18402</v>
      </c>
      <c r="H54" s="95"/>
      <c r="I54" s="95"/>
      <c r="J54" s="95"/>
    </row>
    <row r="55" spans="2:11" x14ac:dyDescent="0.3">
      <c r="B55" s="125" t="s">
        <v>392</v>
      </c>
      <c r="C55" s="121">
        <v>8237.5</v>
      </c>
      <c r="D55" s="121"/>
      <c r="E55" s="121"/>
      <c r="F55" s="121"/>
      <c r="G55" s="116">
        <f>SUM(C55:F55)</f>
        <v>8237.5</v>
      </c>
      <c r="H55" s="95"/>
      <c r="I55" s="95"/>
      <c r="J55" s="95"/>
    </row>
    <row r="56" spans="2:11" x14ac:dyDescent="0.3">
      <c r="B56" s="125" t="s">
        <v>393</v>
      </c>
      <c r="C56" s="121">
        <v>10820</v>
      </c>
      <c r="D56" s="121"/>
      <c r="E56" s="121"/>
      <c r="F56" s="121"/>
      <c r="G56" s="116">
        <f>SUM(C56:F56)</f>
        <v>10820</v>
      </c>
      <c r="H56" s="95"/>
      <c r="I56" s="95"/>
      <c r="J56" s="95"/>
    </row>
    <row r="57" spans="2:11" x14ac:dyDescent="0.3">
      <c r="B57" s="126" t="s">
        <v>394</v>
      </c>
      <c r="C57" s="123"/>
      <c r="D57" s="122">
        <v>70807.5</v>
      </c>
      <c r="E57" s="123"/>
      <c r="F57" s="123"/>
      <c r="G57" s="117">
        <f>SUM(C57:F57)</f>
        <v>70807.5</v>
      </c>
      <c r="H57" s="95"/>
      <c r="I57" s="95"/>
      <c r="J57" s="95"/>
    </row>
    <row r="58" spans="2:11" x14ac:dyDescent="0.3">
      <c r="C58" s="95"/>
      <c r="D58" s="95"/>
      <c r="E58" s="95"/>
      <c r="F58" s="95"/>
      <c r="G58" s="95"/>
      <c r="H58" s="95"/>
      <c r="I58" s="95"/>
      <c r="J58" s="95"/>
    </row>
    <row r="59" spans="2:11" ht="15.6" x14ac:dyDescent="0.3">
      <c r="B59" s="124" t="s">
        <v>385</v>
      </c>
      <c r="C59" s="120">
        <v>2397787.5</v>
      </c>
      <c r="D59" s="120">
        <v>394217.5</v>
      </c>
      <c r="E59" s="120">
        <f>193182.43+29300-500</f>
        <v>221982.43</v>
      </c>
      <c r="F59" s="120">
        <v>5825.5</v>
      </c>
      <c r="G59" s="118">
        <f>SUM(C59:F59)</f>
        <v>3019812.93</v>
      </c>
      <c r="H59" s="96"/>
      <c r="I59" s="96"/>
      <c r="J59" s="96"/>
    </row>
    <row r="60" spans="2:11" x14ac:dyDescent="0.3">
      <c r="B60" s="125" t="s">
        <v>386</v>
      </c>
      <c r="C60" s="121"/>
      <c r="D60" s="121"/>
      <c r="E60" s="121"/>
      <c r="F60" s="121"/>
      <c r="G60" s="116">
        <f>SUM(C60:F60)</f>
        <v>0</v>
      </c>
    </row>
    <row r="61" spans="2:11" x14ac:dyDescent="0.3">
      <c r="B61" s="126" t="s">
        <v>387</v>
      </c>
      <c r="C61" s="122"/>
      <c r="D61" s="122"/>
      <c r="E61" s="122"/>
      <c r="F61" s="122"/>
      <c r="G61" s="117">
        <f>SUM(C61:F61)</f>
        <v>0</v>
      </c>
    </row>
    <row r="62" spans="2:11" ht="15.6" x14ac:dyDescent="0.3">
      <c r="B62" s="124" t="s">
        <v>388</v>
      </c>
      <c r="C62" s="128"/>
      <c r="D62" s="128"/>
      <c r="E62" s="128"/>
      <c r="F62" s="128"/>
      <c r="G62" s="118">
        <f>G63</f>
        <v>159607.10999999999</v>
      </c>
    </row>
    <row r="63" spans="2:11" x14ac:dyDescent="0.3">
      <c r="B63" s="126" t="s">
        <v>389</v>
      </c>
      <c r="C63" s="122">
        <v>31880</v>
      </c>
      <c r="D63" s="122"/>
      <c r="E63" s="122">
        <v>127727.11</v>
      </c>
      <c r="F63" s="122"/>
      <c r="G63" s="117">
        <f>SUM(C63:F63)</f>
        <v>159607.10999999999</v>
      </c>
    </row>
    <row r="64" spans="2:11" ht="15.6" x14ac:dyDescent="0.3">
      <c r="B64" s="127" t="s">
        <v>390</v>
      </c>
      <c r="C64" s="121"/>
      <c r="D64" s="121"/>
      <c r="E64" s="121"/>
      <c r="F64" s="121"/>
      <c r="G64" s="118">
        <f>SUM(G65:G68)</f>
        <v>128592</v>
      </c>
    </row>
    <row r="65" spans="2:7" x14ac:dyDescent="0.3">
      <c r="B65" s="125" t="s">
        <v>391</v>
      </c>
      <c r="C65" s="121">
        <v>18402</v>
      </c>
      <c r="D65" s="121"/>
      <c r="E65" s="121"/>
      <c r="F65" s="121"/>
      <c r="G65" s="116">
        <f>SUM(C65:F65)</f>
        <v>18402</v>
      </c>
    </row>
    <row r="66" spans="2:7" x14ac:dyDescent="0.3">
      <c r="B66" s="125" t="s">
        <v>392</v>
      </c>
      <c r="C66" s="121">
        <v>8412.5</v>
      </c>
      <c r="D66" s="121"/>
      <c r="E66" s="121"/>
      <c r="F66" s="121"/>
      <c r="G66" s="116">
        <f>SUM(C66:F66)</f>
        <v>8412.5</v>
      </c>
    </row>
    <row r="67" spans="2:7" x14ac:dyDescent="0.3">
      <c r="B67" s="125" t="s">
        <v>393</v>
      </c>
      <c r="C67" s="121">
        <v>10220</v>
      </c>
      <c r="D67" s="121"/>
      <c r="E67" s="121"/>
      <c r="F67" s="121"/>
      <c r="G67" s="116">
        <f>SUM(C67:F67)</f>
        <v>10220</v>
      </c>
    </row>
    <row r="68" spans="2:7" x14ac:dyDescent="0.3">
      <c r="B68" s="126" t="s">
        <v>394</v>
      </c>
      <c r="C68" s="123"/>
      <c r="D68" s="122">
        <v>91557.5</v>
      </c>
      <c r="E68" s="123"/>
      <c r="F68" s="123"/>
      <c r="G68" s="117">
        <f>SUM(C68:F68)</f>
        <v>91557.5</v>
      </c>
    </row>
  </sheetData>
  <autoFilter ref="A1:K36"/>
  <mergeCells count="3">
    <mergeCell ref="K7:K8"/>
    <mergeCell ref="C7:G7"/>
    <mergeCell ref="H7:J7"/>
  </mergeCells>
  <printOptions horizontalCentered="1" verticalCentered="1"/>
  <pageMargins left="0.43307086614173229" right="0.43307086614173229" top="0.74803149606299213" bottom="0.74803149606299213" header="0.31496062992125984" footer="0.31496062992125984"/>
  <pageSetup paperSize="9" scale="78" orientation="landscape" r:id="rId1"/>
  <headerFooter alignWithMargins="0">
    <oddHeader>&amp;L&amp;"Arial Narrow,Normal"&amp;14&amp;K030F40PRO - Estimation des travaux / Synthèse&amp;12
ZAC Nantes Erdre Porterie - Centre bourg - Aménagement des espaces publics&amp;R&amp;G</oddHeader>
    <oddFooter>&amp;L&amp;G&amp;R&amp;G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2"/>
  <sheetViews>
    <sheetView workbookViewId="0">
      <selection activeCell="C27" sqref="C27"/>
    </sheetView>
  </sheetViews>
  <sheetFormatPr baseColWidth="10" defaultColWidth="12" defaultRowHeight="10.199999999999999" x14ac:dyDescent="0.2"/>
  <cols>
    <col min="2" max="2" width="25.7109375" style="2" customWidth="1"/>
    <col min="3" max="5" width="25.7109375" customWidth="1"/>
  </cols>
  <sheetData>
    <row r="3" spans="1:7" ht="12" x14ac:dyDescent="0.25">
      <c r="A3" s="107" t="s">
        <v>395</v>
      </c>
      <c r="B3" s="24" t="s">
        <v>396</v>
      </c>
      <c r="C3" s="24" t="s">
        <v>397</v>
      </c>
      <c r="D3" s="108" t="s">
        <v>398</v>
      </c>
      <c r="E3" s="108" t="s">
        <v>399</v>
      </c>
      <c r="F3" t="s">
        <v>400</v>
      </c>
      <c r="G3" t="s">
        <v>400</v>
      </c>
    </row>
    <row r="4" spans="1:7" ht="12" x14ac:dyDescent="0.2">
      <c r="A4" s="112" t="s">
        <v>401</v>
      </c>
      <c r="B4" s="109" t="s">
        <v>402</v>
      </c>
      <c r="C4" s="109" t="s">
        <v>402</v>
      </c>
      <c r="D4" s="109"/>
      <c r="E4" s="109"/>
    </row>
    <row r="5" spans="1:7" x14ac:dyDescent="0.2">
      <c r="B5" s="110"/>
      <c r="C5" s="111"/>
      <c r="D5" s="111"/>
      <c r="E5" s="111"/>
    </row>
    <row r="6" spans="1:7" x14ac:dyDescent="0.2">
      <c r="B6" s="23"/>
      <c r="C6" s="231"/>
    </row>
    <row r="7" spans="1:7" x14ac:dyDescent="0.2">
      <c r="B7" s="23"/>
      <c r="C7" s="232"/>
    </row>
    <row r="8" spans="1:7" x14ac:dyDescent="0.2">
      <c r="B8" s="23"/>
    </row>
    <row r="9" spans="1:7" x14ac:dyDescent="0.2">
      <c r="B9" s="23"/>
    </row>
    <row r="10" spans="1:7" x14ac:dyDescent="0.2">
      <c r="B10" s="23"/>
      <c r="C10" s="232"/>
    </row>
    <row r="11" spans="1:7" x14ac:dyDescent="0.2">
      <c r="B11" s="23"/>
      <c r="C11" s="232"/>
    </row>
    <row r="12" spans="1:7" x14ac:dyDescent="0.2">
      <c r="B12" s="23"/>
      <c r="C12" s="23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AFE33F40CFD7145B1139C9898BD6259" ma:contentTypeVersion="17" ma:contentTypeDescription="Crée un document." ma:contentTypeScope="" ma:versionID="cd958f300a55d40c52f071dbb1a052ed">
  <xsd:schema xmlns:xsd="http://www.w3.org/2001/XMLSchema" xmlns:xs="http://www.w3.org/2001/XMLSchema" xmlns:p="http://schemas.microsoft.com/office/2006/metadata/properties" xmlns:ns2="593288d4-c742-43c3-b1b4-ad2f71920d9b" xmlns:ns3="642f2b3e-2b7e-481f-815e-128460910d21" targetNamespace="http://schemas.microsoft.com/office/2006/metadata/properties" ma:root="true" ma:fieldsID="b6a65f2fc3c3320063c7ab51b22d8439" ns2:_="" ns3:_="">
    <xsd:import namespace="593288d4-c742-43c3-b1b4-ad2f71920d9b"/>
    <xsd:import namespace="642f2b3e-2b7e-481f-815e-128460910d2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3288d4-c742-43c3-b1b4-ad2f71920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49a2378-73c7-4e4c-bff8-b85a2f404b8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2f2b3e-2b7e-481f-815e-128460910d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234b098-f1a7-4d5b-838d-f2addc0e0e58}" ma:internalName="TaxCatchAll" ma:showField="CatchAllData" ma:web="642f2b3e-2b7e-481f-815e-128460910d21">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93288d4-c742-43c3-b1b4-ad2f71920d9b">
      <Terms xmlns="http://schemas.microsoft.com/office/infopath/2007/PartnerControls"/>
    </lcf76f155ced4ddcb4097134ff3c332f>
    <TaxCatchAll xmlns="642f2b3e-2b7e-481f-815e-128460910d21" xsi:nil="true"/>
  </documentManagement>
</p:properties>
</file>

<file path=customXml/itemProps1.xml><?xml version="1.0" encoding="utf-8"?>
<ds:datastoreItem xmlns:ds="http://schemas.openxmlformats.org/officeDocument/2006/customXml" ds:itemID="{68F14FA6-5295-47A2-A45D-8375862A3A12}">
  <ds:schemaRefs>
    <ds:schemaRef ds:uri="http://schemas.microsoft.com/sharepoint/v3/contenttype/forms"/>
  </ds:schemaRefs>
</ds:datastoreItem>
</file>

<file path=customXml/itemProps2.xml><?xml version="1.0" encoding="utf-8"?>
<ds:datastoreItem xmlns:ds="http://schemas.openxmlformats.org/officeDocument/2006/customXml" ds:itemID="{F11388AB-0339-4CFC-96E6-EEC84728D2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3288d4-c742-43c3-b1b4-ad2f71920d9b"/>
    <ds:schemaRef ds:uri="642f2b3e-2b7e-481f-815e-128460910d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7941DA-40A2-4CD2-819B-AE08ADD58C88}">
  <ds:schemaRefs>
    <ds:schemaRef ds:uri="http://schemas.microsoft.com/office/2006/documentManagement/types"/>
    <ds:schemaRef ds:uri="http://purl.org/dc/dcmitype/"/>
    <ds:schemaRef ds:uri="http://schemas.microsoft.com/office/2006/metadata/properties"/>
    <ds:schemaRef ds:uri="http://purl.org/dc/elements/1.1/"/>
    <ds:schemaRef ds:uri="http://schemas.openxmlformats.org/package/2006/metadata/core-properties"/>
    <ds:schemaRef ds:uri="http://www.w3.org/XML/1998/namespace"/>
    <ds:schemaRef ds:uri="http://schemas.microsoft.com/office/infopath/2007/PartnerControls"/>
    <ds:schemaRef ds:uri="642f2b3e-2b7e-481f-815e-128460910d21"/>
    <ds:schemaRef ds:uri="593288d4-c742-43c3-b1b4-ad2f71920d9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10</vt:i4>
      </vt:variant>
    </vt:vector>
  </HeadingPairs>
  <TitlesOfParts>
    <vt:vector size="17" baseType="lpstr">
      <vt:lpstr>Méthode remplissage BPU DQE</vt:lpstr>
      <vt:lpstr>PAGE DE GARDE - LOT 2</vt:lpstr>
      <vt:lpstr>Réseau de chauffage</vt:lpstr>
      <vt:lpstr>Quantité</vt:lpstr>
      <vt:lpstr>Surprofondeur EP-EU</vt:lpstr>
      <vt:lpstr>Synthèse</vt:lpstr>
      <vt:lpstr>Allotissement</vt:lpstr>
      <vt:lpstr>'Réseau de chauffage'!BASE</vt:lpstr>
      <vt:lpstr>'Réseau de chauffage'!CHAP1</vt:lpstr>
      <vt:lpstr>'Réseau de chauffage'!CHAP6</vt:lpstr>
      <vt:lpstr>'Réseau de chauffage'!Impression_des_titres</vt:lpstr>
      <vt:lpstr>Synthèse!Impression_des_titres</vt:lpstr>
      <vt:lpstr>MAJO1</vt:lpstr>
      <vt:lpstr>MAJO2</vt:lpstr>
      <vt:lpstr>'PAGE DE GARDE - LOT 2'!Zone_d_impression</vt:lpstr>
      <vt:lpstr>'Réseau de chauffage'!Zone_d_impression</vt:lpstr>
      <vt:lpstr>Synthèse!Zone_d_impression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Gateway 2000 Licensed User.</dc:creator>
  <cp:keywords/>
  <dc:description/>
  <cp:lastModifiedBy>DELLA CASA Julien</cp:lastModifiedBy>
  <cp:revision/>
  <cp:lastPrinted>2025-02-20T08:59:17Z</cp:lastPrinted>
  <dcterms:created xsi:type="dcterms:W3CDTF">2002-09-09T14:34:22Z</dcterms:created>
  <dcterms:modified xsi:type="dcterms:W3CDTF">2025-04-09T14:11:47Z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0x0101000AFE33F40CFD7145B1139C9898BD6259</vt:lpwstr>
  </property>
  <property fmtid="{D5CDD505-2E9C-101B-9397-08002B2CF9AE}" pid="3" name="MediaServiceImageTags">
    <vt:lpwstr/>
  </property>
  <property fmtid="{D5CDD505-2E9C-101B-9397-08002B2CF9AE}" pid="4" name="Jet Reports Function Literals">
    <vt:lpwstr>.	;	;	{	}	[@[{0}]]	1036	1036</vt:lpwstr>
  </property>
</Properties>
</file>