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rtage_MARCHE\16_MARCHES_MAINTENANCE\2025FCS003_MOYENS_DE_SECOURS\1_Preparation\1_DCE_a_publier\"/>
    </mc:Choice>
  </mc:AlternateContent>
  <xr:revisionPtr revIDLastSave="0" documentId="13_ncr:1_{BEADBA75-ED1A-4DFE-83C6-0C9EC283506A}" xr6:coauthVersionLast="47" xr6:coauthVersionMax="47" xr10:uidLastSave="{00000000-0000-0000-0000-000000000000}"/>
  <bookViews>
    <workbookView xWindow="29070" yWindow="0" windowWidth="27810" windowHeight="15600" xr2:uid="{00000000-000D-0000-FFFF-FFFF00000000}"/>
  </bookViews>
  <sheets>
    <sheet name="Dept 44-85" sheetId="1" r:id="rId1"/>
    <sheet name="Dept 49-53-72" sheetId="3" r:id="rId2"/>
  </sheets>
  <definedNames>
    <definedName name="_xlnm.Print_Area" localSheetId="0">'Dept 44-85'!$G$1:$W$53</definedName>
    <definedName name="_xlnm.Print_Area" localSheetId="1">'Dept 49-53-72'!$G$1:$W$38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1" l="1"/>
  <c r="K53" i="1"/>
  <c r="L53" i="1"/>
  <c r="M53" i="1"/>
  <c r="N53" i="1"/>
  <c r="O53" i="1"/>
  <c r="P53" i="1"/>
  <c r="Q53" i="1"/>
  <c r="R53" i="1"/>
  <c r="S53" i="1"/>
  <c r="T53" i="1"/>
  <c r="U53" i="1"/>
  <c r="V53" i="1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I24" i="3" l="1"/>
  <c r="I53" i="1" l="1"/>
  <c r="I38" i="3"/>
</calcChain>
</file>

<file path=xl/sharedStrings.xml><?xml version="1.0" encoding="utf-8"?>
<sst xmlns="http://schemas.openxmlformats.org/spreadsheetml/2006/main" count="575" uniqueCount="256">
  <si>
    <t>RECENSEMENT DES MATERIELS ET EQUIPEMENTS</t>
  </si>
  <si>
    <t xml:space="preserve"> </t>
  </si>
  <si>
    <t>Type</t>
  </si>
  <si>
    <t>Pôle</t>
  </si>
  <si>
    <t>Sites</t>
  </si>
  <si>
    <t>Adresse</t>
  </si>
  <si>
    <t>CP</t>
  </si>
  <si>
    <t>Commune</t>
  </si>
  <si>
    <t>Courriel secrétarial</t>
  </si>
  <si>
    <t>Téléphone</t>
  </si>
  <si>
    <t>EAU PULVERISEE
6 L</t>
  </si>
  <si>
    <t>EAU PULVERISEE
6 L SS FLUOR</t>
  </si>
  <si>
    <t>EAU PULVERISEE
9 L</t>
  </si>
  <si>
    <t>EAU PULVERISEE
9 L SANS FLUOR</t>
  </si>
  <si>
    <t>CO2
2 KG</t>
  </si>
  <si>
    <t>CO2
5 KG</t>
  </si>
  <si>
    <t>POUDRE POYVALENTE
1 KG</t>
  </si>
  <si>
    <t>POUDRE POYVALENTE
2 KG</t>
  </si>
  <si>
    <t>POUDRE POYVALENTE
6 KG</t>
  </si>
  <si>
    <t>POUDRE POYVALENTE
9 KG</t>
  </si>
  <si>
    <t>EXTINCTION FRITEUSE</t>
  </si>
  <si>
    <t>COLONNE SECHE</t>
  </si>
  <si>
    <t>POTEAU</t>
  </si>
  <si>
    <t>RIA</t>
  </si>
  <si>
    <t>Observations</t>
  </si>
  <si>
    <t>ADMINISTRATION</t>
  </si>
  <si>
    <t>SALLE DE FORMATION LANDES</t>
  </si>
  <si>
    <t>36, rue des Landes</t>
  </si>
  <si>
    <t>Nantes</t>
  </si>
  <si>
    <t>service-interieur@crous-nantes.fr</t>
  </si>
  <si>
    <t>02 40 37 13 50</t>
  </si>
  <si>
    <t>HEBERGEMENT</t>
  </si>
  <si>
    <t>BERLIOZ</t>
  </si>
  <si>
    <t>CITE BERLIOZ</t>
  </si>
  <si>
    <t>81, rue de la Gaudinière</t>
  </si>
  <si>
    <t xml:space="preserve">heb.berlioz@crous-nantes.fr </t>
  </si>
  <si>
    <t xml:space="preserve">02 40 76 83 89 </t>
  </si>
  <si>
    <t>RESIDENCE CORBILO</t>
  </si>
  <si>
    <t xml:space="preserve">18, rue Anatole de Monzie </t>
  </si>
  <si>
    <t>heb.nantescentre@crous-nantes.fr</t>
  </si>
  <si>
    <t>06 25 02 27 10</t>
  </si>
  <si>
    <t>RESIDENCE ILE DE NANTES</t>
  </si>
  <si>
    <t>23, rue de la Prairie aux Ducs</t>
  </si>
  <si>
    <t>RESIDENCE LONGCHAMP</t>
  </si>
  <si>
    <t>79, rue de la Gaudinière</t>
  </si>
  <si>
    <t>RESIDENCE OSLOW</t>
  </si>
  <si>
    <t>42, boulevard Gustave Roch</t>
  </si>
  <si>
    <t>BOURGEONNIERE</t>
  </si>
  <si>
    <t>CITE LA BOURGEONNIERE</t>
  </si>
  <si>
    <t>5, rue des Renards</t>
  </si>
  <si>
    <t>heb.bourgeonniere@crous-nantes.fr</t>
  </si>
  <si>
    <t xml:space="preserve">02 40 76 70 56 </t>
  </si>
  <si>
    <t>CITE LAUNAY VIOLETTE</t>
  </si>
  <si>
    <t>Chemin de Launay Violette</t>
  </si>
  <si>
    <t xml:space="preserve">02 40 76 43 93 </t>
  </si>
  <si>
    <t>RESIDENCE ALICE MILLIAT</t>
  </si>
  <si>
    <t>13-21, rue du Fresche Blanc</t>
  </si>
  <si>
    <t>RESIDENCE LANDES</t>
  </si>
  <si>
    <t>02 40 76 70 56</t>
  </si>
  <si>
    <t>RESIDENCE WANGARI MAATHAI</t>
  </si>
  <si>
    <t>14, chemin Launay Violette</t>
  </si>
  <si>
    <t>FRESCHE BLANC</t>
  </si>
  <si>
    <t>CITE FRESCHE BLANC</t>
  </si>
  <si>
    <t>60, rue du Fresche Blanc</t>
  </si>
  <si>
    <t>heb.frescheblanc@crous-nantes.fr</t>
  </si>
  <si>
    <t>02 40 76 62 91</t>
  </si>
  <si>
    <t>RESIDENCE JACQUES TYMEN</t>
  </si>
  <si>
    <t>Esplanade de la Pierre Percée</t>
  </si>
  <si>
    <t>RESIDENCE LES SAUMONIERES</t>
  </si>
  <si>
    <t>14, rue des Saumonières</t>
  </si>
  <si>
    <t>RESIDENCE MADELEINE BRES</t>
  </si>
  <si>
    <t>La Géraudière - rue Pierre Adolphe Bobierre</t>
  </si>
  <si>
    <t>RESIDENCE OLYMPE DE GOUGES</t>
  </si>
  <si>
    <t>63, rue de la Bourgeonnière</t>
  </si>
  <si>
    <t>RESIDENCE CENTRAL GREEN</t>
  </si>
  <si>
    <t>5, allée Suzanne Citron</t>
  </si>
  <si>
    <t>LA ROCHE SUR YON</t>
  </si>
  <si>
    <t>RESIDENCE ALPHA CITY</t>
  </si>
  <si>
    <t>135 boulevard Louis Blanc</t>
  </si>
  <si>
    <t>La-Roche-sur-Yon</t>
  </si>
  <si>
    <t>heb.simbrandiere@crous-nantes.fr</t>
  </si>
  <si>
    <t>02 51 31 64 46</t>
  </si>
  <si>
    <t>RESIDENCE LA SIMBRANDIERE</t>
  </si>
  <si>
    <t>1, rue de la Simbrandière</t>
  </si>
  <si>
    <t>RESTAURATION</t>
  </si>
  <si>
    <t>LOMBARDERIE</t>
  </si>
  <si>
    <t>CAFETERIA  LE PATIO</t>
  </si>
  <si>
    <t>30, rue de la Haute Forêt</t>
  </si>
  <si>
    <t>ru.lombarderie@crous-nantes.fr</t>
  </si>
  <si>
    <t>02 40 74 84 50</t>
  </si>
  <si>
    <t>CAFETERIA IUT CENTRE</t>
  </si>
  <si>
    <t>3, rue Maréchal Joffre</t>
  </si>
  <si>
    <t>02 40 30 60 68</t>
  </si>
  <si>
    <t>RU LOMBARDERIE</t>
  </si>
  <si>
    <t>FOOD TRUCK LOMBARDERIE</t>
  </si>
  <si>
    <t>NANTES CENTRE</t>
  </si>
  <si>
    <t>CITE CASTERNEAU</t>
  </si>
  <si>
    <t>32, rue des Agenêts</t>
  </si>
  <si>
    <t>CITE CHANZY</t>
  </si>
  <si>
    <t>1, rue Henri Lasne</t>
  </si>
  <si>
    <t>RESIDENCE JEAN TUSQUES</t>
  </si>
  <si>
    <t>3 rue des Epinettes</t>
  </si>
  <si>
    <t>RESIDENCE LA HAUTE FORET</t>
  </si>
  <si>
    <t>13, rue de la Haute Forêt</t>
  </si>
  <si>
    <t>RESIDENCE LEONARD DE VINCI</t>
  </si>
  <si>
    <t>2, rue du Haut Moreau</t>
  </si>
  <si>
    <t>NANTES EST</t>
  </si>
  <si>
    <t>RU CHANTRERIE</t>
  </si>
  <si>
    <t>4, rue Christian Pauc</t>
  </si>
  <si>
    <t>ru.chantrerie@crous-nantes.fr</t>
  </si>
  <si>
    <t xml:space="preserve">02 40 18 01 18 </t>
  </si>
  <si>
    <t>CAFETERIA LA FLEURIAYE</t>
  </si>
  <si>
    <t>2, rue du Pr Jean Rouxel</t>
  </si>
  <si>
    <t>Carquefou</t>
  </si>
  <si>
    <t>ru.fleuriaye@crous-nantes.fr</t>
  </si>
  <si>
    <t>02 40 68 81 52</t>
  </si>
  <si>
    <t>RICORDEAU</t>
  </si>
  <si>
    <t>CAFETERIA INSPIRATIONS</t>
  </si>
  <si>
    <t>50, bd de la Prairie au Duc</t>
  </si>
  <si>
    <t>ru.ricordeau@crous-nantes.fr</t>
  </si>
  <si>
    <t>02 40 89 34 41</t>
  </si>
  <si>
    <t>RU RICORDEAU</t>
  </si>
  <si>
    <t>2, chaussée de la Madeleine</t>
  </si>
  <si>
    <t>SAINT NAZAIRE</t>
  </si>
  <si>
    <t>CITE UNIVERSITAIRE HEINLEX</t>
  </si>
  <si>
    <t>60, rue Michel Ange</t>
  </si>
  <si>
    <t>Saint-Nazaire</t>
  </si>
  <si>
    <t>heb.heinlex@crous-nantes.fr</t>
  </si>
  <si>
    <t xml:space="preserve">02 40 70 24 96 </t>
  </si>
  <si>
    <t>RESIDENCE J.PERSHING</t>
  </si>
  <si>
    <t>60bis, rue Michel Ange</t>
  </si>
  <si>
    <t>RU HEINLEX</t>
  </si>
  <si>
    <t>62, rue Michel Ange</t>
  </si>
  <si>
    <t>ru.heinlex@crous-nantes.fr</t>
  </si>
  <si>
    <t>02 40 70 70 00</t>
  </si>
  <si>
    <t>SERVICES CENTRAUX</t>
  </si>
  <si>
    <t>2, boulevard Guy Mollet</t>
  </si>
  <si>
    <t>TERTRE</t>
  </si>
  <si>
    <t>(S)PACE TERTRE</t>
  </si>
  <si>
    <t>2, route de la Jonelière</t>
  </si>
  <si>
    <t>ru.tertre@crous-nantes.fr</t>
  </si>
  <si>
    <t>02 28 30 91 53</t>
  </si>
  <si>
    <t>CAFETERIA DROIT</t>
  </si>
  <si>
    <t>Chemin de la Censive du Tertre</t>
  </si>
  <si>
    <t>02 43 83 37 49</t>
  </si>
  <si>
    <t>CAFETERIA LE KIOSQUE</t>
  </si>
  <si>
    <t>23, rue du Recteur Schmitt</t>
  </si>
  <si>
    <t>02 53 48 77 99</t>
  </si>
  <si>
    <t>CAFETERIA POLE ETUDIANT</t>
  </si>
  <si>
    <t>02 72 64 04 55</t>
  </si>
  <si>
    <t>CAFETERIA STAPS</t>
  </si>
  <si>
    <t>25bis, boulevard Guy Mollet</t>
  </si>
  <si>
    <t>06 27 80 97 95</t>
  </si>
  <si>
    <t>CAFETERIA STEPHANE HESSEL</t>
  </si>
  <si>
    <t>02 53 52 29 71</t>
  </si>
  <si>
    <t>RU TERTRE</t>
  </si>
  <si>
    <t>4, route de la Jonelière</t>
  </si>
  <si>
    <t>02 40 74 96 34</t>
  </si>
  <si>
    <t>FOOD TRUCK TERTRE</t>
  </si>
  <si>
    <t>EAU PULVERISEE
6 L SANS FLUOR</t>
  </si>
  <si>
    <t>RESTAURATION ANGERS</t>
  </si>
  <si>
    <t>RU BELLE BEILLE</t>
  </si>
  <si>
    <t>3, boulevard Lavoisier</t>
  </si>
  <si>
    <t>Angers</t>
  </si>
  <si>
    <t>ru.bellebeille@crous-nantes.fr</t>
  </si>
  <si>
    <t>02 41 48 45 76</t>
  </si>
  <si>
    <t>RU LA GABARE</t>
  </si>
  <si>
    <t>55, quai Félix Faure</t>
  </si>
  <si>
    <t>ru.gabare@crous-nantes.fr</t>
  </si>
  <si>
    <t>02 41 31 19 02</t>
  </si>
  <si>
    <t>RU AMBROISE CROIZAT</t>
  </si>
  <si>
    <t>26, rue Roger Amsler</t>
  </si>
  <si>
    <t>ru.ambroisecroizat@crous-nantes.fr</t>
  </si>
  <si>
    <t>02 41 31 49 02</t>
  </si>
  <si>
    <t>CAFETERIA SPACE RABELAIS</t>
  </si>
  <si>
    <t>3, rue Rabelais</t>
  </si>
  <si>
    <t>ANGERS CENTRE</t>
  </si>
  <si>
    <t>CITE BOURGONNIER</t>
  </si>
  <si>
    <t>19, rue Lainé Laroche</t>
  </si>
  <si>
    <t>heb.centre@crous-nantes.fr</t>
  </si>
  <si>
    <t xml:space="preserve">02 41 81 88 93 </t>
  </si>
  <si>
    <t>CITE COUFFON PAVOT</t>
  </si>
  <si>
    <t>1, rue Léon Pavot</t>
  </si>
  <si>
    <t>RESIDENCE CELESTIN PORT</t>
  </si>
  <si>
    <t>23, rue Célestin Port</t>
  </si>
  <si>
    <t>RESIDENCE EINSTEIN</t>
  </si>
  <si>
    <t>30, rue Marie Marvingt</t>
  </si>
  <si>
    <t>RESIDENCE FAIDHERBE</t>
  </si>
  <si>
    <t>4, rue Faidherbe</t>
  </si>
  <si>
    <t>RESIDENCE LES HAUTS DE SAINT AUBIN</t>
  </si>
  <si>
    <t>116 , boulevard Jean Moulin</t>
  </si>
  <si>
    <t>RESIDENCE MADELEINE</t>
  </si>
  <si>
    <t>21, rue Lainé Laroche</t>
  </si>
  <si>
    <t>RESIDENCE RENE ROUCHY</t>
  </si>
  <si>
    <t>23, rue René Rouchy</t>
  </si>
  <si>
    <t>RESIDENCE MADGE SYERS</t>
  </si>
  <si>
    <t>1, rue du président Chirac</t>
  </si>
  <si>
    <t>BELLE BEILLE</t>
  </si>
  <si>
    <t>CITE BELLE BEILLE</t>
  </si>
  <si>
    <t>8-10, Bd  Victor Beaussier</t>
  </si>
  <si>
    <t>heb.bellebeille@crous-nantes.fr</t>
  </si>
  <si>
    <t xml:space="preserve">02 41 48 38 04 </t>
  </si>
  <si>
    <t>CITE LAKANAL</t>
  </si>
  <si>
    <t>25, rue Jean-Baptiste Lamarck</t>
  </si>
  <si>
    <t>RESIDENCE DAUVERSIERE 2</t>
  </si>
  <si>
    <t>2, rue Joseph Wrezinski</t>
  </si>
  <si>
    <t>RESIDENCE FLORA TRISTAN</t>
  </si>
  <si>
    <t>1-5 Square Flora Tristan</t>
  </si>
  <si>
    <t>RESIDENCE VOLTA</t>
  </si>
  <si>
    <t>10, rue Joseph Lakanal</t>
  </si>
  <si>
    <t>LAVAL</t>
  </si>
  <si>
    <t>RU AUBEPIN</t>
  </si>
  <si>
    <t xml:space="preserve">4, rue Georges Charpak </t>
  </si>
  <si>
    <t>Change</t>
  </si>
  <si>
    <t>ru.aubepin@crous-nantes.fr</t>
  </si>
  <si>
    <t xml:space="preserve">02 43 49 00 20 </t>
  </si>
  <si>
    <t>RESIDENCE LA DORMERIE</t>
  </si>
  <si>
    <t>54, rue des Docteurs Calmette et Guérin</t>
  </si>
  <si>
    <t>Laval</t>
  </si>
  <si>
    <t>heb.dormerie@crous-nantes.fr</t>
  </si>
  <si>
    <t>02 43 49 25 84</t>
  </si>
  <si>
    <t>RESIDENCE ROBERT TATIN</t>
  </si>
  <si>
    <t>5, place des 7 et 15 juin 1944</t>
  </si>
  <si>
    <t>HEBERGEMENT LE MANS</t>
  </si>
  <si>
    <t>CITE UNIVERSITAIRE VAUROUZE</t>
  </si>
  <si>
    <t>16, Bd Charles Nicolle</t>
  </si>
  <si>
    <t>Le-Mans</t>
  </si>
  <si>
    <t>heb.vaurouze@crous-nantes.fr</t>
  </si>
  <si>
    <t xml:space="preserve">02 43 43 76 00 </t>
  </si>
  <si>
    <t>4</t>
  </si>
  <si>
    <t>Extincteurs eau pulv 6l : dont 1 eau add + antigel</t>
  </si>
  <si>
    <t>RESIDENCE UNIVERSITAIRE BARTHOLDI</t>
  </si>
  <si>
    <t>16, avenue Bartholdi</t>
  </si>
  <si>
    <t>RESTAU LE MANS</t>
  </si>
  <si>
    <t>RU VAUROUZE</t>
  </si>
  <si>
    <t>12, boulevard Charles Nicolle</t>
  </si>
  <si>
    <t>ru.vaurouze@crous-nantes.fr</t>
  </si>
  <si>
    <t>02 43 24 45 12</t>
  </si>
  <si>
    <t>RU BARTHOLDI</t>
  </si>
  <si>
    <t>1, rue Démocrite</t>
  </si>
  <si>
    <t>02 43 87 61 72</t>
  </si>
  <si>
    <t>CAFETERIA SCIENCES LE MANS</t>
  </si>
  <si>
    <t>6 boulevard Paul d'Estournelles de Constant</t>
  </si>
  <si>
    <t>CAFETERIA LETTRES LE MANS</t>
  </si>
  <si>
    <t>Avenue Olivier Messiaen</t>
  </si>
  <si>
    <t>CAFETERIA IUT LE MANS</t>
  </si>
  <si>
    <t>Boulevard Paul d'Estournelles de Constant</t>
  </si>
  <si>
    <t>CAFETERIA DROIT LE MANS</t>
  </si>
  <si>
    <t>AOO 2025_FCS_003_NTE_01</t>
  </si>
  <si>
    <t>TOTAL</t>
  </si>
  <si>
    <t>MAINTENANCE DES MOYENS DE SECOURS (EQUIPEMENTS DE LUTTE CONTRE LES INCENDIES - DEFIBRILLATEURS) DES SITES DU CROUS DE NANTES PAYS DE LA LOIRE</t>
  </si>
  <si>
    <t>LOT 2 : EQUIPEMENTS DE LUTTE CONTRE LES INCENDIES (ELI) DEPARTEMENTS MAINE-ET-LOIRE (49), SARTHE (72), MAYENNE (53)</t>
  </si>
  <si>
    <t>LOT 1 : EQUIPEMENTS DE LUTTE CONTRE LES INCENDIES (ELI) DEPARTEMENTS LOIRE-ATLANTIQUE (44), VENDEE (85)</t>
  </si>
  <si>
    <t>Autres équpements</t>
  </si>
  <si>
    <t>Extincteurs</t>
  </si>
  <si>
    <t>Postes fixes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</si>
</sst>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&quot;F&quot;;\-#,##0\ &quot;F&quot;"/>
    <numFmt numFmtId="167" formatCode="_-* #,##0\ &quot;F&quot;_-;\-* #,##0\ &quot;F&quot;_-;_-* &quot;-&quot;\ &quot;F&quot;_-;_-@_-"/>
  </numFmts>
  <fonts count="17" x14ac:knownFonts="1"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 applyNumberFormat="0" applyFill="0" applyBorder="0" applyAlignment="0" applyProtection="0"/>
  </cellStyleXfs>
  <cellXfs count="81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6" fillId="0" borderId="3" xfId="0" applyFont="1" applyBorder="1" applyAlignment="1">
      <alignment horizontal="left" vertical="center"/>
    </xf>
    <xf numFmtId="0" fontId="6" fillId="0" borderId="4" xfId="0" applyFont="1" applyBorder="1"/>
    <xf numFmtId="0" fontId="6" fillId="3" borderId="0" xfId="0" applyFont="1" applyFill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/>
    <xf numFmtId="0" fontId="10" fillId="0" borderId="3" xfId="2" applyFont="1" applyBorder="1" applyAlignment="1">
      <alignment horizontal="center"/>
    </xf>
    <xf numFmtId="0" fontId="10" fillId="0" borderId="3" xfId="2" applyFont="1" applyBorder="1"/>
    <xf numFmtId="1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left" vertical="center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/>
    </xf>
    <xf numFmtId="0" fontId="6" fillId="0" borderId="4" xfId="2" applyFont="1" applyBorder="1"/>
    <xf numFmtId="1" fontId="6" fillId="0" borderId="4" xfId="2" applyNumberFormat="1" applyFont="1" applyBorder="1" applyAlignment="1">
      <alignment horizontal="center" vertical="center"/>
    </xf>
    <xf numFmtId="1" fontId="6" fillId="0" borderId="4" xfId="2" applyNumberFormat="1" applyFont="1" applyBorder="1" applyAlignment="1">
      <alignment horizontal="left" vertical="center"/>
    </xf>
    <xf numFmtId="1" fontId="6" fillId="0" borderId="2" xfId="2" applyNumberFormat="1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3" xfId="2" applyNumberFormat="1" applyFont="1" applyBorder="1" applyAlignment="1">
      <alignment horizontal="center"/>
    </xf>
    <xf numFmtId="49" fontId="10" fillId="0" borderId="3" xfId="2" applyNumberFormat="1" applyFont="1" applyBorder="1" applyAlignment="1">
      <alignment horizontal="center"/>
    </xf>
    <xf numFmtId="0" fontId="6" fillId="0" borderId="3" xfId="2" applyFont="1" applyBorder="1" applyAlignment="1">
      <alignment vertical="center"/>
    </xf>
    <xf numFmtId="0" fontId="1" fillId="0" borderId="0" xfId="0" applyFont="1" applyAlignment="1">
      <alignment vertical="center" wrapText="1"/>
    </xf>
    <xf numFmtId="1" fontId="6" fillId="0" borderId="2" xfId="2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0" fillId="0" borderId="2" xfId="2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/>
    <xf numFmtId="0" fontId="6" fillId="0" borderId="7" xfId="0" applyFont="1" applyBorder="1" applyAlignment="1">
      <alignment horizontal="center" vertical="center"/>
    </xf>
    <xf numFmtId="0" fontId="7" fillId="0" borderId="3" xfId="2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14" fillId="0" borderId="3" xfId="0" applyFont="1" applyBorder="1"/>
    <xf numFmtId="0" fontId="15" fillId="0" borderId="0" xfId="1" applyFont="1" applyAlignment="1">
      <alignment horizontal="left" vertical="center"/>
    </xf>
    <xf numFmtId="0" fontId="7" fillId="0" borderId="3" xfId="2" quotePrefix="1" applyFont="1" applyBorder="1" applyAlignment="1">
      <alignment horizontal="center"/>
    </xf>
    <xf numFmtId="0" fontId="0" fillId="0" borderId="6" xfId="0" applyBorder="1"/>
    <xf numFmtId="0" fontId="6" fillId="0" borderId="3" xfId="2" applyFont="1" applyBorder="1" applyAlignment="1">
      <alignment horizontal="centerContinuous"/>
    </xf>
    <xf numFmtId="0" fontId="4" fillId="5" borderId="3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</cellXfs>
  <cellStyles count="13">
    <cellStyle name="Euro" xfId="3" xr:uid="{00000000-0005-0000-0000-000000000000}"/>
    <cellStyle name="Euro 2" xfId="4" xr:uid="{00000000-0005-0000-0000-000001000000}"/>
    <cellStyle name="Euro 3" xfId="5" xr:uid="{00000000-0005-0000-0000-000002000000}"/>
    <cellStyle name="Euro 4" xfId="6" xr:uid="{00000000-0005-0000-0000-000003000000}"/>
    <cellStyle name="Hyperlink" xfId="12" xr:uid="{00000000-0005-0000-0000-000004000000}"/>
    <cellStyle name="Milliers 2" xfId="7" xr:uid="{00000000-0005-0000-0000-000005000000}"/>
    <cellStyle name="Milliers 2 2" xfId="8" xr:uid="{00000000-0005-0000-0000-000006000000}"/>
    <cellStyle name="Monétaire 2" xfId="9" xr:uid="{00000000-0005-0000-0000-000007000000}"/>
    <cellStyle name="Normal" xfId="0" builtinId="0"/>
    <cellStyle name="Normal 2" xfId="1" xr:uid="{00000000-0005-0000-0000-000009000000}"/>
    <cellStyle name="Normal 2 2" xfId="10" xr:uid="{00000000-0005-0000-0000-00000A000000}"/>
    <cellStyle name="Normal 3" xfId="11" xr:uid="{00000000-0005-0000-0000-00000B000000}"/>
    <cellStyle name="Normal 4" xfId="2" xr:uid="{00000000-0005-0000-0000-00000C000000}"/>
  </cellStyles>
  <dxfs count="56"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alignment horizont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792000</xdr:colOff>
      <xdr:row>2</xdr:row>
      <xdr:rowOff>30000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792000" cy="83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792000</xdr:colOff>
      <xdr:row>2</xdr:row>
      <xdr:rowOff>172875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792000"/>
        </a:xfrm>
        <a:prstGeom prst="rect">
          <a:avLst/>
        </a:prstGeom>
      </xdr:spPr>
    </xdr:pic>
    <xdr:clientData/>
  </xdr:twoCellAnchor>
  <xdr:oneCellAnchor>
    <xdr:from>
      <xdr:col>0</xdr:col>
      <xdr:colOff>19050</xdr:colOff>
      <xdr:row>0</xdr:row>
      <xdr:rowOff>19050</xdr:rowOff>
    </xdr:from>
    <xdr:ext cx="792000" cy="83010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792000" cy="8301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2462" displayName="Tableau2462" ref="A7:W52" totalsRowShown="0" headerRowDxfId="55" dataDxfId="53" headerRowBorderDxfId="54" tableBorderDxfId="52" totalsRowBorderDxfId="51">
  <autoFilter ref="A7:W52" xr:uid="{00000000-000C-0000-FFFF-FFFF00000000}"/>
  <sortState xmlns:xlrd2="http://schemas.microsoft.com/office/spreadsheetml/2017/richdata2" ref="A8:W52">
    <sortCondition ref="B7:B52"/>
  </sortState>
  <tableColumns count="23">
    <tableColumn id="2" xr3:uid="{00000000-0010-0000-0000-000002000000}" name="Type" dataDxfId="50"/>
    <tableColumn id="5" xr3:uid="{00000000-0010-0000-0000-000005000000}" name="Pôle" dataDxfId="49"/>
    <tableColumn id="1" xr3:uid="{88CC93B3-E893-4178-9E5C-6EBFAFC74B68}" name="Sites" dataDxfId="48"/>
    <tableColumn id="6" xr3:uid="{00000000-0010-0000-0000-000006000000}" name="Adresse" dataDxfId="47"/>
    <tableColumn id="7" xr3:uid="{00000000-0010-0000-0000-000007000000}" name="CP" dataDxfId="46"/>
    <tableColumn id="8" xr3:uid="{00000000-0010-0000-0000-000008000000}" name="Commune" dataDxfId="45"/>
    <tableColumn id="9" xr3:uid="{00000000-0010-0000-0000-000009000000}" name="Courriel secrétarial" dataDxfId="44"/>
    <tableColumn id="15" xr3:uid="{00000000-0010-0000-0000-00000F000000}" name="Téléphone" dataDxfId="43"/>
    <tableColumn id="14" xr3:uid="{00000000-0010-0000-0000-00000E000000}" name="EAU PULVERISEE_x000a_6 L" dataDxfId="42"/>
    <tableColumn id="11" xr3:uid="{2C080A0D-850B-4FF8-8449-F254B373DE33}" name="EAU PULVERISEE_x000a_6 L SS FLUOR" dataDxfId="41"/>
    <tableColumn id="10" xr3:uid="{31951918-38A5-4CBE-A2F1-7AE5F30D0CB5}" name="EAU PULVERISEE_x000a_9 L" dataDxfId="40"/>
    <tableColumn id="12" xr3:uid="{35446FE9-9387-4F0F-85FC-802A73F87BCB}" name="EAU PULVERISEE_x000a_9 L SANS FLUOR" dataDxfId="39"/>
    <tableColumn id="46" xr3:uid="{00000000-0010-0000-0000-00002E000000}" name="CO2_x000a_2 KG" dataDxfId="38"/>
    <tableColumn id="27" xr3:uid="{00000000-0010-0000-0000-00001B000000}" name="CO2_x000a_5 KG" dataDxfId="37"/>
    <tableColumn id="28" xr3:uid="{00000000-0010-0000-0000-00001C000000}" name="POUDRE POYVALENTE_x000a_1 KG" dataDxfId="36"/>
    <tableColumn id="25" xr3:uid="{00000000-0010-0000-0000-000019000000}" name="POUDRE POYVALENTE_x000a_2 KG" dataDxfId="35"/>
    <tableColumn id="48" xr3:uid="{00000000-0010-0000-0000-000030000000}" name="POUDRE POYVALENTE_x000a_6 KG" dataDxfId="34"/>
    <tableColumn id="29" xr3:uid="{00000000-0010-0000-0000-00001D000000}" name="POUDRE POYVALENTE_x000a_9 KG" dataDxfId="33"/>
    <tableColumn id="26" xr3:uid="{00000000-0010-0000-0000-00001A000000}" name="EXTINCTION FRITEUSE" dataDxfId="32"/>
    <tableColumn id="23" xr3:uid="{00000000-0010-0000-0000-000017000000}" name="COLONNE SECHE" dataDxfId="31"/>
    <tableColumn id="3" xr3:uid="{00000000-0010-0000-0000-000003000000}" name="POTEAU" dataDxfId="30"/>
    <tableColumn id="24" xr3:uid="{00000000-0010-0000-0000-000018000000}" name="RIA" dataDxfId="29"/>
    <tableColumn id="21" xr3:uid="{00000000-0010-0000-0000-000015000000}" name="Observations" dataDxfId="2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au24623" displayName="Tableau24623" ref="A7:W37" totalsRowShown="0" headerRowDxfId="27" dataDxfId="25" headerRowBorderDxfId="26" tableBorderDxfId="24" totalsRowBorderDxfId="23">
  <autoFilter ref="A7:W37" xr:uid="{00000000-0009-0000-0100-000004000000}"/>
  <sortState xmlns:xlrd2="http://schemas.microsoft.com/office/spreadsheetml/2017/richdata2" ref="A8:W37">
    <sortCondition ref="F7:F37"/>
  </sortState>
  <tableColumns count="23">
    <tableColumn id="2" xr3:uid="{00000000-0010-0000-0100-000002000000}" name="Type" dataDxfId="22"/>
    <tableColumn id="5" xr3:uid="{00000000-0010-0000-0100-000005000000}" name="Pôle" dataDxfId="21"/>
    <tableColumn id="6" xr3:uid="{00000000-0010-0000-0100-000006000000}" name="Sites" dataDxfId="20"/>
    <tableColumn id="7" xr3:uid="{00000000-0010-0000-0100-000007000000}" name="Adresse" dataDxfId="19"/>
    <tableColumn id="8" xr3:uid="{00000000-0010-0000-0100-000008000000}" name="CP" dataDxfId="18"/>
    <tableColumn id="9" xr3:uid="{00000000-0010-0000-0100-000009000000}" name="Commune" dataDxfId="17"/>
    <tableColumn id="15" xr3:uid="{00000000-0010-0000-0100-00000F000000}" name="Courriel secrétarial" dataDxfId="16"/>
    <tableColumn id="14" xr3:uid="{00000000-0010-0000-0100-00000E000000}" name="Téléphone" dataDxfId="15"/>
    <tableColumn id="56" xr3:uid="{00000000-0010-0000-0100-000038000000}" name="EAU PULVERISEE_x000a_6 L" dataDxfId="14"/>
    <tableColumn id="10" xr3:uid="{E9D7BD94-C7B3-4235-81DD-EC9B103083D5}" name="EAU PULVERISEE_x000a_6 L SANS FLUOR" dataDxfId="13"/>
    <tableColumn id="57" xr3:uid="{00000000-0010-0000-0100-000039000000}" name="EAU PULVERISEE_x000a_9 L" dataDxfId="12"/>
    <tableColumn id="3" xr3:uid="{ADCD2CAA-AD0A-493E-A4C2-32C66D938B0F}" name="EAU PULVERISEE_x000a_9 L SANS FLUOR" dataDxfId="11"/>
    <tableColumn id="58" xr3:uid="{00000000-0010-0000-0100-00003A000000}" name="CO2_x000a_2 KG" dataDxfId="10"/>
    <tableColumn id="59" xr3:uid="{00000000-0010-0000-0100-00003B000000}" name="CO2_x000a_5 KG" dataDxfId="9"/>
    <tableColumn id="99" xr3:uid="{00000000-0010-0000-0100-000063000000}" name="POUDRE POYVALENTE_x000a_1 KG" dataDxfId="8"/>
    <tableColumn id="60" xr3:uid="{00000000-0010-0000-0100-00003C000000}" name="POUDRE POYVALENTE_x000a_2 KG" dataDxfId="7"/>
    <tableColumn id="61" xr3:uid="{00000000-0010-0000-0100-00003D000000}" name="POUDRE POYVALENTE_x000a_6 KG" dataDxfId="6"/>
    <tableColumn id="62" xr3:uid="{00000000-0010-0000-0100-00003E000000}" name="POUDRE POYVALENTE_x000a_9 KG" dataDxfId="5"/>
    <tableColumn id="1" xr3:uid="{00000000-0010-0000-0100-000001000000}" name="EXTINCTION FRITEUSE" dataDxfId="4"/>
    <tableColumn id="63" xr3:uid="{00000000-0010-0000-0100-00003F000000}" name="COLONNE SECHE" dataDxfId="3"/>
    <tableColumn id="64" xr3:uid="{00000000-0010-0000-0100-000040000000}" name="POTEAU" dataDxfId="2"/>
    <tableColumn id="11" xr3:uid="{D5815F7E-DFF5-4A47-91F6-59C2D5BC82F1}" name="RIA" dataDxfId="1"/>
    <tableColumn id="65" xr3:uid="{00000000-0010-0000-0100-000041000000}" name="Observation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3"/>
  <sheetViews>
    <sheetView tabSelected="1" topLeftCell="O1" workbookViewId="0">
      <pane ySplit="7" topLeftCell="A8" activePane="bottomLeft" state="frozenSplit"/>
      <selection activeCell="E76" sqref="E76"/>
      <selection pane="bottomLeft" activeCell="G53" sqref="G1:W53"/>
    </sheetView>
  </sheetViews>
  <sheetFormatPr baseColWidth="10" defaultColWidth="11.42578125" defaultRowHeight="15" x14ac:dyDescent="0.25"/>
  <cols>
    <col min="1" max="1" width="24" customWidth="1"/>
    <col min="2" max="2" width="23.42578125" customWidth="1"/>
    <col min="3" max="3" width="40.28515625" customWidth="1"/>
    <col min="4" max="4" width="31.28515625" customWidth="1"/>
    <col min="5" max="6" width="18.7109375" customWidth="1"/>
    <col min="7" max="7" width="37" customWidth="1"/>
    <col min="8" max="8" width="18.7109375" customWidth="1"/>
    <col min="9" max="9" width="14.7109375" customWidth="1"/>
    <col min="10" max="21" width="13.85546875" style="24" customWidth="1"/>
    <col min="23" max="23" width="28.85546875" customWidth="1"/>
  </cols>
  <sheetData>
    <row r="1" spans="1:23" ht="15.75" x14ac:dyDescent="0.25">
      <c r="A1" s="4"/>
      <c r="B1" s="1" t="s">
        <v>248</v>
      </c>
      <c r="C1" s="1"/>
      <c r="D1" s="1"/>
      <c r="E1" s="1"/>
      <c r="F1" s="1"/>
      <c r="G1" s="1"/>
      <c r="H1" s="1"/>
      <c r="I1" s="4"/>
      <c r="J1" s="9"/>
      <c r="K1" s="9"/>
      <c r="L1" s="9"/>
      <c r="M1" s="9"/>
      <c r="N1" s="9"/>
      <c r="O1" s="9"/>
      <c r="P1" s="9"/>
      <c r="Q1" s="9"/>
      <c r="R1" s="9"/>
      <c r="S1" s="23"/>
      <c r="T1" s="9"/>
      <c r="U1" s="9"/>
    </row>
    <row r="2" spans="1:23" ht="47.25" customHeight="1" x14ac:dyDescent="0.25">
      <c r="A2" s="4"/>
      <c r="B2" s="78" t="s">
        <v>250</v>
      </c>
      <c r="C2" s="78"/>
      <c r="D2" s="78"/>
      <c r="E2" s="78"/>
      <c r="F2" s="2"/>
      <c r="G2" s="2"/>
      <c r="H2" s="2"/>
      <c r="I2" s="4"/>
      <c r="J2" s="9"/>
      <c r="K2" s="9"/>
      <c r="L2" s="9"/>
      <c r="M2" s="9"/>
      <c r="N2" s="9"/>
      <c r="O2" s="9"/>
      <c r="P2" s="9"/>
      <c r="Q2" s="9"/>
      <c r="R2" s="9"/>
      <c r="S2" s="23"/>
      <c r="T2" s="9"/>
      <c r="U2" s="9"/>
    </row>
    <row r="3" spans="1:23" ht="15.75" x14ac:dyDescent="0.25">
      <c r="A3" s="4"/>
      <c r="B3" s="2"/>
      <c r="C3" s="2"/>
      <c r="D3" s="2"/>
      <c r="E3" s="2"/>
      <c r="F3" s="2"/>
      <c r="G3" s="2"/>
      <c r="H3" s="2"/>
      <c r="I3" s="4"/>
      <c r="J3" s="9"/>
      <c r="K3" s="9"/>
      <c r="L3" s="9"/>
      <c r="M3" s="9"/>
      <c r="N3" s="9"/>
      <c r="O3" s="9"/>
      <c r="P3" s="9"/>
      <c r="Q3" s="9"/>
      <c r="R3" s="9"/>
      <c r="S3" s="23"/>
      <c r="T3" s="9"/>
      <c r="U3" s="9"/>
    </row>
    <row r="4" spans="1:23" ht="18.75" x14ac:dyDescent="0.25">
      <c r="A4" s="4"/>
      <c r="B4" s="65" t="s">
        <v>0</v>
      </c>
      <c r="C4" s="2"/>
      <c r="D4" s="2"/>
      <c r="E4" s="2"/>
      <c r="F4" s="2"/>
      <c r="G4" s="2"/>
      <c r="H4" s="2"/>
      <c r="I4" s="4"/>
      <c r="J4" s="9"/>
      <c r="K4" s="9"/>
      <c r="L4" s="9"/>
      <c r="M4" s="9"/>
      <c r="N4" s="9"/>
      <c r="O4" s="9"/>
      <c r="P4" s="9"/>
      <c r="Q4" s="9"/>
      <c r="R4" s="9"/>
      <c r="S4" s="23"/>
      <c r="T4" s="9"/>
      <c r="U4" s="9"/>
    </row>
    <row r="5" spans="1:23" x14ac:dyDescent="0.25">
      <c r="A5" s="4"/>
      <c r="B5" s="64" t="s">
        <v>252</v>
      </c>
      <c r="C5" s="5"/>
      <c r="D5" s="5"/>
      <c r="E5" s="5"/>
      <c r="F5" s="5"/>
      <c r="G5" s="5"/>
      <c r="H5" s="5"/>
      <c r="I5" s="5"/>
      <c r="J5" s="9"/>
      <c r="K5" s="9"/>
      <c r="L5" s="9"/>
      <c r="M5" s="9"/>
      <c r="N5" s="9"/>
      <c r="O5" s="9"/>
      <c r="P5" s="9"/>
      <c r="Q5" s="9"/>
      <c r="R5" s="9"/>
      <c r="S5" s="23"/>
      <c r="T5" s="9"/>
      <c r="U5" s="9"/>
    </row>
    <row r="6" spans="1:23" s="12" customFormat="1" ht="30" customHeight="1" x14ac:dyDescent="0.25">
      <c r="I6" s="79" t="s">
        <v>254</v>
      </c>
      <c r="J6" s="79"/>
      <c r="K6" s="79"/>
      <c r="L6" s="79"/>
      <c r="M6" s="79"/>
      <c r="N6" s="79"/>
      <c r="O6" s="79"/>
      <c r="P6" s="79"/>
      <c r="Q6" s="79"/>
      <c r="R6" s="79"/>
      <c r="S6" s="73" t="s">
        <v>255</v>
      </c>
      <c r="T6" s="80" t="s">
        <v>253</v>
      </c>
      <c r="U6" s="80"/>
      <c r="V6" s="80"/>
    </row>
    <row r="7" spans="1:23" s="9" customFormat="1" ht="60" x14ac:dyDescent="0.25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8" t="s">
        <v>9</v>
      </c>
      <c r="I7" s="8" t="s">
        <v>10</v>
      </c>
      <c r="J7" s="57" t="s">
        <v>11</v>
      </c>
      <c r="K7" s="8" t="s">
        <v>12</v>
      </c>
      <c r="L7" s="57" t="s">
        <v>13</v>
      </c>
      <c r="M7" s="8" t="s">
        <v>14</v>
      </c>
      <c r="N7" s="8" t="s">
        <v>15</v>
      </c>
      <c r="O7" s="8" t="s">
        <v>16</v>
      </c>
      <c r="P7" s="8" t="s">
        <v>17</v>
      </c>
      <c r="Q7" s="8" t="s">
        <v>18</v>
      </c>
      <c r="R7" s="8" t="s">
        <v>19</v>
      </c>
      <c r="S7" s="8" t="s">
        <v>20</v>
      </c>
      <c r="T7" s="8" t="s">
        <v>21</v>
      </c>
      <c r="U7" s="8" t="s">
        <v>22</v>
      </c>
      <c r="V7" s="8" t="s">
        <v>23</v>
      </c>
      <c r="W7" s="8" t="s">
        <v>24</v>
      </c>
    </row>
    <row r="8" spans="1:23" s="11" customFormat="1" ht="18" customHeight="1" x14ac:dyDescent="0.25">
      <c r="A8" s="40" t="s">
        <v>25</v>
      </c>
      <c r="B8" s="40" t="s">
        <v>25</v>
      </c>
      <c r="C8" s="40" t="s">
        <v>26</v>
      </c>
      <c r="D8" s="41" t="s">
        <v>27</v>
      </c>
      <c r="E8" s="41">
        <v>44300</v>
      </c>
      <c r="F8" s="41" t="s">
        <v>28</v>
      </c>
      <c r="G8" s="40" t="s">
        <v>29</v>
      </c>
      <c r="H8" s="42" t="s">
        <v>30</v>
      </c>
      <c r="I8" s="29">
        <v>1</v>
      </c>
      <c r="J8" s="29"/>
      <c r="K8" s="29"/>
      <c r="L8" s="29"/>
      <c r="M8" s="29">
        <v>1</v>
      </c>
      <c r="N8" s="29"/>
      <c r="O8" s="30"/>
      <c r="P8" s="30"/>
      <c r="Q8" s="29"/>
      <c r="R8" s="29"/>
      <c r="S8" s="33"/>
      <c r="T8" s="33"/>
      <c r="U8" s="33"/>
      <c r="V8" s="33"/>
      <c r="W8" s="33"/>
    </row>
    <row r="9" spans="1:23" s="11" customFormat="1" ht="18" customHeight="1" x14ac:dyDescent="0.25">
      <c r="A9" s="16" t="s">
        <v>25</v>
      </c>
      <c r="B9" s="16" t="s">
        <v>135</v>
      </c>
      <c r="C9" s="16" t="s">
        <v>135</v>
      </c>
      <c r="D9" s="16" t="s">
        <v>136</v>
      </c>
      <c r="E9" s="16">
        <v>44322</v>
      </c>
      <c r="F9" s="16" t="s">
        <v>28</v>
      </c>
      <c r="G9" s="16" t="s">
        <v>29</v>
      </c>
      <c r="H9" s="17" t="s">
        <v>30</v>
      </c>
      <c r="I9" s="29">
        <v>7</v>
      </c>
      <c r="J9" s="29"/>
      <c r="K9" s="29"/>
      <c r="L9" s="29"/>
      <c r="M9" s="29">
        <v>3</v>
      </c>
      <c r="N9" s="29"/>
      <c r="O9" s="30"/>
      <c r="P9" s="30"/>
      <c r="Q9" s="29">
        <v>3</v>
      </c>
      <c r="R9" s="26"/>
      <c r="S9" s="26"/>
      <c r="T9" s="26"/>
      <c r="U9" s="26"/>
      <c r="V9" s="26"/>
      <c r="W9" s="26"/>
    </row>
    <row r="10" spans="1:23" s="13" customFormat="1" ht="18" customHeight="1" x14ac:dyDescent="0.25">
      <c r="A10" s="16" t="s">
        <v>31</v>
      </c>
      <c r="B10" s="16" t="s">
        <v>32</v>
      </c>
      <c r="C10" s="16" t="s">
        <v>33</v>
      </c>
      <c r="D10" s="10" t="s">
        <v>34</v>
      </c>
      <c r="E10" s="10">
        <v>44300</v>
      </c>
      <c r="F10" s="10" t="s">
        <v>28</v>
      </c>
      <c r="G10" t="s">
        <v>35</v>
      </c>
      <c r="H10" s="18" t="s">
        <v>36</v>
      </c>
      <c r="I10" s="29">
        <v>33</v>
      </c>
      <c r="J10" s="29"/>
      <c r="K10" s="29"/>
      <c r="L10" s="29"/>
      <c r="M10" s="29">
        <v>26</v>
      </c>
      <c r="N10" s="29"/>
      <c r="O10" s="30"/>
      <c r="P10" s="30"/>
      <c r="Q10" s="29">
        <v>3</v>
      </c>
      <c r="R10" s="29">
        <v>1</v>
      </c>
      <c r="S10" s="38"/>
      <c r="T10" s="29">
        <v>2</v>
      </c>
      <c r="U10" s="38"/>
      <c r="V10" s="38"/>
      <c r="W10" s="38"/>
    </row>
    <row r="11" spans="1:23" s="13" customFormat="1" ht="18" customHeight="1" x14ac:dyDescent="0.25">
      <c r="A11" s="16" t="s">
        <v>31</v>
      </c>
      <c r="B11" s="16" t="s">
        <v>32</v>
      </c>
      <c r="C11" s="16" t="s">
        <v>37</v>
      </c>
      <c r="D11" s="10" t="s">
        <v>38</v>
      </c>
      <c r="E11" s="10">
        <v>44200</v>
      </c>
      <c r="F11" s="10" t="s">
        <v>28</v>
      </c>
      <c r="G11" s="66" t="s">
        <v>39</v>
      </c>
      <c r="H11" s="10" t="s">
        <v>40</v>
      </c>
      <c r="I11" s="29">
        <v>18</v>
      </c>
      <c r="J11" s="29"/>
      <c r="K11" s="29"/>
      <c r="L11" s="29"/>
      <c r="M11" s="29">
        <v>10</v>
      </c>
      <c r="N11" s="29">
        <v>1</v>
      </c>
      <c r="O11" s="30"/>
      <c r="P11" s="30"/>
      <c r="Q11" s="29">
        <v>5</v>
      </c>
      <c r="R11" s="29"/>
      <c r="S11" s="25"/>
      <c r="T11" s="29">
        <v>2</v>
      </c>
      <c r="U11" s="33"/>
      <c r="V11" s="25"/>
      <c r="W11" s="25"/>
    </row>
    <row r="12" spans="1:23" s="22" customFormat="1" ht="18" customHeight="1" x14ac:dyDescent="0.25">
      <c r="A12" s="16" t="s">
        <v>31</v>
      </c>
      <c r="B12" s="16" t="s">
        <v>32</v>
      </c>
      <c r="C12" s="16" t="s">
        <v>41</v>
      </c>
      <c r="D12" s="10" t="s">
        <v>42</v>
      </c>
      <c r="E12" s="10">
        <v>44200</v>
      </c>
      <c r="F12" s="10" t="s">
        <v>28</v>
      </c>
      <c r="G12" t="s">
        <v>39</v>
      </c>
      <c r="H12" s="10" t="s">
        <v>40</v>
      </c>
      <c r="I12" s="29"/>
      <c r="J12" s="29"/>
      <c r="K12" s="29"/>
      <c r="L12" s="29"/>
      <c r="M12" s="29"/>
      <c r="N12" s="29"/>
      <c r="O12" s="30"/>
      <c r="P12" s="30"/>
      <c r="Q12" s="29">
        <v>2</v>
      </c>
      <c r="R12" s="29"/>
      <c r="S12" s="25"/>
      <c r="T12" s="29">
        <v>2</v>
      </c>
      <c r="U12" s="33"/>
      <c r="V12" s="25"/>
      <c r="W12" s="25"/>
    </row>
    <row r="13" spans="1:23" s="19" customFormat="1" ht="18" customHeight="1" x14ac:dyDescent="0.25">
      <c r="A13" s="16" t="s">
        <v>31</v>
      </c>
      <c r="B13" s="16" t="s">
        <v>32</v>
      </c>
      <c r="C13" s="16" t="s">
        <v>43</v>
      </c>
      <c r="D13" s="10" t="s">
        <v>44</v>
      </c>
      <c r="E13" s="10">
        <v>44300</v>
      </c>
      <c r="F13" s="10" t="s">
        <v>28</v>
      </c>
      <c r="G13" s="66" t="s">
        <v>35</v>
      </c>
      <c r="H13" s="10" t="s">
        <v>36</v>
      </c>
      <c r="I13" s="29">
        <v>14</v>
      </c>
      <c r="J13" s="29"/>
      <c r="K13" s="29"/>
      <c r="L13" s="29"/>
      <c r="M13" s="29">
        <v>12</v>
      </c>
      <c r="N13" s="29"/>
      <c r="O13" s="30"/>
      <c r="P13" s="30"/>
      <c r="Q13" s="31">
        <v>6</v>
      </c>
      <c r="R13" s="29">
        <v>1</v>
      </c>
      <c r="S13" s="33"/>
      <c r="T13" s="29">
        <v>1</v>
      </c>
      <c r="U13" s="33"/>
      <c r="V13" s="33"/>
      <c r="W13" s="33"/>
    </row>
    <row r="14" spans="1:23" s="19" customFormat="1" ht="18" customHeight="1" x14ac:dyDescent="0.25">
      <c r="A14" s="16" t="s">
        <v>31</v>
      </c>
      <c r="B14" s="16" t="s">
        <v>32</v>
      </c>
      <c r="C14" s="16" t="s">
        <v>45</v>
      </c>
      <c r="D14" s="10" t="s">
        <v>46</v>
      </c>
      <c r="E14" s="10">
        <v>44000</v>
      </c>
      <c r="F14" s="10" t="s">
        <v>28</v>
      </c>
      <c r="G14" t="s">
        <v>39</v>
      </c>
      <c r="H14" s="10" t="s">
        <v>40</v>
      </c>
      <c r="I14" s="29">
        <v>10</v>
      </c>
      <c r="J14" s="29"/>
      <c r="K14" s="29"/>
      <c r="L14" s="29"/>
      <c r="M14" s="29">
        <v>1</v>
      </c>
      <c r="N14" s="29"/>
      <c r="O14" s="30"/>
      <c r="P14" s="30"/>
      <c r="Q14" s="29"/>
      <c r="R14" s="29"/>
      <c r="S14" s="29"/>
      <c r="T14" s="29">
        <v>2</v>
      </c>
      <c r="U14" s="29"/>
      <c r="V14" s="29"/>
      <c r="W14" s="29"/>
    </row>
    <row r="15" spans="1:23" s="13" customFormat="1" ht="18" customHeight="1" x14ac:dyDescent="0.25">
      <c r="A15" s="16" t="s">
        <v>31</v>
      </c>
      <c r="B15" s="16" t="s">
        <v>47</v>
      </c>
      <c r="C15" s="16" t="s">
        <v>48</v>
      </c>
      <c r="D15" s="10" t="s">
        <v>49</v>
      </c>
      <c r="E15" s="10">
        <v>44300</v>
      </c>
      <c r="F15" s="10" t="s">
        <v>28</v>
      </c>
      <c r="G15" s="10" t="s">
        <v>50</v>
      </c>
      <c r="H15" s="10" t="s">
        <v>51</v>
      </c>
      <c r="I15" s="29">
        <v>24</v>
      </c>
      <c r="J15" s="29"/>
      <c r="K15" s="29"/>
      <c r="L15" s="29"/>
      <c r="M15" s="29">
        <v>6</v>
      </c>
      <c r="N15" s="29">
        <v>2</v>
      </c>
      <c r="O15" s="30"/>
      <c r="P15" s="30"/>
      <c r="Q15" s="29">
        <v>4</v>
      </c>
      <c r="R15" s="29"/>
      <c r="S15" s="38"/>
      <c r="T15" s="29">
        <v>3</v>
      </c>
      <c r="U15" s="29"/>
      <c r="V15" s="38"/>
      <c r="W15" s="38"/>
    </row>
    <row r="16" spans="1:23" s="13" customFormat="1" ht="18" customHeight="1" x14ac:dyDescent="0.25">
      <c r="A16" s="16" t="s">
        <v>31</v>
      </c>
      <c r="B16" s="16" t="s">
        <v>47</v>
      </c>
      <c r="C16" s="16" t="s">
        <v>52</v>
      </c>
      <c r="D16" s="10" t="s">
        <v>53</v>
      </c>
      <c r="E16" s="10">
        <v>44300</v>
      </c>
      <c r="F16" s="10" t="s">
        <v>28</v>
      </c>
      <c r="G16" s="10" t="s">
        <v>50</v>
      </c>
      <c r="H16" s="10" t="s">
        <v>54</v>
      </c>
      <c r="I16" s="37">
        <v>23</v>
      </c>
      <c r="J16" s="37"/>
      <c r="K16" s="37">
        <v>1</v>
      </c>
      <c r="L16" s="37"/>
      <c r="M16" s="37">
        <v>12</v>
      </c>
      <c r="N16" s="37">
        <v>1</v>
      </c>
      <c r="O16" s="37"/>
      <c r="P16" s="37"/>
      <c r="Q16" s="37">
        <v>3</v>
      </c>
      <c r="R16" s="33"/>
      <c r="S16" s="25"/>
      <c r="T16" s="33"/>
      <c r="U16" s="33"/>
      <c r="V16" s="25"/>
      <c r="W16" s="25"/>
    </row>
    <row r="17" spans="1:23" ht="18" customHeight="1" x14ac:dyDescent="0.25">
      <c r="A17" s="16" t="s">
        <v>31</v>
      </c>
      <c r="B17" s="16" t="s">
        <v>47</v>
      </c>
      <c r="C17" s="16" t="s">
        <v>55</v>
      </c>
      <c r="D17" s="10" t="s">
        <v>56</v>
      </c>
      <c r="E17" s="10">
        <v>44300</v>
      </c>
      <c r="F17" s="10" t="s">
        <v>28</v>
      </c>
      <c r="G17" s="10" t="s">
        <v>50</v>
      </c>
      <c r="H17" s="10" t="s">
        <v>54</v>
      </c>
      <c r="I17" s="26"/>
      <c r="J17" s="26"/>
      <c r="K17" s="33"/>
      <c r="L17" s="33"/>
      <c r="M17" s="33"/>
      <c r="N17" s="33"/>
      <c r="O17" s="33"/>
      <c r="P17" s="33"/>
      <c r="Q17" s="33"/>
      <c r="R17" s="33"/>
      <c r="S17" s="25"/>
      <c r="T17" s="33"/>
      <c r="U17" s="33"/>
      <c r="V17" s="25"/>
      <c r="W17" s="25"/>
    </row>
    <row r="18" spans="1:23" s="19" customFormat="1" ht="18" customHeight="1" x14ac:dyDescent="0.25">
      <c r="A18" s="16" t="s">
        <v>31</v>
      </c>
      <c r="B18" s="16" t="s">
        <v>47</v>
      </c>
      <c r="C18" s="16" t="s">
        <v>57</v>
      </c>
      <c r="D18" s="10" t="s">
        <v>27</v>
      </c>
      <c r="E18" s="10">
        <v>44300</v>
      </c>
      <c r="F18" s="10" t="s">
        <v>28</v>
      </c>
      <c r="G18" s="10" t="s">
        <v>50</v>
      </c>
      <c r="H18" s="10" t="s">
        <v>58</v>
      </c>
      <c r="I18" s="29">
        <v>19</v>
      </c>
      <c r="J18" s="29"/>
      <c r="K18" s="29"/>
      <c r="L18" s="29"/>
      <c r="M18" s="29">
        <v>8</v>
      </c>
      <c r="N18" s="29"/>
      <c r="O18" s="30"/>
      <c r="P18" s="30"/>
      <c r="Q18" s="29"/>
      <c r="R18" s="29"/>
      <c r="S18" s="25"/>
      <c r="T18" s="33"/>
      <c r="U18" s="33"/>
      <c r="V18" s="25"/>
      <c r="W18" s="25"/>
    </row>
    <row r="19" spans="1:23" ht="18" customHeight="1" x14ac:dyDescent="0.25">
      <c r="A19" s="16" t="s">
        <v>31</v>
      </c>
      <c r="B19" s="16" t="s">
        <v>47</v>
      </c>
      <c r="C19" s="16" t="s">
        <v>59</v>
      </c>
      <c r="D19" s="10" t="s">
        <v>60</v>
      </c>
      <c r="E19" s="10">
        <v>44300</v>
      </c>
      <c r="F19" s="10" t="s">
        <v>28</v>
      </c>
      <c r="G19" s="10" t="s">
        <v>50</v>
      </c>
      <c r="H19" s="10" t="s">
        <v>54</v>
      </c>
      <c r="I19" s="26"/>
      <c r="J19" s="26"/>
      <c r="K19" s="33"/>
      <c r="L19" s="33"/>
      <c r="M19" s="33"/>
      <c r="N19" s="33"/>
      <c r="O19" s="33"/>
      <c r="P19" s="33"/>
      <c r="Q19" s="33">
        <v>1</v>
      </c>
      <c r="R19" s="33"/>
      <c r="S19" s="25"/>
      <c r="T19" s="33"/>
      <c r="U19" s="33"/>
      <c r="V19" s="25"/>
      <c r="W19" s="25"/>
    </row>
    <row r="20" spans="1:23" ht="18" customHeight="1" x14ac:dyDescent="0.25">
      <c r="A20" s="16" t="s">
        <v>31</v>
      </c>
      <c r="B20" s="16" t="s">
        <v>61</v>
      </c>
      <c r="C20" s="16" t="s">
        <v>62</v>
      </c>
      <c r="D20" s="10" t="s">
        <v>63</v>
      </c>
      <c r="E20" s="10">
        <v>44300</v>
      </c>
      <c r="F20" s="10" t="s">
        <v>28</v>
      </c>
      <c r="G20" s="10" t="s">
        <v>64</v>
      </c>
      <c r="H20" s="10" t="s">
        <v>65</v>
      </c>
      <c r="I20" s="29">
        <v>49</v>
      </c>
      <c r="J20" s="29"/>
      <c r="K20" s="29"/>
      <c r="L20" s="29"/>
      <c r="M20" s="29">
        <v>28</v>
      </c>
      <c r="N20" s="29">
        <v>1</v>
      </c>
      <c r="O20" s="30"/>
      <c r="P20" s="30"/>
      <c r="Q20" s="29"/>
      <c r="R20" s="29">
        <v>1</v>
      </c>
      <c r="S20" s="33"/>
      <c r="T20" s="29">
        <v>8</v>
      </c>
      <c r="U20" s="33"/>
      <c r="V20" s="33"/>
      <c r="W20" s="33"/>
    </row>
    <row r="21" spans="1:23" ht="18" customHeight="1" x14ac:dyDescent="0.25">
      <c r="A21" s="16" t="s">
        <v>31</v>
      </c>
      <c r="B21" s="16" t="s">
        <v>61</v>
      </c>
      <c r="C21" s="16" t="s">
        <v>66</v>
      </c>
      <c r="D21" s="10" t="s">
        <v>67</v>
      </c>
      <c r="E21" s="10">
        <v>44300</v>
      </c>
      <c r="F21" s="10" t="s">
        <v>28</v>
      </c>
      <c r="G21" s="10" t="s">
        <v>64</v>
      </c>
      <c r="H21" s="18" t="s">
        <v>65</v>
      </c>
      <c r="I21" s="29">
        <v>1</v>
      </c>
      <c r="J21" s="29"/>
      <c r="K21" s="29"/>
      <c r="L21" s="29"/>
      <c r="M21" s="29">
        <v>1</v>
      </c>
      <c r="N21" s="29"/>
      <c r="O21" s="30"/>
      <c r="P21" s="30"/>
      <c r="Q21" s="29">
        <v>5</v>
      </c>
      <c r="R21" s="33"/>
      <c r="S21" s="33"/>
      <c r="T21" s="33"/>
      <c r="U21" s="33"/>
      <c r="V21" s="33"/>
      <c r="W21" s="33"/>
    </row>
    <row r="22" spans="1:23" ht="18" customHeight="1" x14ac:dyDescent="0.25">
      <c r="A22" s="16" t="s">
        <v>31</v>
      </c>
      <c r="B22" s="16" t="s">
        <v>61</v>
      </c>
      <c r="C22" s="16" t="s">
        <v>68</v>
      </c>
      <c r="D22" s="10" t="s">
        <v>69</v>
      </c>
      <c r="E22" s="10">
        <v>44300</v>
      </c>
      <c r="F22" s="10" t="s">
        <v>28</v>
      </c>
      <c r="G22" s="10" t="s">
        <v>64</v>
      </c>
      <c r="H22" s="18" t="s">
        <v>65</v>
      </c>
      <c r="I22" s="29">
        <v>1</v>
      </c>
      <c r="J22" s="29"/>
      <c r="K22" s="29"/>
      <c r="L22" s="29"/>
      <c r="M22" s="29"/>
      <c r="N22" s="29"/>
      <c r="O22" s="30"/>
      <c r="P22" s="33"/>
      <c r="Q22" s="33"/>
      <c r="R22" s="25"/>
      <c r="S22" s="25"/>
      <c r="T22" s="25"/>
      <c r="U22" s="25"/>
      <c r="V22" s="25"/>
      <c r="W22" s="25"/>
    </row>
    <row r="23" spans="1:23" s="13" customFormat="1" ht="18" customHeight="1" x14ac:dyDescent="0.25">
      <c r="A23" s="16" t="s">
        <v>31</v>
      </c>
      <c r="B23" s="16" t="s">
        <v>61</v>
      </c>
      <c r="C23" s="16" t="s">
        <v>70</v>
      </c>
      <c r="D23" s="10" t="s">
        <v>71</v>
      </c>
      <c r="E23" s="10">
        <v>44300</v>
      </c>
      <c r="F23" s="10" t="s">
        <v>28</v>
      </c>
      <c r="G23" s="10" t="s">
        <v>64</v>
      </c>
      <c r="H23" s="18" t="s">
        <v>65</v>
      </c>
      <c r="I23" s="29">
        <v>19</v>
      </c>
      <c r="J23" s="29">
        <v>9</v>
      </c>
      <c r="K23" s="29"/>
      <c r="L23" s="29"/>
      <c r="M23" s="29">
        <v>9</v>
      </c>
      <c r="N23" s="29"/>
      <c r="O23" s="30"/>
      <c r="P23" s="30"/>
      <c r="Q23" s="29">
        <v>1</v>
      </c>
      <c r="R23" s="29"/>
      <c r="S23" s="25"/>
      <c r="T23" s="33"/>
      <c r="U23" s="25"/>
      <c r="V23" s="25"/>
      <c r="W23" s="25"/>
    </row>
    <row r="24" spans="1:23" ht="17.25" customHeight="1" x14ac:dyDescent="0.25">
      <c r="A24" s="16" t="s">
        <v>31</v>
      </c>
      <c r="B24" s="16" t="s">
        <v>61</v>
      </c>
      <c r="C24" s="16" t="s">
        <v>72</v>
      </c>
      <c r="D24" s="10" t="s">
        <v>73</v>
      </c>
      <c r="E24" s="10">
        <v>44300</v>
      </c>
      <c r="F24" s="10" t="s">
        <v>28</v>
      </c>
      <c r="G24" s="10" t="s">
        <v>64</v>
      </c>
      <c r="H24" s="18" t="s">
        <v>65</v>
      </c>
      <c r="I24" s="29">
        <v>15</v>
      </c>
      <c r="J24" s="29"/>
      <c r="K24" s="29"/>
      <c r="L24" s="29"/>
      <c r="M24" s="29">
        <v>4</v>
      </c>
      <c r="N24" s="29"/>
      <c r="O24" s="30"/>
      <c r="P24" s="30"/>
      <c r="Q24" s="29"/>
      <c r="R24" s="38"/>
      <c r="S24" s="25"/>
      <c r="T24" s="38">
        <v>6</v>
      </c>
      <c r="U24" s="25"/>
      <c r="V24" s="25"/>
      <c r="W24" s="25"/>
    </row>
    <row r="25" spans="1:23" ht="17.25" customHeight="1" x14ac:dyDescent="0.25">
      <c r="A25" s="16" t="s">
        <v>31</v>
      </c>
      <c r="B25" s="16" t="s">
        <v>61</v>
      </c>
      <c r="C25" s="16" t="s">
        <v>74</v>
      </c>
      <c r="D25" s="50" t="s">
        <v>75</v>
      </c>
      <c r="E25" s="10">
        <v>44300</v>
      </c>
      <c r="F25" s="10" t="s">
        <v>28</v>
      </c>
      <c r="G25" s="10" t="s">
        <v>64</v>
      </c>
      <c r="H25" s="18" t="s">
        <v>65</v>
      </c>
      <c r="I25" s="45">
        <v>25</v>
      </c>
      <c r="J25" s="56"/>
      <c r="K25" s="47"/>
      <c r="L25" s="47"/>
      <c r="M25" s="48">
        <v>16</v>
      </c>
      <c r="N25" s="45"/>
      <c r="O25" s="45"/>
      <c r="P25" s="45"/>
      <c r="Q25" s="29"/>
      <c r="R25" s="45"/>
      <c r="S25" s="25"/>
      <c r="T25" s="45"/>
      <c r="U25" s="25"/>
      <c r="V25" s="25"/>
      <c r="W25" s="25"/>
    </row>
    <row r="26" spans="1:23" ht="17.25" customHeight="1" x14ac:dyDescent="0.25">
      <c r="A26" s="16" t="s">
        <v>31</v>
      </c>
      <c r="B26" s="16" t="s">
        <v>95</v>
      </c>
      <c r="C26" s="16" t="s">
        <v>96</v>
      </c>
      <c r="D26" s="10" t="s">
        <v>97</v>
      </c>
      <c r="E26" s="10">
        <v>44000</v>
      </c>
      <c r="F26" s="10" t="s">
        <v>28</v>
      </c>
      <c r="G26" t="s">
        <v>39</v>
      </c>
      <c r="H26" s="18" t="s">
        <v>40</v>
      </c>
      <c r="I26" s="29">
        <v>26</v>
      </c>
      <c r="J26" s="29"/>
      <c r="K26" s="29"/>
      <c r="L26" s="29"/>
      <c r="M26" s="29">
        <v>14</v>
      </c>
      <c r="N26" s="29"/>
      <c r="O26" s="30"/>
      <c r="P26" s="30"/>
      <c r="Q26" s="29">
        <v>7</v>
      </c>
      <c r="R26" s="29"/>
      <c r="S26" s="29"/>
      <c r="T26" s="29">
        <v>4</v>
      </c>
      <c r="U26" s="29"/>
      <c r="V26" s="29"/>
      <c r="W26" s="29"/>
    </row>
    <row r="27" spans="1:23" ht="17.25" customHeight="1" x14ac:dyDescent="0.25">
      <c r="A27" s="16" t="s">
        <v>31</v>
      </c>
      <c r="B27" s="16" t="s">
        <v>95</v>
      </c>
      <c r="C27" s="16" t="s">
        <v>98</v>
      </c>
      <c r="D27" s="10" t="s">
        <v>99</v>
      </c>
      <c r="E27" s="10">
        <v>44000</v>
      </c>
      <c r="F27" s="10" t="s">
        <v>28</v>
      </c>
      <c r="G27" s="66" t="s">
        <v>39</v>
      </c>
      <c r="H27" s="18" t="s">
        <v>40</v>
      </c>
      <c r="I27" s="43">
        <v>38</v>
      </c>
      <c r="J27" s="43"/>
      <c r="K27" s="38"/>
      <c r="L27" s="38"/>
      <c r="M27" s="38">
        <v>18</v>
      </c>
      <c r="N27" s="38">
        <v>2</v>
      </c>
      <c r="O27" s="44"/>
      <c r="P27" s="44"/>
      <c r="Q27" s="38">
        <v>2</v>
      </c>
      <c r="R27" s="38"/>
      <c r="S27" s="38"/>
      <c r="T27" s="38">
        <v>4</v>
      </c>
      <c r="U27" s="38"/>
      <c r="V27" s="38"/>
      <c r="W27" s="38"/>
    </row>
    <row r="28" spans="1:23" ht="17.25" customHeight="1" x14ac:dyDescent="0.25">
      <c r="A28" s="16" t="s">
        <v>31</v>
      </c>
      <c r="B28" s="16" t="s">
        <v>95</v>
      </c>
      <c r="C28" s="16" t="s">
        <v>100</v>
      </c>
      <c r="D28" s="10" t="s">
        <v>101</v>
      </c>
      <c r="E28" s="10">
        <v>44300</v>
      </c>
      <c r="F28" s="10" t="s">
        <v>28</v>
      </c>
      <c r="G28" t="s">
        <v>39</v>
      </c>
      <c r="H28" s="18" t="s">
        <v>40</v>
      </c>
      <c r="I28" s="29"/>
      <c r="J28" s="29"/>
      <c r="K28" s="29"/>
      <c r="L28" s="29"/>
      <c r="M28" s="29"/>
      <c r="N28" s="29"/>
      <c r="O28" s="30"/>
      <c r="P28" s="30"/>
      <c r="Q28" s="29">
        <v>2</v>
      </c>
      <c r="R28" s="33"/>
      <c r="S28" s="25"/>
      <c r="T28" s="33"/>
      <c r="U28" s="33"/>
      <c r="V28" s="33"/>
      <c r="W28" s="33"/>
    </row>
    <row r="29" spans="1:23" ht="17.25" customHeight="1" x14ac:dyDescent="0.25">
      <c r="A29" s="16" t="s">
        <v>31</v>
      </c>
      <c r="B29" s="16" t="s">
        <v>95</v>
      </c>
      <c r="C29" s="16" t="s">
        <v>102</v>
      </c>
      <c r="D29" s="10" t="s">
        <v>103</v>
      </c>
      <c r="E29" s="10">
        <v>44000</v>
      </c>
      <c r="F29" s="10" t="s">
        <v>28</v>
      </c>
      <c r="G29" s="71" t="s">
        <v>39</v>
      </c>
      <c r="H29" s="18" t="s">
        <v>40</v>
      </c>
      <c r="I29" s="29">
        <v>2</v>
      </c>
      <c r="J29" s="29"/>
      <c r="K29" s="29"/>
      <c r="L29" s="29"/>
      <c r="M29" s="29">
        <v>3</v>
      </c>
      <c r="N29" s="29"/>
      <c r="O29" s="30"/>
      <c r="P29" s="30"/>
      <c r="Q29" s="29">
        <v>3</v>
      </c>
      <c r="R29" s="29"/>
      <c r="S29" s="33"/>
      <c r="T29" s="29">
        <v>1</v>
      </c>
      <c r="U29" s="33"/>
      <c r="V29" s="33"/>
      <c r="W29" s="33"/>
    </row>
    <row r="30" spans="1:23" ht="17.25" customHeight="1" x14ac:dyDescent="0.25">
      <c r="A30" s="16" t="s">
        <v>31</v>
      </c>
      <c r="B30" s="16" t="s">
        <v>95</v>
      </c>
      <c r="C30" s="16" t="s">
        <v>104</v>
      </c>
      <c r="D30" s="10" t="s">
        <v>105</v>
      </c>
      <c r="E30" s="10">
        <v>44000</v>
      </c>
      <c r="F30" s="10" t="s">
        <v>28</v>
      </c>
      <c r="G30" s="66" t="s">
        <v>39</v>
      </c>
      <c r="H30" s="18" t="s">
        <v>40</v>
      </c>
      <c r="I30" s="29"/>
      <c r="J30" s="29"/>
      <c r="K30" s="29"/>
      <c r="L30" s="29"/>
      <c r="M30" s="29"/>
      <c r="N30" s="29"/>
      <c r="O30" s="30"/>
      <c r="P30" s="30"/>
      <c r="Q30" s="29">
        <v>2</v>
      </c>
      <c r="R30" s="33"/>
      <c r="S30" s="33"/>
      <c r="T30" s="33"/>
      <c r="U30" s="33"/>
      <c r="V30" s="33"/>
      <c r="W30" s="33"/>
    </row>
    <row r="31" spans="1:23" s="13" customFormat="1" ht="18" customHeight="1" x14ac:dyDescent="0.25">
      <c r="A31" s="16" t="s">
        <v>31</v>
      </c>
      <c r="B31" s="16" t="s">
        <v>76</v>
      </c>
      <c r="C31" s="16" t="s">
        <v>77</v>
      </c>
      <c r="D31" s="10" t="s">
        <v>78</v>
      </c>
      <c r="E31" s="10">
        <v>85000</v>
      </c>
      <c r="F31" s="10" t="s">
        <v>79</v>
      </c>
      <c r="G31" s="10" t="s">
        <v>80</v>
      </c>
      <c r="H31" s="18" t="s">
        <v>81</v>
      </c>
      <c r="I31" s="31">
        <v>1</v>
      </c>
      <c r="J31" s="31"/>
      <c r="K31" s="31"/>
      <c r="L31" s="31"/>
      <c r="M31" s="31">
        <v>5</v>
      </c>
      <c r="N31" s="31"/>
      <c r="O31" s="32"/>
      <c r="P31" s="32"/>
      <c r="Q31" s="31">
        <v>7</v>
      </c>
      <c r="R31" s="31"/>
      <c r="S31" s="39"/>
      <c r="T31" s="31"/>
      <c r="U31" s="39"/>
      <c r="V31" s="39"/>
      <c r="W31" s="39"/>
    </row>
    <row r="32" spans="1:23" s="13" customFormat="1" ht="18" customHeight="1" x14ac:dyDescent="0.25">
      <c r="A32" s="16" t="s">
        <v>31</v>
      </c>
      <c r="B32" s="16" t="s">
        <v>76</v>
      </c>
      <c r="C32" s="16" t="s">
        <v>82</v>
      </c>
      <c r="D32" s="10" t="s">
        <v>83</v>
      </c>
      <c r="E32" s="10">
        <v>85000</v>
      </c>
      <c r="F32" s="10" t="s">
        <v>79</v>
      </c>
      <c r="G32" s="10" t="s">
        <v>80</v>
      </c>
      <c r="H32" s="18" t="s">
        <v>81</v>
      </c>
      <c r="I32" s="31">
        <v>2</v>
      </c>
      <c r="J32" s="31"/>
      <c r="K32" s="31"/>
      <c r="L32" s="31"/>
      <c r="M32" s="31">
        <v>2</v>
      </c>
      <c r="N32" s="31"/>
      <c r="O32" s="32"/>
      <c r="P32" s="32"/>
      <c r="Q32" s="31">
        <v>3</v>
      </c>
      <c r="R32" s="39"/>
      <c r="S32" s="39"/>
      <c r="T32" s="39"/>
      <c r="U32" s="39"/>
      <c r="V32" s="39"/>
      <c r="W32" s="39"/>
    </row>
    <row r="33" spans="1:23" s="13" customFormat="1" ht="18" customHeight="1" x14ac:dyDescent="0.25">
      <c r="A33" s="16" t="s">
        <v>31</v>
      </c>
      <c r="B33" s="16" t="s">
        <v>123</v>
      </c>
      <c r="C33" s="16" t="s">
        <v>124</v>
      </c>
      <c r="D33" s="10" t="s">
        <v>125</v>
      </c>
      <c r="E33" s="10">
        <v>44600</v>
      </c>
      <c r="F33" s="10" t="s">
        <v>126</v>
      </c>
      <c r="G33" s="10" t="s">
        <v>127</v>
      </c>
      <c r="H33" s="18" t="s">
        <v>128</v>
      </c>
      <c r="I33" s="43">
        <v>42</v>
      </c>
      <c r="J33" s="43"/>
      <c r="K33" s="38"/>
      <c r="L33" s="38"/>
      <c r="M33" s="38">
        <v>21</v>
      </c>
      <c r="N33" s="38">
        <v>1</v>
      </c>
      <c r="O33" s="44"/>
      <c r="P33" s="44"/>
      <c r="Q33" s="38">
        <v>6</v>
      </c>
      <c r="R33" s="38">
        <v>3</v>
      </c>
      <c r="S33" s="38"/>
      <c r="T33" s="38">
        <v>2</v>
      </c>
      <c r="U33" s="38"/>
      <c r="V33" s="38"/>
      <c r="W33" s="38"/>
    </row>
    <row r="34" spans="1:23" s="13" customFormat="1" ht="18" customHeight="1" x14ac:dyDescent="0.25">
      <c r="A34" s="16" t="s">
        <v>31</v>
      </c>
      <c r="B34" s="16" t="s">
        <v>123</v>
      </c>
      <c r="C34" s="16" t="s">
        <v>129</v>
      </c>
      <c r="D34" s="10" t="s">
        <v>130</v>
      </c>
      <c r="E34" s="10">
        <v>44600</v>
      </c>
      <c r="F34" s="10" t="s">
        <v>126</v>
      </c>
      <c r="G34" s="10" t="s">
        <v>127</v>
      </c>
      <c r="H34" s="18" t="s">
        <v>128</v>
      </c>
      <c r="I34" s="43">
        <v>10</v>
      </c>
      <c r="J34" s="43"/>
      <c r="K34" s="38"/>
      <c r="L34" s="38"/>
      <c r="M34" s="38">
        <v>6</v>
      </c>
      <c r="N34" s="38"/>
      <c r="O34" s="44"/>
      <c r="P34" s="44"/>
      <c r="Q34" s="38">
        <v>1</v>
      </c>
      <c r="R34" s="38"/>
      <c r="S34" s="38"/>
      <c r="T34" s="38"/>
      <c r="U34" s="38"/>
      <c r="V34" s="38"/>
      <c r="W34" s="38"/>
    </row>
    <row r="35" spans="1:23" s="13" customFormat="1" ht="18" customHeight="1" x14ac:dyDescent="0.25">
      <c r="A35" s="16" t="s">
        <v>84</v>
      </c>
      <c r="B35" s="16" t="s">
        <v>85</v>
      </c>
      <c r="C35" s="16" t="s">
        <v>86</v>
      </c>
      <c r="D35" s="20" t="s">
        <v>87</v>
      </c>
      <c r="E35" s="20">
        <v>44300</v>
      </c>
      <c r="F35" s="20" t="s">
        <v>28</v>
      </c>
      <c r="G35" s="20" t="s">
        <v>88</v>
      </c>
      <c r="H35" s="21" t="s">
        <v>89</v>
      </c>
      <c r="I35" s="26">
        <v>2</v>
      </c>
      <c r="J35" s="26"/>
      <c r="K35" s="37"/>
      <c r="L35" s="37"/>
      <c r="M35" s="37"/>
      <c r="N35" s="37">
        <v>1</v>
      </c>
      <c r="O35" s="37"/>
      <c r="P35" s="28"/>
      <c r="Q35" s="28"/>
      <c r="R35" s="28"/>
      <c r="S35" s="28">
        <v>1</v>
      </c>
      <c r="T35" s="28"/>
      <c r="U35" s="28"/>
      <c r="V35" s="28"/>
      <c r="W35" s="28"/>
    </row>
    <row r="36" spans="1:23" s="13" customFormat="1" ht="18" customHeight="1" x14ac:dyDescent="0.25">
      <c r="A36" s="16" t="s">
        <v>84</v>
      </c>
      <c r="B36" s="16" t="s">
        <v>85</v>
      </c>
      <c r="C36" s="16" t="s">
        <v>90</v>
      </c>
      <c r="D36" s="20" t="s">
        <v>91</v>
      </c>
      <c r="E36" s="20">
        <v>44000</v>
      </c>
      <c r="F36" s="20" t="s">
        <v>28</v>
      </c>
      <c r="G36" s="20" t="s">
        <v>88</v>
      </c>
      <c r="H36" s="21" t="s">
        <v>92</v>
      </c>
      <c r="I36" s="29"/>
      <c r="J36" s="29"/>
      <c r="K36" s="29"/>
      <c r="L36" s="29"/>
      <c r="M36" s="29"/>
      <c r="N36" s="29"/>
      <c r="O36" s="30"/>
      <c r="P36" s="30"/>
      <c r="Q36" s="29"/>
      <c r="R36" s="29"/>
      <c r="S36" s="28"/>
      <c r="T36" s="38"/>
      <c r="U36" s="38"/>
      <c r="V36" s="38"/>
      <c r="W36" s="38"/>
    </row>
    <row r="37" spans="1:23" s="13" customFormat="1" ht="18" customHeight="1" x14ac:dyDescent="0.25">
      <c r="A37" s="16" t="s">
        <v>84</v>
      </c>
      <c r="B37" s="16" t="s">
        <v>85</v>
      </c>
      <c r="C37" s="16" t="s">
        <v>93</v>
      </c>
      <c r="D37" s="20" t="s">
        <v>87</v>
      </c>
      <c r="E37" s="20">
        <v>44300</v>
      </c>
      <c r="F37" s="20" t="s">
        <v>28</v>
      </c>
      <c r="G37" s="20" t="s">
        <v>88</v>
      </c>
      <c r="H37" s="21" t="s">
        <v>89</v>
      </c>
      <c r="I37" s="29">
        <v>27</v>
      </c>
      <c r="J37" s="29"/>
      <c r="K37" s="29"/>
      <c r="L37" s="29"/>
      <c r="M37" s="29">
        <v>8</v>
      </c>
      <c r="N37" s="29">
        <v>6</v>
      </c>
      <c r="O37" s="29"/>
      <c r="P37" s="30"/>
      <c r="Q37" s="29">
        <v>6</v>
      </c>
      <c r="R37" s="29"/>
      <c r="S37" s="38"/>
      <c r="T37" s="29"/>
      <c r="U37" s="38"/>
      <c r="V37" s="38"/>
      <c r="W37" s="38"/>
    </row>
    <row r="38" spans="1:23" s="19" customFormat="1" ht="18" customHeight="1" x14ac:dyDescent="0.25">
      <c r="A38" s="16" t="s">
        <v>84</v>
      </c>
      <c r="B38" s="16" t="s">
        <v>85</v>
      </c>
      <c r="C38" s="16" t="s">
        <v>94</v>
      </c>
      <c r="D38" s="20" t="s">
        <v>87</v>
      </c>
      <c r="E38" s="20">
        <v>44300</v>
      </c>
      <c r="F38" s="20" t="s">
        <v>28</v>
      </c>
      <c r="G38" s="20" t="s">
        <v>88</v>
      </c>
      <c r="H38" s="21" t="s">
        <v>89</v>
      </c>
      <c r="I38" s="46"/>
      <c r="J38" s="47"/>
      <c r="K38" s="47"/>
      <c r="L38" s="47"/>
      <c r="M38" s="48"/>
      <c r="N38" s="45"/>
      <c r="O38" s="45">
        <v>1</v>
      </c>
      <c r="P38" s="45"/>
      <c r="Q38" s="29"/>
      <c r="R38" s="45"/>
      <c r="S38" s="45"/>
      <c r="T38" s="45"/>
      <c r="U38" s="38"/>
      <c r="V38" s="45"/>
      <c r="W38" s="45"/>
    </row>
    <row r="39" spans="1:23" s="13" customFormat="1" ht="18" customHeight="1" x14ac:dyDescent="0.25">
      <c r="A39" s="16" t="s">
        <v>84</v>
      </c>
      <c r="B39" s="16" t="s">
        <v>106</v>
      </c>
      <c r="C39" s="16" t="s">
        <v>107</v>
      </c>
      <c r="D39" s="20" t="s">
        <v>108</v>
      </c>
      <c r="E39" s="20">
        <v>44300</v>
      </c>
      <c r="F39" s="20" t="s">
        <v>28</v>
      </c>
      <c r="G39" s="20" t="s">
        <v>109</v>
      </c>
      <c r="H39" s="21" t="s">
        <v>110</v>
      </c>
      <c r="I39" s="29">
        <v>11</v>
      </c>
      <c r="J39" s="29"/>
      <c r="K39" s="29"/>
      <c r="L39" s="29"/>
      <c r="M39" s="29">
        <v>4</v>
      </c>
      <c r="N39" s="29">
        <v>2</v>
      </c>
      <c r="O39" s="29"/>
      <c r="P39" s="30"/>
      <c r="Q39" s="29">
        <v>5</v>
      </c>
      <c r="R39" s="38"/>
      <c r="S39" s="38"/>
      <c r="T39" s="38"/>
      <c r="U39" s="38"/>
      <c r="V39" s="38"/>
      <c r="W39" s="38"/>
    </row>
    <row r="40" spans="1:23" s="13" customFormat="1" ht="18" customHeight="1" x14ac:dyDescent="0.25">
      <c r="A40" s="16" t="s">
        <v>84</v>
      </c>
      <c r="B40" s="16" t="s">
        <v>106</v>
      </c>
      <c r="C40" s="16" t="s">
        <v>111</v>
      </c>
      <c r="D40" s="16" t="s">
        <v>112</v>
      </c>
      <c r="E40" s="10">
        <v>44475</v>
      </c>
      <c r="F40" s="10" t="s">
        <v>113</v>
      </c>
      <c r="G40" t="s">
        <v>114</v>
      </c>
      <c r="H40" s="10" t="s">
        <v>115</v>
      </c>
      <c r="I40" s="46"/>
      <c r="J40" s="47"/>
      <c r="K40" s="47"/>
      <c r="L40" s="47"/>
      <c r="M40" s="48"/>
      <c r="N40" s="45"/>
      <c r="O40" s="45"/>
      <c r="P40" s="45"/>
      <c r="Q40" s="29"/>
      <c r="R40" s="45"/>
      <c r="S40" s="45">
        <v>1</v>
      </c>
      <c r="T40" s="45"/>
      <c r="U40" s="38"/>
      <c r="V40" s="45"/>
      <c r="W40" s="45"/>
    </row>
    <row r="41" spans="1:23" s="13" customFormat="1" ht="18" customHeight="1" x14ac:dyDescent="0.25">
      <c r="A41" s="16" t="s">
        <v>84</v>
      </c>
      <c r="B41" s="16" t="s">
        <v>116</v>
      </c>
      <c r="C41" s="16" t="s">
        <v>117</v>
      </c>
      <c r="D41" s="20" t="s">
        <v>118</v>
      </c>
      <c r="E41" s="20">
        <v>44200</v>
      </c>
      <c r="F41" s="20" t="s">
        <v>28</v>
      </c>
      <c r="G41" s="66" t="s">
        <v>119</v>
      </c>
      <c r="H41" s="21" t="s">
        <v>120</v>
      </c>
      <c r="I41" s="29">
        <v>3</v>
      </c>
      <c r="J41" s="29"/>
      <c r="K41" s="29"/>
      <c r="L41" s="29"/>
      <c r="M41" s="29">
        <v>2</v>
      </c>
      <c r="N41" s="29"/>
      <c r="O41" s="30"/>
      <c r="P41" s="30"/>
      <c r="Q41" s="29"/>
      <c r="R41" s="38"/>
      <c r="S41" s="38">
        <v>2</v>
      </c>
      <c r="T41" s="38"/>
      <c r="U41" s="38"/>
      <c r="V41" s="38"/>
      <c r="W41" s="38"/>
    </row>
    <row r="42" spans="1:23" s="14" customFormat="1" ht="18" customHeight="1" x14ac:dyDescent="0.25">
      <c r="A42" s="16" t="s">
        <v>84</v>
      </c>
      <c r="B42" s="16" t="s">
        <v>116</v>
      </c>
      <c r="C42" s="16" t="s">
        <v>121</v>
      </c>
      <c r="D42" s="20" t="s">
        <v>122</v>
      </c>
      <c r="E42" s="20">
        <v>44000</v>
      </c>
      <c r="F42" s="20" t="s">
        <v>28</v>
      </c>
      <c r="G42" s="20" t="s">
        <v>119</v>
      </c>
      <c r="H42" s="21" t="s">
        <v>120</v>
      </c>
      <c r="I42" s="58">
        <v>25</v>
      </c>
      <c r="J42" s="43"/>
      <c r="K42" s="38">
        <v>1</v>
      </c>
      <c r="L42" s="38"/>
      <c r="M42" s="38">
        <v>11</v>
      </c>
      <c r="N42" s="38">
        <v>7</v>
      </c>
      <c r="O42" s="44"/>
      <c r="P42" s="44"/>
      <c r="Q42" s="38">
        <v>2</v>
      </c>
      <c r="R42" s="38">
        <v>1</v>
      </c>
      <c r="S42" s="38">
        <v>1</v>
      </c>
      <c r="T42" s="38"/>
      <c r="U42" s="38"/>
      <c r="V42" s="38"/>
      <c r="W42" s="38"/>
    </row>
    <row r="43" spans="1:23" s="13" customFormat="1" ht="18" customHeight="1" x14ac:dyDescent="0.25">
      <c r="A43" s="16" t="s">
        <v>84</v>
      </c>
      <c r="B43" s="16" t="s">
        <v>123</v>
      </c>
      <c r="C43" s="16" t="s">
        <v>131</v>
      </c>
      <c r="D43" s="20" t="s">
        <v>132</v>
      </c>
      <c r="E43" s="20">
        <v>44600</v>
      </c>
      <c r="F43" s="20" t="s">
        <v>126</v>
      </c>
      <c r="G43" s="20" t="s">
        <v>133</v>
      </c>
      <c r="H43" s="21" t="s">
        <v>134</v>
      </c>
      <c r="I43" s="43">
        <v>10</v>
      </c>
      <c r="J43" s="43"/>
      <c r="K43" s="38"/>
      <c r="L43" s="38"/>
      <c r="M43" s="38">
        <v>5</v>
      </c>
      <c r="N43" s="38">
        <v>3</v>
      </c>
      <c r="O43" s="44"/>
      <c r="P43" s="44"/>
      <c r="Q43" s="38"/>
      <c r="R43" s="38"/>
      <c r="S43" s="38">
        <v>2</v>
      </c>
      <c r="T43" s="38"/>
      <c r="U43" s="38"/>
      <c r="V43" s="38"/>
      <c r="W43" s="38"/>
    </row>
    <row r="44" spans="1:23" ht="18" customHeight="1" x14ac:dyDescent="0.25">
      <c r="A44" s="16" t="s">
        <v>84</v>
      </c>
      <c r="B44" s="16" t="s">
        <v>137</v>
      </c>
      <c r="C44" s="16" t="s">
        <v>138</v>
      </c>
      <c r="D44" s="20" t="s">
        <v>139</v>
      </c>
      <c r="E44" s="20">
        <v>44300</v>
      </c>
      <c r="F44" s="20" t="s">
        <v>28</v>
      </c>
      <c r="G44" s="20" t="s">
        <v>140</v>
      </c>
      <c r="H44" s="21" t="s">
        <v>141</v>
      </c>
      <c r="I44" s="29">
        <v>5</v>
      </c>
      <c r="J44" s="29"/>
      <c r="K44" s="72"/>
      <c r="L44" s="72"/>
      <c r="M44" s="72">
        <v>3</v>
      </c>
      <c r="N44" s="29">
        <v>3</v>
      </c>
      <c r="O44" s="72"/>
      <c r="P44" s="72"/>
      <c r="Q44" s="29">
        <v>3</v>
      </c>
      <c r="R44" s="28"/>
      <c r="S44" s="28">
        <v>1</v>
      </c>
      <c r="T44" s="28"/>
      <c r="U44" s="28"/>
      <c r="V44" s="28"/>
      <c r="W44" s="28"/>
    </row>
    <row r="45" spans="1:23" s="19" customFormat="1" ht="18" customHeight="1" x14ac:dyDescent="0.25">
      <c r="A45" s="16" t="s">
        <v>84</v>
      </c>
      <c r="B45" s="16" t="s">
        <v>137</v>
      </c>
      <c r="C45" s="16" t="s">
        <v>142</v>
      </c>
      <c r="D45" s="20" t="s">
        <v>143</v>
      </c>
      <c r="E45" s="20">
        <v>44300</v>
      </c>
      <c r="F45" s="20" t="s">
        <v>28</v>
      </c>
      <c r="G45" s="20" t="s">
        <v>140</v>
      </c>
      <c r="H45" s="36" t="s">
        <v>144</v>
      </c>
      <c r="I45" s="26"/>
      <c r="J45" s="26"/>
      <c r="K45" s="37"/>
      <c r="L45" s="37"/>
      <c r="M45" s="37"/>
      <c r="N45" s="37"/>
      <c r="O45" s="37"/>
      <c r="P45" s="37"/>
      <c r="Q45" s="37"/>
      <c r="R45" s="37"/>
      <c r="S45" s="28"/>
      <c r="T45" s="37"/>
      <c r="U45" s="37"/>
      <c r="V45" s="28"/>
      <c r="W45" s="28"/>
    </row>
    <row r="46" spans="1:23" s="13" customFormat="1" ht="18" customHeight="1" x14ac:dyDescent="0.25">
      <c r="A46" s="16" t="s">
        <v>84</v>
      </c>
      <c r="B46" s="16" t="s">
        <v>137</v>
      </c>
      <c r="C46" s="16" t="s">
        <v>145</v>
      </c>
      <c r="D46" s="20" t="s">
        <v>146</v>
      </c>
      <c r="E46" s="20">
        <v>44300</v>
      </c>
      <c r="F46" s="20" t="s">
        <v>28</v>
      </c>
      <c r="G46" s="20" t="s">
        <v>140</v>
      </c>
      <c r="H46" s="21" t="s">
        <v>147</v>
      </c>
      <c r="I46" s="26"/>
      <c r="J46" s="26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</row>
    <row r="47" spans="1:23" s="13" customFormat="1" ht="18" customHeight="1" x14ac:dyDescent="0.25">
      <c r="A47" s="16" t="s">
        <v>84</v>
      </c>
      <c r="B47" s="16" t="s">
        <v>137</v>
      </c>
      <c r="C47" s="16" t="s">
        <v>148</v>
      </c>
      <c r="D47" s="20" t="s">
        <v>143</v>
      </c>
      <c r="E47" s="20">
        <v>44300</v>
      </c>
      <c r="F47" s="20" t="s">
        <v>28</v>
      </c>
      <c r="G47" s="20" t="s">
        <v>140</v>
      </c>
      <c r="H47" s="21" t="s">
        <v>149</v>
      </c>
      <c r="I47" s="26"/>
      <c r="J47" s="26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</row>
    <row r="48" spans="1:23" s="13" customFormat="1" ht="18" customHeight="1" x14ac:dyDescent="0.25">
      <c r="A48" s="16" t="s">
        <v>84</v>
      </c>
      <c r="B48" s="16" t="s">
        <v>137</v>
      </c>
      <c r="C48" s="16" t="s">
        <v>150</v>
      </c>
      <c r="D48" s="20" t="s">
        <v>151</v>
      </c>
      <c r="E48" s="20">
        <v>44300</v>
      </c>
      <c r="F48" s="20" t="s">
        <v>28</v>
      </c>
      <c r="G48" s="20" t="s">
        <v>140</v>
      </c>
      <c r="H48" s="21" t="s">
        <v>152</v>
      </c>
      <c r="I48" s="26"/>
      <c r="J48" s="26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</row>
    <row r="49" spans="1:23" s="19" customFormat="1" ht="18" customHeight="1" x14ac:dyDescent="0.25">
      <c r="A49" s="16" t="s">
        <v>84</v>
      </c>
      <c r="B49" s="16" t="s">
        <v>137</v>
      </c>
      <c r="C49" s="16" t="s">
        <v>153</v>
      </c>
      <c r="D49" s="20" t="s">
        <v>143</v>
      </c>
      <c r="E49" s="20">
        <v>44300</v>
      </c>
      <c r="F49" s="20" t="s">
        <v>28</v>
      </c>
      <c r="G49" s="20" t="s">
        <v>140</v>
      </c>
      <c r="H49" s="21" t="s">
        <v>154</v>
      </c>
      <c r="I49" s="26"/>
      <c r="J49" s="26"/>
      <c r="K49" s="37"/>
      <c r="L49" s="37"/>
      <c r="M49" s="37"/>
      <c r="N49" s="37"/>
      <c r="O49" s="37"/>
      <c r="P49" s="37"/>
      <c r="Q49" s="37"/>
      <c r="R49" s="37"/>
      <c r="S49" s="37">
        <v>1</v>
      </c>
      <c r="T49" s="37"/>
      <c r="U49" s="37"/>
      <c r="V49" s="37"/>
      <c r="W49" s="37"/>
    </row>
    <row r="50" spans="1:23" s="19" customFormat="1" ht="18" customHeight="1" x14ac:dyDescent="0.25">
      <c r="A50" s="16" t="s">
        <v>84</v>
      </c>
      <c r="B50" s="16" t="s">
        <v>137</v>
      </c>
      <c r="C50" s="16" t="s">
        <v>155</v>
      </c>
      <c r="D50" s="20" t="s">
        <v>156</v>
      </c>
      <c r="E50" s="20">
        <v>44300</v>
      </c>
      <c r="F50" s="20" t="s">
        <v>28</v>
      </c>
      <c r="G50" s="20" t="s">
        <v>140</v>
      </c>
      <c r="H50" s="36" t="s">
        <v>157</v>
      </c>
      <c r="I50" s="29">
        <v>21</v>
      </c>
      <c r="J50" s="29"/>
      <c r="K50" s="29">
        <v>8</v>
      </c>
      <c r="L50" s="29"/>
      <c r="M50" s="29">
        <v>10</v>
      </c>
      <c r="N50" s="29">
        <v>8</v>
      </c>
      <c r="O50" s="29"/>
      <c r="P50" s="30"/>
      <c r="Q50" s="29">
        <v>4</v>
      </c>
      <c r="R50" s="29"/>
      <c r="S50" s="29"/>
      <c r="T50" s="29"/>
      <c r="U50" s="29"/>
      <c r="V50" s="29"/>
      <c r="W50" s="29"/>
    </row>
    <row r="51" spans="1:23" s="19" customFormat="1" ht="18" customHeight="1" x14ac:dyDescent="0.25">
      <c r="A51" s="16" t="s">
        <v>84</v>
      </c>
      <c r="B51" s="16" t="s">
        <v>137</v>
      </c>
      <c r="C51" s="16" t="s">
        <v>158</v>
      </c>
      <c r="D51" s="20" t="s">
        <v>156</v>
      </c>
      <c r="E51" s="20">
        <v>44300</v>
      </c>
      <c r="F51" s="20" t="s">
        <v>28</v>
      </c>
      <c r="G51" t="s">
        <v>140</v>
      </c>
      <c r="H51" s="36" t="s">
        <v>157</v>
      </c>
      <c r="I51" s="29"/>
      <c r="J51" s="29"/>
      <c r="K51" s="29"/>
      <c r="L51" s="29"/>
      <c r="M51" s="29">
        <v>1</v>
      </c>
      <c r="N51" s="29"/>
      <c r="O51" s="29"/>
      <c r="P51" s="30"/>
      <c r="Q51" s="29"/>
      <c r="R51" s="29"/>
      <c r="S51" s="29"/>
      <c r="T51" s="29"/>
      <c r="U51" s="29"/>
      <c r="V51" s="29"/>
      <c r="W51" s="29"/>
    </row>
    <row r="52" spans="1:23" ht="18" customHeight="1" x14ac:dyDescent="0.25">
      <c r="A52" s="16"/>
      <c r="B52" s="16"/>
      <c r="C52" s="16"/>
      <c r="D52" s="16"/>
      <c r="E52" s="10"/>
      <c r="F52" s="10"/>
      <c r="G52" s="10"/>
      <c r="H52" s="10"/>
      <c r="I52" s="18"/>
      <c r="J52" s="35"/>
      <c r="K52" s="35"/>
      <c r="L52" s="35"/>
      <c r="M52" s="51"/>
      <c r="N52" s="25"/>
      <c r="O52" s="25"/>
      <c r="P52" s="25"/>
      <c r="Q52" s="34"/>
      <c r="R52" s="25"/>
      <c r="S52" s="25"/>
      <c r="T52" s="25"/>
      <c r="U52" s="34"/>
      <c r="V52" s="25"/>
      <c r="W52" s="25"/>
    </row>
    <row r="53" spans="1:23" x14ac:dyDescent="0.25">
      <c r="A53" s="68" t="s">
        <v>249</v>
      </c>
      <c r="B53" s="66"/>
      <c r="C53" s="66"/>
      <c r="D53" s="66"/>
      <c r="E53" s="66"/>
      <c r="F53" s="66"/>
      <c r="G53" s="66"/>
      <c r="H53" s="66"/>
      <c r="I53" s="67">
        <f>SUM(Tableau2462[EAU PULVERISEE
6 L])</f>
        <v>484</v>
      </c>
      <c r="J53" s="67">
        <f>SUM(Tableau2462[EAU PULVERISEE
6 L SS FLUOR])</f>
        <v>9</v>
      </c>
      <c r="K53" s="67">
        <f>SUM(Tableau2462[EAU PULVERISEE
9 L])</f>
        <v>10</v>
      </c>
      <c r="L53" s="67">
        <f>SUM(Tableau2462[EAU PULVERISEE
9 L SANS FLUOR])</f>
        <v>0</v>
      </c>
      <c r="M53" s="67">
        <f>SUM(Tableau2462[CO2
2 KG])</f>
        <v>250</v>
      </c>
      <c r="N53" s="67">
        <f>SUM(Tableau2462[CO2
5 KG])</f>
        <v>38</v>
      </c>
      <c r="O53" s="67">
        <f>SUM(Tableau2462[POUDRE POYVALENTE
1 KG])</f>
        <v>1</v>
      </c>
      <c r="P53" s="67">
        <f>SUM(Tableau2462[POUDRE POYVALENTE
2 KG])</f>
        <v>0</v>
      </c>
      <c r="Q53" s="67">
        <f>SUM(Tableau2462[POUDRE POYVALENTE
6 KG])</f>
        <v>86</v>
      </c>
      <c r="R53" s="67">
        <f>SUM(Tableau2462[POUDRE POYVALENTE
9 KG])</f>
        <v>7</v>
      </c>
      <c r="S53" s="67">
        <f>SUM(Tableau2462[EXTINCTION FRITEUSE])</f>
        <v>9</v>
      </c>
      <c r="T53" s="67">
        <f>SUM(Tableau2462[COLONNE SECHE])</f>
        <v>37</v>
      </c>
      <c r="U53" s="67">
        <f>SUM(Tableau2462[POTEAU])</f>
        <v>0</v>
      </c>
      <c r="V53" s="67">
        <f>SUM(Tableau2462[RIA])</f>
        <v>0</v>
      </c>
      <c r="W53" s="66"/>
    </row>
  </sheetData>
  <mergeCells count="3">
    <mergeCell ref="B2:E2"/>
    <mergeCell ref="I6:R6"/>
    <mergeCell ref="T6:V6"/>
  </mergeCells>
  <phoneticPr fontId="12" type="noConversion"/>
  <pageMargins left="0.7" right="0.7" top="0.75" bottom="0.75" header="0.3" footer="0.3"/>
  <pageSetup paperSize="9" scale="47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8"/>
  <sheetViews>
    <sheetView topLeftCell="G1" workbookViewId="0">
      <pane ySplit="7" topLeftCell="A8" activePane="bottomLeft" state="frozen"/>
      <selection pane="bottomLeft" activeCell="G38" sqref="G1:W38"/>
    </sheetView>
  </sheetViews>
  <sheetFormatPr baseColWidth="10" defaultColWidth="11.42578125" defaultRowHeight="15" x14ac:dyDescent="0.25"/>
  <cols>
    <col min="1" max="1" width="25.140625" customWidth="1"/>
    <col min="2" max="2" width="28.140625" customWidth="1"/>
    <col min="3" max="3" width="38.42578125" customWidth="1"/>
    <col min="4" max="4" width="43" customWidth="1"/>
    <col min="5" max="5" width="10.140625" customWidth="1"/>
    <col min="6" max="6" width="15.42578125" customWidth="1"/>
    <col min="7" max="7" width="35.28515625" customWidth="1"/>
    <col min="8" max="8" width="16.7109375" customWidth="1"/>
    <col min="9" max="21" width="13.5703125" style="9" customWidth="1"/>
    <col min="22" max="22" width="13.5703125" customWidth="1"/>
    <col min="23" max="23" width="28.42578125" customWidth="1"/>
    <col min="24" max="24" width="28.28515625" customWidth="1"/>
  </cols>
  <sheetData>
    <row r="1" spans="1:23" ht="15.75" x14ac:dyDescent="0.25">
      <c r="B1" s="1" t="s">
        <v>248</v>
      </c>
      <c r="C1" s="1"/>
      <c r="D1" s="1"/>
      <c r="E1" s="1"/>
      <c r="F1" s="1"/>
      <c r="G1" s="1"/>
    </row>
    <row r="2" spans="1:23" ht="37.5" customHeight="1" x14ac:dyDescent="0.25">
      <c r="B2" s="78" t="s">
        <v>250</v>
      </c>
      <c r="C2" s="78"/>
      <c r="D2" s="78"/>
      <c r="E2" s="55"/>
      <c r="F2" s="2"/>
      <c r="G2" s="2"/>
    </row>
    <row r="3" spans="1:23" ht="15.75" x14ac:dyDescent="0.25">
      <c r="B3" s="2"/>
      <c r="C3" s="2"/>
      <c r="D3" s="2"/>
      <c r="E3" s="2"/>
      <c r="F3" s="2"/>
      <c r="G3" s="2"/>
    </row>
    <row r="4" spans="1:23" ht="18.75" x14ac:dyDescent="0.25">
      <c r="B4" s="65" t="s">
        <v>0</v>
      </c>
      <c r="C4" s="2"/>
      <c r="D4" s="2"/>
      <c r="E4" s="2"/>
      <c r="F4" s="2"/>
      <c r="G4" s="2"/>
    </row>
    <row r="5" spans="1:23" x14ac:dyDescent="0.25">
      <c r="B5" s="69" t="s">
        <v>251</v>
      </c>
      <c r="C5" s="3"/>
      <c r="D5" s="3"/>
      <c r="E5" s="3"/>
      <c r="F5" s="3"/>
      <c r="G5" s="3"/>
      <c r="H5" s="3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</row>
    <row r="6" spans="1:23" ht="30" customHeight="1" x14ac:dyDescent="0.25">
      <c r="I6" s="79" t="s">
        <v>254</v>
      </c>
      <c r="J6" s="79"/>
      <c r="K6" s="79"/>
      <c r="L6" s="79"/>
      <c r="M6" s="79"/>
      <c r="N6" s="79"/>
      <c r="O6" s="79"/>
      <c r="P6" s="79"/>
      <c r="Q6" s="79"/>
      <c r="R6" s="79"/>
      <c r="S6" s="73" t="s">
        <v>255</v>
      </c>
      <c r="T6" s="80" t="s">
        <v>253</v>
      </c>
      <c r="U6" s="80"/>
      <c r="V6" s="80"/>
      <c r="W6" s="77"/>
    </row>
    <row r="7" spans="1:23" s="15" customFormat="1" ht="60" x14ac:dyDescent="0.25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8" t="s">
        <v>9</v>
      </c>
      <c r="I7" s="8" t="s">
        <v>10</v>
      </c>
      <c r="J7" s="57" t="s">
        <v>159</v>
      </c>
      <c r="K7" s="8" t="s">
        <v>12</v>
      </c>
      <c r="L7" s="57" t="s">
        <v>13</v>
      </c>
      <c r="M7" s="8" t="s">
        <v>14</v>
      </c>
      <c r="N7" s="8" t="s">
        <v>15</v>
      </c>
      <c r="O7" s="8" t="s">
        <v>16</v>
      </c>
      <c r="P7" s="8" t="s">
        <v>17</v>
      </c>
      <c r="Q7" s="8" t="s">
        <v>18</v>
      </c>
      <c r="R7" s="8" t="s">
        <v>19</v>
      </c>
      <c r="S7" s="8" t="s">
        <v>20</v>
      </c>
      <c r="T7" s="8" t="s">
        <v>21</v>
      </c>
      <c r="U7" s="8" t="s">
        <v>22</v>
      </c>
      <c r="V7" s="8" t="s">
        <v>23</v>
      </c>
      <c r="W7" s="8" t="s">
        <v>24</v>
      </c>
    </row>
    <row r="8" spans="1:23" s="4" customFormat="1" ht="18" customHeight="1" x14ac:dyDescent="0.25">
      <c r="A8" s="16" t="s">
        <v>31</v>
      </c>
      <c r="B8" s="16" t="s">
        <v>176</v>
      </c>
      <c r="C8" s="16" t="s">
        <v>177</v>
      </c>
      <c r="D8" s="10" t="s">
        <v>178</v>
      </c>
      <c r="E8" s="10">
        <v>49000</v>
      </c>
      <c r="F8" s="10" t="s">
        <v>163</v>
      </c>
      <c r="G8" s="10" t="s">
        <v>179</v>
      </c>
      <c r="H8" s="18" t="s">
        <v>180</v>
      </c>
      <c r="I8" s="29">
        <v>10</v>
      </c>
      <c r="J8" s="29">
        <v>3</v>
      </c>
      <c r="K8" s="70"/>
      <c r="L8" s="29"/>
      <c r="M8" s="29">
        <v>8</v>
      </c>
      <c r="N8" s="29"/>
      <c r="O8" s="30"/>
      <c r="P8" s="30"/>
      <c r="Q8" s="29">
        <v>2</v>
      </c>
      <c r="R8" s="29"/>
      <c r="S8" s="29"/>
      <c r="T8" s="29"/>
      <c r="U8" s="29"/>
      <c r="V8" s="29"/>
      <c r="W8" s="29"/>
    </row>
    <row r="9" spans="1:23" s="4" customFormat="1" ht="18" customHeight="1" x14ac:dyDescent="0.25">
      <c r="A9" s="16" t="s">
        <v>31</v>
      </c>
      <c r="B9" s="16" t="s">
        <v>176</v>
      </c>
      <c r="C9" s="16" t="s">
        <v>181</v>
      </c>
      <c r="D9" s="10" t="s">
        <v>182</v>
      </c>
      <c r="E9" s="10">
        <v>49000</v>
      </c>
      <c r="F9" s="10" t="s">
        <v>163</v>
      </c>
      <c r="G9" s="10" t="s">
        <v>179</v>
      </c>
      <c r="H9" s="18" t="s">
        <v>180</v>
      </c>
      <c r="I9" s="29">
        <v>36</v>
      </c>
      <c r="J9" s="29"/>
      <c r="K9" s="29"/>
      <c r="L9" s="29"/>
      <c r="M9" s="29">
        <v>19</v>
      </c>
      <c r="N9" s="29">
        <v>1</v>
      </c>
      <c r="O9" s="30"/>
      <c r="P9" s="30"/>
      <c r="Q9" s="29">
        <v>3</v>
      </c>
      <c r="R9" s="29"/>
      <c r="S9" s="29"/>
      <c r="T9" s="29"/>
      <c r="U9" s="29"/>
      <c r="V9" s="29"/>
      <c r="W9" s="29"/>
    </row>
    <row r="10" spans="1:23" s="4" customFormat="1" ht="18" customHeight="1" x14ac:dyDescent="0.25">
      <c r="A10" s="16" t="s">
        <v>31</v>
      </c>
      <c r="B10" s="16" t="s">
        <v>176</v>
      </c>
      <c r="C10" s="16" t="s">
        <v>183</v>
      </c>
      <c r="D10" s="10" t="s">
        <v>184</v>
      </c>
      <c r="E10" s="10">
        <v>49000</v>
      </c>
      <c r="F10" s="10" t="s">
        <v>163</v>
      </c>
      <c r="G10" s="10" t="s">
        <v>179</v>
      </c>
      <c r="H10" s="18" t="s">
        <v>180</v>
      </c>
      <c r="I10" s="29">
        <v>3</v>
      </c>
      <c r="J10" s="29">
        <v>1</v>
      </c>
      <c r="K10" s="29"/>
      <c r="L10" s="29"/>
      <c r="M10" s="29">
        <v>1</v>
      </c>
      <c r="N10" s="29"/>
      <c r="O10" s="30"/>
      <c r="P10" s="30"/>
      <c r="Q10" s="29">
        <v>1</v>
      </c>
      <c r="R10" s="25"/>
      <c r="S10" s="25"/>
      <c r="T10" s="25"/>
      <c r="U10" s="25"/>
      <c r="V10" s="25"/>
      <c r="W10" s="25"/>
    </row>
    <row r="11" spans="1:23" s="4" customFormat="1" ht="18" customHeight="1" x14ac:dyDescent="0.25">
      <c r="A11" s="16" t="s">
        <v>31</v>
      </c>
      <c r="B11" s="16" t="s">
        <v>176</v>
      </c>
      <c r="C11" s="16" t="s">
        <v>185</v>
      </c>
      <c r="D11" s="10" t="s">
        <v>186</v>
      </c>
      <c r="E11" s="10">
        <v>49100</v>
      </c>
      <c r="F11" s="10" t="s">
        <v>163</v>
      </c>
      <c r="G11" s="10" t="s">
        <v>179</v>
      </c>
      <c r="H11" s="18" t="s">
        <v>180</v>
      </c>
      <c r="I11" s="29">
        <v>4</v>
      </c>
      <c r="J11" s="29"/>
      <c r="K11" s="29"/>
      <c r="L11" s="29"/>
      <c r="M11" s="29">
        <v>6</v>
      </c>
      <c r="N11" s="29"/>
      <c r="O11" s="30"/>
      <c r="P11" s="30"/>
      <c r="Q11" s="29">
        <v>2</v>
      </c>
      <c r="R11" s="25"/>
      <c r="S11" s="25"/>
      <c r="T11" s="25"/>
      <c r="U11" s="25"/>
      <c r="V11" s="25"/>
      <c r="W11" s="25"/>
    </row>
    <row r="12" spans="1:23" s="4" customFormat="1" ht="18" customHeight="1" x14ac:dyDescent="0.25">
      <c r="A12" s="16" t="s">
        <v>31</v>
      </c>
      <c r="B12" s="16" t="s">
        <v>176</v>
      </c>
      <c r="C12" s="16" t="s">
        <v>187</v>
      </c>
      <c r="D12" s="10" t="s">
        <v>188</v>
      </c>
      <c r="E12" s="10">
        <v>49000</v>
      </c>
      <c r="F12" s="10" t="s">
        <v>163</v>
      </c>
      <c r="G12" s="10" t="s">
        <v>179</v>
      </c>
      <c r="H12" s="18" t="s">
        <v>180</v>
      </c>
      <c r="I12" s="29">
        <v>7</v>
      </c>
      <c r="J12" s="29"/>
      <c r="K12" s="29"/>
      <c r="L12" s="29"/>
      <c r="M12" s="29">
        <v>1</v>
      </c>
      <c r="N12" s="29"/>
      <c r="O12" s="30"/>
      <c r="P12" s="30"/>
      <c r="Q12" s="29">
        <v>1</v>
      </c>
      <c r="R12" s="25"/>
      <c r="S12" s="25"/>
      <c r="T12" s="25"/>
      <c r="U12" s="25"/>
      <c r="V12" s="25"/>
      <c r="W12" s="25"/>
    </row>
    <row r="13" spans="1:23" s="4" customFormat="1" ht="18" customHeight="1" x14ac:dyDescent="0.25">
      <c r="A13" s="16" t="s">
        <v>31</v>
      </c>
      <c r="B13" s="16" t="s">
        <v>176</v>
      </c>
      <c r="C13" s="16" t="s">
        <v>189</v>
      </c>
      <c r="D13" s="10" t="s">
        <v>190</v>
      </c>
      <c r="E13" s="10">
        <v>49000</v>
      </c>
      <c r="F13" s="10" t="s">
        <v>163</v>
      </c>
      <c r="G13" s="10" t="s">
        <v>179</v>
      </c>
      <c r="H13" s="18" t="s">
        <v>180</v>
      </c>
      <c r="I13" s="29"/>
      <c r="J13" s="29"/>
      <c r="K13" s="29"/>
      <c r="L13" s="29"/>
      <c r="M13" s="29">
        <v>7</v>
      </c>
      <c r="N13" s="29"/>
      <c r="O13" s="30"/>
      <c r="P13" s="30"/>
      <c r="Q13" s="29"/>
      <c r="R13" s="25"/>
      <c r="S13" s="25"/>
      <c r="T13" s="25"/>
      <c r="U13" s="25"/>
      <c r="V13" s="25"/>
      <c r="W13" s="25"/>
    </row>
    <row r="14" spans="1:23" s="4" customFormat="1" ht="18" customHeight="1" x14ac:dyDescent="0.25">
      <c r="A14" s="16" t="s">
        <v>31</v>
      </c>
      <c r="B14" s="16" t="s">
        <v>176</v>
      </c>
      <c r="C14" s="16" t="s">
        <v>191</v>
      </c>
      <c r="D14" s="10" t="s">
        <v>192</v>
      </c>
      <c r="E14" s="10">
        <v>49000</v>
      </c>
      <c r="F14" s="10" t="s">
        <v>163</v>
      </c>
      <c r="G14" s="10" t="s">
        <v>179</v>
      </c>
      <c r="H14" s="18" t="s">
        <v>180</v>
      </c>
      <c r="I14" s="29">
        <v>4</v>
      </c>
      <c r="J14" s="29"/>
      <c r="K14" s="29"/>
      <c r="L14" s="29"/>
      <c r="M14" s="29"/>
      <c r="N14" s="29"/>
      <c r="O14" s="30"/>
      <c r="P14" s="30"/>
      <c r="Q14" s="29">
        <v>1</v>
      </c>
      <c r="R14" s="25"/>
      <c r="S14" s="25"/>
      <c r="T14" s="25"/>
      <c r="U14" s="25"/>
      <c r="V14" s="25"/>
      <c r="W14" s="25"/>
    </row>
    <row r="15" spans="1:23" s="4" customFormat="1" ht="18" customHeight="1" x14ac:dyDescent="0.25">
      <c r="A15" s="16" t="s">
        <v>31</v>
      </c>
      <c r="B15" s="16" t="s">
        <v>176</v>
      </c>
      <c r="C15" s="16" t="s">
        <v>193</v>
      </c>
      <c r="D15" s="10" t="s">
        <v>194</v>
      </c>
      <c r="E15" s="10">
        <v>49100</v>
      </c>
      <c r="F15" s="10" t="s">
        <v>163</v>
      </c>
      <c r="G15" s="10" t="s">
        <v>179</v>
      </c>
      <c r="H15" s="18" t="s">
        <v>180</v>
      </c>
      <c r="I15" s="29">
        <v>10</v>
      </c>
      <c r="J15" s="29">
        <v>2</v>
      </c>
      <c r="K15" s="29"/>
      <c r="L15" s="29"/>
      <c r="M15" s="29">
        <v>6</v>
      </c>
      <c r="N15" s="29"/>
      <c r="O15" s="30"/>
      <c r="P15" s="30"/>
      <c r="Q15" s="29"/>
      <c r="R15" s="29"/>
      <c r="S15" s="25"/>
      <c r="T15" s="25"/>
      <c r="U15" s="25"/>
      <c r="V15" s="25"/>
      <c r="W15" s="25"/>
    </row>
    <row r="16" spans="1:23" s="14" customFormat="1" ht="18" customHeight="1" x14ac:dyDescent="0.25">
      <c r="A16" s="16" t="s">
        <v>31</v>
      </c>
      <c r="B16" s="16" t="s">
        <v>176</v>
      </c>
      <c r="C16" s="16" t="s">
        <v>195</v>
      </c>
      <c r="D16" s="10" t="s">
        <v>196</v>
      </c>
      <c r="E16" s="10">
        <v>49000</v>
      </c>
      <c r="F16" s="10" t="s">
        <v>163</v>
      </c>
      <c r="G16" s="10" t="s">
        <v>179</v>
      </c>
      <c r="H16" s="10" t="s">
        <v>180</v>
      </c>
      <c r="I16" s="49">
        <v>1</v>
      </c>
      <c r="J16" s="49"/>
      <c r="K16" s="49"/>
      <c r="L16" s="49"/>
      <c r="M16" s="49">
        <v>10</v>
      </c>
      <c r="N16" s="49"/>
      <c r="O16" s="49"/>
      <c r="P16" s="49"/>
      <c r="Q16" s="49"/>
      <c r="R16" s="49"/>
      <c r="S16" s="33"/>
      <c r="T16" s="33">
        <v>1</v>
      </c>
      <c r="U16" s="33"/>
      <c r="V16" s="33"/>
      <c r="W16" s="33"/>
    </row>
    <row r="17" spans="1:23" s="4" customFormat="1" ht="18" customHeight="1" x14ac:dyDescent="0.25">
      <c r="A17" s="16" t="s">
        <v>31</v>
      </c>
      <c r="B17" s="16" t="s">
        <v>197</v>
      </c>
      <c r="C17" s="16" t="s">
        <v>198</v>
      </c>
      <c r="D17" s="10" t="s">
        <v>199</v>
      </c>
      <c r="E17" s="10">
        <v>49000</v>
      </c>
      <c r="F17" s="10" t="s">
        <v>163</v>
      </c>
      <c r="G17" s="10" t="s">
        <v>200</v>
      </c>
      <c r="H17" s="18" t="s">
        <v>201</v>
      </c>
      <c r="I17" s="29">
        <v>51</v>
      </c>
      <c r="J17" s="29"/>
      <c r="K17" s="29">
        <v>1</v>
      </c>
      <c r="L17" s="29"/>
      <c r="M17" s="29">
        <v>34</v>
      </c>
      <c r="N17" s="29">
        <v>2</v>
      </c>
      <c r="O17" s="30"/>
      <c r="P17" s="30"/>
      <c r="Q17" s="29">
        <v>7</v>
      </c>
      <c r="R17" s="29">
        <v>1</v>
      </c>
      <c r="S17" s="29"/>
      <c r="T17" s="29">
        <v>8</v>
      </c>
      <c r="U17" s="29"/>
      <c r="V17" s="29"/>
      <c r="W17" s="29"/>
    </row>
    <row r="18" spans="1:23" s="4" customFormat="1" ht="18" customHeight="1" x14ac:dyDescent="0.25">
      <c r="A18" s="16" t="s">
        <v>31</v>
      </c>
      <c r="B18" s="16" t="s">
        <v>197</v>
      </c>
      <c r="C18" s="16" t="s">
        <v>202</v>
      </c>
      <c r="D18" s="10" t="s">
        <v>203</v>
      </c>
      <c r="E18" s="10">
        <v>49000</v>
      </c>
      <c r="F18" s="10" t="s">
        <v>163</v>
      </c>
      <c r="G18" s="10" t="s">
        <v>200</v>
      </c>
      <c r="H18" s="18" t="s">
        <v>201</v>
      </c>
      <c r="I18" s="29">
        <v>35</v>
      </c>
      <c r="J18" s="29">
        <v>1</v>
      </c>
      <c r="K18" s="29"/>
      <c r="L18" s="29"/>
      <c r="M18" s="29">
        <v>14</v>
      </c>
      <c r="N18" s="29">
        <v>1</v>
      </c>
      <c r="O18" s="30"/>
      <c r="P18" s="30"/>
      <c r="Q18" s="29">
        <v>2</v>
      </c>
      <c r="R18" s="25"/>
      <c r="S18" s="25"/>
      <c r="T18" s="25"/>
      <c r="U18" s="25"/>
      <c r="V18" s="25"/>
      <c r="W18" s="25"/>
    </row>
    <row r="19" spans="1:23" s="4" customFormat="1" ht="18" customHeight="1" x14ac:dyDescent="0.25">
      <c r="A19" s="16" t="s">
        <v>31</v>
      </c>
      <c r="B19" s="16" t="s">
        <v>197</v>
      </c>
      <c r="C19" s="16" t="s">
        <v>204</v>
      </c>
      <c r="D19" s="10" t="s">
        <v>205</v>
      </c>
      <c r="E19" s="10">
        <v>49000</v>
      </c>
      <c r="F19" s="10" t="s">
        <v>163</v>
      </c>
      <c r="G19" s="10" t="s">
        <v>200</v>
      </c>
      <c r="H19" s="18" t="s">
        <v>201</v>
      </c>
      <c r="I19" s="29"/>
      <c r="J19" s="29"/>
      <c r="K19" s="29"/>
      <c r="L19" s="29"/>
      <c r="M19" s="29">
        <v>2</v>
      </c>
      <c r="N19" s="29"/>
      <c r="O19" s="30"/>
      <c r="P19" s="30"/>
      <c r="Q19" s="29"/>
      <c r="R19" s="25"/>
      <c r="S19" s="25"/>
      <c r="T19" s="25"/>
      <c r="U19" s="25"/>
      <c r="V19" s="25"/>
      <c r="W19" s="25"/>
    </row>
    <row r="20" spans="1:23" s="14" customFormat="1" ht="18" customHeight="1" x14ac:dyDescent="0.25">
      <c r="A20" s="16" t="s">
        <v>31</v>
      </c>
      <c r="B20" s="16" t="s">
        <v>197</v>
      </c>
      <c r="C20" s="16" t="s">
        <v>206</v>
      </c>
      <c r="D20" s="10" t="s">
        <v>207</v>
      </c>
      <c r="E20" s="10">
        <v>49000</v>
      </c>
      <c r="F20" s="10" t="s">
        <v>163</v>
      </c>
      <c r="G20" s="10" t="s">
        <v>200</v>
      </c>
      <c r="H20" s="18" t="s">
        <v>201</v>
      </c>
      <c r="I20" s="25">
        <v>1</v>
      </c>
      <c r="J20" s="25"/>
      <c r="K20" s="25"/>
      <c r="L20" s="25"/>
      <c r="M20" s="25">
        <v>1</v>
      </c>
      <c r="N20" s="25"/>
      <c r="O20" s="25"/>
      <c r="P20" s="25"/>
      <c r="Q20" s="25"/>
      <c r="R20" s="25"/>
      <c r="S20" s="25"/>
      <c r="T20" s="25"/>
      <c r="U20" s="25"/>
      <c r="V20" s="25"/>
      <c r="W20" s="25"/>
    </row>
    <row r="21" spans="1:23" s="4" customFormat="1" ht="18" customHeight="1" x14ac:dyDescent="0.25">
      <c r="A21" s="16" t="s">
        <v>31</v>
      </c>
      <c r="B21" s="16" t="s">
        <v>197</v>
      </c>
      <c r="C21" s="16" t="s">
        <v>208</v>
      </c>
      <c r="D21" s="10" t="s">
        <v>209</v>
      </c>
      <c r="E21" s="10">
        <v>49000</v>
      </c>
      <c r="F21" s="10" t="s">
        <v>163</v>
      </c>
      <c r="G21" s="10" t="s">
        <v>200</v>
      </c>
      <c r="H21" s="18" t="s">
        <v>201</v>
      </c>
      <c r="I21" s="29">
        <v>7</v>
      </c>
      <c r="J21" s="29"/>
      <c r="K21" s="29"/>
      <c r="L21" s="29"/>
      <c r="M21" s="29">
        <v>1</v>
      </c>
      <c r="N21" s="29"/>
      <c r="O21" s="30"/>
      <c r="P21" s="30"/>
      <c r="Q21" s="29">
        <v>2</v>
      </c>
      <c r="R21" s="25"/>
      <c r="S21" s="25"/>
      <c r="T21" s="25"/>
      <c r="U21" s="25"/>
      <c r="V21" s="25"/>
      <c r="W21" s="25"/>
    </row>
    <row r="22" spans="1:23" s="4" customFormat="1" ht="18" customHeight="1" x14ac:dyDescent="0.25">
      <c r="A22" s="16" t="s">
        <v>31</v>
      </c>
      <c r="B22" s="16" t="s">
        <v>210</v>
      </c>
      <c r="C22" s="16" t="s">
        <v>216</v>
      </c>
      <c r="D22" s="10" t="s">
        <v>217</v>
      </c>
      <c r="E22" s="10">
        <v>53000</v>
      </c>
      <c r="F22" s="10" t="s">
        <v>218</v>
      </c>
      <c r="G22" s="10" t="s">
        <v>219</v>
      </c>
      <c r="H22" s="18" t="s">
        <v>220</v>
      </c>
      <c r="I22" s="29">
        <v>3</v>
      </c>
      <c r="J22" s="29"/>
      <c r="K22" s="29"/>
      <c r="L22" s="29"/>
      <c r="M22" s="29"/>
      <c r="N22" s="29"/>
      <c r="O22" s="30"/>
      <c r="P22" s="30"/>
      <c r="Q22" s="29"/>
      <c r="R22" s="29"/>
      <c r="S22" s="29"/>
      <c r="T22" s="29"/>
      <c r="U22" s="29"/>
      <c r="V22" s="29"/>
      <c r="W22" s="29"/>
    </row>
    <row r="23" spans="1:23" s="4" customFormat="1" ht="18" customHeight="1" x14ac:dyDescent="0.25">
      <c r="A23" s="16" t="s">
        <v>31</v>
      </c>
      <c r="B23" s="16" t="s">
        <v>210</v>
      </c>
      <c r="C23" s="16" t="s">
        <v>221</v>
      </c>
      <c r="D23" s="10" t="s">
        <v>222</v>
      </c>
      <c r="E23" s="10">
        <v>53000</v>
      </c>
      <c r="F23" s="10" t="s">
        <v>218</v>
      </c>
      <c r="G23" s="10" t="s">
        <v>219</v>
      </c>
      <c r="H23" s="18" t="s">
        <v>220</v>
      </c>
      <c r="I23" s="49">
        <v>8</v>
      </c>
      <c r="J23" s="49"/>
      <c r="K23" s="49"/>
      <c r="L23" s="49"/>
      <c r="M23" s="49">
        <v>8</v>
      </c>
      <c r="N23" s="49"/>
      <c r="O23" s="54"/>
      <c r="P23" s="54"/>
      <c r="Q23" s="49">
        <v>1</v>
      </c>
      <c r="R23" s="49">
        <v>1</v>
      </c>
      <c r="S23" s="49"/>
      <c r="T23" s="49"/>
      <c r="U23" s="49"/>
      <c r="V23" s="49"/>
      <c r="W23" s="49"/>
    </row>
    <row r="24" spans="1:23" s="4" customFormat="1" ht="70.5" customHeight="1" x14ac:dyDescent="0.25">
      <c r="A24" s="16" t="s">
        <v>31</v>
      </c>
      <c r="B24" s="16" t="s">
        <v>223</v>
      </c>
      <c r="C24" s="16" t="s">
        <v>224</v>
      </c>
      <c r="D24" s="10" t="s">
        <v>225</v>
      </c>
      <c r="E24" s="10">
        <v>72018</v>
      </c>
      <c r="F24" s="10" t="s">
        <v>226</v>
      </c>
      <c r="G24" s="10" t="s">
        <v>227</v>
      </c>
      <c r="H24" s="18" t="s">
        <v>228</v>
      </c>
      <c r="I24" s="31">
        <f>79 + 1</f>
        <v>80</v>
      </c>
      <c r="J24" s="31"/>
      <c r="K24" s="29">
        <v>1</v>
      </c>
      <c r="L24" s="29"/>
      <c r="M24" s="29">
        <v>85</v>
      </c>
      <c r="N24" s="29">
        <v>6</v>
      </c>
      <c r="O24" s="30"/>
      <c r="P24" s="30">
        <v>2</v>
      </c>
      <c r="Q24" s="53" t="s">
        <v>229</v>
      </c>
      <c r="R24" s="29"/>
      <c r="S24" s="29"/>
      <c r="T24" s="29"/>
      <c r="U24" s="29">
        <v>3</v>
      </c>
      <c r="V24" s="29"/>
      <c r="W24" s="74" t="s">
        <v>230</v>
      </c>
    </row>
    <row r="25" spans="1:23" s="4" customFormat="1" ht="18" customHeight="1" x14ac:dyDescent="0.25">
      <c r="A25" s="16" t="s">
        <v>31</v>
      </c>
      <c r="B25" s="16" t="s">
        <v>223</v>
      </c>
      <c r="C25" s="16" t="s">
        <v>231</v>
      </c>
      <c r="D25" s="10" t="s">
        <v>232</v>
      </c>
      <c r="E25" s="10">
        <v>72100</v>
      </c>
      <c r="F25" s="10" t="s">
        <v>226</v>
      </c>
      <c r="G25" s="10" t="s">
        <v>227</v>
      </c>
      <c r="H25" s="18" t="s">
        <v>228</v>
      </c>
      <c r="I25" s="29">
        <v>22</v>
      </c>
      <c r="J25" s="29"/>
      <c r="K25" s="29"/>
      <c r="L25" s="29"/>
      <c r="M25" s="29">
        <v>7</v>
      </c>
      <c r="N25" s="29"/>
      <c r="O25" s="30"/>
      <c r="P25" s="30"/>
      <c r="Q25" s="29">
        <v>1</v>
      </c>
      <c r="R25" s="29"/>
      <c r="S25" s="29"/>
      <c r="T25" s="29">
        <v>2</v>
      </c>
      <c r="U25" s="29">
        <v>1</v>
      </c>
      <c r="V25" s="29"/>
      <c r="W25" s="30"/>
    </row>
    <row r="26" spans="1:23" s="4" customFormat="1" ht="18" customHeight="1" x14ac:dyDescent="0.25">
      <c r="A26" s="16" t="s">
        <v>84</v>
      </c>
      <c r="B26" s="16" t="s">
        <v>160</v>
      </c>
      <c r="C26" s="16" t="s">
        <v>161</v>
      </c>
      <c r="D26" s="20" t="s">
        <v>162</v>
      </c>
      <c r="E26" s="20">
        <v>49000</v>
      </c>
      <c r="F26" s="20" t="s">
        <v>163</v>
      </c>
      <c r="G26" s="20" t="s">
        <v>164</v>
      </c>
      <c r="H26" s="21" t="s">
        <v>165</v>
      </c>
      <c r="I26" s="29">
        <v>16</v>
      </c>
      <c r="J26" s="29">
        <v>9</v>
      </c>
      <c r="K26" s="29">
        <v>3</v>
      </c>
      <c r="L26" s="29">
        <v>2</v>
      </c>
      <c r="M26" s="29">
        <v>14</v>
      </c>
      <c r="N26" s="29">
        <v>5</v>
      </c>
      <c r="O26" s="30"/>
      <c r="P26" s="30"/>
      <c r="Q26" s="29">
        <v>2</v>
      </c>
      <c r="R26" s="29">
        <v>5</v>
      </c>
      <c r="S26" s="29">
        <v>4</v>
      </c>
      <c r="T26" s="29"/>
      <c r="U26" s="29"/>
      <c r="V26" s="29"/>
      <c r="W26" s="29"/>
    </row>
    <row r="27" spans="1:23" s="4" customFormat="1" ht="18" customHeight="1" x14ac:dyDescent="0.25">
      <c r="A27" s="16" t="s">
        <v>84</v>
      </c>
      <c r="B27" s="16" t="s">
        <v>160</v>
      </c>
      <c r="C27" s="16" t="s">
        <v>166</v>
      </c>
      <c r="D27" s="20" t="s">
        <v>167</v>
      </c>
      <c r="E27" s="20">
        <v>49100</v>
      </c>
      <c r="F27" s="20" t="s">
        <v>163</v>
      </c>
      <c r="G27" s="20" t="s">
        <v>168</v>
      </c>
      <c r="H27" s="21" t="s">
        <v>169</v>
      </c>
      <c r="I27" s="29">
        <v>12</v>
      </c>
      <c r="J27" s="29"/>
      <c r="K27" s="29">
        <v>3</v>
      </c>
      <c r="L27" s="29"/>
      <c r="M27" s="29">
        <v>10</v>
      </c>
      <c r="N27" s="29">
        <v>3</v>
      </c>
      <c r="O27" s="30"/>
      <c r="P27" s="30"/>
      <c r="Q27" s="29">
        <v>2</v>
      </c>
      <c r="R27" s="29"/>
      <c r="S27" s="29">
        <v>2</v>
      </c>
      <c r="T27" s="29"/>
      <c r="U27" s="29"/>
      <c r="V27" s="29"/>
      <c r="W27" s="29"/>
    </row>
    <row r="28" spans="1:23" s="4" customFormat="1" ht="18" customHeight="1" x14ac:dyDescent="0.25">
      <c r="A28" s="16" t="s">
        <v>84</v>
      </c>
      <c r="B28" s="16" t="s">
        <v>160</v>
      </c>
      <c r="C28" s="16" t="s">
        <v>170</v>
      </c>
      <c r="D28" s="20" t="s">
        <v>171</v>
      </c>
      <c r="E28" s="20">
        <v>49000</v>
      </c>
      <c r="F28" s="20" t="s">
        <v>163</v>
      </c>
      <c r="G28" s="20" t="s">
        <v>172</v>
      </c>
      <c r="H28" s="21" t="s">
        <v>173</v>
      </c>
      <c r="I28" s="29">
        <v>15</v>
      </c>
      <c r="J28" s="52"/>
      <c r="K28" s="29"/>
      <c r="L28" s="29"/>
      <c r="M28" s="29">
        <v>7</v>
      </c>
      <c r="N28" s="29"/>
      <c r="O28" s="30"/>
      <c r="P28" s="30"/>
      <c r="Q28" s="29">
        <v>1</v>
      </c>
      <c r="R28" s="29"/>
      <c r="S28" s="29">
        <v>3</v>
      </c>
      <c r="T28" s="29"/>
      <c r="U28" s="29"/>
      <c r="V28" s="29"/>
      <c r="W28" s="29"/>
    </row>
    <row r="29" spans="1:23" s="4" customFormat="1" ht="18" customHeight="1" x14ac:dyDescent="0.25">
      <c r="A29" s="16" t="s">
        <v>84</v>
      </c>
      <c r="B29" s="16" t="s">
        <v>160</v>
      </c>
      <c r="C29" s="16" t="s">
        <v>174</v>
      </c>
      <c r="D29" s="20" t="s">
        <v>175</v>
      </c>
      <c r="E29" s="20">
        <v>49000</v>
      </c>
      <c r="F29" s="20" t="s">
        <v>163</v>
      </c>
      <c r="G29" s="20" t="s">
        <v>164</v>
      </c>
      <c r="H29" s="21" t="s">
        <v>165</v>
      </c>
      <c r="I29" s="29">
        <v>6</v>
      </c>
      <c r="J29" s="29"/>
      <c r="K29" s="29"/>
      <c r="L29" s="29"/>
      <c r="M29" s="29">
        <v>3</v>
      </c>
      <c r="N29" s="29">
        <v>2</v>
      </c>
      <c r="O29" s="34"/>
      <c r="P29" s="34"/>
      <c r="Q29" s="34"/>
      <c r="R29" s="34"/>
      <c r="S29" s="34">
        <v>1</v>
      </c>
      <c r="T29" s="34"/>
      <c r="U29" s="34"/>
      <c r="V29" s="34"/>
      <c r="W29" s="34"/>
    </row>
    <row r="30" spans="1:23" s="19" customFormat="1" ht="18" customHeight="1" x14ac:dyDescent="0.25">
      <c r="A30" s="16" t="s">
        <v>84</v>
      </c>
      <c r="B30" s="16" t="s">
        <v>210</v>
      </c>
      <c r="C30" s="16" t="s">
        <v>211</v>
      </c>
      <c r="D30" s="20" t="s">
        <v>212</v>
      </c>
      <c r="E30" s="20">
        <v>53810</v>
      </c>
      <c r="F30" s="20" t="s">
        <v>213</v>
      </c>
      <c r="G30" s="20" t="s">
        <v>214</v>
      </c>
      <c r="H30" s="21" t="s">
        <v>215</v>
      </c>
      <c r="I30" s="29">
        <v>13</v>
      </c>
      <c r="J30" s="29"/>
      <c r="K30" s="29"/>
      <c r="L30" s="29"/>
      <c r="M30" s="29">
        <v>9</v>
      </c>
      <c r="N30" s="29">
        <v>1</v>
      </c>
      <c r="O30" s="30"/>
      <c r="P30" s="30"/>
      <c r="Q30" s="29">
        <v>1</v>
      </c>
      <c r="R30" s="29"/>
      <c r="S30" s="29">
        <v>2</v>
      </c>
      <c r="T30" s="29"/>
      <c r="U30" s="29"/>
      <c r="V30" s="29"/>
      <c r="W30" s="29"/>
    </row>
    <row r="31" spans="1:23" s="4" customFormat="1" ht="18" customHeight="1" x14ac:dyDescent="0.25">
      <c r="A31" s="16" t="s">
        <v>84</v>
      </c>
      <c r="B31" s="16" t="s">
        <v>233</v>
      </c>
      <c r="C31" s="16" t="s">
        <v>234</v>
      </c>
      <c r="D31" s="20" t="s">
        <v>235</v>
      </c>
      <c r="E31" s="20">
        <v>72000</v>
      </c>
      <c r="F31" s="20" t="s">
        <v>226</v>
      </c>
      <c r="G31" s="20" t="s">
        <v>236</v>
      </c>
      <c r="H31" s="21" t="s">
        <v>237</v>
      </c>
      <c r="I31" s="31">
        <v>22</v>
      </c>
      <c r="J31" s="31"/>
      <c r="K31" s="29"/>
      <c r="L31" s="29"/>
      <c r="M31" s="29">
        <v>12</v>
      </c>
      <c r="N31" s="31">
        <v>5</v>
      </c>
      <c r="O31" s="30"/>
      <c r="P31" s="30">
        <v>1</v>
      </c>
      <c r="Q31" s="29">
        <v>3</v>
      </c>
      <c r="R31" s="29"/>
      <c r="S31" s="29">
        <v>6</v>
      </c>
      <c r="T31" s="63"/>
      <c r="U31" s="29"/>
      <c r="V31" s="29"/>
      <c r="W31" s="30"/>
    </row>
    <row r="32" spans="1:23" ht="18" customHeight="1" x14ac:dyDescent="0.25">
      <c r="A32" s="16" t="s">
        <v>84</v>
      </c>
      <c r="B32" s="16" t="s">
        <v>233</v>
      </c>
      <c r="C32" s="16" t="s">
        <v>238</v>
      </c>
      <c r="D32" s="20" t="s">
        <v>239</v>
      </c>
      <c r="E32" s="20">
        <v>72000</v>
      </c>
      <c r="F32" s="20" t="s">
        <v>226</v>
      </c>
      <c r="G32" s="20" t="s">
        <v>236</v>
      </c>
      <c r="H32" s="21" t="s">
        <v>240</v>
      </c>
      <c r="I32" s="29">
        <v>4</v>
      </c>
      <c r="J32" s="29"/>
      <c r="K32" s="29"/>
      <c r="L32" s="29"/>
      <c r="M32" s="29">
        <v>3</v>
      </c>
      <c r="N32" s="29">
        <v>2</v>
      </c>
      <c r="O32" s="30"/>
      <c r="P32" s="30"/>
      <c r="Q32" s="29"/>
      <c r="R32" s="29"/>
      <c r="S32" s="29">
        <v>1</v>
      </c>
      <c r="T32" s="29">
        <v>1</v>
      </c>
      <c r="U32" s="29"/>
      <c r="V32" s="29"/>
      <c r="W32" s="29" t="s">
        <v>1</v>
      </c>
    </row>
    <row r="33" spans="1:23" ht="18" customHeight="1" x14ac:dyDescent="0.25">
      <c r="A33" s="16" t="s">
        <v>84</v>
      </c>
      <c r="B33" s="16" t="s">
        <v>233</v>
      </c>
      <c r="C33" s="16" t="s">
        <v>241</v>
      </c>
      <c r="D33" s="20" t="s">
        <v>242</v>
      </c>
      <c r="E33" s="20">
        <v>72000</v>
      </c>
      <c r="F33" s="20" t="s">
        <v>226</v>
      </c>
      <c r="G33" s="20" t="s">
        <v>236</v>
      </c>
      <c r="H33" s="21" t="s">
        <v>237</v>
      </c>
      <c r="I33" s="34"/>
      <c r="J33" s="34"/>
      <c r="K33" s="34"/>
      <c r="L33" s="34"/>
      <c r="M33" s="34">
        <v>1</v>
      </c>
      <c r="N33" s="34"/>
      <c r="O33" s="34"/>
      <c r="P33" s="34"/>
      <c r="Q33" s="34"/>
      <c r="R33" s="34"/>
      <c r="S33" s="34"/>
      <c r="T33" s="34"/>
      <c r="U33" s="34"/>
      <c r="V33" s="34"/>
      <c r="W33" s="34"/>
    </row>
    <row r="34" spans="1:23" ht="18" customHeight="1" x14ac:dyDescent="0.25">
      <c r="A34" s="16" t="s">
        <v>84</v>
      </c>
      <c r="B34" s="16" t="s">
        <v>233</v>
      </c>
      <c r="C34" s="16" t="s">
        <v>243</v>
      </c>
      <c r="D34" s="20" t="s">
        <v>244</v>
      </c>
      <c r="E34" s="20">
        <v>72000</v>
      </c>
      <c r="F34" s="20" t="s">
        <v>226</v>
      </c>
      <c r="G34" s="20" t="s">
        <v>236</v>
      </c>
      <c r="H34" s="21" t="s">
        <v>237</v>
      </c>
      <c r="I34" s="34">
        <v>1</v>
      </c>
      <c r="J34" s="34"/>
      <c r="K34" s="34"/>
      <c r="L34" s="34"/>
      <c r="M34" s="34">
        <v>1</v>
      </c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 ht="18" customHeight="1" x14ac:dyDescent="0.25">
      <c r="A35" s="16" t="s">
        <v>84</v>
      </c>
      <c r="B35" s="16" t="s">
        <v>233</v>
      </c>
      <c r="C35" s="16" t="s">
        <v>245</v>
      </c>
      <c r="D35" s="20" t="s">
        <v>246</v>
      </c>
      <c r="E35" s="20">
        <v>72000</v>
      </c>
      <c r="F35" s="20" t="s">
        <v>226</v>
      </c>
      <c r="G35" s="20" t="s">
        <v>236</v>
      </c>
      <c r="H35" s="21" t="s">
        <v>237</v>
      </c>
      <c r="I35" s="34"/>
      <c r="J35" s="34"/>
      <c r="K35" s="34"/>
      <c r="L35" s="34"/>
      <c r="M35" s="34">
        <v>1</v>
      </c>
      <c r="N35" s="34"/>
      <c r="O35" s="34"/>
      <c r="P35" s="34"/>
      <c r="Q35" s="34"/>
      <c r="R35" s="34"/>
      <c r="S35" s="34"/>
      <c r="T35" s="34"/>
      <c r="U35" s="34"/>
      <c r="V35" s="34"/>
      <c r="W35" s="34"/>
    </row>
    <row r="36" spans="1:23" ht="18" customHeight="1" x14ac:dyDescent="0.25">
      <c r="A36" s="16" t="s">
        <v>84</v>
      </c>
      <c r="B36" s="16" t="s">
        <v>233</v>
      </c>
      <c r="C36" s="16" t="s">
        <v>247</v>
      </c>
      <c r="D36" s="20" t="s">
        <v>244</v>
      </c>
      <c r="E36" s="20">
        <v>72000</v>
      </c>
      <c r="F36" s="20" t="s">
        <v>226</v>
      </c>
      <c r="G36" s="20" t="s">
        <v>236</v>
      </c>
      <c r="H36" s="21" t="s">
        <v>237</v>
      </c>
      <c r="I36" s="34"/>
      <c r="J36" s="34"/>
      <c r="K36" s="34"/>
      <c r="L36" s="34"/>
      <c r="M36" s="34">
        <v>1</v>
      </c>
      <c r="N36" s="34"/>
      <c r="O36" s="34"/>
      <c r="P36" s="34"/>
      <c r="Q36" s="34"/>
      <c r="R36" s="34"/>
      <c r="S36" s="34"/>
      <c r="T36" s="34"/>
      <c r="U36" s="34"/>
      <c r="V36" s="34"/>
      <c r="W36" s="34"/>
    </row>
    <row r="37" spans="1:23" ht="18" customHeight="1" x14ac:dyDescent="0.25">
      <c r="A37" s="59"/>
      <c r="B37" s="59"/>
      <c r="C37" s="59"/>
      <c r="D37" s="60"/>
      <c r="E37" s="60"/>
      <c r="F37" s="60"/>
      <c r="G37" s="60"/>
      <c r="H37" s="61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</row>
    <row r="38" spans="1:23" s="19" customFormat="1" x14ac:dyDescent="0.25">
      <c r="A38" s="75"/>
      <c r="B38" s="75"/>
      <c r="C38" s="75"/>
      <c r="D38" s="75"/>
      <c r="E38" s="75"/>
      <c r="F38" s="75"/>
      <c r="G38" s="75"/>
      <c r="H38" s="75"/>
      <c r="I38" s="76">
        <f>SUM(Tableau24623[EAU PULVERISEE
6 L])</f>
        <v>371</v>
      </c>
      <c r="J38" s="76">
        <f>SUM(Tableau24623[EAU PULVERISEE
6 L SANS FLUOR])</f>
        <v>16</v>
      </c>
      <c r="K38" s="76">
        <f>SUM(Tableau24623[EAU PULVERISEE
9 L])</f>
        <v>8</v>
      </c>
      <c r="L38" s="76">
        <f>SUM(Tableau24623[EAU PULVERISEE
9 L SANS FLUOR])</f>
        <v>2</v>
      </c>
      <c r="M38" s="76">
        <f>SUM(Tableau24623[CO2
2 KG])</f>
        <v>272</v>
      </c>
      <c r="N38" s="76">
        <f>SUM(Tableau24623[CO2
5 KG])</f>
        <v>28</v>
      </c>
      <c r="O38" s="76">
        <f>SUM(Tableau24623[POUDRE POYVALENTE
1 KG])</f>
        <v>0</v>
      </c>
      <c r="P38" s="76">
        <f>SUM(Tableau24623[POUDRE POYVALENTE
2 KG])</f>
        <v>3</v>
      </c>
      <c r="Q38" s="76">
        <f>SUM(Tableau24623[POUDRE POYVALENTE
6 KG])</f>
        <v>32</v>
      </c>
      <c r="R38" s="76">
        <f>SUM(Tableau24623[POUDRE POYVALENTE
9 KG])</f>
        <v>7</v>
      </c>
      <c r="S38" s="76">
        <f>SUM(Tableau24623[EXTINCTION FRITEUSE])</f>
        <v>19</v>
      </c>
      <c r="T38" s="76">
        <f>SUM(Tableau24623[COLONNE SECHE])</f>
        <v>12</v>
      </c>
      <c r="U38" s="76">
        <f>SUM(Tableau24623[POTEAU])</f>
        <v>4</v>
      </c>
      <c r="V38" s="76">
        <f>SUM(Tableau24623[RIA])</f>
        <v>0</v>
      </c>
      <c r="W38" s="75"/>
    </row>
  </sheetData>
  <mergeCells count="3">
    <mergeCell ref="B2:D2"/>
    <mergeCell ref="I6:R6"/>
    <mergeCell ref="T6:V6"/>
  </mergeCells>
  <pageMargins left="0.7" right="0.7" top="0.75" bottom="0.75" header="0.3" footer="0.3"/>
  <pageSetup paperSize="9" scale="48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  <TaxCatchAll xmlns="919f66d7-de1f-44f9-a022-67c12295a3b7" xsi:nil="true"/>
    <lcf76f155ced4ddcb4097134ff3c332f xmlns="44bc7436-105a-44e5-b01a-727b94c31d7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94" ma:contentTypeDescription="" ma:contentTypeScope="" ma:versionID="31a7b9e7082feb90ef2111be36e80e66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083471f7f0ae16fe6c03b4b118bae021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  <xsd:element name="TaxCatchAll" ma:index="31" nillable="true" ma:displayName="Colonne Attraper tout de Taxonomie" ma:hidden="true" ma:list="{b78cb642-0f3a-4b62-b007-f999f318cb8a}" ma:internalName="TaxCatchAll" ma:showField="CatchAllData" ma:web="919f66d7-de1f-44f9-a022-67c12295a3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30" nillable="true" ma:taxonomy="true" ma:internalName="lcf76f155ced4ddcb4097134ff3c332f" ma:taxonomyFieldName="MediaServiceImageTags" ma:displayName="Balises d’images" ma:readOnly="false" ma:fieldId="{5cf76f15-5ced-4ddc-b409-7134ff3c332f}" ma:taxonomyMulti="true" ma:sspId="c0597e2e-992b-4d46-b7a0-ee1016708d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44A7C9-22DB-4113-ACC1-C32DACA2CB0E}">
  <ds:schemaRefs>
    <ds:schemaRef ds:uri="http://schemas.microsoft.com/office/2006/metadata/properties"/>
    <ds:schemaRef ds:uri="http://schemas.microsoft.com/office/infopath/2007/PartnerControls"/>
    <ds:schemaRef ds:uri="919f66d7-de1f-44f9-a022-67c12295a3b7"/>
    <ds:schemaRef ds:uri="44bc7436-105a-44e5-b01a-727b94c31d78"/>
  </ds:schemaRefs>
</ds:datastoreItem>
</file>

<file path=customXml/itemProps2.xml><?xml version="1.0" encoding="utf-8"?>
<ds:datastoreItem xmlns:ds="http://schemas.openxmlformats.org/officeDocument/2006/customXml" ds:itemID="{770043B7-2526-4570-A773-504C9C1D88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F90C79-9AAF-4439-BC07-E354445F1A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Dept 44-85</vt:lpstr>
      <vt:lpstr>Dept 49-53-72</vt:lpstr>
      <vt:lpstr>'Dept 44-85'!Zone_d_impression</vt:lpstr>
      <vt:lpstr>'Dept 49-53-72'!Zone_d_impression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Johanna Weil</dc:creator>
  <cp:keywords/>
  <dc:description/>
  <cp:lastModifiedBy>Johanna Weil</cp:lastModifiedBy>
  <cp:revision/>
  <cp:lastPrinted>2025-04-07T11:59:20Z</cp:lastPrinted>
  <dcterms:created xsi:type="dcterms:W3CDTF">2021-02-24T12:52:19Z</dcterms:created>
  <dcterms:modified xsi:type="dcterms:W3CDTF">2025-04-07T12:00:00Z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2021-02-24T12:52:20Z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46e0c242-0d99-4292-9df6-906b47aa921d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0x0101002BD9DD3B6B1247DEAB85154DD245A926007BFF71CB90C81645955C85B9F34C8797</vt:lpwstr>
  </property>
  <property fmtid="{D5CDD505-2E9C-101B-9397-08002B2CF9AE}" pid="10" name="MediaServiceImageTags">
    <vt:lpwstr/>
  </property>
</Properties>
</file>