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5-012 - Audiovisuel\DCE v3\"/>
    </mc:Choice>
  </mc:AlternateContent>
  <xr:revisionPtr revIDLastSave="0" documentId="13_ncr:1_{1615C3CA-365A-49E1-86D8-77FC741FDFA1}" xr6:coauthVersionLast="36" xr6:coauthVersionMax="36" xr10:uidLastSave="{00000000-0000-0000-0000-000000000000}"/>
  <bookViews>
    <workbookView xWindow="0" yWindow="0" windowWidth="38400" windowHeight="15525" xr2:uid="{54976A48-CB9B-4FA0-909F-42257568B236}"/>
  </bookViews>
  <sheets>
    <sheet name="DPGF" sheetId="1" r:id="rId1"/>
    <sheet name="DPGF BPU" sheetId="2" r:id="rId2"/>
    <sheet name="Inventaire" sheetId="3" r:id="rId3"/>
    <sheet name="Prix par bâtiments" sheetId="4" r:id="rId4"/>
    <sheet name="Récap prix par bâtiment" sheetId="5" r:id="rId5"/>
  </sheets>
  <definedNames>
    <definedName name="_xlnm._FilterDatabase" localSheetId="2" hidden="1">Inventaire!$A$2:$J$315</definedName>
  </definedNames>
  <calcPr calcId="191029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5" i="1"/>
  <c r="I6" i="1"/>
  <c r="H6" i="1"/>
  <c r="I5" i="1"/>
  <c r="H5" i="1"/>
  <c r="K42" i="4" l="1"/>
  <c r="K41" i="4"/>
  <c r="B19" i="5" s="1"/>
  <c r="K40" i="4"/>
  <c r="B18" i="5" s="1"/>
  <c r="K39" i="4"/>
  <c r="B17" i="5" s="1"/>
  <c r="K38" i="4"/>
  <c r="B16" i="5" s="1"/>
  <c r="K37" i="4"/>
  <c r="B15" i="5" s="1"/>
  <c r="K36" i="4"/>
  <c r="B14" i="5" s="1"/>
  <c r="K35" i="4"/>
  <c r="B13" i="5" s="1"/>
  <c r="K34" i="4"/>
  <c r="B12" i="5" s="1"/>
  <c r="K33" i="4"/>
  <c r="B11" i="5" s="1"/>
  <c r="K32" i="4"/>
  <c r="B10" i="5" s="1"/>
  <c r="K31" i="4"/>
  <c r="B9" i="5" s="1"/>
  <c r="K30" i="4"/>
  <c r="B8" i="5" s="1"/>
  <c r="K29" i="4"/>
  <c r="B7" i="5" s="1"/>
  <c r="K28" i="4"/>
  <c r="B6" i="5" s="1"/>
  <c r="K27" i="4"/>
  <c r="B5" i="5" s="1"/>
  <c r="E28" i="2"/>
  <c r="D21" i="2"/>
  <c r="D10" i="2"/>
  <c r="C10" i="2"/>
  <c r="J6" i="1"/>
  <c r="J5" i="1"/>
  <c r="E18" i="1"/>
  <c r="E15" i="1"/>
  <c r="E17" i="1"/>
  <c r="E16" i="1"/>
  <c r="E14" i="1"/>
  <c r="E13" i="1"/>
  <c r="E11" i="1"/>
  <c r="E12" i="1"/>
  <c r="B20" i="5" l="1"/>
  <c r="C27" i="5"/>
  <c r="D27" i="5" s="1"/>
  <c r="C26" i="5"/>
  <c r="E19" i="1"/>
  <c r="D26" i="5" l="1"/>
  <c r="D28" i="5" s="1"/>
  <c r="C28" i="5"/>
</calcChain>
</file>

<file path=xl/sharedStrings.xml><?xml version="1.0" encoding="utf-8"?>
<sst xmlns="http://schemas.openxmlformats.org/spreadsheetml/2006/main" count="2079" uniqueCount="468">
  <si>
    <t>2025-000 - AE Annexe 1 - CDPGF (prix en heures)</t>
  </si>
  <si>
    <t>Maintenance préventive</t>
  </si>
  <si>
    <t>Maintenance corrective</t>
  </si>
  <si>
    <t>Moyenne taux horaires</t>
  </si>
  <si>
    <t>Nombre d'heures total</t>
  </si>
  <si>
    <t>Montant total des fournitures</t>
  </si>
  <si>
    <r>
      <t>COÛT ANNUEL DU CONTRAT</t>
    </r>
    <r>
      <rPr>
        <b/>
        <vertAlign val="superscript"/>
        <sz val="10"/>
        <rFont val="Arial"/>
        <family val="2"/>
      </rPr>
      <t>(2)</t>
    </r>
  </si>
  <si>
    <t>Taux horaire en € HT</t>
  </si>
  <si>
    <t>Nombre d'heures annuelles prévues</t>
  </si>
  <si>
    <t>Montant des consommables en € HT</t>
  </si>
  <si>
    <t>Montant des pièces de rechange &lt; 200 € en € HT</t>
  </si>
  <si>
    <t>Année 1</t>
  </si>
  <si>
    <t>Année 2 à x</t>
  </si>
  <si>
    <t>Somme de Quantité</t>
  </si>
  <si>
    <t>Équipement</t>
  </si>
  <si>
    <t>Total</t>
  </si>
  <si>
    <t>Montant annuel en € HT</t>
  </si>
  <si>
    <t>CAMERA</t>
  </si>
  <si>
    <t>CLAVIER PILOTAGE</t>
  </si>
  <si>
    <t xml:space="preserve">Ecran </t>
  </si>
  <si>
    <t xml:space="preserve">EQUIPEMENT DANS BAIE </t>
  </si>
  <si>
    <t>PARTAGE SANS FIL</t>
  </si>
  <si>
    <t>Vidéoprojecteur</t>
  </si>
  <si>
    <t>Système lumière</t>
  </si>
  <si>
    <t>EQUIPEMENT MICRO</t>
  </si>
  <si>
    <t>(vide)</t>
  </si>
  <si>
    <t>Total général</t>
  </si>
  <si>
    <t>2025-000 - AE Annexe 2 - BPU</t>
  </si>
  <si>
    <t>1 - Etablissement de devis pour prestations hors forfait</t>
  </si>
  <si>
    <t>1.1- Taux horaires</t>
  </si>
  <si>
    <t>Niveau</t>
  </si>
  <si>
    <t>Taux horaire € HT (heures ouvrées LàV 7h-19h)</t>
  </si>
  <si>
    <t>Taux horaire € HT (soir 19h-22h samedi 7h-19h)</t>
  </si>
  <si>
    <t>Ingénieur</t>
  </si>
  <si>
    <t>Technicien supérieur</t>
  </si>
  <si>
    <t>MOYENNE</t>
  </si>
  <si>
    <t>1.2 - Coefficient applicable sur le prix d'achat des pièces de rechange et prestations complémentaires (sur présentation de la facture du fournisseur)</t>
  </si>
  <si>
    <t>(exemple : pour une majoration de prix de 10%, le coefficient est égal à 1,1)</t>
  </si>
  <si>
    <t>Valeur du coefficient</t>
  </si>
  <si>
    <t>Montant unitaire pièce ou prestation</t>
  </si>
  <si>
    <t>Répartition estimative</t>
  </si>
  <si>
    <t>Coefficient</t>
  </si>
  <si>
    <t>Jusqu'à 2000 €</t>
  </si>
  <si>
    <t>Entre 2001 € et 5000 €</t>
  </si>
  <si>
    <t>Au dessus de 5001 €</t>
  </si>
  <si>
    <t>Exemple de prestations :</t>
  </si>
  <si>
    <t>Fourniture, pose et mise en service d'équipements divers presents dans les baies (Automate, Switch, Encodeur HDMI, récépteur HF, Matrice Audio …)</t>
  </si>
  <si>
    <t>2 - Etablissement de devis pour des travaux complémentaires (BPU)</t>
  </si>
  <si>
    <t>Lot</t>
  </si>
  <si>
    <t>Type de prestation</t>
  </si>
  <si>
    <t>Coût unitaire en € HT</t>
  </si>
  <si>
    <t>Pondération ACT</t>
  </si>
  <si>
    <t>Fourniture, pose et raccordement d'un vidéoprojecteur 3LCD 3500 lumens minimum</t>
  </si>
  <si>
    <t>Fourniture, pose et raccordement d'un vidéoprojecteur 3LCD Laser Led 4500 lumens</t>
  </si>
  <si>
    <t>Fourniture et pose d'un support vidéoprojecteur plafond universel - 7 à 150 cm</t>
  </si>
  <si>
    <t>Fourniture, pose et raccordement d'un moniteur tactile LED 27" 1920 x 1080 Full HD (1080p)</t>
  </si>
  <si>
    <t>Fourniture, pose et raccordement d'un écran  48'' Direct LED-Full HD</t>
  </si>
  <si>
    <t>Fourniture, pose et raccordement d'un système type Clickshare "Barco"</t>
  </si>
  <si>
    <t xml:space="preserve">Fourniture, installation, intégration et raccordement système de sonorisation audio de visioconférence </t>
  </si>
  <si>
    <t>Fourniture, pose et raccordement d'une paire d'enceintes 2 x 150w</t>
  </si>
  <si>
    <t>Fourniture, pose et raccordement d'un écran de vidéoprojecteur motorisé</t>
  </si>
  <si>
    <t>2025 - CCTP Annexe 1 - Inventaire des installations audiovisuelles</t>
  </si>
  <si>
    <t>Bâtiment</t>
  </si>
  <si>
    <t>Salle</t>
  </si>
  <si>
    <t>Capacité salle</t>
  </si>
  <si>
    <t>Quantité</t>
  </si>
  <si>
    <t>Marque</t>
  </si>
  <si>
    <t>Type</t>
  </si>
  <si>
    <t>Caractéristiques</t>
  </si>
  <si>
    <t>Info lampe</t>
  </si>
  <si>
    <t>Remarques</t>
  </si>
  <si>
    <t>00-LOGE</t>
  </si>
  <si>
    <t xml:space="preserve">équipements mobiles </t>
  </si>
  <si>
    <t>02-GÉNIE CIVIL</t>
  </si>
  <si>
    <t>&lt;19</t>
  </si>
  <si>
    <t>EPSON</t>
  </si>
  <si>
    <t xml:space="preserve"> EB-982W</t>
  </si>
  <si>
    <t>19&lt;x&lt;50</t>
  </si>
  <si>
    <t>EB-W49</t>
  </si>
  <si>
    <t>528h</t>
  </si>
  <si>
    <t>SEMINAIRE</t>
  </si>
  <si>
    <t>NEC</t>
  </si>
  <si>
    <t>ME383W</t>
  </si>
  <si>
    <t xml:space="preserve">1197h-94%restant </t>
  </si>
  <si>
    <t>50&lt;x&lt;100</t>
  </si>
  <si>
    <t>NP-ME372WG</t>
  </si>
  <si>
    <t>1300h-4000h</t>
  </si>
  <si>
    <t>1060h/4000h</t>
  </si>
  <si>
    <t>NP-ME361XG</t>
  </si>
  <si>
    <t>1046h/4000h</t>
  </si>
  <si>
    <t>BIM 310</t>
  </si>
  <si>
    <t>Speechi</t>
  </si>
  <si>
    <t>Moniteur interactif</t>
  </si>
  <si>
    <t>IIYAMA</t>
  </si>
  <si>
    <t>BIM 311</t>
  </si>
  <si>
    <t>BIM 329</t>
  </si>
  <si>
    <t>NP-UM351WG</t>
  </si>
  <si>
    <t>1067h/4000h-762h/4000h</t>
  </si>
  <si>
    <t xml:space="preserve">NEC </t>
  </si>
  <si>
    <t>NP-ME361WG</t>
  </si>
  <si>
    <t>890/4000</t>
  </si>
  <si>
    <t>NP-M363WG</t>
  </si>
  <si>
    <t>Salle HACKATON</t>
  </si>
  <si>
    <t>OPTOMA</t>
  </si>
  <si>
    <t>07-BRI</t>
  </si>
  <si>
    <t>Salle Formation/MSIAI</t>
  </si>
  <si>
    <t>NP-M311WG</t>
  </si>
  <si>
    <t>2551H/4000h</t>
  </si>
  <si>
    <t xml:space="preserve">Salle Formation </t>
  </si>
  <si>
    <t>LOGITECH</t>
  </si>
  <si>
    <t>MEETUP</t>
  </si>
  <si>
    <t xml:space="preserve"> Barre Son/Camera</t>
  </si>
  <si>
    <t>08-MULTISERVICES</t>
  </si>
  <si>
    <t>MULTISERVICE</t>
  </si>
  <si>
    <t>NP43G</t>
  </si>
  <si>
    <t>732/4000h</t>
  </si>
  <si>
    <t>Claudine Hermann</t>
  </si>
  <si>
    <t>DAEHHZZ</t>
  </si>
  <si>
    <t>SVC</t>
  </si>
  <si>
    <t>MX32B</t>
  </si>
  <si>
    <t>Salle de formation Bib</t>
  </si>
  <si>
    <t>PRO LITE LH8664UHS</t>
  </si>
  <si>
    <t>11-GÉNIE MÉCANIQUE &amp; 17-ADMINISTRATION</t>
  </si>
  <si>
    <t>ADM 1</t>
  </si>
  <si>
    <t>SPEECHI</t>
  </si>
  <si>
    <t>1</t>
  </si>
  <si>
    <t>VR0020</t>
  </si>
  <si>
    <t>ADM 2</t>
  </si>
  <si>
    <t>ADM 3</t>
  </si>
  <si>
    <t>Bureau Direction</t>
  </si>
  <si>
    <t>ST65-UHD-AND-003</t>
  </si>
  <si>
    <t>Barco</t>
  </si>
  <si>
    <t>CS-100</t>
  </si>
  <si>
    <t>AVER</t>
  </si>
  <si>
    <t>VB342+</t>
  </si>
  <si>
    <t>LH8642UHS</t>
  </si>
  <si>
    <t>1072h</t>
  </si>
  <si>
    <t>905h</t>
  </si>
  <si>
    <t>906h</t>
  </si>
  <si>
    <t>VISION</t>
  </si>
  <si>
    <t>TC3-CTL</t>
  </si>
  <si>
    <t>DENON</t>
  </si>
  <si>
    <t>DN-300-MKII</t>
  </si>
  <si>
    <t>ENREGISTREUR AUDIO</t>
  </si>
  <si>
    <t>Extron</t>
  </si>
  <si>
    <t>XPA 1002</t>
  </si>
  <si>
    <t xml:space="preserve">Amplificateur </t>
  </si>
  <si>
    <t>VIVOLINK</t>
  </si>
  <si>
    <t>VLHDMISP1X2</t>
  </si>
  <si>
    <t>ALLEN&amp;HEATH</t>
  </si>
  <si>
    <t>ZED1402</t>
  </si>
  <si>
    <t>TABLE MIXAGE</t>
  </si>
  <si>
    <t>TELEVIC</t>
  </si>
  <si>
    <t>D-Cerno CUR</t>
  </si>
  <si>
    <t>CENTRALE TELEVIC</t>
  </si>
  <si>
    <t>D-Cerno D SL</t>
  </si>
  <si>
    <t>Micro</t>
  </si>
  <si>
    <t>D-Cerno C SL</t>
  </si>
  <si>
    <t>BARCO</t>
  </si>
  <si>
    <t>CSE200</t>
  </si>
  <si>
    <t>CLICKSHARE</t>
  </si>
  <si>
    <t>M383W</t>
  </si>
  <si>
    <t>26h</t>
  </si>
  <si>
    <t>1952h/4000</t>
  </si>
  <si>
    <t>1464/4000</t>
  </si>
  <si>
    <t>NP-M363XG</t>
  </si>
  <si>
    <t>1678h/4000</t>
  </si>
  <si>
    <t>NP-M383MW</t>
  </si>
  <si>
    <t>45h</t>
  </si>
  <si>
    <t>2224h/4000</t>
  </si>
  <si>
    <t>2250h/4000</t>
  </si>
  <si>
    <t>"+ de 100"</t>
  </si>
  <si>
    <t>1663h/4000</t>
  </si>
  <si>
    <t>Vidéoprojecteur DROITE</t>
  </si>
  <si>
    <t>965/4000</t>
  </si>
  <si>
    <t>Vidéoprojecteur GAUCHE</t>
  </si>
  <si>
    <t>NP-M383W</t>
  </si>
  <si>
    <t>363h/4000</t>
  </si>
  <si>
    <t>358h/4001</t>
  </si>
  <si>
    <t>1138h/4000</t>
  </si>
  <si>
    <t>12-GMM / CSN / FOURIER</t>
  </si>
  <si>
    <t>Amphi Sophie Germain</t>
  </si>
  <si>
    <t>CRESTRON</t>
  </si>
  <si>
    <t>VC4</t>
  </si>
  <si>
    <t>NEO</t>
  </si>
  <si>
    <t>J50C-4</t>
  </si>
  <si>
    <t>MINI PC - X-PANEL</t>
  </si>
  <si>
    <t>NO NAME</t>
  </si>
  <si>
    <t>10.1" L-TYPE DIGITAL SIGNAGE</t>
  </si>
  <si>
    <t xml:space="preserve">Dalle tactile </t>
  </si>
  <si>
    <t>TW1023ASC-B1P</t>
  </si>
  <si>
    <t>DLINK</t>
  </si>
  <si>
    <t>DGS110008PV2E</t>
  </si>
  <si>
    <t>SWITCH ETHERNET (3)</t>
  </si>
  <si>
    <t>ENTTEC</t>
  </si>
  <si>
    <t>DIN-ODE POE MK2</t>
  </si>
  <si>
    <t>CONVERTISSEUR ETHERNET/DMX</t>
  </si>
  <si>
    <t>NP-PA804UL-WG</t>
  </si>
  <si>
    <t>GB</t>
  </si>
  <si>
    <t>ENCOVOIP100</t>
  </si>
  <si>
    <t>ENCODEUR HDMI H264 - IN 1 PC</t>
  </si>
  <si>
    <t>ENCODEUR HDMI H264 - IN 2 Sans Fil</t>
  </si>
  <si>
    <t>DECOVOIP100</t>
  </si>
  <si>
    <t>DECODEUR HDMI H264 - out 1 VP</t>
  </si>
  <si>
    <t>PTC330UV2</t>
  </si>
  <si>
    <t>CX50</t>
  </si>
  <si>
    <t>FONESTAR</t>
  </si>
  <si>
    <t>PX4088</t>
  </si>
  <si>
    <t>MATRICE AUDIO</t>
  </si>
  <si>
    <t>LD SYSTEM</t>
  </si>
  <si>
    <t>CURV500</t>
  </si>
  <si>
    <t>QSC</t>
  </si>
  <si>
    <t>RMX1450</t>
  </si>
  <si>
    <t>SENNHEISER</t>
  </si>
  <si>
    <t>ASA1</t>
  </si>
  <si>
    <t>SPLITTER ANTENNE</t>
  </si>
  <si>
    <t>SL RACK RECIVER DW</t>
  </si>
  <si>
    <t>RECEPTEUR HF</t>
  </si>
  <si>
    <t>RECEPTEUR CRAVATE</t>
  </si>
  <si>
    <t>SL HANDHELD DW</t>
  </si>
  <si>
    <t>EMETTEUR HF</t>
  </si>
  <si>
    <t>SL BODYPACK DW</t>
  </si>
  <si>
    <t>EMETTEUR CRAVATE</t>
  </si>
  <si>
    <t>DTS</t>
  </si>
  <si>
    <t>TEN3FRTU</t>
  </si>
  <si>
    <t>FRESNEL (6)</t>
  </si>
  <si>
    <t>PROLIGHT</t>
  </si>
  <si>
    <t>ML098</t>
  </si>
  <si>
    <t>PAR LED (14)</t>
  </si>
  <si>
    <t>ML675</t>
  </si>
  <si>
    <t>LYRE MOTORISEE (4)</t>
  </si>
  <si>
    <t>LSC</t>
  </si>
  <si>
    <t>MANTRALITE</t>
  </si>
  <si>
    <t>CONSOLE LUMIERE</t>
  </si>
  <si>
    <t>VISUEL</t>
  </si>
  <si>
    <t>VP02</t>
  </si>
  <si>
    <t>QUADCORE</t>
  </si>
  <si>
    <t>ARTISTIC</t>
  </si>
  <si>
    <t>RACK-SPLIT-OCTO</t>
  </si>
  <si>
    <t>SPLITTER DMX</t>
  </si>
  <si>
    <t>CSN-01</t>
  </si>
  <si>
    <t>NP-510WG</t>
  </si>
  <si>
    <t>1886h</t>
  </si>
  <si>
    <t>718/4000</t>
  </si>
  <si>
    <t>CS-100 (R9861510EU)</t>
  </si>
  <si>
    <t>Système BARCO ClickShare</t>
  </si>
  <si>
    <t>1033/4000</t>
  </si>
  <si>
    <t>19-GEI</t>
  </si>
  <si>
    <t xml:space="preserve">GEI 13 </t>
  </si>
  <si>
    <t>SONY</t>
  </si>
  <si>
    <t>VPL-PHZ10</t>
  </si>
  <si>
    <t>2631h/LASER</t>
  </si>
  <si>
    <t>PHILIPS</t>
  </si>
  <si>
    <t>BDL4830QL</t>
  </si>
  <si>
    <t>MPC3-302</t>
  </si>
  <si>
    <t>VIEWSONIC</t>
  </si>
  <si>
    <t>TD2430</t>
  </si>
  <si>
    <t xml:space="preserve">Ecran sur le bureau </t>
  </si>
  <si>
    <t>EXTRON</t>
  </si>
  <si>
    <t>ANNOTATOR 300</t>
  </si>
  <si>
    <t>ENREGISTREUR ET ANNOTATION</t>
  </si>
  <si>
    <t>EWG4</t>
  </si>
  <si>
    <t>MVC121 PLUS</t>
  </si>
  <si>
    <t>Mixeur Audio</t>
  </si>
  <si>
    <t>YAMAHA</t>
  </si>
  <si>
    <t>PA2120</t>
  </si>
  <si>
    <t>GEI 15</t>
  </si>
  <si>
    <t>Epson</t>
  </si>
  <si>
    <t>EB-L260F</t>
  </si>
  <si>
    <t>1933h4000</t>
  </si>
  <si>
    <t>121h/4000</t>
  </si>
  <si>
    <t>11h/4000</t>
  </si>
  <si>
    <t xml:space="preserve">Vidéoprojecteur gauche </t>
  </si>
  <si>
    <t>612h/4000</t>
  </si>
  <si>
    <t>NP-M300WG</t>
  </si>
  <si>
    <t>1942h/4000</t>
  </si>
  <si>
    <t>1861h/4000</t>
  </si>
  <si>
    <t>UM280W</t>
  </si>
  <si>
    <t>20-AMPHIS</t>
  </si>
  <si>
    <t xml:space="preserve">Sous-Sol 12 </t>
  </si>
  <si>
    <t>NP29LP</t>
  </si>
  <si>
    <t>Sous-Sol 13</t>
  </si>
  <si>
    <t>NEC-M636W</t>
  </si>
  <si>
    <t>753/4000h</t>
  </si>
  <si>
    <t>Sous-Sol 14</t>
  </si>
  <si>
    <t>NEC-NP510W</t>
  </si>
  <si>
    <t>1378/4000h</t>
  </si>
  <si>
    <t>AMPHI 5</t>
  </si>
  <si>
    <t>2200h/2500</t>
  </si>
  <si>
    <t>PADDY</t>
  </si>
  <si>
    <t xml:space="preserve">Z TX NS4 </t>
  </si>
  <si>
    <t>AMPHI 6</t>
  </si>
  <si>
    <t>1507h/2500  NP16LP</t>
  </si>
  <si>
    <t>AMPHI 7</t>
  </si>
  <si>
    <t>1792h/2500  NP16LP</t>
  </si>
  <si>
    <t>AMPHI 9</t>
  </si>
  <si>
    <t>1872h/2500  NP16LP</t>
  </si>
  <si>
    <t>AMPHI 108</t>
  </si>
  <si>
    <t>1390/2500  NP16LP</t>
  </si>
  <si>
    <t>AMPHI 101</t>
  </si>
  <si>
    <t>2258h/2500  NP16LP</t>
  </si>
  <si>
    <t>PTN</t>
  </si>
  <si>
    <t>WP8</t>
  </si>
  <si>
    <t>AMPHI 102</t>
  </si>
  <si>
    <t>1924h/2500  NP16LP</t>
  </si>
  <si>
    <t>AMPHI 103</t>
  </si>
  <si>
    <t>1700h/2500  NP16LP</t>
  </si>
  <si>
    <t>AMPHI 104</t>
  </si>
  <si>
    <t>2628/2500  NP16LP</t>
  </si>
  <si>
    <t>AMPHI 105</t>
  </si>
  <si>
    <t>NP-M362WG</t>
  </si>
  <si>
    <t>907h</t>
  </si>
  <si>
    <t>MPC-M10</t>
  </si>
  <si>
    <t>AMPHI 106</t>
  </si>
  <si>
    <t>2228h</t>
  </si>
  <si>
    <t>AMPHI 107</t>
  </si>
  <si>
    <t>2671h/2500  NP16LP</t>
  </si>
  <si>
    <t>AMPHI 109</t>
  </si>
  <si>
    <t>NP-M403HG</t>
  </si>
  <si>
    <t>1857/2500  NP29LP</t>
  </si>
  <si>
    <t>AMPHI 110</t>
  </si>
  <si>
    <t>1374h/2500  NP16LP</t>
  </si>
  <si>
    <t>AMPHI 111</t>
  </si>
  <si>
    <t>PE506UL</t>
  </si>
  <si>
    <t>AUDIO TECHNICA</t>
  </si>
  <si>
    <t>ATW3212C510</t>
  </si>
  <si>
    <t xml:space="preserve">ATWCHG3 </t>
  </si>
  <si>
    <t>MVC121PLUS</t>
  </si>
  <si>
    <t xml:space="preserve">Mixeur Stereo </t>
  </si>
  <si>
    <t>XPAU2002SB</t>
  </si>
  <si>
    <t>ENCOVOIP100/DECOVOIP100</t>
  </si>
  <si>
    <t>ENCODEUR/DECODEUR</t>
  </si>
  <si>
    <t>MLCPLUS50</t>
  </si>
  <si>
    <t>EWB112</t>
  </si>
  <si>
    <t>D-LINK</t>
  </si>
  <si>
    <t>Switch</t>
  </si>
  <si>
    <t>Amphi 112</t>
  </si>
  <si>
    <t xml:space="preserve">Amphi Riquet </t>
  </si>
  <si>
    <t>PA804UL</t>
  </si>
  <si>
    <t>AUDIOTECHNICA</t>
  </si>
  <si>
    <t>ATDM-0604-EU</t>
  </si>
  <si>
    <t>IN1604-DTP</t>
  </si>
  <si>
    <t>DMP 64</t>
  </si>
  <si>
    <t>SPLITTER</t>
  </si>
  <si>
    <t>YEALINK</t>
  </si>
  <si>
    <t>UVC86</t>
  </si>
  <si>
    <t>UVC84</t>
  </si>
  <si>
    <t>BOSE</t>
  </si>
  <si>
    <t>B1500</t>
  </si>
  <si>
    <t>ENCEINTE</t>
  </si>
  <si>
    <t>PDA RANGE</t>
  </si>
  <si>
    <t>PDA 500</t>
  </si>
  <si>
    <t>MIXEUR AUDIO</t>
  </si>
  <si>
    <t>AVHUB</t>
  </si>
  <si>
    <t>PROCESSOR VISIO</t>
  </si>
  <si>
    <t>MVCBYOD</t>
  </si>
  <si>
    <t>Boîtier à plugger pour utiliser zoom</t>
  </si>
  <si>
    <t>WPP20</t>
  </si>
  <si>
    <t>MTOUCHII</t>
  </si>
  <si>
    <t>MTOUCH</t>
  </si>
  <si>
    <t>MCOREKIT</t>
  </si>
  <si>
    <t>MTR</t>
  </si>
  <si>
    <t>EM100</t>
  </si>
  <si>
    <t>SKM100</t>
  </si>
  <si>
    <t>SK100</t>
  </si>
  <si>
    <t>EMETTEUR HF CRAVATE</t>
  </si>
  <si>
    <t>PROCOLOR</t>
  </si>
  <si>
    <t>ECRAN PROJECTION</t>
  </si>
  <si>
    <t xml:space="preserve">Amphi Vinci </t>
  </si>
  <si>
    <t>ATDM0604EU</t>
  </si>
  <si>
    <t>DMP64</t>
  </si>
  <si>
    <t>IN1604</t>
  </si>
  <si>
    <t>M TOUCH II</t>
  </si>
  <si>
    <t>M TOUCH</t>
  </si>
  <si>
    <t>NETGEAR</t>
  </si>
  <si>
    <t>RANGE MAX</t>
  </si>
  <si>
    <t>SWITCH RESEAU</t>
  </si>
  <si>
    <t>EW100</t>
  </si>
  <si>
    <t>23-CSH</t>
  </si>
  <si>
    <t>NP-M322WG</t>
  </si>
  <si>
    <t>2015h/4000</t>
  </si>
  <si>
    <t>Z TX NS4</t>
  </si>
  <si>
    <t>NP-M271WG</t>
  </si>
  <si>
    <t>1708h/4000</t>
  </si>
  <si>
    <t>A21900</t>
  </si>
  <si>
    <t>3459h/4000</t>
  </si>
  <si>
    <t>1080h/4000</t>
  </si>
  <si>
    <t>808h/4000</t>
  </si>
  <si>
    <t>793h/4000</t>
  </si>
  <si>
    <t>2158h/4000</t>
  </si>
  <si>
    <t>2808h4000</t>
  </si>
  <si>
    <t>3092h/4000</t>
  </si>
  <si>
    <t>ME372W</t>
  </si>
  <si>
    <t>ME361X</t>
  </si>
  <si>
    <t>VPL-EX120</t>
  </si>
  <si>
    <t>ME361W</t>
  </si>
  <si>
    <t>ME363W</t>
  </si>
  <si>
    <t>27-GÉNIE PHYSIQUE</t>
  </si>
  <si>
    <t>1988h/4000h</t>
  </si>
  <si>
    <t>EB-530</t>
  </si>
  <si>
    <t>975h</t>
  </si>
  <si>
    <t>NP-M403XG</t>
  </si>
  <si>
    <t>2432/4000</t>
  </si>
  <si>
    <t>GP SEMINAIRE</t>
  </si>
  <si>
    <t>33-GÉNIE CHIMIE / GP3E</t>
  </si>
  <si>
    <t>2898h/4000</t>
  </si>
  <si>
    <t>BENQ</t>
  </si>
  <si>
    <t>9H.F6MTK.DE4</t>
  </si>
  <si>
    <t>758h/4000</t>
  </si>
  <si>
    <t>2667h/4000</t>
  </si>
  <si>
    <t>NP-M361WG</t>
  </si>
  <si>
    <t>2951/4000</t>
  </si>
  <si>
    <t>242/244</t>
  </si>
  <si>
    <t xml:space="preserve">3655h </t>
  </si>
  <si>
    <t>GPE CAPDEVILLE</t>
  </si>
  <si>
    <t>35-BIO 4</t>
  </si>
  <si>
    <t>GB41</t>
  </si>
  <si>
    <t>852h/4000</t>
  </si>
  <si>
    <t>GB42</t>
  </si>
  <si>
    <t>1229h/4000</t>
  </si>
  <si>
    <t>GB43</t>
  </si>
  <si>
    <t>EB-X14</t>
  </si>
  <si>
    <t>408h</t>
  </si>
  <si>
    <t>GB 108</t>
  </si>
  <si>
    <t>39-MB3 &amp; BIO 5</t>
  </si>
  <si>
    <t>PLZ</t>
  </si>
  <si>
    <t>987h/LED</t>
  </si>
  <si>
    <t>LG</t>
  </si>
  <si>
    <t>CODEC VISIO</t>
  </si>
  <si>
    <t>CLOCKAUDIO UHF</t>
  </si>
  <si>
    <t>BOSH</t>
  </si>
  <si>
    <t>AMPLI + CLAVIER MURAL</t>
  </si>
  <si>
    <t>2240h/4000</t>
  </si>
  <si>
    <t>TOSHIBA</t>
  </si>
  <si>
    <t>42-BIO 3</t>
  </si>
  <si>
    <t>SALLE REUNION</t>
  </si>
  <si>
    <t>2292/4000</t>
  </si>
  <si>
    <t>Mic Pod</t>
  </si>
  <si>
    <t>48-AIME / Salle d'exam</t>
  </si>
  <si>
    <t>SALLE EXAMENS</t>
  </si>
  <si>
    <t>NP-PA672WG</t>
  </si>
  <si>
    <t>616h</t>
  </si>
  <si>
    <t>SANYO</t>
  </si>
  <si>
    <t>Inaccessible</t>
  </si>
  <si>
    <t>inacessible</t>
  </si>
  <si>
    <t>EMETTEUR HF Cravatte</t>
  </si>
  <si>
    <t>EM300</t>
  </si>
  <si>
    <t>RECEPTEUR HF Cravatte</t>
  </si>
  <si>
    <t>SHURE</t>
  </si>
  <si>
    <t xml:space="preserve">MICRO FILAIRE </t>
  </si>
  <si>
    <t>SALLE INFORMATIQUE</t>
  </si>
  <si>
    <t>88h</t>
  </si>
  <si>
    <t>810h</t>
  </si>
  <si>
    <t>Prix par bâtiment</t>
  </si>
  <si>
    <t>2025-000 - AE Annexe 1 - CDPGF (lots et bâtiments)</t>
  </si>
  <si>
    <t>Désignation</t>
  </si>
  <si>
    <t>Bâtiments de recherche</t>
  </si>
  <si>
    <t>Bâtiments d'enseignement</t>
  </si>
  <si>
    <t>TVA</t>
  </si>
  <si>
    <t>Montant annuel forfaitaire en €HT</t>
  </si>
  <si>
    <t>TOTAL</t>
  </si>
  <si>
    <t>(1) les montants ci-indiqués seront ceux mentionnés dans l'acte d'engagement (AE)</t>
  </si>
  <si>
    <r>
      <t xml:space="preserve">TOTAL </t>
    </r>
    <r>
      <rPr>
        <b/>
        <sz val="10"/>
        <color rgb="FFFF0000"/>
        <rFont val="Arial"/>
        <family val="2"/>
      </rPr>
      <t>(1)</t>
    </r>
  </si>
  <si>
    <r>
      <rPr>
        <sz val="6"/>
        <rFont val="Arial"/>
        <family val="2"/>
      </rPr>
      <t>(2)</t>
    </r>
    <r>
      <rPr>
        <sz val="10"/>
        <rFont val="Arial"/>
        <family val="2"/>
      </rPr>
      <t xml:space="preserve"> ATTENTION : la case "Total général" G19 doit être égale au "coût annuel du contrat" sur une année courante (Cellule N6) </t>
    </r>
  </si>
  <si>
    <t>Prix unitaire maintenance de l'appareil en € HT</t>
  </si>
  <si>
    <r>
      <rPr>
        <sz val="11"/>
        <rFont val="Arial"/>
        <family val="2"/>
      </rPr>
      <t>Moyenne des coûts unitaires en € HT (pondérée)</t>
    </r>
    <r>
      <rPr>
        <sz val="11"/>
        <color rgb="FFFF0000"/>
        <rFont val="Arial"/>
        <family val="2"/>
      </rPr>
      <t xml:space="preserve">
NE PAS TOUCHER A CETTE CELLULE (calcul automatique)</t>
    </r>
  </si>
  <si>
    <t>Montant forfaitaire 
€ HT</t>
  </si>
  <si>
    <t>Montant annuel forfaitaire en €TTC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</si>
</sst>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#,##0.00\ &quot;€&quot;"/>
    <numFmt numFmtId="166" formatCode="_-* #,##0.00\ [$€-40C]_-;\-* #,##0.00\ [$€-40C]_-;_-* &quot;-&quot;??\ [$€-40C]_-;_-@_-"/>
    <numFmt numFmtId="167" formatCode="_-* #,##0.00\ _F_-;\-* #,##0.00\ _F_-;_-* &quot;-&quot;??\ _F_-;_-@_-"/>
  </numFmts>
  <fonts count="20" x14ac:knownFonts="1">
    <font>
      <sz val="10"/>
      <name val="Arial"/>
    </font>
    <font>
      <sz val="10"/>
      <name val="Arial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indexed="8"/>
      <name val="Arial"/>
      <family val="2"/>
    </font>
    <font>
      <sz val="10"/>
      <color theme="1"/>
      <name val="Calibri Light"/>
      <family val="1"/>
      <scheme val="major"/>
    </font>
    <font>
      <strike/>
      <sz val="10"/>
      <name val="Arial"/>
      <family val="2"/>
    </font>
    <font>
      <sz val="12"/>
      <color theme="1"/>
      <name val="Calibri Light"/>
      <family val="1"/>
      <scheme val="maj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ABABAB"/>
      </left>
      <right style="medium">
        <color indexed="64"/>
      </right>
      <top style="thin">
        <color rgb="FFABABA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ABABAB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6" fillId="0" borderId="0" applyFont="0" applyFill="0" applyBorder="0" applyAlignment="0" applyProtection="0"/>
    <xf numFmtId="0" fontId="7" fillId="0" borderId="0"/>
    <xf numFmtId="0" fontId="6" fillId="0" borderId="0"/>
  </cellStyleXfs>
  <cellXfs count="222">
    <xf numFmtId="0" fontId="0" fillId="0" borderId="0" xfId="0"/>
    <xf numFmtId="0" fontId="0" fillId="0" borderId="0" xfId="0" applyProtection="1"/>
    <xf numFmtId="0" fontId="0" fillId="4" borderId="8" xfId="0" applyFill="1" applyBorder="1" applyAlignment="1" applyProtection="1">
      <alignment horizontal="center" vertical="center" textRotation="90"/>
    </xf>
    <xf numFmtId="0" fontId="4" fillId="2" borderId="9" xfId="4" applyFont="1" applyFill="1" applyBorder="1" applyAlignment="1" applyProtection="1">
      <alignment horizontal="center" vertical="center" wrapText="1"/>
    </xf>
    <xf numFmtId="0" fontId="2" fillId="5" borderId="9" xfId="4" applyFill="1" applyBorder="1" applyAlignment="1" applyProtection="1">
      <alignment horizontal="center" vertical="center" wrapText="1"/>
    </xf>
    <xf numFmtId="0" fontId="4" fillId="5" borderId="10" xfId="4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textRotation="90"/>
    </xf>
    <xf numFmtId="0" fontId="6" fillId="5" borderId="12" xfId="4" applyFont="1" applyFill="1" applyBorder="1" applyAlignment="1" applyProtection="1">
      <alignment horizontal="center" vertical="center" wrapText="1"/>
    </xf>
    <xf numFmtId="0" fontId="2" fillId="5" borderId="12" xfId="4" applyFill="1" applyBorder="1" applyAlignment="1" applyProtection="1">
      <alignment horizontal="center" vertical="center" wrapText="1"/>
    </xf>
    <xf numFmtId="0" fontId="4" fillId="5" borderId="13" xfId="4" applyFont="1" applyFill="1" applyBorder="1" applyAlignment="1" applyProtection="1">
      <alignment horizontal="center" vertical="center" wrapText="1"/>
    </xf>
    <xf numFmtId="165" fontId="2" fillId="0" borderId="12" xfId="4" applyNumberFormat="1" applyBorder="1" applyAlignment="1" applyProtection="1">
      <alignment horizontal="center" vertical="center" wrapText="1"/>
      <protection locked="0"/>
    </xf>
    <xf numFmtId="1" fontId="2" fillId="0" borderId="12" xfId="4" applyNumberFormat="1" applyBorder="1" applyAlignment="1" applyProtection="1">
      <alignment horizontal="center" vertical="center" wrapText="1"/>
      <protection locked="0"/>
    </xf>
    <xf numFmtId="166" fontId="0" fillId="4" borderId="12" xfId="0" applyNumberFormat="1" applyFill="1" applyBorder="1" applyAlignment="1" applyProtection="1">
      <alignment vertical="center"/>
    </xf>
    <xf numFmtId="1" fontId="0" fillId="4" borderId="12" xfId="0" applyNumberFormat="1" applyFill="1" applyBorder="1" applyAlignment="1" applyProtection="1">
      <alignment horizontal="center" vertical="center"/>
    </xf>
    <xf numFmtId="166" fontId="0" fillId="4" borderId="12" xfId="0" applyNumberFormat="1" applyFill="1" applyBorder="1" applyAlignment="1" applyProtection="1">
      <alignment horizontal="center" vertical="center"/>
    </xf>
    <xf numFmtId="166" fontId="0" fillId="4" borderId="13" xfId="0" applyNumberFormat="1" applyFill="1" applyBorder="1" applyAlignment="1" applyProtection="1">
      <alignment vertical="center"/>
    </xf>
    <xf numFmtId="165" fontId="2" fillId="0" borderId="15" xfId="4" applyNumberFormat="1" applyBorder="1" applyAlignment="1" applyProtection="1">
      <alignment horizontal="center" vertical="center" wrapText="1"/>
      <protection locked="0"/>
    </xf>
    <xf numFmtId="1" fontId="2" fillId="0" borderId="15" xfId="4" applyNumberFormat="1" applyBorder="1" applyAlignment="1" applyProtection="1">
      <alignment horizontal="center" vertical="center" wrapText="1"/>
      <protection locked="0"/>
    </xf>
    <xf numFmtId="166" fontId="0" fillId="4" borderId="15" xfId="0" applyNumberFormat="1" applyFill="1" applyBorder="1" applyAlignment="1" applyProtection="1">
      <alignment vertical="center"/>
    </xf>
    <xf numFmtId="1" fontId="0" fillId="4" borderId="15" xfId="0" applyNumberFormat="1" applyFill="1" applyBorder="1" applyAlignment="1" applyProtection="1">
      <alignment horizontal="center" vertical="center"/>
    </xf>
    <xf numFmtId="166" fontId="0" fillId="4" borderId="15" xfId="0" applyNumberFormat="1" applyFill="1" applyBorder="1" applyAlignment="1" applyProtection="1">
      <alignment horizontal="center" vertical="center"/>
    </xf>
    <xf numFmtId="166" fontId="0" fillId="4" borderId="16" xfId="0" applyNumberForma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166" fontId="0" fillId="6" borderId="12" xfId="0" applyNumberFormat="1" applyFill="1" applyBorder="1" applyAlignment="1">
      <alignment horizontal="center" vertical="center" wrapText="1"/>
    </xf>
    <xf numFmtId="0" fontId="0" fillId="0" borderId="21" xfId="0" applyBorder="1"/>
    <xf numFmtId="0" fontId="0" fillId="0" borderId="21" xfId="0" applyNumberFormat="1" applyBorder="1"/>
    <xf numFmtId="166" fontId="0" fillId="0" borderId="22" xfId="0" applyNumberFormat="1" applyBorder="1" applyProtection="1">
      <protection locked="0"/>
    </xf>
    <xf numFmtId="166" fontId="0" fillId="0" borderId="23" xfId="0" applyNumberFormat="1" applyBorder="1"/>
    <xf numFmtId="0" fontId="0" fillId="0" borderId="24" xfId="0" applyBorder="1"/>
    <xf numFmtId="0" fontId="0" fillId="0" borderId="24" xfId="0" applyNumberFormat="1" applyBorder="1"/>
    <xf numFmtId="166" fontId="0" fillId="0" borderId="25" xfId="0" applyNumberFormat="1" applyBorder="1" applyProtection="1">
      <protection locked="0"/>
    </xf>
    <xf numFmtId="166" fontId="0" fillId="0" borderId="26" xfId="0" applyNumberFormat="1" applyBorder="1" applyProtection="1">
      <protection locked="0"/>
    </xf>
    <xf numFmtId="0" fontId="0" fillId="0" borderId="27" xfId="0" applyBorder="1"/>
    <xf numFmtId="166" fontId="0" fillId="0" borderId="18" xfId="0" applyNumberFormat="1" applyBorder="1"/>
    <xf numFmtId="0" fontId="0" fillId="0" borderId="6" xfId="0" applyBorder="1" applyAlignment="1">
      <alignment horizontal="center"/>
    </xf>
    <xf numFmtId="0" fontId="0" fillId="0" borderId="28" xfId="0" applyNumberFormat="1" applyBorder="1"/>
    <xf numFmtId="0" fontId="0" fillId="0" borderId="0" xfId="0" applyNumberFormat="1" applyBorder="1"/>
    <xf numFmtId="0" fontId="6" fillId="0" borderId="0" xfId="0" applyFont="1" applyBorder="1"/>
    <xf numFmtId="0" fontId="0" fillId="0" borderId="30" xfId="0" applyBorder="1"/>
    <xf numFmtId="0" fontId="0" fillId="0" borderId="31" xfId="0" applyBorder="1"/>
    <xf numFmtId="0" fontId="10" fillId="0" borderId="0" xfId="0" applyFont="1"/>
    <xf numFmtId="0" fontId="9" fillId="0" borderId="0" xfId="0" applyFont="1" applyProtection="1"/>
    <xf numFmtId="0" fontId="10" fillId="0" borderId="0" xfId="0" applyFont="1" applyProtection="1"/>
    <xf numFmtId="164" fontId="10" fillId="0" borderId="0" xfId="2" applyFont="1" applyProtection="1"/>
    <xf numFmtId="0" fontId="11" fillId="0" borderId="0" xfId="0" applyFont="1" applyProtection="1"/>
    <xf numFmtId="0" fontId="9" fillId="0" borderId="0" xfId="0" applyFont="1" applyFill="1" applyBorder="1" applyAlignment="1" applyProtection="1">
      <alignment horizontal="center" vertical="center"/>
    </xf>
    <xf numFmtId="0" fontId="11" fillId="0" borderId="0" xfId="4" applyFont="1" applyAlignment="1" applyProtection="1">
      <alignment vertical="center" wrapText="1"/>
    </xf>
    <xf numFmtId="0" fontId="9" fillId="2" borderId="8" xfId="4" applyFont="1" applyFill="1" applyBorder="1" applyAlignment="1" applyProtection="1">
      <alignment horizontal="center" vertical="center" wrapText="1"/>
    </xf>
    <xf numFmtId="0" fontId="9" fillId="2" borderId="34" xfId="4" applyFont="1" applyFill="1" applyBorder="1" applyAlignment="1" applyProtection="1">
      <alignment horizontal="center" vertical="center" wrapText="1"/>
    </xf>
    <xf numFmtId="0" fontId="12" fillId="0" borderId="0" xfId="0" applyFont="1"/>
    <xf numFmtId="0" fontId="11" fillId="7" borderId="11" xfId="4" applyFont="1" applyFill="1" applyBorder="1" applyAlignment="1" applyProtection="1">
      <alignment horizontal="center" vertical="center" wrapText="1"/>
    </xf>
    <xf numFmtId="44" fontId="11" fillId="0" borderId="22" xfId="5" applyFont="1" applyFill="1" applyBorder="1" applyAlignment="1" applyProtection="1">
      <alignment horizontal="center" vertical="center"/>
      <protection locked="0"/>
    </xf>
    <xf numFmtId="44" fontId="11" fillId="0" borderId="35" xfId="5" applyFont="1" applyFill="1" applyBorder="1" applyAlignment="1" applyProtection="1">
      <alignment horizontal="center" vertical="center"/>
      <protection locked="0"/>
    </xf>
    <xf numFmtId="44" fontId="11" fillId="0" borderId="25" xfId="5" applyFont="1" applyBorder="1" applyAlignment="1" applyProtection="1">
      <alignment vertical="center"/>
      <protection locked="0"/>
    </xf>
    <xf numFmtId="44" fontId="11" fillId="0" borderId="36" xfId="5" applyFont="1" applyBorder="1" applyAlignment="1" applyProtection="1">
      <alignment vertical="center"/>
      <protection locked="0"/>
    </xf>
    <xf numFmtId="0" fontId="9" fillId="0" borderId="29" xfId="4" applyFont="1" applyBorder="1" applyAlignment="1" applyProtection="1">
      <alignment horizontal="center" vertical="center" wrapText="1"/>
    </xf>
    <xf numFmtId="0" fontId="11" fillId="2" borderId="11" xfId="4" applyFont="1" applyFill="1" applyBorder="1" applyAlignment="1" applyProtection="1">
      <alignment horizontal="center" vertical="center" wrapText="1"/>
    </xf>
    <xf numFmtId="0" fontId="11" fillId="2" borderId="12" xfId="4" applyFont="1" applyFill="1" applyBorder="1" applyAlignment="1" applyProtection="1">
      <alignment horizontal="center" vertical="center" wrapText="1"/>
    </xf>
    <xf numFmtId="0" fontId="11" fillId="2" borderId="40" xfId="4" applyFont="1" applyFill="1" applyBorder="1" applyAlignment="1" applyProtection="1">
      <alignment horizontal="center" vertical="center" wrapText="1"/>
    </xf>
    <xf numFmtId="0" fontId="13" fillId="0" borderId="11" xfId="6" applyFont="1" applyBorder="1" applyAlignment="1" applyProtection="1">
      <alignment horizontal="center" vertical="center" wrapText="1"/>
    </xf>
    <xf numFmtId="9" fontId="11" fillId="0" borderId="41" xfId="1" applyNumberFormat="1" applyFont="1" applyBorder="1" applyAlignment="1" applyProtection="1">
      <alignment horizontal="center" vertical="center" wrapText="1"/>
    </xf>
    <xf numFmtId="167" fontId="11" fillId="0" borderId="22" xfId="1" applyFont="1" applyBorder="1" applyAlignment="1" applyProtection="1">
      <alignment vertical="center"/>
      <protection locked="0"/>
    </xf>
    <xf numFmtId="167" fontId="11" fillId="0" borderId="25" xfId="1" applyFont="1" applyBorder="1" applyAlignment="1" applyProtection="1">
      <alignment vertical="center"/>
      <protection locked="0"/>
    </xf>
    <xf numFmtId="0" fontId="11" fillId="0" borderId="0" xfId="7" applyFont="1" applyProtection="1"/>
    <xf numFmtId="167" fontId="11" fillId="0" borderId="42" xfId="1" applyFont="1" applyBorder="1" applyAlignment="1" applyProtection="1">
      <alignment vertical="center"/>
      <protection locked="0"/>
    </xf>
    <xf numFmtId="167" fontId="9" fillId="8" borderId="18" xfId="1" applyFont="1" applyFill="1" applyBorder="1" applyAlignment="1" applyProtection="1"/>
    <xf numFmtId="10" fontId="10" fillId="0" borderId="0" xfId="3" applyNumberFormat="1" applyFont="1" applyAlignment="1" applyProtection="1">
      <alignment horizontal="center"/>
    </xf>
    <xf numFmtId="0" fontId="10" fillId="6" borderId="21" xfId="0" applyFont="1" applyFill="1" applyBorder="1" applyAlignment="1" applyProtection="1">
      <alignment horizontal="center" vertical="center" wrapText="1"/>
    </xf>
    <xf numFmtId="0" fontId="10" fillId="6" borderId="45" xfId="0" applyFont="1" applyFill="1" applyBorder="1" applyAlignment="1" applyProtection="1">
      <alignment horizontal="center" vertical="center" wrapText="1"/>
    </xf>
    <xf numFmtId="166" fontId="10" fillId="6" borderId="34" xfId="0" applyNumberFormat="1" applyFont="1" applyFill="1" applyBorder="1" applyAlignment="1" applyProtection="1">
      <alignment horizontal="center" vertical="center" wrapText="1"/>
    </xf>
    <xf numFmtId="10" fontId="10" fillId="6" borderId="34" xfId="3" applyNumberFormat="1" applyFont="1" applyFill="1" applyBorder="1" applyAlignment="1" applyProtection="1">
      <alignment horizontal="center" vertical="center" wrapText="1"/>
    </xf>
    <xf numFmtId="0" fontId="10" fillId="3" borderId="37" xfId="0" applyFont="1" applyFill="1" applyBorder="1" applyAlignment="1" applyProtection="1">
      <alignment vertical="center" wrapText="1"/>
    </xf>
    <xf numFmtId="166" fontId="10" fillId="0" borderId="22" xfId="0" applyNumberFormat="1" applyFont="1" applyBorder="1" applyAlignment="1" applyProtection="1">
      <alignment vertical="center" wrapText="1"/>
      <protection locked="0"/>
    </xf>
    <xf numFmtId="10" fontId="10" fillId="0" borderId="7" xfId="3" applyNumberFormat="1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vertical="center" wrapText="1"/>
    </xf>
    <xf numFmtId="0" fontId="10" fillId="0" borderId="46" xfId="0" applyFont="1" applyBorder="1" applyAlignment="1" applyProtection="1">
      <alignment vertical="center" wrapText="1"/>
    </xf>
    <xf numFmtId="166" fontId="10" fillId="0" borderId="25" xfId="0" applyNumberFormat="1" applyFont="1" applyBorder="1" applyAlignment="1" applyProtection="1">
      <alignment vertical="center" wrapText="1"/>
      <protection locked="0"/>
    </xf>
    <xf numFmtId="10" fontId="10" fillId="0" borderId="17" xfId="3" applyNumberFormat="1" applyFont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vertical="center" wrapText="1"/>
    </xf>
    <xf numFmtId="0" fontId="10" fillId="0" borderId="43" xfId="0" applyFont="1" applyFill="1" applyBorder="1" applyAlignment="1" applyProtection="1">
      <alignment vertical="center" wrapText="1"/>
    </xf>
    <xf numFmtId="166" fontId="10" fillId="0" borderId="26" xfId="0" applyNumberFormat="1" applyFont="1" applyBorder="1" applyAlignment="1">
      <alignment vertical="center" wrapText="1"/>
    </xf>
    <xf numFmtId="10" fontId="10" fillId="0" borderId="31" xfId="3" applyNumberFormat="1" applyFont="1" applyBorder="1" applyAlignment="1">
      <alignment horizontal="center"/>
    </xf>
    <xf numFmtId="0" fontId="10" fillId="0" borderId="46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4" fillId="9" borderId="32" xfId="0" applyFont="1" applyFill="1" applyBorder="1" applyAlignment="1" applyProtection="1">
      <alignment horizontal="center" vertical="center" wrapText="1"/>
      <protection locked="0"/>
    </xf>
    <xf numFmtId="0" fontId="4" fillId="9" borderId="33" xfId="0" applyFont="1" applyFill="1" applyBorder="1" applyAlignment="1" applyProtection="1">
      <alignment horizontal="center" vertical="center" wrapText="1"/>
      <protection locked="0"/>
    </xf>
    <xf numFmtId="0" fontId="4" fillId="9" borderId="33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47" xfId="0" applyFont="1" applyFill="1" applyBorder="1" applyAlignment="1" applyProtection="1">
      <alignment horizontal="center" vertical="center" wrapText="1"/>
      <protection locked="0"/>
    </xf>
    <xf numFmtId="0" fontId="6" fillId="9" borderId="12" xfId="0" applyFont="1" applyFill="1" applyBorder="1" applyAlignment="1" applyProtection="1">
      <alignment horizontal="center" vertical="center" wrapText="1"/>
      <protection locked="0"/>
    </xf>
    <xf numFmtId="0" fontId="6" fillId="9" borderId="12" xfId="0" applyFont="1" applyFill="1" applyBorder="1" applyAlignment="1">
      <alignment horizontal="center" vertical="center" wrapText="1"/>
    </xf>
    <xf numFmtId="1" fontId="6" fillId="9" borderId="12" xfId="0" applyNumberFormat="1" applyFont="1" applyFill="1" applyBorder="1" applyAlignment="1">
      <alignment horizontal="center" vertical="center" wrapText="1"/>
    </xf>
    <xf numFmtId="0" fontId="6" fillId="9" borderId="1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10" borderId="12" xfId="0" applyFont="1" applyFill="1" applyBorder="1" applyAlignment="1" applyProtection="1">
      <alignment horizontal="center" vertical="center" wrapText="1"/>
      <protection locked="0"/>
    </xf>
    <xf numFmtId="0" fontId="6" fillId="10" borderId="12" xfId="4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1" fontId="6" fillId="10" borderId="12" xfId="0" applyNumberFormat="1" applyFont="1" applyFill="1" applyBorder="1" applyAlignment="1">
      <alignment horizontal="center" vertical="center" wrapText="1"/>
    </xf>
    <xf numFmtId="0" fontId="6" fillId="10" borderId="12" xfId="0" applyNumberFormat="1" applyFont="1" applyFill="1" applyBorder="1" applyAlignment="1">
      <alignment horizontal="center" vertical="center" wrapText="1"/>
    </xf>
    <xf numFmtId="0" fontId="6" fillId="10" borderId="20" xfId="4" applyFont="1" applyFill="1" applyBorder="1" applyAlignment="1">
      <alignment horizontal="center" vertical="center" wrapText="1"/>
    </xf>
    <xf numFmtId="0" fontId="6" fillId="10" borderId="48" xfId="4" applyFont="1" applyFill="1" applyBorder="1" applyAlignment="1">
      <alignment horizontal="center" vertical="center" wrapText="1"/>
    </xf>
    <xf numFmtId="0" fontId="6" fillId="10" borderId="41" xfId="4" applyFont="1" applyFill="1" applyBorder="1" applyAlignment="1">
      <alignment horizontal="center" vertical="center" wrapText="1"/>
    </xf>
    <xf numFmtId="0" fontId="12" fillId="10" borderId="12" xfId="4" applyFont="1" applyFill="1" applyBorder="1" applyAlignment="1">
      <alignment horizontal="center" vertical="center" wrapText="1"/>
    </xf>
    <xf numFmtId="49" fontId="6" fillId="10" borderId="12" xfId="0" applyNumberFormat="1" applyFont="1" applyFill="1" applyBorder="1" applyAlignment="1">
      <alignment horizontal="center" vertical="center"/>
    </xf>
    <xf numFmtId="0" fontId="12" fillId="9" borderId="12" xfId="4" applyFont="1" applyFill="1" applyBorder="1" applyAlignment="1">
      <alignment horizontal="center" vertical="center" wrapText="1"/>
    </xf>
    <xf numFmtId="49" fontId="6" fillId="9" borderId="12" xfId="0" applyNumberFormat="1" applyFont="1" applyFill="1" applyBorder="1" applyAlignment="1">
      <alignment horizontal="center" vertical="center"/>
    </xf>
    <xf numFmtId="0" fontId="12" fillId="9" borderId="23" xfId="4" applyFont="1" applyFill="1" applyBorder="1" applyAlignment="1">
      <alignment horizontal="center" vertical="center" wrapText="1"/>
    </xf>
    <xf numFmtId="1" fontId="12" fillId="9" borderId="23" xfId="4" applyNumberFormat="1" applyFont="1" applyFill="1" applyBorder="1" applyAlignment="1">
      <alignment horizontal="center" vertical="center" wrapText="1"/>
    </xf>
    <xf numFmtId="1" fontId="6" fillId="10" borderId="12" xfId="0" applyNumberFormat="1" applyFont="1" applyFill="1" applyBorder="1" applyAlignment="1">
      <alignment horizontal="center" vertical="center"/>
    </xf>
    <xf numFmtId="0" fontId="6" fillId="10" borderId="12" xfId="0" applyNumberFormat="1" applyFont="1" applyFill="1" applyBorder="1" applyAlignment="1">
      <alignment horizontal="center" vertical="center"/>
    </xf>
    <xf numFmtId="49" fontId="12" fillId="10" borderId="23" xfId="0" applyNumberFormat="1" applyFont="1" applyFill="1" applyBorder="1" applyAlignment="1">
      <alignment horizontal="center" vertical="center"/>
    </xf>
    <xf numFmtId="49" fontId="6" fillId="10" borderId="49" xfId="0" applyNumberFormat="1" applyFont="1" applyFill="1" applyBorder="1" applyAlignment="1">
      <alignment horizontal="center" vertical="center"/>
    </xf>
    <xf numFmtId="0" fontId="14" fillId="10" borderId="12" xfId="4" applyFont="1" applyFill="1" applyBorder="1" applyAlignment="1">
      <alignment horizontal="center" vertical="center" wrapText="1"/>
    </xf>
    <xf numFmtId="0" fontId="14" fillId="9" borderId="12" xfId="4" applyFont="1" applyFill="1" applyBorder="1" applyAlignment="1">
      <alignment horizontal="center" vertical="center" wrapText="1"/>
    </xf>
    <xf numFmtId="49" fontId="12" fillId="9" borderId="12" xfId="0" applyNumberFormat="1" applyFont="1" applyFill="1" applyBorder="1" applyAlignment="1">
      <alignment horizontal="center" vertical="center"/>
    </xf>
    <xf numFmtId="49" fontId="12" fillId="9" borderId="23" xfId="0" applyNumberFormat="1" applyFont="1" applyFill="1" applyBorder="1" applyAlignment="1">
      <alignment horizontal="center" vertical="center"/>
    </xf>
    <xf numFmtId="49" fontId="6" fillId="9" borderId="23" xfId="0" applyNumberFormat="1" applyFont="1" applyFill="1" applyBorder="1" applyAlignment="1">
      <alignment horizontal="center" vertical="center"/>
    </xf>
    <xf numFmtId="0" fontId="12" fillId="9" borderId="20" xfId="4" applyFont="1" applyFill="1" applyBorder="1" applyAlignment="1">
      <alignment horizontal="center" vertical="center" wrapText="1"/>
    </xf>
    <xf numFmtId="1" fontId="12" fillId="9" borderId="12" xfId="4" applyNumberFormat="1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horizontal="center"/>
    </xf>
    <xf numFmtId="0" fontId="12" fillId="10" borderId="20" xfId="4" applyFont="1" applyFill="1" applyBorder="1" applyAlignment="1">
      <alignment horizontal="center" vertical="center" wrapText="1"/>
    </xf>
    <xf numFmtId="1" fontId="12" fillId="10" borderId="20" xfId="4" applyNumberFormat="1" applyFont="1" applyFill="1" applyBorder="1" applyAlignment="1">
      <alignment horizontal="center" vertical="center" wrapText="1"/>
    </xf>
    <xf numFmtId="0" fontId="12" fillId="10" borderId="12" xfId="0" applyFont="1" applyFill="1" applyBorder="1" applyAlignment="1">
      <alignment horizontal="center" vertical="center"/>
    </xf>
    <xf numFmtId="0" fontId="6" fillId="9" borderId="20" xfId="0" applyFont="1" applyFill="1" applyBorder="1" applyAlignment="1" applyProtection="1">
      <alignment horizontal="center" vertical="center" wrapText="1"/>
      <protection locked="0"/>
    </xf>
    <xf numFmtId="0" fontId="12" fillId="9" borderId="50" xfId="4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/>
    </xf>
    <xf numFmtId="0" fontId="12" fillId="9" borderId="51" xfId="4" applyFont="1" applyFill="1" applyBorder="1" applyAlignment="1">
      <alignment horizontal="center" vertical="center" wrapText="1"/>
    </xf>
    <xf numFmtId="49" fontId="15" fillId="9" borderId="12" xfId="0" applyNumberFormat="1" applyFont="1" applyFill="1" applyBorder="1" applyAlignment="1">
      <alignment horizontal="center" vertical="center"/>
    </xf>
    <xf numFmtId="49" fontId="12" fillId="9" borderId="20" xfId="0" applyNumberFormat="1" applyFont="1" applyFill="1" applyBorder="1" applyAlignment="1">
      <alignment horizontal="center" vertical="center"/>
    </xf>
    <xf numFmtId="49" fontId="12" fillId="9" borderId="52" xfId="0" applyNumberFormat="1" applyFont="1" applyFill="1" applyBorder="1" applyAlignment="1">
      <alignment horizontal="center" vertical="center"/>
    </xf>
    <xf numFmtId="0" fontId="12" fillId="10" borderId="50" xfId="4" applyFont="1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/>
    </xf>
    <xf numFmtId="0" fontId="12" fillId="10" borderId="41" xfId="4" applyFont="1" applyFill="1" applyBorder="1" applyAlignment="1">
      <alignment horizontal="center" vertical="center" wrapText="1"/>
    </xf>
    <xf numFmtId="0" fontId="6" fillId="10" borderId="23" xfId="0" applyFont="1" applyFill="1" applyBorder="1" applyAlignment="1">
      <alignment horizontal="center" vertical="center" wrapText="1"/>
    </xf>
    <xf numFmtId="0" fontId="12" fillId="10" borderId="23" xfId="4" applyFont="1" applyFill="1" applyBorder="1" applyAlignment="1">
      <alignment horizontal="center" vertical="center" wrapText="1"/>
    </xf>
    <xf numFmtId="49" fontId="6" fillId="9" borderId="0" xfId="0" applyNumberFormat="1" applyFont="1" applyFill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3" borderId="12" xfId="4" applyFont="1" applyFill="1" applyBorder="1" applyAlignment="1">
      <alignment horizontal="center" vertical="center" wrapText="1"/>
    </xf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0" xfId="0" applyFill="1" applyBorder="1"/>
    <xf numFmtId="0" fontId="0" fillId="0" borderId="53" xfId="0" applyNumberFormat="1" applyBorder="1"/>
    <xf numFmtId="0" fontId="0" fillId="0" borderId="56" xfId="0" applyNumberFormat="1" applyBorder="1"/>
    <xf numFmtId="0" fontId="0" fillId="0" borderId="57" xfId="0" applyNumberFormat="1" applyBorder="1"/>
    <xf numFmtId="0" fontId="0" fillId="0" borderId="58" xfId="0" applyBorder="1"/>
    <xf numFmtId="0" fontId="0" fillId="0" borderId="58" xfId="0" applyNumberFormat="1" applyBorder="1"/>
    <xf numFmtId="0" fontId="0" fillId="0" borderId="0" xfId="0" applyNumberFormat="1"/>
    <xf numFmtId="0" fontId="0" fillId="0" borderId="59" xfId="0" applyNumberFormat="1" applyBorder="1"/>
    <xf numFmtId="0" fontId="0" fillId="0" borderId="60" xfId="0" applyBorder="1"/>
    <xf numFmtId="0" fontId="0" fillId="0" borderId="60" xfId="0" applyNumberFormat="1" applyBorder="1"/>
    <xf numFmtId="0" fontId="0" fillId="0" borderId="61" xfId="0" applyNumberFormat="1" applyBorder="1"/>
    <xf numFmtId="0" fontId="0" fillId="0" borderId="62" xfId="0" applyNumberFormat="1" applyBorder="1"/>
    <xf numFmtId="0" fontId="0" fillId="0" borderId="12" xfId="0" applyBorder="1"/>
    <xf numFmtId="9" fontId="0" fillId="11" borderId="12" xfId="3" applyFont="1" applyFill="1" applyBorder="1"/>
    <xf numFmtId="0" fontId="4" fillId="10" borderId="8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0" fillId="11" borderId="11" xfId="0" applyFill="1" applyBorder="1"/>
    <xf numFmtId="0" fontId="0" fillId="12" borderId="11" xfId="0" applyFill="1" applyBorder="1"/>
    <xf numFmtId="0" fontId="0" fillId="11" borderId="14" xfId="0" applyFill="1" applyBorder="1"/>
    <xf numFmtId="0" fontId="0" fillId="10" borderId="1" xfId="0" applyFill="1" applyBorder="1"/>
    <xf numFmtId="9" fontId="0" fillId="12" borderId="15" xfId="3" applyFont="1" applyFill="1" applyBorder="1"/>
    <xf numFmtId="0" fontId="0" fillId="11" borderId="46" xfId="0" applyFill="1" applyBorder="1" applyAlignment="1">
      <alignment horizontal="right"/>
    </xf>
    <xf numFmtId="0" fontId="0" fillId="12" borderId="43" xfId="0" applyFill="1" applyBorder="1" applyAlignment="1">
      <alignment horizontal="right"/>
    </xf>
    <xf numFmtId="0" fontId="0" fillId="10" borderId="9" xfId="0" applyFill="1" applyBorder="1"/>
    <xf numFmtId="0" fontId="0" fillId="10" borderId="9" xfId="0" applyFill="1" applyBorder="1" applyAlignment="1">
      <alignment horizontal="center" vertical="center" wrapText="1"/>
    </xf>
    <xf numFmtId="0" fontId="17" fillId="0" borderId="0" xfId="0" applyFont="1"/>
    <xf numFmtId="165" fontId="0" fillId="11" borderId="13" xfId="0" applyNumberFormat="1" applyFill="1" applyBorder="1"/>
    <xf numFmtId="165" fontId="0" fillId="12" borderId="13" xfId="0" applyNumberFormat="1" applyFill="1" applyBorder="1"/>
    <xf numFmtId="165" fontId="0" fillId="11" borderId="16" xfId="0" applyNumberFormat="1" applyFill="1" applyBorder="1"/>
    <xf numFmtId="165" fontId="0" fillId="11" borderId="12" xfId="0" applyNumberFormat="1" applyFill="1" applyBorder="1" applyAlignment="1">
      <alignment horizontal="center" vertical="center"/>
    </xf>
    <xf numFmtId="165" fontId="0" fillId="11" borderId="13" xfId="0" applyNumberFormat="1" applyFill="1" applyBorder="1" applyAlignment="1">
      <alignment horizontal="center" vertical="center"/>
    </xf>
    <xf numFmtId="165" fontId="0" fillId="12" borderId="15" xfId="0" applyNumberFormat="1" applyFill="1" applyBorder="1" applyAlignment="1">
      <alignment horizontal="center" vertical="center"/>
    </xf>
    <xf numFmtId="165" fontId="0" fillId="12" borderId="16" xfId="0" applyNumberFormat="1" applyFill="1" applyBorder="1" applyAlignment="1">
      <alignment horizontal="center" vertical="center"/>
    </xf>
    <xf numFmtId="0" fontId="4" fillId="10" borderId="63" xfId="0" applyFont="1" applyFill="1" applyBorder="1" applyAlignment="1">
      <alignment horizontal="center"/>
    </xf>
    <xf numFmtId="165" fontId="4" fillId="10" borderId="31" xfId="0" applyNumberFormat="1" applyFont="1" applyFill="1" applyBorder="1"/>
    <xf numFmtId="166" fontId="6" fillId="6" borderId="20" xfId="0" applyNumberFormat="1" applyFont="1" applyFill="1" applyBorder="1" applyAlignment="1">
      <alignment horizontal="center" vertical="center" wrapText="1"/>
    </xf>
    <xf numFmtId="166" fontId="19" fillId="6" borderId="34" xfId="0" applyNumberFormat="1" applyFont="1" applyFill="1" applyBorder="1" applyAlignment="1" applyProtection="1">
      <alignment horizontal="center" vertical="center" wrapText="1"/>
    </xf>
    <xf numFmtId="166" fontId="10" fillId="0" borderId="64" xfId="0" applyNumberFormat="1" applyFont="1" applyBorder="1" applyAlignment="1" applyProtection="1">
      <alignment vertical="center" wrapText="1"/>
      <protection locked="0"/>
    </xf>
    <xf numFmtId="10" fontId="10" fillId="0" borderId="31" xfId="3" applyNumberFormat="1" applyFont="1" applyBorder="1" applyAlignment="1" applyProtection="1">
      <alignment horizontal="center" vertical="center" wrapText="1"/>
      <protection locked="0"/>
    </xf>
    <xf numFmtId="0" fontId="6" fillId="10" borderId="10" xfId="0" applyFont="1" applyFill="1" applyBorder="1" applyAlignment="1">
      <alignment horizontal="center" vertical="center" wrapText="1"/>
    </xf>
    <xf numFmtId="0" fontId="4" fillId="10" borderId="63" xfId="0" applyFont="1" applyFill="1" applyBorder="1" applyAlignment="1">
      <alignment horizontal="right"/>
    </xf>
    <xf numFmtId="165" fontId="0" fillId="10" borderId="33" xfId="0" applyNumberFormat="1" applyFill="1" applyBorder="1" applyAlignment="1">
      <alignment horizontal="center" vertical="center" wrapText="1"/>
    </xf>
    <xf numFmtId="165" fontId="0" fillId="10" borderId="47" xfId="0" applyNumberFormat="1" applyFill="1" applyBorder="1" applyAlignment="1">
      <alignment horizontal="center" vertical="center" wrapText="1"/>
    </xf>
    <xf numFmtId="0" fontId="3" fillId="2" borderId="3" xfId="4" applyFont="1" applyFill="1" applyBorder="1" applyAlignment="1" applyProtection="1">
      <alignment horizontal="center" vertical="center" wrapText="1"/>
    </xf>
    <xf numFmtId="0" fontId="3" fillId="2" borderId="4" xfId="4" applyFont="1" applyFill="1" applyBorder="1" applyAlignment="1" applyProtection="1">
      <alignment horizontal="center" vertical="center" wrapText="1"/>
    </xf>
    <xf numFmtId="0" fontId="3" fillId="2" borderId="5" xfId="4" applyFont="1" applyFill="1" applyBorder="1" applyAlignment="1" applyProtection="1">
      <alignment horizontal="center" vertical="center" wrapText="1"/>
    </xf>
    <xf numFmtId="0" fontId="3" fillId="3" borderId="1" xfId="4" applyFont="1" applyFill="1" applyBorder="1" applyAlignment="1" applyProtection="1">
      <alignment horizontal="center" vertical="center" wrapText="1"/>
    </xf>
    <xf numFmtId="0" fontId="3" fillId="3" borderId="2" xfId="4" applyFont="1" applyFill="1" applyBorder="1" applyAlignment="1" applyProtection="1">
      <alignment horizontal="center" vertical="center" wrapText="1"/>
    </xf>
    <xf numFmtId="0" fontId="3" fillId="3" borderId="7" xfId="4" applyFont="1" applyFill="1" applyBorder="1" applyAlignment="1" applyProtection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  <xf numFmtId="0" fontId="9" fillId="6" borderId="33" xfId="0" applyFont="1" applyFill="1" applyBorder="1" applyAlignment="1">
      <alignment horizontal="center" vertical="center" wrapText="1"/>
    </xf>
    <xf numFmtId="0" fontId="9" fillId="2" borderId="37" xfId="4" applyFont="1" applyFill="1" applyBorder="1" applyAlignment="1" applyProtection="1">
      <alignment horizontal="center" vertical="center" wrapText="1"/>
    </xf>
    <xf numFmtId="0" fontId="9" fillId="2" borderId="38" xfId="4" applyFont="1" applyFill="1" applyBorder="1" applyAlignment="1" applyProtection="1">
      <alignment horizontal="center" vertical="center" wrapText="1"/>
    </xf>
    <xf numFmtId="0" fontId="9" fillId="2" borderId="39" xfId="4" applyFont="1" applyFill="1" applyBorder="1" applyAlignment="1" applyProtection="1">
      <alignment horizontal="center" vertical="center" wrapText="1"/>
    </xf>
    <xf numFmtId="0" fontId="9" fillId="7" borderId="43" xfId="0" applyFont="1" applyFill="1" applyBorder="1" applyAlignment="1" applyProtection="1">
      <alignment horizontal="center" vertical="center"/>
    </xf>
    <xf numFmtId="0" fontId="9" fillId="7" borderId="44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</xf>
    <xf numFmtId="166" fontId="11" fillId="8" borderId="24" xfId="0" applyNumberFormat="1" applyFont="1" applyFill="1" applyBorder="1" applyAlignment="1">
      <alignment horizontal="center" vertical="center"/>
    </xf>
    <xf numFmtId="166" fontId="11" fillId="8" borderId="27" xfId="0" applyNumberFormat="1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3" fillId="2" borderId="6" xfId="4" applyFont="1" applyFill="1" applyBorder="1" applyAlignment="1" applyProtection="1">
      <alignment horizontal="center" vertical="center" wrapText="1"/>
    </xf>
    <xf numFmtId="0" fontId="3" fillId="2" borderId="0" xfId="4" applyFont="1" applyFill="1" applyBorder="1" applyAlignment="1" applyProtection="1">
      <alignment horizontal="center" vertical="center" wrapText="1"/>
    </xf>
    <xf numFmtId="44" fontId="11" fillId="8" borderId="36" xfId="5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4" borderId="11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</xf>
    <xf numFmtId="0" fontId="0" fillId="0" borderId="29" xfId="0" applyBorder="1"/>
  </cellXfs>
  <cellStyles count="8">
    <cellStyle name="Milliers" xfId="1" builtinId="3"/>
    <cellStyle name="Monétaire" xfId="2" builtinId="4"/>
    <cellStyle name="Monétaire 2" xfId="5" xr:uid="{EA0220E1-2330-4FF0-A804-0A2DA8B5B7EE}"/>
    <cellStyle name="Normal" xfId="0" builtinId="0"/>
    <cellStyle name="Normal 2" xfId="4" xr:uid="{70D4AB23-6755-4E74-8538-4F694D4C909A}"/>
    <cellStyle name="Normal 3" xfId="7" xr:uid="{2B2761D8-9364-4C9C-A897-CD12F8E74F55}"/>
    <cellStyle name="Normal_Annexes financieres multitechnique A0" xfId="6" xr:uid="{3ED38838-4228-42DF-8066-B927F2B4B430}"/>
    <cellStyle name="Pourcentage" xfId="3" builtinId="5"/>
  </cellStyles>
  <dxfs count="14"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146</xdr:row>
      <xdr:rowOff>9525</xdr:rowOff>
    </xdr:from>
    <xdr:to>
      <xdr:col>1</xdr:col>
      <xdr:colOff>352425</xdr:colOff>
      <xdr:row>158</xdr:row>
      <xdr:rowOff>9525</xdr:rowOff>
    </xdr:to>
    <xdr:sp macro="" textlink="">
      <xdr:nvSpPr>
        <xdr:cNvPr id="2" name="AutoShape 1" descr="RÃ©sultat de recherche d'images pour &quot;liebherr&quot;">
          <a:extLst>
            <a:ext uri="{FF2B5EF4-FFF2-40B4-BE49-F238E27FC236}">
              <a16:creationId xmlns:a16="http://schemas.microsoft.com/office/drawing/2014/main" id="{E2CA34DA-46A3-4B53-B13B-7AA343DD6D08}"/>
            </a:ext>
          </a:extLst>
        </xdr:cNvPr>
        <xdr:cNvSpPr>
          <a:spLocks noChangeAspect="1" noChangeArrowheads="1"/>
        </xdr:cNvSpPr>
      </xdr:nvSpPr>
      <xdr:spPr bwMode="auto">
        <a:xfrm>
          <a:off x="2905125" y="24888825"/>
          <a:ext cx="304800" cy="194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457200</xdr:colOff>
      <xdr:row>234</xdr:row>
      <xdr:rowOff>85725</xdr:rowOff>
    </xdr:from>
    <xdr:to>
      <xdr:col>1</xdr:col>
      <xdr:colOff>762000</xdr:colOff>
      <xdr:row>242</xdr:row>
      <xdr:rowOff>76200</xdr:rowOff>
    </xdr:to>
    <xdr:sp macro="" textlink="">
      <xdr:nvSpPr>
        <xdr:cNvPr id="3" name="AutoShape 1" descr="RÃ©sultat de recherche d'images pour &quot;liebherr&quot;">
          <a:extLst>
            <a:ext uri="{FF2B5EF4-FFF2-40B4-BE49-F238E27FC236}">
              <a16:creationId xmlns:a16="http://schemas.microsoft.com/office/drawing/2014/main" id="{03E2D5D4-D1D5-45B1-B18B-D79133778B31}"/>
            </a:ext>
          </a:extLst>
        </xdr:cNvPr>
        <xdr:cNvSpPr>
          <a:spLocks noChangeAspect="1" noChangeArrowheads="1"/>
        </xdr:cNvSpPr>
      </xdr:nvSpPr>
      <xdr:spPr bwMode="auto">
        <a:xfrm>
          <a:off x="3314700" y="39538275"/>
          <a:ext cx="304800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Commun/Service%20Financier/MARCHES%20-%20PATRIMOINE/2025-012%20-%20Audiovisuel/2025-000%20-%20CDPGF%20Annexe%20AE%20(onglet%20DPGF%20&#224;%20remplir)%20v2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Commun/Service%20Financier/MARCHES%20-%20PATRIMOINE/2025-012%20-%20Audiovisuel/2025-000%20-%20CDPGF%20Annexe%20AE%20(onglet%20DPGF%20&#224;%20remplir)%20v2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mitri Di Maccio" refreshedDate="45741.734573958332" createdVersion="1" refreshedVersion="4" recordCount="320" xr:uid="{8E89F210-BF4F-4E74-AC85-D320505B6003}">
  <cacheSource type="worksheet">
    <worksheetSource ref="A2:J403" sheet="Inventaire" r:id="rId2"/>
  </cacheSource>
  <cacheFields count="10">
    <cacheField name="Bâtiment" numFmtId="0">
      <sharedItems containsBlank="1"/>
    </cacheField>
    <cacheField name="Salle" numFmtId="0">
      <sharedItems containsBlank="1" containsMixedTypes="1" containsNumber="1" containsInteger="1" minValue="2" maxValue="401"/>
    </cacheField>
    <cacheField name="Capacité salle" numFmtId="0">
      <sharedItems containsBlank="1"/>
    </cacheField>
    <cacheField name="Équipement" numFmtId="0">
      <sharedItems containsBlank="1" count="9">
        <s v="Vidéoprojecteur"/>
        <s v="Ecran "/>
        <s v="CAMERA"/>
        <s v="EQUIPEMENT DANS BAIE "/>
        <s v="PARTAGE SANS FIL"/>
        <s v="CLAVIER PILOTAGE"/>
        <s v="EQUIPEMENT MICRO"/>
        <s v="Système lumière"/>
        <m/>
      </sharedItems>
    </cacheField>
    <cacheField name="Quantité" numFmtId="0">
      <sharedItems containsBlank="1" containsMixedTypes="1" containsNumber="1" containsInteger="1" minValue="1" maxValue="7"/>
    </cacheField>
    <cacheField name="Marque" numFmtId="0">
      <sharedItems containsBlank="1"/>
    </cacheField>
    <cacheField name="Type" numFmtId="0">
      <sharedItems containsBlank="1" containsMixedTypes="1" containsNumber="1" containsInteger="1" minValue="1400" maxValue="1400"/>
    </cacheField>
    <cacheField name="Caractéristiques" numFmtId="0">
      <sharedItems containsBlank="1" containsMixedTypes="1" containsNumber="1" containsInteger="1" minValue="1572" maxValue="1572"/>
    </cacheField>
    <cacheField name="Info lampe" numFmtId="0">
      <sharedItems containsBlank="1" containsMixedTypes="1" containsNumber="1" containsInteger="1" minValue="872" maxValue="872"/>
    </cacheField>
    <cacheField name="Remarqu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lene Bonicel-Cayla" refreshedDate="45743.675697569444" createdVersion="1" refreshedVersion="6" recordCount="313" xr:uid="{BE0989CC-58AE-4637-86AC-F131FAD71817}">
  <cacheSource type="worksheet">
    <worksheetSource ref="A2:J315" sheet="Inventaire" r:id="rId2"/>
  </cacheSource>
  <cacheFields count="10">
    <cacheField name="Bâtiment" numFmtId="0">
      <sharedItems count="18">
        <s v="00-LOGE"/>
        <s v="02-GÉNIE CIVIL"/>
        <s v="07-BRI"/>
        <s v="08-MULTISERVICES"/>
        <s v="11-GÉNIE MÉCANIQUE &amp; 17-ADMINISTRATION"/>
        <s v="12-GMM / CSN / FOURIER"/>
        <s v="19-GEI"/>
        <s v="20-AMPHIS"/>
        <s v="23-CSH"/>
        <s v="27-GÉNIE PHYSIQUE"/>
        <s v="33-GÉNIE CHIMIE / GP3E"/>
        <s v="35-BIO 4"/>
        <s v="39-MB3 &amp; BIO 5"/>
        <s v="42-BIO 3"/>
        <s v="48-AIME / Salle d'exam"/>
        <s v="50-TWB" u="1"/>
        <s v="25-TP PHYSIQUE" u="1"/>
        <s v="04-GYMNASE" u="1"/>
      </sharedItems>
    </cacheField>
    <cacheField name="Salle" numFmtId="0">
      <sharedItems containsBlank="1" containsMixedTypes="1" containsNumber="1" containsInteger="1" minValue="2" maxValue="401"/>
    </cacheField>
    <cacheField name="Capacité salle" numFmtId="0">
      <sharedItems/>
    </cacheField>
    <cacheField name="Équipement" numFmtId="0">
      <sharedItems count="35">
        <s v="Vidéoprojecteur"/>
        <s v="Ecran "/>
        <s v="CAMERA"/>
        <s v="EQUIPEMENT DANS BAIE "/>
        <s v="PARTAGE SANS FIL"/>
        <s v="CLAVIER PILOTAGE"/>
        <s v="EQUIPEMENT MICRO"/>
        <s v="Système lumière"/>
        <s v="Moniteur interactif" u="1"/>
        <s v="MIXEUR STEREO" u="1"/>
        <s v="SPLITTER" u="1"/>
        <s v="ENCODEUR/DECODEUR" u="1"/>
        <s v="PAR LED (14)" u="1"/>
        <s v="BYOD EXTENDER" u="1"/>
        <s v="CENTRALE TELEVIC" u="1"/>
        <s v="Mixeur Audio" u="1"/>
        <s v="Micro" u="1"/>
        <s v="CHARGEUR" u="1"/>
        <s v="Mixeur Audio/Stereo " u="1"/>
        <s v="Dalle tactile " u="1"/>
        <s v="Vidéoprojecteur " u="1"/>
        <s v="Sonorisation" u="1"/>
        <s v="LYRE MOTORISEE (4)" u="1"/>
        <s v="CONSOLE LUMIERE" u="1"/>
        <s v="TABLE MIXAGE" u="1"/>
        <s v="EMETTEUR HF" u="1"/>
        <s v="ECRAN PROJECTION" u="1"/>
        <s v="FRESNEL (6)" u="1"/>
        <s v="Amplificateur " u="1"/>
        <s v="Switch" u="1"/>
        <s v=" Barre Son/Camera" u="1"/>
        <s v="RECEPTEUR HF" u="1"/>
        <s v="Écran tactile" u="1"/>
        <s v="ENREGISTREUR AUDIO" u="1"/>
        <s v="PROCESSEUR VISIO" u="1"/>
      </sharedItems>
    </cacheField>
    <cacheField name="Quantité" numFmtId="1">
      <sharedItems containsMixedTypes="1" containsNumber="1" containsInteger="1" minValue="1" maxValue="7"/>
    </cacheField>
    <cacheField name="Marque" numFmtId="0">
      <sharedItems containsBlank="1"/>
    </cacheField>
    <cacheField name="Type" numFmtId="0">
      <sharedItems containsBlank="1" containsMixedTypes="1" containsNumber="1" containsInteger="1" minValue="1400" maxValue="1400"/>
    </cacheField>
    <cacheField name="Caractéristiques" numFmtId="0">
      <sharedItems containsBlank="1" containsMixedTypes="1" containsNumber="1" containsInteger="1" minValue="1572" maxValue="1572"/>
    </cacheField>
    <cacheField name="Info lampe" numFmtId="0">
      <sharedItems containsBlank="1" containsMixedTypes="1" containsNumber="1" containsInteger="1" minValue="872" maxValue="872"/>
    </cacheField>
    <cacheField name="Remarqu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0">
  <r>
    <s v="00-LOGE"/>
    <m/>
    <s v="équipements mobiles "/>
    <x v="0"/>
    <n v="2"/>
    <m/>
    <m/>
    <m/>
    <m/>
    <m/>
  </r>
  <r>
    <s v="02-GÉNIE CIVIL"/>
    <n v="8"/>
    <s v="&lt;19"/>
    <x v="0"/>
    <n v="1"/>
    <s v="EPSON"/>
    <s v=" EB-982W"/>
    <m/>
    <m/>
    <m/>
  </r>
  <r>
    <s v="02-GÉNIE CIVIL"/>
    <n v="10"/>
    <s v="19&lt;x&lt;50"/>
    <x v="0"/>
    <n v="1"/>
    <s v="EPSON"/>
    <s v=" EB-982W"/>
    <m/>
    <m/>
    <m/>
  </r>
  <r>
    <s v="02-GÉNIE CIVIL"/>
    <n v="13"/>
    <s v="19&lt;x&lt;50"/>
    <x v="0"/>
    <n v="1"/>
    <s v="EPSON"/>
    <s v="EB-W49"/>
    <m/>
    <m/>
    <m/>
  </r>
  <r>
    <s v="02-GÉNIE CIVIL"/>
    <n v="25"/>
    <s v="19&lt;x&lt;50"/>
    <x v="0"/>
    <n v="1"/>
    <s v="EPSON"/>
    <s v=" EB-982W"/>
    <m/>
    <s v="528h"/>
    <m/>
  </r>
  <r>
    <s v="02-GÉNIE CIVIL"/>
    <s v="SEMINAIRE"/>
    <s v="19&lt;x&lt;50"/>
    <x v="0"/>
    <n v="1"/>
    <s v="NEC"/>
    <s v="ME383W"/>
    <m/>
    <s v="1197h-94%restant "/>
    <m/>
  </r>
  <r>
    <s v="02-GÉNIE CIVIL"/>
    <n v="110"/>
    <s v="50&lt;x&lt;100"/>
    <x v="0"/>
    <n v="1"/>
    <s v="NEC"/>
    <s v="NP-ME372WG"/>
    <m/>
    <s v="1300h-4000h"/>
    <m/>
  </r>
  <r>
    <s v="02-GÉNIE CIVIL"/>
    <n v="217"/>
    <s v="50&lt;x&lt;100"/>
    <x v="0"/>
    <n v="1"/>
    <s v="NEC"/>
    <s v="NP-ME372WG"/>
    <m/>
    <s v="1060h/4000h"/>
    <m/>
  </r>
  <r>
    <s v="02-GÉNIE CIVIL"/>
    <n v="218"/>
    <s v="19&lt;x&lt;50"/>
    <x v="0"/>
    <n v="1"/>
    <s v="NEC"/>
    <s v="NP-ME361XG"/>
    <m/>
    <s v="1046h/4000h"/>
    <m/>
  </r>
  <r>
    <s v="02-GÉNIE CIVIL"/>
    <n v="250"/>
    <s v="19&lt;x&lt;50"/>
    <x v="0"/>
    <n v="1"/>
    <s v="EPSON"/>
    <s v=" EB-982W"/>
    <m/>
    <m/>
    <m/>
  </r>
  <r>
    <s v="02-GÉNIE CIVIL"/>
    <s v="BIM 310"/>
    <s v="19&lt;x&lt;50"/>
    <x v="1"/>
    <n v="1"/>
    <s v="Speechi"/>
    <m/>
    <m/>
    <m/>
    <s v="Moniteur interactif"/>
  </r>
  <r>
    <s v="02-GÉNIE CIVIL"/>
    <s v="BIM 310"/>
    <s v="19&lt;x&lt;50"/>
    <x v="1"/>
    <n v="7"/>
    <s v="IIYAMA"/>
    <m/>
    <m/>
    <m/>
    <m/>
  </r>
  <r>
    <s v="02-GÉNIE CIVIL"/>
    <s v="BIM 311"/>
    <s v="19&lt;x&lt;50"/>
    <x v="1"/>
    <n v="7"/>
    <s v="IIYAMA"/>
    <m/>
    <m/>
    <m/>
    <m/>
  </r>
  <r>
    <s v="02-GÉNIE CIVIL"/>
    <s v="BIM 329"/>
    <s v="19&lt;x&lt;50"/>
    <x v="0"/>
    <n v="2"/>
    <s v="NEC"/>
    <s v="NP-UM351WG"/>
    <m/>
    <s v="1067h/4000h-762h/4000h"/>
    <m/>
  </r>
  <r>
    <s v="02-GÉNIE CIVIL"/>
    <s v="BIM 329"/>
    <s v="19&lt;x&lt;50"/>
    <x v="1"/>
    <n v="1"/>
    <s v="Speechi"/>
    <m/>
    <m/>
    <m/>
    <s v="Moniteur interactif"/>
  </r>
  <r>
    <s v="02-GÉNIE CIVIL"/>
    <n v="315"/>
    <s v="19&lt;x&lt;50"/>
    <x v="0"/>
    <n v="1"/>
    <s v="NEC "/>
    <s v="NP-ME361WG"/>
    <m/>
    <s v="890/4000"/>
    <m/>
  </r>
  <r>
    <s v="02-GÉNIE CIVIL"/>
    <n v="318"/>
    <s v="19&lt;x&lt;50"/>
    <x v="0"/>
    <n v="1"/>
    <s v="NEC "/>
    <s v="NP-M363WG"/>
    <m/>
    <m/>
    <m/>
  </r>
  <r>
    <s v="02-GÉNIE CIVIL"/>
    <s v="Salle HACKATON"/>
    <s v="19&lt;x&lt;50"/>
    <x v="0"/>
    <n v="1"/>
    <s v="OPTOMA"/>
    <m/>
    <m/>
    <m/>
    <m/>
  </r>
  <r>
    <s v="02-GÉNIE CIVIL"/>
    <n v="326"/>
    <s v="19&lt;x&lt;50"/>
    <x v="0"/>
    <n v="1"/>
    <s v="EPSON"/>
    <s v=" EB-982W"/>
    <m/>
    <m/>
    <m/>
  </r>
  <r>
    <s v="07-BRI"/>
    <s v="Salle Formation/MSIAI"/>
    <s v="&lt;19"/>
    <x v="0"/>
    <n v="1"/>
    <s v="NEC"/>
    <s v="NP-M311WG"/>
    <m/>
    <s v="2551H/4000h"/>
    <m/>
  </r>
  <r>
    <s v="07-BRI"/>
    <s v="Salle Formation "/>
    <s v="&lt;19"/>
    <x v="2"/>
    <n v="1"/>
    <s v="LOGITECH"/>
    <s v="MEETUP"/>
    <m/>
    <m/>
    <s v=" Barre Son/Camera"/>
  </r>
  <r>
    <s v="08-MULTISERVICES"/>
    <s v="MULTISERVICE"/>
    <s v="&lt;19"/>
    <x v="0"/>
    <n v="1"/>
    <s v="NEC"/>
    <s v="NP43G"/>
    <m/>
    <s v="732/4000h"/>
    <m/>
  </r>
  <r>
    <s v="08-MULTISERVICES"/>
    <s v="Claudine Hermann"/>
    <s v="19&lt;x&lt;50"/>
    <x v="0"/>
    <n v="1"/>
    <s v="OPTOMA"/>
    <s v="DAEHHZZ"/>
    <m/>
    <n v="872"/>
    <m/>
  </r>
  <r>
    <s v="08-MULTISERVICES"/>
    <s v="Claudine Hermann"/>
    <s v="19&lt;x&lt;50"/>
    <x v="3"/>
    <n v="1"/>
    <s v="SVC"/>
    <s v="MX32B"/>
    <m/>
    <m/>
    <m/>
  </r>
  <r>
    <s v="08-MULTISERVICES"/>
    <s v="Salle de formation Bib"/>
    <s v="19&lt;x&lt;50"/>
    <x v="1"/>
    <n v="1"/>
    <s v="IIYAMA"/>
    <s v="PRO LITE LH8664UHS"/>
    <m/>
    <m/>
    <s v="Moniteur interactif"/>
  </r>
  <r>
    <s v="11-GÉNIE MÉCANIQUE &amp; 17-ADMINISTRATION"/>
    <s v="ADM 1"/>
    <s v="&lt;19"/>
    <x v="1"/>
    <n v="1"/>
    <s v="Speechi"/>
    <m/>
    <m/>
    <m/>
    <s v="Moniteur interactif"/>
  </r>
  <r>
    <s v="11-GÉNIE MÉCANIQUE &amp; 17-ADMINISTRATION"/>
    <s v="ADM 1"/>
    <s v="&lt;19"/>
    <x v="2"/>
    <s v="1"/>
    <s v="LOGITECH"/>
    <s v="VR0020"/>
    <m/>
    <m/>
    <s v=" Barre Son/Camera"/>
  </r>
  <r>
    <s v="11-GÉNIE MÉCANIQUE &amp; 17-ADMINISTRATION"/>
    <s v="ADM 2"/>
    <s v="&lt;19"/>
    <x v="2"/>
    <s v="1"/>
    <s v="LOGITECH"/>
    <s v="VR0020"/>
    <m/>
    <m/>
    <s v=" Barre Son/Camera"/>
  </r>
  <r>
    <s v="11-GÉNIE MÉCANIQUE &amp; 17-ADMINISTRATION"/>
    <s v="ADM 2"/>
    <s v="&lt;19"/>
    <x v="1"/>
    <n v="1"/>
    <m/>
    <m/>
    <m/>
    <m/>
    <m/>
  </r>
  <r>
    <s v="11-GÉNIE MÉCANIQUE &amp; 17-ADMINISTRATION"/>
    <s v="ADM 3"/>
    <s v="&lt;19"/>
    <x v="2"/>
    <s v="1"/>
    <s v="LOGITECH"/>
    <s v="VR0020"/>
    <m/>
    <m/>
    <s v=" Barre Son/Camera"/>
  </r>
  <r>
    <s v="11-GÉNIE MÉCANIQUE &amp; 17-ADMINISTRATION"/>
    <s v="ADM 3"/>
    <s v="&lt;19"/>
    <x v="1"/>
    <n v="1"/>
    <m/>
    <m/>
    <m/>
    <m/>
    <m/>
  </r>
  <r>
    <s v="11-GÉNIE MÉCANIQUE &amp; 17-ADMINISTRATION"/>
    <s v="Bureau Direction"/>
    <s v="&lt;19"/>
    <x v="1"/>
    <n v="1"/>
    <s v="Speechi"/>
    <s v="ST65-UHD-AND-003"/>
    <m/>
    <m/>
    <s v="Moniteur interactif"/>
  </r>
  <r>
    <s v="11-GÉNIE MÉCANIQUE &amp; 17-ADMINISTRATION"/>
    <s v="Bureau Direction"/>
    <s v="&lt;19"/>
    <x v="4"/>
    <n v="1"/>
    <s v="Barco"/>
    <s v="CS-100"/>
    <m/>
    <m/>
    <s v="Moniteur interactif"/>
  </r>
  <r>
    <s v="11-GÉNIE MÉCANIQUE &amp; 17-ADMINISTRATION"/>
    <s v="Bureau Direction"/>
    <s v="&lt;19"/>
    <x v="2"/>
    <n v="1"/>
    <s v="AVER"/>
    <s v="VB342+"/>
    <m/>
    <m/>
    <s v="Moniteur interactif"/>
  </r>
  <r>
    <s v="11-GÉNIE MÉCANIQUE &amp; 17-ADMINISTRATION"/>
    <n v="112"/>
    <s v="19&lt;x&lt;50"/>
    <x v="1"/>
    <n v="1"/>
    <s v="IIYAMA"/>
    <s v="LH8642UHS"/>
    <m/>
    <s v="1072h"/>
    <m/>
  </r>
  <r>
    <s v="11-GÉNIE MÉCANIQUE &amp; 17-ADMINISTRATION"/>
    <n v="112"/>
    <s v="19&lt;x&lt;50"/>
    <x v="1"/>
    <n v="1"/>
    <s v="IIYAMA"/>
    <s v="LH8642UHS"/>
    <m/>
    <s v="905h"/>
    <m/>
  </r>
  <r>
    <s v="11-GÉNIE MÉCANIQUE &amp; 17-ADMINISTRATION"/>
    <n v="112"/>
    <s v="19&lt;x&lt;50"/>
    <x v="0"/>
    <n v="1"/>
    <s v="NEC"/>
    <s v="NP-ME372WG"/>
    <m/>
    <s v="906h"/>
    <m/>
  </r>
  <r>
    <s v="11-GÉNIE MÉCANIQUE &amp; 17-ADMINISTRATION"/>
    <n v="112"/>
    <s v="19&lt;x&lt;50"/>
    <x v="5"/>
    <n v="1"/>
    <s v="VISION"/>
    <s v="TC3-CTL"/>
    <m/>
    <m/>
    <m/>
  </r>
  <r>
    <s v="11-GÉNIE MÉCANIQUE &amp; 17-ADMINISTRATION"/>
    <n v="112"/>
    <s v="19&lt;x&lt;50"/>
    <x v="3"/>
    <n v="1"/>
    <s v="DENON"/>
    <s v="DN-300-MKII"/>
    <m/>
    <m/>
    <s v="ENREGISTREUR AUDIO"/>
  </r>
  <r>
    <s v="11-GÉNIE MÉCANIQUE &amp; 17-ADMINISTRATION"/>
    <n v="112"/>
    <s v="19&lt;x&lt;50"/>
    <x v="3"/>
    <n v="1"/>
    <s v="Extron"/>
    <s v="XPA 1002"/>
    <m/>
    <m/>
    <s v="Amplificateur "/>
  </r>
  <r>
    <s v="11-GÉNIE MÉCANIQUE &amp; 17-ADMINISTRATION"/>
    <n v="112"/>
    <s v="19&lt;x&lt;50"/>
    <x v="3"/>
    <n v="1"/>
    <s v="VIVOLINK"/>
    <s v="VLHDMISP1X2"/>
    <m/>
    <m/>
    <s v="Amplificateur "/>
  </r>
  <r>
    <s v="11-GÉNIE MÉCANIQUE &amp; 17-ADMINISTRATION"/>
    <n v="112"/>
    <s v="19&lt;x&lt;50"/>
    <x v="3"/>
    <n v="1"/>
    <s v="ALLEN&amp;HEATH"/>
    <s v="ZED1402"/>
    <m/>
    <m/>
    <s v="TABLE MIXAGE"/>
  </r>
  <r>
    <s v="11-GÉNIE MÉCANIQUE &amp; 17-ADMINISTRATION"/>
    <n v="112"/>
    <s v="19&lt;x&lt;50"/>
    <x v="6"/>
    <n v="1"/>
    <s v="TELEVIC"/>
    <s v="D-Cerno CUR"/>
    <m/>
    <m/>
    <s v="CENTRALE TELEVIC"/>
  </r>
  <r>
    <s v="11-GÉNIE MÉCANIQUE &amp; 17-ADMINISTRATION"/>
    <n v="112"/>
    <s v="19&lt;x&lt;50"/>
    <x v="6"/>
    <n v="1"/>
    <s v="TELEVIC"/>
    <s v="D-Cerno D SL"/>
    <m/>
    <m/>
    <s v="Micro"/>
  </r>
  <r>
    <s v="11-GÉNIE MÉCANIQUE &amp; 17-ADMINISTRATION"/>
    <n v="112"/>
    <s v="19&lt;x&lt;50"/>
    <x v="6"/>
    <n v="1"/>
    <s v="TELEVIC"/>
    <s v="D-Cerno C SL"/>
    <m/>
    <m/>
    <s v="Micro"/>
  </r>
  <r>
    <s v="11-GÉNIE MÉCANIQUE &amp; 17-ADMINISTRATION"/>
    <n v="112"/>
    <s v="19&lt;x&lt;50"/>
    <x v="4"/>
    <n v="2"/>
    <s v="Barco"/>
    <s v="CSE200"/>
    <m/>
    <m/>
    <s v="CLICKSHARE"/>
  </r>
  <r>
    <s v="11-GÉNIE MÉCANIQUE &amp; 17-ADMINISTRATION"/>
    <n v="114"/>
    <s v="50&lt;x&lt;100"/>
    <x v="0"/>
    <n v="1"/>
    <s v="NEC"/>
    <s v="M383W"/>
    <m/>
    <s v="26h"/>
    <m/>
  </r>
  <r>
    <s v="11-GÉNIE MÉCANIQUE &amp; 17-ADMINISTRATION"/>
    <n v="116"/>
    <s v="50&lt;x&lt;100"/>
    <x v="0"/>
    <n v="1"/>
    <s v="NEC"/>
    <s v="NP-ME361XG"/>
    <m/>
    <s v="1952h/4000"/>
    <m/>
  </r>
  <r>
    <s v="11-GÉNIE MÉCANIQUE &amp; 17-ADMINISTRATION"/>
    <n v="212"/>
    <s v="19&lt;x&lt;50"/>
    <x v="0"/>
    <n v="1"/>
    <s v="NEC"/>
    <s v="NP-M311WG"/>
    <m/>
    <s v="1464/4000"/>
    <m/>
  </r>
  <r>
    <s v="11-GÉNIE MÉCANIQUE &amp; 17-ADMINISTRATION"/>
    <n v="214"/>
    <s v="19&lt;x&lt;50"/>
    <x v="0"/>
    <n v="1"/>
    <s v="NEC"/>
    <s v="NP-M363XG"/>
    <m/>
    <s v="1678h/4000"/>
    <m/>
  </r>
  <r>
    <s v="11-GÉNIE MÉCANIQUE &amp; 17-ADMINISTRATION"/>
    <n v="216"/>
    <s v="19&lt;x&lt;50"/>
    <x v="0"/>
    <n v="1"/>
    <s v="NEC"/>
    <s v="NP-M383MW"/>
    <m/>
    <s v="45h"/>
    <m/>
  </r>
  <r>
    <s v="11-GÉNIE MÉCANIQUE &amp; 17-ADMINISTRATION"/>
    <n v="218"/>
    <s v="19&lt;x&lt;50"/>
    <x v="0"/>
    <n v="1"/>
    <s v="NEC"/>
    <s v="NP-M311WG"/>
    <m/>
    <s v="2224h/4000"/>
    <m/>
  </r>
  <r>
    <s v="11-GÉNIE MÉCANIQUE &amp; 17-ADMINISTRATION"/>
    <n v="220"/>
    <s v="19&lt;x&lt;50"/>
    <x v="0"/>
    <n v="1"/>
    <s v="NEC"/>
    <s v="NP-M311WG"/>
    <m/>
    <s v="2250h/4000"/>
    <m/>
  </r>
  <r>
    <s v="11-GÉNIE MÉCANIQUE &amp; 17-ADMINISTRATION"/>
    <n v="312"/>
    <s v="&quot;+ de 100&quot;"/>
    <x v="0"/>
    <n v="1"/>
    <s v="NEC"/>
    <s v="NP-M363WG"/>
    <m/>
    <s v="1663h/4000"/>
    <s v="Vidéoprojecteur DROITE"/>
  </r>
  <r>
    <s v="11-GÉNIE MÉCANIQUE &amp; 17-ADMINISTRATION"/>
    <n v="312"/>
    <s v="&quot;+ de 100&quot;"/>
    <x v="0"/>
    <n v="1"/>
    <s v="NEC"/>
    <s v="NP-M363WG"/>
    <m/>
    <s v="965/4000"/>
    <s v="Vidéoprojecteur GAUCHE"/>
  </r>
  <r>
    <s v="11-GÉNIE MÉCANIQUE &amp; 17-ADMINISTRATION"/>
    <n v="314"/>
    <s v="&quot;+ de 100&quot;"/>
    <x v="0"/>
    <n v="1"/>
    <s v="NEC"/>
    <s v="NP-M383W"/>
    <m/>
    <s v="363h/4000"/>
    <s v="Vidéoprojecteur DROITE"/>
  </r>
  <r>
    <s v="11-GÉNIE MÉCANIQUE &amp; 17-ADMINISTRATION"/>
    <n v="314"/>
    <s v="&quot;+ de 100&quot;"/>
    <x v="0"/>
    <n v="1"/>
    <s v="NEC"/>
    <s v="NP-M383W"/>
    <m/>
    <s v="358h/4001"/>
    <s v="Vidéoprojecteur DROITE"/>
  </r>
  <r>
    <s v="11-GÉNIE MÉCANIQUE &amp; 17-ADMINISTRATION"/>
    <n v="316"/>
    <s v="50&lt;x&lt;100"/>
    <x v="0"/>
    <n v="1"/>
    <s v="NEC"/>
    <s v="NP-M311WG"/>
    <m/>
    <s v="1138h/4000"/>
    <m/>
  </r>
  <r>
    <s v="12-GMM / CSN / FOURIER"/>
    <s v="Amphi Sophie Germain"/>
    <s v="&quot;+ de 100&quot;"/>
    <x v="3"/>
    <n v="1"/>
    <s v="CRESTRON"/>
    <s v="VC4"/>
    <m/>
    <m/>
    <m/>
  </r>
  <r>
    <s v="12-GMM / CSN / FOURIER"/>
    <s v="Amphi Sophie Germain"/>
    <s v="&quot;+ de 100&quot;"/>
    <x v="3"/>
    <n v="1"/>
    <s v="NEO"/>
    <s v="J50C-4"/>
    <m/>
    <m/>
    <s v="MINI PC - X-PANEL"/>
  </r>
  <r>
    <s v="12-GMM / CSN / FOURIER"/>
    <s v="Amphi Sophie Germain"/>
    <s v="&quot;+ de 100&quot;"/>
    <x v="5"/>
    <n v="1"/>
    <s v="NO NAME"/>
    <s v="10.1&quot; L-TYPE DIGITAL SIGNAGE"/>
    <m/>
    <m/>
    <s v="Dalle tactile "/>
  </r>
  <r>
    <s v="12-GMM / CSN / FOURIER"/>
    <s v="Amphi Sophie Germain"/>
    <s v="&quot;+ de 100&quot;"/>
    <x v="5"/>
    <n v="1"/>
    <s v="IIYAMA"/>
    <s v="TW1023ASC-B1P"/>
    <m/>
    <m/>
    <s v="Dalle tactile "/>
  </r>
  <r>
    <s v="12-GMM / CSN / FOURIER"/>
    <s v="Amphi Sophie Germain"/>
    <s v="&quot;+ de 100&quot;"/>
    <x v="3"/>
    <n v="1"/>
    <s v="DLINK"/>
    <s v="DGS110008PV2E"/>
    <m/>
    <m/>
    <s v="SWITCH ETHERNET (3)"/>
  </r>
  <r>
    <s v="12-GMM / CSN / FOURIER"/>
    <s v="Amphi Sophie Germain"/>
    <s v="&quot;+ de 100&quot;"/>
    <x v="3"/>
    <n v="1"/>
    <s v="ENTTEC"/>
    <s v="DIN-ODE POE MK2"/>
    <m/>
    <m/>
    <s v="CONVERTISSEUR ETHERNET/DMX"/>
  </r>
  <r>
    <s v="12-GMM / CSN / FOURIER"/>
    <s v="Amphi Sophie Germain"/>
    <s v="&quot;+ de 100&quot;"/>
    <x v="0"/>
    <n v="1"/>
    <s v="NEC"/>
    <s v="NP-PA804UL-WG"/>
    <m/>
    <m/>
    <m/>
  </r>
  <r>
    <s v="12-GMM / CSN / FOURIER"/>
    <s v="Amphi Sophie Germain"/>
    <s v="&quot;+ de 100&quot;"/>
    <x v="3"/>
    <n v="1"/>
    <s v="GB"/>
    <s v="ENCOVOIP100"/>
    <m/>
    <m/>
    <s v="ENCODEUR HDMI H264 - IN 1 PC"/>
  </r>
  <r>
    <s v="12-GMM / CSN / FOURIER"/>
    <s v="Amphi Sophie Germain"/>
    <s v="&quot;+ de 100&quot;"/>
    <x v="3"/>
    <n v="1"/>
    <s v="GB"/>
    <s v="ENCOVOIP100"/>
    <m/>
    <m/>
    <s v="ENCODEUR HDMI H264 - IN 2 Sans Fil"/>
  </r>
  <r>
    <s v="12-GMM / CSN / FOURIER"/>
    <s v="Amphi Sophie Germain"/>
    <s v="&quot;+ de 100&quot;"/>
    <x v="3"/>
    <n v="1"/>
    <s v="GB"/>
    <s v="DECOVOIP100"/>
    <m/>
    <m/>
    <s v="DECODEUR HDMI H264 - out 1 VP"/>
  </r>
  <r>
    <s v="12-GMM / CSN / FOURIER"/>
    <s v="Amphi Sophie Germain"/>
    <s v="&quot;+ de 100&quot;"/>
    <x v="2"/>
    <n v="1"/>
    <s v="AVER"/>
    <s v="PTC330UV2"/>
    <m/>
    <m/>
    <m/>
  </r>
  <r>
    <s v="12-GMM / CSN / FOURIER"/>
    <s v="Amphi Sophie Germain"/>
    <s v="&quot;+ de 100&quot;"/>
    <x v="4"/>
    <n v="1"/>
    <s v="Barco"/>
    <s v="CX50"/>
    <m/>
    <m/>
    <s v="CLICKSHARE"/>
  </r>
  <r>
    <s v="12-GMM / CSN / FOURIER"/>
    <s v="Amphi Sophie Germain"/>
    <s v="&quot;+ de 100&quot;"/>
    <x v="3"/>
    <n v="1"/>
    <s v="FONESTAR"/>
    <s v="PX4088"/>
    <m/>
    <m/>
    <s v="MATRICE AUDIO"/>
  </r>
  <r>
    <s v="12-GMM / CSN / FOURIER"/>
    <s v="Amphi Sophie Germain"/>
    <s v="&quot;+ de 100&quot;"/>
    <x v="3"/>
    <n v="1"/>
    <s v="LD SYSTEM"/>
    <s v="CURV500"/>
    <m/>
    <m/>
    <s v="MATRICE AUDIO"/>
  </r>
  <r>
    <s v="12-GMM / CSN / FOURIER"/>
    <s v="Amphi Sophie Germain"/>
    <s v="&quot;+ de 100&quot;"/>
    <x v="3"/>
    <n v="1"/>
    <s v="QSC"/>
    <s v="RMX1450"/>
    <m/>
    <m/>
    <s v="Amplificateur "/>
  </r>
  <r>
    <s v="12-GMM / CSN / FOURIER"/>
    <s v="Amphi Sophie Germain"/>
    <s v="&quot;+ de 100&quot;"/>
    <x v="3"/>
    <n v="1"/>
    <s v="QSC"/>
    <n v="1400"/>
    <m/>
    <m/>
    <s v="Amplificateur "/>
  </r>
  <r>
    <s v="12-GMM / CSN / FOURIER"/>
    <s v="Amphi Sophie Germain"/>
    <s v="&quot;+ de 100&quot;"/>
    <x v="3"/>
    <n v="1"/>
    <s v="SENNHEISER"/>
    <s v="ASA1"/>
    <m/>
    <m/>
    <s v="SPLITTER ANTENNE"/>
  </r>
  <r>
    <s v="12-GMM / CSN / FOURIER"/>
    <s v="Amphi Sophie Germain"/>
    <s v="&quot;+ de 100&quot;"/>
    <x v="6"/>
    <n v="1"/>
    <s v="SENNHEISER"/>
    <s v="SL RACK RECIVER DW"/>
    <m/>
    <m/>
    <s v="RECEPTEUR HF"/>
  </r>
  <r>
    <s v="12-GMM / CSN / FOURIER"/>
    <s v="Amphi Sophie Germain"/>
    <s v="&quot;+ de 100&quot;"/>
    <x v="6"/>
    <n v="1"/>
    <s v="SENNHEISER"/>
    <s v="SL RACK RECIVER DW"/>
    <m/>
    <m/>
    <s v="RECEPTEUR HF"/>
  </r>
  <r>
    <s v="12-GMM / CSN / FOURIER"/>
    <s v="Amphi Sophie Germain"/>
    <s v="&quot;+ de 100&quot;"/>
    <x v="6"/>
    <n v="1"/>
    <s v="SENNHEISER"/>
    <s v="SL RACK RECIVER DW"/>
    <m/>
    <m/>
    <s v="RECEPTEUR HF"/>
  </r>
  <r>
    <s v="12-GMM / CSN / FOURIER"/>
    <s v="Amphi Sophie Germain"/>
    <s v="&quot;+ de 100&quot;"/>
    <x v="6"/>
    <n v="1"/>
    <s v="SENNHEISER"/>
    <s v="SL RACK RECIVER DW"/>
    <m/>
    <m/>
    <s v="RECEPTEUR CRAVATE"/>
  </r>
  <r>
    <s v="12-GMM / CSN / FOURIER"/>
    <s v="Amphi Sophie Germain"/>
    <s v="&quot;+ de 100&quot;"/>
    <x v="6"/>
    <n v="1"/>
    <s v="SENNHEISER"/>
    <s v="SL HANDHELD DW"/>
    <m/>
    <m/>
    <s v="EMETTEUR HF"/>
  </r>
  <r>
    <s v="12-GMM / CSN / FOURIER"/>
    <s v="Amphi Sophie Germain"/>
    <s v="&quot;+ de 100&quot;"/>
    <x v="6"/>
    <n v="1"/>
    <s v="SENNHEISER"/>
    <s v="SL HANDHELD DW"/>
    <m/>
    <m/>
    <s v="EMETTEUR HF"/>
  </r>
  <r>
    <s v="12-GMM / CSN / FOURIER"/>
    <s v="Amphi Sophie Germain"/>
    <s v="&quot;+ de 100&quot;"/>
    <x v="6"/>
    <n v="1"/>
    <s v="SENNHEISER"/>
    <s v="SL HANDHELD DW"/>
    <m/>
    <m/>
    <s v="EMETTEUR HF"/>
  </r>
  <r>
    <s v="12-GMM / CSN / FOURIER"/>
    <s v="Amphi Sophie Germain"/>
    <s v="&quot;+ de 100&quot;"/>
    <x v="6"/>
    <n v="1"/>
    <s v="SENNHEISER"/>
    <s v="SL BODYPACK DW"/>
    <m/>
    <m/>
    <s v="EMETTEUR CRAVATE"/>
  </r>
  <r>
    <s v="12-GMM / CSN / FOURIER"/>
    <s v="Amphi Sophie Germain"/>
    <s v="&quot;+ de 100&quot;"/>
    <x v="7"/>
    <n v="1"/>
    <s v="DTS"/>
    <s v="TEN3FRTU"/>
    <m/>
    <m/>
    <s v="FRESNEL (6)"/>
  </r>
  <r>
    <s v="12-GMM / CSN / FOURIER"/>
    <s v="Amphi Sophie Germain"/>
    <s v="&quot;+ de 100&quot;"/>
    <x v="7"/>
    <n v="1"/>
    <s v="PROLIGHT"/>
    <s v="ML098"/>
    <m/>
    <m/>
    <s v="PAR LED (14)"/>
  </r>
  <r>
    <s v="12-GMM / CSN / FOURIER"/>
    <s v="Amphi Sophie Germain"/>
    <s v="&quot;+ de 100&quot;"/>
    <x v="7"/>
    <n v="1"/>
    <s v="PROLIGHT"/>
    <s v="ML675"/>
    <m/>
    <m/>
    <s v="LYRE MOTORISEE (4)"/>
  </r>
  <r>
    <s v="12-GMM / CSN / FOURIER"/>
    <s v="Amphi Sophie Germain"/>
    <s v="&quot;+ de 100&quot;"/>
    <x v="7"/>
    <n v="1"/>
    <s v="LSC"/>
    <s v="MANTRALITE"/>
    <m/>
    <m/>
    <s v="CONSOLE LUMIERE"/>
  </r>
  <r>
    <s v="12-GMM / CSN / FOURIER"/>
    <s v="Amphi Sophie Germain"/>
    <s v="&quot;+ de 100&quot;"/>
    <x v="3"/>
    <n v="1"/>
    <s v="VISUEL"/>
    <s v="VP02"/>
    <m/>
    <m/>
    <s v="QUADCORE"/>
  </r>
  <r>
    <s v="12-GMM / CSN / FOURIER"/>
    <s v="Amphi Sophie Germain"/>
    <s v="&quot;+ de 100&quot;"/>
    <x v="3"/>
    <n v="1"/>
    <s v="ARTISTIC"/>
    <s v="RACK-SPLIT-OCTO"/>
    <m/>
    <m/>
    <s v="SPLITTER DMX"/>
  </r>
  <r>
    <s v="12-GMM / CSN / FOURIER"/>
    <s v="CSN-01"/>
    <s v="&lt;19"/>
    <x v="0"/>
    <n v="1"/>
    <s v="NEC"/>
    <s v="NP-510WG"/>
    <m/>
    <s v="1886h"/>
    <m/>
  </r>
  <r>
    <s v="12-GMM / CSN / FOURIER"/>
    <n v="13"/>
    <s v="50&lt;x&lt;100"/>
    <x v="0"/>
    <n v="1"/>
    <s v="NEC"/>
    <s v="ME383W"/>
    <m/>
    <s v="718/4000"/>
    <m/>
  </r>
  <r>
    <s v="12-GMM / CSN / FOURIER"/>
    <n v="13"/>
    <s v="50&lt;x&lt;100"/>
    <x v="4"/>
    <n v="1"/>
    <s v="BARCO"/>
    <s v="CS-100 (R9861510EU)"/>
    <m/>
    <m/>
    <s v="Système BARCO ClickShare"/>
  </r>
  <r>
    <s v="12-GMM / CSN / FOURIER"/>
    <n v="112"/>
    <s v="19&lt;x&lt;50"/>
    <x v="0"/>
    <n v="1"/>
    <s v="NEC"/>
    <s v="NP-M363WG"/>
    <m/>
    <s v="1033/4000"/>
    <m/>
  </r>
  <r>
    <s v="12-GMM / CSN / FOURIER"/>
    <n v="139"/>
    <s v="19&lt;x&lt;50"/>
    <x v="0"/>
    <n v="1"/>
    <s v="NEC"/>
    <s v="NP-M363WG"/>
    <m/>
    <m/>
    <m/>
  </r>
  <r>
    <s v="12-GMM / CSN / FOURIER"/>
    <n v="139"/>
    <s v="19&lt;x&lt;50"/>
    <x v="1"/>
    <n v="1"/>
    <s v="SPEECHI"/>
    <m/>
    <m/>
    <m/>
    <m/>
  </r>
  <r>
    <s v="12-GMM / CSN / FOURIER"/>
    <n v="139"/>
    <s v="19&lt;x&lt;50"/>
    <x v="2"/>
    <n v="1"/>
    <s v="AVER"/>
    <m/>
    <m/>
    <m/>
    <s v=" Barre Son/Camera"/>
  </r>
  <r>
    <s v="19-GEI"/>
    <s v="GEI 13 "/>
    <s v="&quot;+ de 100&quot;"/>
    <x v="0"/>
    <n v="1"/>
    <s v="SONY"/>
    <s v="VPL-PHZ10"/>
    <s v="2631h/LASER"/>
    <m/>
    <m/>
  </r>
  <r>
    <s v="19-GEI"/>
    <s v="GEI 13 "/>
    <s v="&quot;+ de 100&quot;"/>
    <x v="1"/>
    <n v="1"/>
    <s v="PHILIPS"/>
    <s v="BDL4830QL"/>
    <m/>
    <m/>
    <m/>
  </r>
  <r>
    <s v="19-GEI"/>
    <s v="GEI 13 "/>
    <s v="&quot;+ de 100&quot;"/>
    <x v="1"/>
    <n v="1"/>
    <s v="PHILIPS"/>
    <s v="BDL4830QL"/>
    <m/>
    <m/>
    <m/>
  </r>
  <r>
    <s v="19-GEI"/>
    <s v="GEI 13 "/>
    <s v="&quot;+ de 100&quot;"/>
    <x v="5"/>
    <n v="1"/>
    <s v="CRESTRON"/>
    <s v="MPC3-302"/>
    <m/>
    <m/>
    <m/>
  </r>
  <r>
    <s v="19-GEI"/>
    <s v="GEI 13 "/>
    <s v="&quot;+ de 100&quot;"/>
    <x v="1"/>
    <n v="1"/>
    <s v="VIEWSONIC"/>
    <s v="TD2430"/>
    <m/>
    <m/>
    <s v="Ecran sur le bureau "/>
  </r>
  <r>
    <s v="19-GEI"/>
    <s v="GEI 13 "/>
    <s v="&quot;+ de 100&quot;"/>
    <x v="3"/>
    <n v="1"/>
    <s v="EXTRON"/>
    <s v="ANNOTATOR 300"/>
    <m/>
    <m/>
    <s v="ENREGISTREUR ET ANNOTATION"/>
  </r>
  <r>
    <s v="19-GEI"/>
    <s v="GEI 13 "/>
    <s v="&quot;+ de 100&quot;"/>
    <x v="6"/>
    <n v="1"/>
    <s v="SENNHEISER"/>
    <s v="EWG4"/>
    <m/>
    <m/>
    <m/>
  </r>
  <r>
    <s v="19-GEI"/>
    <s v="GEI 13 "/>
    <s v="&quot;+ de 100&quot;"/>
    <x v="3"/>
    <n v="1"/>
    <s v="EXTRON"/>
    <s v="MVC121 PLUS"/>
    <m/>
    <m/>
    <s v="Mixeur Audio"/>
  </r>
  <r>
    <s v="19-GEI"/>
    <s v="GEI 13 "/>
    <s v="&quot;+ de 100&quot;"/>
    <x v="3"/>
    <n v="1"/>
    <s v="YAMAHA"/>
    <s v="PA2120"/>
    <m/>
    <m/>
    <s v="Amplificateur "/>
  </r>
  <r>
    <s v="19-GEI"/>
    <s v="GEI 15"/>
    <s v="&quot;+ de 100&quot;"/>
    <x v="0"/>
    <n v="1"/>
    <s v="SONY"/>
    <s v="VPL-PHZ10"/>
    <m/>
    <m/>
    <s v="Amplificateur "/>
  </r>
  <r>
    <s v="19-GEI"/>
    <s v="GEI 15"/>
    <s v="&quot;+ de 100&quot;"/>
    <x v="1"/>
    <n v="1"/>
    <s v="PHILIPS"/>
    <s v="BDL4830QL"/>
    <m/>
    <m/>
    <m/>
  </r>
  <r>
    <s v="19-GEI"/>
    <s v="GEI 15"/>
    <s v="&quot;+ de 100&quot;"/>
    <x v="1"/>
    <n v="1"/>
    <s v="PHILIPS"/>
    <s v="BDL4830QL"/>
    <m/>
    <m/>
    <m/>
  </r>
  <r>
    <s v="19-GEI"/>
    <s v="GEI 15"/>
    <s v="&quot;+ de 100&quot;"/>
    <x v="5"/>
    <n v="1"/>
    <s v="CRESTRON"/>
    <s v="MPC3-302"/>
    <m/>
    <m/>
    <m/>
  </r>
  <r>
    <s v="19-GEI"/>
    <s v="GEI 15"/>
    <s v="&quot;+ de 100&quot;"/>
    <x v="1"/>
    <n v="1"/>
    <s v="VIEWSONIC"/>
    <s v="TD2430"/>
    <m/>
    <m/>
    <m/>
  </r>
  <r>
    <s v="19-GEI"/>
    <s v="GEI 15"/>
    <s v="&quot;+ de 100&quot;"/>
    <x v="3"/>
    <n v="1"/>
    <s v="EXTRON"/>
    <s v="ANNOTATOR 300"/>
    <m/>
    <m/>
    <s v="ENREGISTREUR ET ANNOTATION"/>
  </r>
  <r>
    <s v="19-GEI"/>
    <s v="GEI 15"/>
    <s v="&quot;+ de 100&quot;"/>
    <x v="6"/>
    <n v="1"/>
    <s v="SENNHEISER"/>
    <s v="EWG4"/>
    <m/>
    <m/>
    <m/>
  </r>
  <r>
    <s v="19-GEI"/>
    <s v="GEI 15"/>
    <s v="&quot;+ de 100&quot;"/>
    <x v="3"/>
    <n v="1"/>
    <s v="EXTRON"/>
    <s v="MVC121 PLUS"/>
    <m/>
    <m/>
    <s v="Mixeur Audio"/>
  </r>
  <r>
    <s v="19-GEI"/>
    <s v="GEI 15"/>
    <s v="&quot;+ de 100&quot;"/>
    <x v="3"/>
    <n v="1"/>
    <s v="YAMAHA"/>
    <s v="PA2120"/>
    <m/>
    <m/>
    <s v="Mixeur Audio"/>
  </r>
  <r>
    <s v="19-GEI"/>
    <n v="101"/>
    <s v="19&lt;x&lt;50"/>
    <x v="1"/>
    <n v="1"/>
    <m/>
    <m/>
    <m/>
    <m/>
    <s v="Moniteur interactif"/>
  </r>
  <r>
    <s v="19-GEI"/>
    <n v="103"/>
    <s v="19&lt;x&lt;50"/>
    <x v="1"/>
    <n v="1"/>
    <m/>
    <m/>
    <m/>
    <m/>
    <s v="Moniteur interactif"/>
  </r>
  <r>
    <s v="19-GEI"/>
    <n v="105"/>
    <s v="19&lt;x&lt;50"/>
    <x v="1"/>
    <n v="1"/>
    <m/>
    <m/>
    <m/>
    <m/>
    <s v="Moniteur interactif"/>
  </r>
  <r>
    <s v="19-GEI"/>
    <n v="107"/>
    <s v="19&lt;x&lt;50"/>
    <x v="1"/>
    <n v="1"/>
    <m/>
    <m/>
    <m/>
    <m/>
    <s v="Moniteur interactif"/>
  </r>
  <r>
    <s v="19-GEI"/>
    <n v="5"/>
    <s v="19&lt;x&lt;50"/>
    <x v="0"/>
    <n v="1"/>
    <s v="Epson"/>
    <s v="EB-L260F"/>
    <m/>
    <m/>
    <m/>
  </r>
  <r>
    <s v="19-GEI"/>
    <n v="17"/>
    <s v="19&lt;x&lt;50"/>
    <x v="0"/>
    <n v="1"/>
    <s v="NEC"/>
    <s v="NP-M363XG"/>
    <s v="1933h4000"/>
    <m/>
    <m/>
  </r>
  <r>
    <s v="19-GEI"/>
    <n v="20"/>
    <s v="19&lt;x&lt;50"/>
    <x v="0"/>
    <n v="1"/>
    <s v="NEC"/>
    <s v="NP-M363XG"/>
    <s v="121h/4000"/>
    <m/>
    <m/>
  </r>
  <r>
    <s v="19-GEI"/>
    <n v="24"/>
    <s v="19&lt;x&lt;50"/>
    <x v="0"/>
    <n v="1"/>
    <s v="NEC"/>
    <s v="NP-ME361WG"/>
    <s v="11h/4000"/>
    <m/>
    <s v="Vidéoprojecteur gauche "/>
  </r>
  <r>
    <s v="19-GEI"/>
    <n v="24"/>
    <s v="19&lt;x&lt;50"/>
    <x v="0"/>
    <n v="1"/>
    <s v="NEC"/>
    <s v="NP-ME361WG"/>
    <s v="612h/4000"/>
    <m/>
    <s v="Vidéoprojecteur DROITE"/>
  </r>
  <r>
    <s v="19-GEI"/>
    <n v="102"/>
    <s v="19&lt;x&lt;50"/>
    <x v="0"/>
    <n v="1"/>
    <s v="NEC"/>
    <s v="NP-M300WG"/>
    <s v="1942h/4000"/>
    <m/>
    <s v="Vidéoprojecteur GAUCHE"/>
  </r>
  <r>
    <s v="19-GEI"/>
    <n v="102"/>
    <s v="19&lt;x&lt;50"/>
    <x v="0"/>
    <n v="1"/>
    <s v="NEC"/>
    <s v="NP-M300WG"/>
    <s v="1861h/4000"/>
    <m/>
    <s v="Vidéoprojecteur DROITE"/>
  </r>
  <r>
    <s v="19-GEI"/>
    <n v="109"/>
    <s v="19&lt;x&lt;50"/>
    <x v="0"/>
    <n v="1"/>
    <s v="NEC"/>
    <s v="NP-M300WG"/>
    <m/>
    <m/>
    <m/>
  </r>
  <r>
    <s v="19-GEI"/>
    <n v="111"/>
    <s v="19&lt;x&lt;50"/>
    <x v="0"/>
    <n v="1"/>
    <s v="NEC"/>
    <s v="NP-M300WG"/>
    <m/>
    <m/>
    <m/>
  </r>
  <r>
    <s v="19-GEI"/>
    <n v="113"/>
    <s v="19&lt;x&lt;50"/>
    <x v="0"/>
    <n v="1"/>
    <s v="NEC"/>
    <s v="UM280W"/>
    <m/>
    <m/>
    <m/>
  </r>
  <r>
    <s v="19-GEI"/>
    <n v="119"/>
    <s v="19&lt;x&lt;50"/>
    <x v="0"/>
    <n v="1"/>
    <s v="NEC"/>
    <s v="UM280W"/>
    <m/>
    <m/>
    <m/>
  </r>
  <r>
    <s v="19-GEI"/>
    <n v="213"/>
    <s v="19&lt;x&lt;50"/>
    <x v="0"/>
    <n v="1"/>
    <s v="NEC"/>
    <s v="NP-ME361XG"/>
    <m/>
    <m/>
    <m/>
  </r>
  <r>
    <s v="19-GEI"/>
    <n v="207"/>
    <s v="19&lt;x&lt;50"/>
    <x v="0"/>
    <n v="1"/>
    <s v="NEC"/>
    <s v="NP-M363WG"/>
    <m/>
    <m/>
    <m/>
  </r>
  <r>
    <s v="19-GEI"/>
    <n v="215"/>
    <s v="19&lt;x&lt;50"/>
    <x v="0"/>
    <n v="1"/>
    <s v="NEC"/>
    <s v="NP-ME361XG"/>
    <m/>
    <m/>
    <m/>
  </r>
  <r>
    <s v="20-AMPHIS"/>
    <s v="Sous-Sol 12 "/>
    <s v="19&lt;x&lt;50"/>
    <x v="0"/>
    <n v="1"/>
    <s v="NEC"/>
    <s v="NP-M363WG"/>
    <s v="NP29LP"/>
    <m/>
    <m/>
  </r>
  <r>
    <s v="20-AMPHIS"/>
    <s v="Sous-Sol 13"/>
    <s v="19&lt;x&lt;50"/>
    <x v="0"/>
    <n v="1"/>
    <s v="NEC"/>
    <s v="NEC-M636W"/>
    <s v="753/4000h"/>
    <m/>
    <m/>
  </r>
  <r>
    <s v="20-AMPHIS"/>
    <s v="Sous-Sol 14"/>
    <s v="19&lt;x&lt;50"/>
    <x v="0"/>
    <n v="1"/>
    <s v="NEC"/>
    <s v="NEC-NP510W"/>
    <s v="1378/4000h"/>
    <m/>
    <m/>
  </r>
  <r>
    <s v="20-AMPHIS"/>
    <s v="AMPHI 5"/>
    <s v="50&lt;x&lt;100"/>
    <x v="0"/>
    <n v="1"/>
    <s v="NEC"/>
    <s v="NP-M311WG"/>
    <s v="2200h/2500"/>
    <m/>
    <m/>
  </r>
  <r>
    <s v="20-AMPHIS"/>
    <s v="AMPHI 5"/>
    <s v="50&lt;x&lt;100"/>
    <x v="5"/>
    <n v="1"/>
    <s v="PADDY"/>
    <s v="Z TX NS4 "/>
    <m/>
    <m/>
    <m/>
  </r>
  <r>
    <s v="20-AMPHIS"/>
    <s v="AMPHI 6"/>
    <s v="19&lt;x&lt;50"/>
    <x v="0"/>
    <n v="1"/>
    <s v="NEC"/>
    <s v="NP-M311WG"/>
    <s v="1507h/2500  NP16LP"/>
    <m/>
    <m/>
  </r>
  <r>
    <s v="20-AMPHIS"/>
    <s v="AMPHI 6"/>
    <s v="19&lt;x&lt;50"/>
    <x v="5"/>
    <n v="1"/>
    <s v="PADDY"/>
    <s v="Z TX NS4 "/>
    <m/>
    <m/>
    <m/>
  </r>
  <r>
    <s v="20-AMPHIS"/>
    <s v="AMPHI 7"/>
    <s v="50&lt;x&lt;100"/>
    <x v="0"/>
    <n v="1"/>
    <s v="NEC"/>
    <s v="NP-M311WG"/>
    <s v="1792h/2500  NP16LP"/>
    <m/>
    <m/>
  </r>
  <r>
    <s v="20-AMPHIS"/>
    <s v="AMPHI 7"/>
    <s v="50&lt;x&lt;100"/>
    <x v="5"/>
    <n v="1"/>
    <s v="PADDY"/>
    <s v="Z TX NS4 "/>
    <m/>
    <m/>
    <m/>
  </r>
  <r>
    <s v="20-AMPHIS"/>
    <s v="AMPHI 9"/>
    <s v="50&lt;x&lt;100"/>
    <x v="0"/>
    <n v="1"/>
    <s v="NEC"/>
    <s v="NP-M311WG"/>
    <s v="1872h/2500  NP16LP"/>
    <m/>
    <m/>
  </r>
  <r>
    <s v="20-AMPHIS"/>
    <s v="AMPHI 9"/>
    <s v="50&lt;x&lt;100"/>
    <x v="5"/>
    <n v="1"/>
    <s v="PADDY"/>
    <s v="Z TX NS4 "/>
    <m/>
    <m/>
    <m/>
  </r>
  <r>
    <s v="20-AMPHIS"/>
    <s v="AMPHI 108"/>
    <s v="19&lt;x&lt;50"/>
    <x v="0"/>
    <n v="1"/>
    <s v="NEC"/>
    <s v="NP-M311WG"/>
    <s v="1390/2500  NP16LP"/>
    <m/>
    <m/>
  </r>
  <r>
    <s v="20-AMPHIS"/>
    <m/>
    <s v="19&lt;x&lt;50"/>
    <x v="5"/>
    <n v="1"/>
    <s v="PADDY"/>
    <s v="Z TX NS4 "/>
    <m/>
    <m/>
    <m/>
  </r>
  <r>
    <s v="20-AMPHIS"/>
    <s v="AMPHI 101"/>
    <s v="50&lt;x&lt;100"/>
    <x v="0"/>
    <n v="1"/>
    <s v="NEC"/>
    <s v="NP-M311WG"/>
    <s v="2258h/2500  NP16LP"/>
    <m/>
    <m/>
  </r>
  <r>
    <s v="20-AMPHIS"/>
    <m/>
    <s v="50&lt;x&lt;100"/>
    <x v="5"/>
    <n v="1"/>
    <s v="PTN"/>
    <s v="WP8"/>
    <m/>
    <m/>
    <m/>
  </r>
  <r>
    <s v="20-AMPHIS"/>
    <s v="AMPHI 102"/>
    <s v="50&lt;x&lt;100"/>
    <x v="0"/>
    <n v="1"/>
    <s v="NEC"/>
    <s v="NP-M311WG"/>
    <s v="1924h/2500  NP16LP"/>
    <m/>
    <m/>
  </r>
  <r>
    <s v="20-AMPHIS"/>
    <m/>
    <s v="50&lt;x&lt;100"/>
    <x v="5"/>
    <n v="1"/>
    <s v="PTN"/>
    <s v="WP8"/>
    <m/>
    <m/>
    <m/>
  </r>
  <r>
    <s v="20-AMPHIS"/>
    <s v="AMPHI 103"/>
    <s v="50&lt;x&lt;100"/>
    <x v="0"/>
    <n v="1"/>
    <s v="NEC"/>
    <s v="NP-M311WG"/>
    <s v="1700h/2500  NP16LP"/>
    <m/>
    <m/>
  </r>
  <r>
    <s v="20-AMPHIS"/>
    <m/>
    <s v="19&lt;x&lt;50"/>
    <x v="5"/>
    <n v="1"/>
    <s v="PTN"/>
    <s v="WP8"/>
    <m/>
    <m/>
    <m/>
  </r>
  <r>
    <s v="20-AMPHIS"/>
    <s v="AMPHI 104"/>
    <s v="50&lt;x&lt;100"/>
    <x v="0"/>
    <n v="1"/>
    <s v="NEC"/>
    <s v="NP-M311WG"/>
    <s v="2628/2500  NP16LP"/>
    <m/>
    <m/>
  </r>
  <r>
    <s v="20-AMPHIS"/>
    <m/>
    <s v="50&lt;x&lt;100"/>
    <x v="5"/>
    <n v="1"/>
    <s v="PTN"/>
    <s v="WP8"/>
    <m/>
    <m/>
    <m/>
  </r>
  <r>
    <s v="20-AMPHIS"/>
    <s v="AMPHI 105"/>
    <s v="50&lt;x&lt;100"/>
    <x v="0"/>
    <n v="1"/>
    <s v="NEC"/>
    <s v="NP-M362WG"/>
    <s v="907h"/>
    <m/>
    <m/>
  </r>
  <r>
    <s v="20-AMPHIS"/>
    <m/>
    <s v="19&lt;x&lt;50"/>
    <x v="5"/>
    <n v="1"/>
    <s v="CRESTRON"/>
    <s v="MPC-M10"/>
    <m/>
    <m/>
    <m/>
  </r>
  <r>
    <s v="20-AMPHIS"/>
    <s v="AMPHI 106"/>
    <s v="19&lt;x&lt;50"/>
    <x v="0"/>
    <n v="1"/>
    <s v="NEC"/>
    <s v="NP-M311WG"/>
    <s v="2228h"/>
    <m/>
    <m/>
  </r>
  <r>
    <s v="20-AMPHIS"/>
    <m/>
    <s v="19&lt;x&lt;50"/>
    <x v="5"/>
    <n v="1"/>
    <s v="PTN"/>
    <s v="WP8"/>
    <m/>
    <m/>
    <m/>
  </r>
  <r>
    <s v="20-AMPHIS"/>
    <s v="AMPHI 107"/>
    <s v="19&lt;x&lt;50"/>
    <x v="0"/>
    <n v="1"/>
    <s v="NEC"/>
    <s v="NP-M311WG"/>
    <s v="2671h/2500  NP16LP"/>
    <m/>
    <m/>
  </r>
  <r>
    <s v="20-AMPHIS"/>
    <m/>
    <s v="19&lt;x&lt;50"/>
    <x v="5"/>
    <n v="1"/>
    <s v="PTN"/>
    <s v="WP8"/>
    <m/>
    <m/>
    <m/>
  </r>
  <r>
    <s v="20-AMPHIS"/>
    <s v="AMPHI 109"/>
    <s v="50&lt;x&lt;100"/>
    <x v="0"/>
    <n v="1"/>
    <s v="NEC"/>
    <s v="NP-M403HG"/>
    <s v="1857/2500  NP29LP"/>
    <m/>
    <m/>
  </r>
  <r>
    <s v="20-AMPHIS"/>
    <m/>
    <s v="19&lt;x&lt;50"/>
    <x v="5"/>
    <n v="1"/>
    <s v="CRESTRON"/>
    <s v="MPC-M10"/>
    <m/>
    <m/>
    <m/>
  </r>
  <r>
    <s v="20-AMPHIS"/>
    <s v="AMPHI 110"/>
    <s v="&lt;19"/>
    <x v="0"/>
    <n v="1"/>
    <s v="NEC"/>
    <s v="NP-M311WG"/>
    <s v="1374h/2500  NP16LP"/>
    <m/>
    <m/>
  </r>
  <r>
    <s v="20-AMPHIS"/>
    <m/>
    <s v="&lt;19"/>
    <x v="5"/>
    <n v="1"/>
    <s v="PADDY"/>
    <s v="Z TX NS4 "/>
    <m/>
    <m/>
    <m/>
  </r>
  <r>
    <s v="20-AMPHIS"/>
    <s v="AMPHI 111"/>
    <s v="&quot;+ de 100&quot;"/>
    <x v="0"/>
    <n v="2"/>
    <s v="NEC "/>
    <s v="PE506UL"/>
    <m/>
    <m/>
    <m/>
  </r>
  <r>
    <s v="20-AMPHIS"/>
    <s v="AMPHI 111"/>
    <s v="&quot;+ de 100&quot;"/>
    <x v="6"/>
    <n v="1"/>
    <s v="AUDIO TECHNICA"/>
    <s v="ATW3212C510"/>
    <m/>
    <m/>
    <m/>
  </r>
  <r>
    <s v="20-AMPHIS"/>
    <s v="AMPHI 111"/>
    <s v="&quot;+ de 100&quot;"/>
    <x v="6"/>
    <n v="1"/>
    <s v="AUDIO TECHNICA"/>
    <s v="ATWCHG3 "/>
    <m/>
    <m/>
    <m/>
  </r>
  <r>
    <s v="20-AMPHIS"/>
    <s v="AMPHI 111"/>
    <s v="&quot;+ de 100&quot;"/>
    <x v="3"/>
    <n v="1"/>
    <s v="EXTRON"/>
    <s v="MVC121PLUS"/>
    <m/>
    <m/>
    <s v="Mixeur Stereo "/>
  </r>
  <r>
    <s v="20-AMPHIS"/>
    <s v="AMPHI 111"/>
    <s v="&quot;+ de 100&quot;"/>
    <x v="3"/>
    <n v="1"/>
    <s v="EXTRON"/>
    <s v="XPAU2002SB"/>
    <m/>
    <m/>
    <s v="Amplificateur "/>
  </r>
  <r>
    <s v="20-AMPHIS"/>
    <s v="AMPHI 111"/>
    <s v="&quot;+ de 100&quot;"/>
    <x v="3"/>
    <n v="1"/>
    <s v="ENCOVOIP100/DECOVOIP100"/>
    <m/>
    <m/>
    <m/>
    <s v="ENCODEUR/DECODEUR"/>
  </r>
  <r>
    <s v="20-AMPHIS"/>
    <s v="AMPHI 111"/>
    <s v="&quot;+ de 100&quot;"/>
    <x v="5"/>
    <n v="1"/>
    <s v="EXTRON"/>
    <s v="MLCPLUS50"/>
    <m/>
    <m/>
    <s v="ENCODEUR/DECODEUR"/>
  </r>
  <r>
    <s v="20-AMPHIS"/>
    <s v="AMPHI 111"/>
    <s v="&quot;+ de 100&quot;"/>
    <x v="5"/>
    <n v="1"/>
    <s v="EXTRON"/>
    <s v="EWB112"/>
    <m/>
    <m/>
    <s v="Dalle tactile "/>
  </r>
  <r>
    <s v="20-AMPHIS"/>
    <s v="AMPHI 111"/>
    <s v="&quot;+ de 100&quot;"/>
    <x v="3"/>
    <n v="1"/>
    <s v="D-LINK"/>
    <s v="DGS110008PV2E"/>
    <m/>
    <m/>
    <s v="Switch"/>
  </r>
  <r>
    <s v="20-AMPHIS"/>
    <s v="Amphi 112"/>
    <s v="&quot;+ de 100&quot;"/>
    <x v="0"/>
    <n v="2"/>
    <s v="NEC "/>
    <s v="PE506UL"/>
    <m/>
    <m/>
    <s v="Switch"/>
  </r>
  <r>
    <s v="20-AMPHIS"/>
    <s v="Amphi 112"/>
    <s v="&quot;+ de 100&quot;"/>
    <x v="6"/>
    <n v="1"/>
    <s v="AUDIO TECHNICA"/>
    <s v="ATW3212C510"/>
    <m/>
    <m/>
    <s v="Switch"/>
  </r>
  <r>
    <s v="20-AMPHIS"/>
    <s v="Amphi 112"/>
    <s v="&quot;+ de 100&quot;"/>
    <x v="6"/>
    <n v="1"/>
    <s v="AUDIO TECHNICA"/>
    <s v="ATWCHG3 "/>
    <m/>
    <m/>
    <m/>
  </r>
  <r>
    <s v="20-AMPHIS"/>
    <s v="Amphi 112"/>
    <s v="&quot;+ de 100&quot;"/>
    <x v="3"/>
    <n v="1"/>
    <s v="EXTRON"/>
    <s v="MVC121PLUS"/>
    <m/>
    <m/>
    <s v="Mixeur Stereo "/>
  </r>
  <r>
    <s v="20-AMPHIS"/>
    <s v="Amphi 112"/>
    <s v="&quot;+ de 100&quot;"/>
    <x v="3"/>
    <n v="1"/>
    <s v="EXTRON"/>
    <s v="XPAU2002SB"/>
    <m/>
    <m/>
    <s v="Amplificateur "/>
  </r>
  <r>
    <s v="20-AMPHIS"/>
    <s v="Amphi 112"/>
    <s v="&quot;+ de 100&quot;"/>
    <x v="3"/>
    <n v="1"/>
    <s v="ENCOVOIP100/DECOVOIP100"/>
    <m/>
    <m/>
    <m/>
    <s v="ENCODEUR/DECODEUR"/>
  </r>
  <r>
    <s v="20-AMPHIS"/>
    <s v="Amphi 112"/>
    <s v="&quot;+ de 100&quot;"/>
    <x v="3"/>
    <n v="1"/>
    <s v="EXTRON"/>
    <s v="MLCPLUS50"/>
    <m/>
    <m/>
    <s v="ENCODEUR/DECODEUR"/>
  </r>
  <r>
    <s v="20-AMPHIS"/>
    <s v="Amphi 112"/>
    <s v="&quot;+ de 100&quot;"/>
    <x v="5"/>
    <n v="1"/>
    <s v="EXTRON"/>
    <s v="EWB112"/>
    <m/>
    <m/>
    <s v="Dalle tactile "/>
  </r>
  <r>
    <s v="20-AMPHIS"/>
    <s v="Amphi 112"/>
    <s v="&quot;+ de 100&quot;"/>
    <x v="3"/>
    <n v="1"/>
    <s v="D-LINK"/>
    <s v="DGS110008PV2E"/>
    <m/>
    <m/>
    <s v="Switch"/>
  </r>
  <r>
    <s v="20-AMPHIS"/>
    <s v="Amphi Riquet "/>
    <s v="&quot;+ de 100&quot;"/>
    <x v="5"/>
    <n v="1"/>
    <s v="CRESTRON"/>
    <s v="MPC-M10"/>
    <m/>
    <m/>
    <s v="Switch"/>
  </r>
  <r>
    <s v="20-AMPHIS"/>
    <s v="Amphi Riquet "/>
    <s v="&quot;+ de 100&quot;"/>
    <x v="0"/>
    <n v="1"/>
    <s v="NEC"/>
    <s v="PA804UL"/>
    <m/>
    <m/>
    <s v="Switch"/>
  </r>
  <r>
    <s v="20-AMPHIS"/>
    <s v="Amphi Riquet "/>
    <s v="&quot;+ de 100&quot;"/>
    <x v="3"/>
    <n v="1"/>
    <s v="AUDIOTECHNICA"/>
    <s v="ATDM-0604-EU"/>
    <m/>
    <m/>
    <s v="Mixeur Audio"/>
  </r>
  <r>
    <s v="20-AMPHIS"/>
    <s v="Amphi Riquet "/>
    <s v="&quot;+ de 100&quot;"/>
    <x v="3"/>
    <n v="1"/>
    <s v="EXTRON"/>
    <s v="IN1604-DTP"/>
    <m/>
    <m/>
    <s v="Switch"/>
  </r>
  <r>
    <s v="20-AMPHIS"/>
    <s v="Amphi Riquet "/>
    <s v="&quot;+ de 100&quot;"/>
    <x v="3"/>
    <n v="1"/>
    <s v="EXTRON"/>
    <s v="DMP 64"/>
    <m/>
    <m/>
    <s v="SPLITTER"/>
  </r>
  <r>
    <s v="20-AMPHIS"/>
    <s v="Amphi Riquet "/>
    <s v="&quot;+ de 100&quot;"/>
    <x v="2"/>
    <n v="1"/>
    <s v="YEALINK"/>
    <s v="UVC86"/>
    <m/>
    <m/>
    <m/>
  </r>
  <r>
    <s v="20-AMPHIS"/>
    <s v="Amphi Riquet "/>
    <s v="&quot;+ de 100&quot;"/>
    <x v="2"/>
    <n v="1"/>
    <s v="YEALINK"/>
    <s v="UVC84"/>
    <m/>
    <m/>
    <m/>
  </r>
  <r>
    <s v="20-AMPHIS"/>
    <s v="Amphi Riquet "/>
    <s v="&quot;+ de 100&quot;"/>
    <x v="3"/>
    <n v="1"/>
    <s v="BOSE"/>
    <s v="B1500"/>
    <m/>
    <m/>
    <s v="ENCEINTE"/>
  </r>
  <r>
    <s v="20-AMPHIS"/>
    <s v="Amphi Riquet "/>
    <s v="&quot;+ de 100&quot;"/>
    <x v="3"/>
    <n v="1"/>
    <s v="PDA RANGE"/>
    <s v="PDA 500"/>
    <m/>
    <m/>
    <s v="MIXEUR AUDIO"/>
  </r>
  <r>
    <s v="20-AMPHIS"/>
    <s v="Amphi Riquet "/>
    <s v="&quot;+ de 100&quot;"/>
    <x v="3"/>
    <n v="1"/>
    <s v="SENNHEISER"/>
    <s v="ASA1"/>
    <m/>
    <m/>
    <s v="SPLITTER"/>
  </r>
  <r>
    <s v="20-AMPHIS"/>
    <s v="Amphi Riquet "/>
    <s v="&quot;+ de 100&quot;"/>
    <x v="3"/>
    <n v="1"/>
    <s v="YEALINK"/>
    <s v="AVHUB"/>
    <m/>
    <m/>
    <s v="PROCESSOR VISIO"/>
  </r>
  <r>
    <s v="20-AMPHIS"/>
    <s v="Amphi Riquet "/>
    <s v="&quot;+ de 100&quot;"/>
    <x v="3"/>
    <n v="1"/>
    <s v="YEALINK"/>
    <s v="MVCBYOD"/>
    <m/>
    <m/>
    <s v="Boîtier à plugger pour utiliser zoom"/>
  </r>
  <r>
    <s v="20-AMPHIS"/>
    <s v="Amphi Riquet "/>
    <s v="&quot;+ de 100&quot;"/>
    <x v="4"/>
    <n v="1"/>
    <s v="YEALINK"/>
    <s v="WPP20"/>
    <m/>
    <m/>
    <s v="YEALINK"/>
  </r>
  <r>
    <s v="20-AMPHIS"/>
    <s v="Amphi Riquet "/>
    <s v="&quot;+ de 100&quot;"/>
    <x v="3"/>
    <n v="1"/>
    <s v="YEALINK"/>
    <s v="MTOUCHII"/>
    <m/>
    <m/>
    <s v="MTOUCH"/>
  </r>
  <r>
    <s v="20-AMPHIS"/>
    <s v="Amphi Riquet "/>
    <s v="&quot;+ de 100&quot;"/>
    <x v="3"/>
    <n v="1"/>
    <s v="YEALINK"/>
    <s v="MCOREKIT"/>
    <m/>
    <m/>
    <s v="MTR"/>
  </r>
  <r>
    <s v="20-AMPHIS"/>
    <s v="Amphi Riquet "/>
    <s v="&quot;+ de 100&quot;"/>
    <x v="6"/>
    <n v="1"/>
    <s v="SENNHEISER"/>
    <s v="EM100"/>
    <m/>
    <m/>
    <s v="RECEPTEUR HF"/>
  </r>
  <r>
    <s v="20-AMPHIS"/>
    <s v="Amphi Riquet "/>
    <s v="&quot;+ de 100&quot;"/>
    <x v="6"/>
    <n v="1"/>
    <s v="SENNHEISER"/>
    <s v="EM100"/>
    <m/>
    <m/>
    <s v="RECEPTEUR HF"/>
  </r>
  <r>
    <s v="20-AMPHIS"/>
    <s v="Amphi Riquet "/>
    <s v="&quot;+ de 100&quot;"/>
    <x v="6"/>
    <n v="1"/>
    <s v="SENNHEISER"/>
    <s v="EM100"/>
    <m/>
    <m/>
    <s v="RECEPTEUR HF"/>
  </r>
  <r>
    <s v="20-AMPHIS"/>
    <s v="Amphi Riquet "/>
    <s v="&quot;+ de 100&quot;"/>
    <x v="6"/>
    <n v="1"/>
    <s v="SENNHEISER"/>
    <s v="EM100"/>
    <m/>
    <m/>
    <s v="RECEPTEUR HF"/>
  </r>
  <r>
    <s v="20-AMPHIS"/>
    <s v="Amphi Riquet "/>
    <s v="&quot;+ de 100&quot;"/>
    <x v="6"/>
    <n v="1"/>
    <s v="SENNHEISER"/>
    <s v="EM100"/>
    <m/>
    <m/>
    <s v="RECEPTEUR CRAVATE"/>
  </r>
  <r>
    <s v="20-AMPHIS"/>
    <s v="Amphi Riquet "/>
    <s v="&quot;+ de 100&quot;"/>
    <x v="6"/>
    <n v="1"/>
    <s v="SENNHEISER"/>
    <s v="SKM100"/>
    <m/>
    <m/>
    <s v="EMETTEUR HF"/>
  </r>
  <r>
    <s v="20-AMPHIS"/>
    <s v="Amphi Riquet "/>
    <s v="&quot;+ de 100&quot;"/>
    <x v="6"/>
    <n v="1"/>
    <s v="SENNHEISER"/>
    <s v="SKM100"/>
    <m/>
    <m/>
    <s v="EMETTEUR HF"/>
  </r>
  <r>
    <s v="20-AMPHIS"/>
    <s v="Amphi Riquet "/>
    <s v="&quot;+ de 100&quot;"/>
    <x v="6"/>
    <n v="1"/>
    <s v="SENNHEISER"/>
    <s v="SKM100"/>
    <m/>
    <m/>
    <s v="EMETTEUR HF"/>
  </r>
  <r>
    <s v="20-AMPHIS"/>
    <s v="Amphi Riquet "/>
    <s v="&quot;+ de 100&quot;"/>
    <x v="6"/>
    <n v="1"/>
    <s v="SENNHEISER"/>
    <s v="SKM100"/>
    <m/>
    <m/>
    <s v="EMETTEUR HF"/>
  </r>
  <r>
    <s v="20-AMPHIS"/>
    <s v="Amphi Riquet "/>
    <s v="&quot;+ de 100&quot;"/>
    <x v="6"/>
    <n v="1"/>
    <s v="SENNHEISER"/>
    <s v="SK100"/>
    <m/>
    <m/>
    <s v="EMETTEUR HF CRAVATE"/>
  </r>
  <r>
    <s v="20-AMPHIS"/>
    <s v="Amphi Riquet "/>
    <s v="&quot;+ de 100&quot;"/>
    <x v="1"/>
    <n v="1"/>
    <s v="PROCOLOR"/>
    <m/>
    <m/>
    <m/>
    <s v="ECRAN PROJECTION"/>
  </r>
  <r>
    <s v="20-AMPHIS"/>
    <s v="Amphi Vinci "/>
    <s v="&quot;+ de 100&quot;"/>
    <x v="5"/>
    <n v="1"/>
    <s v="CRESTRON"/>
    <s v="MPC-M10"/>
    <m/>
    <m/>
    <m/>
  </r>
  <r>
    <s v="20-AMPHIS"/>
    <s v="Amphi Vinci "/>
    <s v="&quot;+ de 100&quot;"/>
    <x v="0"/>
    <n v="1"/>
    <s v="NEC"/>
    <s v="PA804UL"/>
    <m/>
    <m/>
    <m/>
  </r>
  <r>
    <s v="20-AMPHIS"/>
    <s v="Amphi Vinci "/>
    <s v="&quot;+ de 100&quot;"/>
    <x v="3"/>
    <n v="1"/>
    <s v="AUDIOTECHNICA"/>
    <s v="ATDM0604EU"/>
    <m/>
    <m/>
    <s v="Mixeur Audio"/>
  </r>
  <r>
    <s v="20-AMPHIS"/>
    <s v="Amphi Vinci "/>
    <s v="&quot;+ de 100&quot;"/>
    <x v="3"/>
    <n v="1"/>
    <s v="EXTRON"/>
    <s v="DMP64"/>
    <m/>
    <m/>
    <s v="Mixeur Audio"/>
  </r>
  <r>
    <s v="20-AMPHIS"/>
    <s v="Amphi Vinci "/>
    <s v="&quot;+ de 100&quot;"/>
    <x v="3"/>
    <n v="1"/>
    <s v="EXTRON"/>
    <s v="IN1604"/>
    <m/>
    <m/>
    <s v="Switch"/>
  </r>
  <r>
    <s v="20-AMPHIS"/>
    <s v="Amphi Vinci "/>
    <s v="&quot;+ de 100&quot;"/>
    <x v="2"/>
    <n v="1"/>
    <s v="YEALINK"/>
    <s v="UVC86"/>
    <m/>
    <m/>
    <m/>
  </r>
  <r>
    <s v="20-AMPHIS"/>
    <s v="Amphi Vinci "/>
    <s v="&quot;+ de 100&quot;"/>
    <x v="2"/>
    <n v="1"/>
    <s v="YEALINK"/>
    <s v="UVC84"/>
    <m/>
    <m/>
    <m/>
  </r>
  <r>
    <s v="20-AMPHIS"/>
    <s v="Amphi Vinci "/>
    <s v="&quot;+ de 100&quot;"/>
    <x v="3"/>
    <n v="1"/>
    <s v="BOSE"/>
    <s v="B1500"/>
    <m/>
    <m/>
    <s v="ENCEINTE"/>
  </r>
  <r>
    <s v="20-AMPHIS"/>
    <s v="Amphi Vinci "/>
    <s v="&quot;+ de 100&quot;"/>
    <x v="3"/>
    <n v="1"/>
    <s v="PDA RANGE"/>
    <s v="PDA 500"/>
    <m/>
    <m/>
    <s v="MIXEUR AUDIO"/>
  </r>
  <r>
    <s v="20-AMPHIS"/>
    <s v="Amphi Vinci "/>
    <s v="&quot;+ de 100&quot;"/>
    <x v="3"/>
    <n v="1"/>
    <s v="SENNHEISER"/>
    <s v="ASA1"/>
    <m/>
    <m/>
    <s v="SPLITTER"/>
  </r>
  <r>
    <s v="20-AMPHIS"/>
    <s v="Amphi Vinci "/>
    <s v="&quot;+ de 100&quot;"/>
    <x v="3"/>
    <n v="1"/>
    <s v="YEALINK"/>
    <s v="AVHUB"/>
    <m/>
    <m/>
    <s v="PROCESSOR VISIO"/>
  </r>
  <r>
    <s v="20-AMPHIS"/>
    <s v="Amphi Vinci "/>
    <s v="&quot;+ de 100&quot;"/>
    <x v="3"/>
    <n v="1"/>
    <s v="YEALINK"/>
    <s v="MVCBYOD"/>
    <m/>
    <m/>
    <s v="Boîtier à plugger pour utiliser zoom"/>
  </r>
  <r>
    <s v="20-AMPHIS"/>
    <s v="Amphi Vinci "/>
    <s v="&quot;+ de 100&quot;"/>
    <x v="4"/>
    <n v="1"/>
    <s v="YEALINK"/>
    <s v="WPP20"/>
    <m/>
    <m/>
    <s v="YEALINK"/>
  </r>
  <r>
    <s v="20-AMPHIS"/>
    <s v="Amphi Vinci "/>
    <s v="&quot;+ de 100&quot;"/>
    <x v="3"/>
    <n v="1"/>
    <s v="YEALINK"/>
    <s v="M TOUCH II"/>
    <m/>
    <m/>
    <s v="M TOUCH"/>
  </r>
  <r>
    <s v="20-AMPHIS"/>
    <s v="Amphi Vinci "/>
    <s v="&quot;+ de 100&quot;"/>
    <x v="3"/>
    <n v="1"/>
    <s v="YEALINK"/>
    <s v="MCOREKIT"/>
    <m/>
    <m/>
    <s v="MTR"/>
  </r>
  <r>
    <s v="20-AMPHIS"/>
    <s v="Amphi Vinci "/>
    <s v="&quot;+ de 100&quot;"/>
    <x v="3"/>
    <n v="1"/>
    <s v="NETGEAR"/>
    <s v="RANGE MAX"/>
    <m/>
    <m/>
    <s v="SWITCH RESEAU"/>
  </r>
  <r>
    <s v="20-AMPHIS"/>
    <s v="Amphi Vinci "/>
    <s v="&quot;+ de 100&quot;"/>
    <x v="6"/>
    <n v="1"/>
    <s v="SENNHEISER"/>
    <s v="EM100"/>
    <m/>
    <m/>
    <s v="RECEPTEUR HF"/>
  </r>
  <r>
    <s v="20-AMPHIS"/>
    <s v="Amphi Vinci "/>
    <s v="&quot;+ de 100&quot;"/>
    <x v="6"/>
    <n v="1"/>
    <s v="SENNHEISER"/>
    <s v="EM100"/>
    <m/>
    <m/>
    <s v="RECEPTEUR HF"/>
  </r>
  <r>
    <s v="20-AMPHIS"/>
    <s v="Amphi Vinci "/>
    <s v="&quot;+ de 100&quot;"/>
    <x v="6"/>
    <n v="1"/>
    <s v="SENNHEISER"/>
    <s v="EM100"/>
    <m/>
    <m/>
    <s v="RECEPTEUR HF"/>
  </r>
  <r>
    <s v="20-AMPHIS"/>
    <s v="Amphi Vinci "/>
    <s v="&quot;+ de 100&quot;"/>
    <x v="6"/>
    <n v="1"/>
    <s v="SENNHEISER"/>
    <s v="EM100"/>
    <m/>
    <m/>
    <s v="RECEPTEUR CRAVATE"/>
  </r>
  <r>
    <s v="20-AMPHIS"/>
    <s v="Amphi Vinci "/>
    <s v="&quot;+ de 100&quot;"/>
    <x v="6"/>
    <n v="1"/>
    <s v="SENNHEISER"/>
    <s v="EW100"/>
    <m/>
    <m/>
    <s v="EMETTEUR HF"/>
  </r>
  <r>
    <s v="20-AMPHIS"/>
    <s v="Amphi Vinci "/>
    <s v="&quot;+ de 100&quot;"/>
    <x v="6"/>
    <n v="1"/>
    <s v="SENNHEISER"/>
    <s v="EW100"/>
    <m/>
    <m/>
    <s v="EMETTEUR HF"/>
  </r>
  <r>
    <s v="20-AMPHIS"/>
    <s v="Amphi Vinci "/>
    <s v="&quot;+ de 100&quot;"/>
    <x v="6"/>
    <n v="1"/>
    <s v="SENNHEISER"/>
    <s v="EW100"/>
    <m/>
    <m/>
    <s v="EMETTEUR HF"/>
  </r>
  <r>
    <s v="20-AMPHIS"/>
    <s v="Amphi Vinci "/>
    <s v="&quot;+ de 100&quot;"/>
    <x v="6"/>
    <n v="1"/>
    <s v="SENNHEISER"/>
    <s v="EW100"/>
    <m/>
    <m/>
    <s v="EMETTEUR CRAVATE"/>
  </r>
  <r>
    <s v="20-AMPHIS"/>
    <s v="Amphi Vinci "/>
    <s v="&quot;+ de 100&quot;"/>
    <x v="1"/>
    <n v="1"/>
    <s v="PROCOLOR"/>
    <m/>
    <m/>
    <m/>
    <s v="ECRAN PROJECTION"/>
  </r>
  <r>
    <s v="23-CSH"/>
    <n v="2"/>
    <s v="&lt;19"/>
    <x v="0"/>
    <n v="1"/>
    <s v="NEC"/>
    <s v="NP-M322WG"/>
    <s v="2015h/4000"/>
    <m/>
    <m/>
  </r>
  <r>
    <s v="23-CSH"/>
    <n v="2"/>
    <s v="&lt;19"/>
    <x v="5"/>
    <n v="1"/>
    <s v="PADDY"/>
    <s v="Z TX NS4"/>
    <m/>
    <m/>
    <m/>
  </r>
  <r>
    <s v="23-CSH"/>
    <n v="4"/>
    <s v="19&lt;x&lt;50"/>
    <x v="0"/>
    <n v="1"/>
    <s v="NEC"/>
    <s v="NP-M271WG"/>
    <s v="1708h/4000"/>
    <m/>
    <m/>
  </r>
  <r>
    <s v="23-CSH"/>
    <n v="4"/>
    <s v="19&lt;x&lt;50"/>
    <x v="5"/>
    <n v="1"/>
    <s v="PADDY"/>
    <s v="A21900"/>
    <m/>
    <m/>
    <m/>
  </r>
  <r>
    <s v="23-CSH"/>
    <n v="6"/>
    <s v="19&lt;x&lt;50"/>
    <x v="0"/>
    <n v="1"/>
    <s v="NEC"/>
    <s v="NP-M271WG"/>
    <s v="3459h/4000"/>
    <m/>
    <m/>
  </r>
  <r>
    <s v="23-CSH"/>
    <n v="6"/>
    <s v="19&lt;x&lt;50"/>
    <x v="5"/>
    <n v="1"/>
    <s v="PADDY"/>
    <s v="A21900"/>
    <m/>
    <m/>
    <m/>
  </r>
  <r>
    <s v="23-CSH"/>
    <n v="102"/>
    <s v="19&lt;x&lt;50"/>
    <x v="0"/>
    <n v="1"/>
    <s v="NEC"/>
    <s v="ME383W"/>
    <s v="1080h/4000"/>
    <m/>
    <m/>
  </r>
  <r>
    <s v="23-CSH"/>
    <n v="102"/>
    <s v="19&lt;x&lt;50"/>
    <x v="5"/>
    <n v="1"/>
    <s v="PADDY"/>
    <s v="A21900"/>
    <m/>
    <m/>
    <m/>
  </r>
  <r>
    <s v="23-CSH"/>
    <n v="104"/>
    <s v="19&lt;x&lt;50"/>
    <x v="0"/>
    <n v="1"/>
    <s v="NEC"/>
    <s v="ME383W"/>
    <s v="808h/4000"/>
    <m/>
    <m/>
  </r>
  <r>
    <s v="23-CSH"/>
    <n v="104"/>
    <s v="19&lt;x&lt;50"/>
    <x v="5"/>
    <n v="1"/>
    <s v="PADDY"/>
    <s v="A21900"/>
    <m/>
    <m/>
    <m/>
  </r>
  <r>
    <s v="23-CSH"/>
    <n v="106"/>
    <s v="19&lt;x&lt;50"/>
    <x v="0"/>
    <n v="1"/>
    <s v="NEC"/>
    <s v="ME383W"/>
    <s v="793h/4000"/>
    <m/>
    <m/>
  </r>
  <r>
    <s v="23-CSH"/>
    <n v="106"/>
    <s v="19&lt;x&lt;50"/>
    <x v="5"/>
    <n v="1"/>
    <s v="PADDY"/>
    <s v="A21900"/>
    <m/>
    <m/>
    <m/>
  </r>
  <r>
    <s v="23-CSH"/>
    <n v="202"/>
    <s v="&lt;19"/>
    <x v="0"/>
    <n v="1"/>
    <s v="NEC"/>
    <s v="NP-M322WG"/>
    <s v="2158h/4000"/>
    <m/>
    <m/>
  </r>
  <r>
    <s v="23-CSH"/>
    <n v="204"/>
    <s v="19&lt;x&lt;50"/>
    <x v="0"/>
    <n v="1"/>
    <s v="NEC"/>
    <s v="NP-M322WG"/>
    <s v="2808h4000"/>
    <m/>
    <m/>
  </r>
  <r>
    <s v="23-CSH"/>
    <n v="204"/>
    <s v="19&lt;x&lt;50"/>
    <x v="5"/>
    <n v="1"/>
    <s v="PADDY"/>
    <s v="Z TX NS4"/>
    <m/>
    <m/>
    <m/>
  </r>
  <r>
    <s v="23-CSH"/>
    <n v="206"/>
    <s v="19&lt;x&lt;50"/>
    <x v="0"/>
    <n v="1"/>
    <s v="NEC"/>
    <s v="NP-M322WG"/>
    <s v="3092h/4000"/>
    <m/>
    <m/>
  </r>
  <r>
    <s v="23-CSH"/>
    <n v="206"/>
    <s v="19&lt;x&lt;50"/>
    <x v="5"/>
    <n v="1"/>
    <s v="PADDY"/>
    <s v="Z TX NS4"/>
    <m/>
    <m/>
    <m/>
  </r>
  <r>
    <s v="23-CSH"/>
    <n v="10"/>
    <s v="19&lt;x&lt;50"/>
    <x v="0"/>
    <n v="1"/>
    <s v="NEC"/>
    <s v="ME383W"/>
    <m/>
    <m/>
    <m/>
  </r>
  <r>
    <s v="23-CSH"/>
    <n v="11"/>
    <s v="19&lt;x&lt;50"/>
    <x v="0"/>
    <n v="1"/>
    <s v="NEC"/>
    <s v="ME372W"/>
    <m/>
    <m/>
    <m/>
  </r>
  <r>
    <s v="23-CSH"/>
    <n v="12"/>
    <s v="50&lt;x&lt;100"/>
    <x v="0"/>
    <n v="1"/>
    <s v="NEC"/>
    <s v="ME372W"/>
    <m/>
    <m/>
    <m/>
  </r>
  <r>
    <s v="23-CSH"/>
    <n v="13"/>
    <s v="19&lt;x&lt;50"/>
    <x v="0"/>
    <n v="1"/>
    <s v="NEC"/>
    <s v="ME372W"/>
    <m/>
    <m/>
    <m/>
  </r>
  <r>
    <s v="23-CSH"/>
    <n v="14"/>
    <s v="50&lt;x&lt;100"/>
    <x v="0"/>
    <n v="1"/>
    <s v="NEC"/>
    <s v="ME383W"/>
    <m/>
    <m/>
    <m/>
  </r>
  <r>
    <s v="23-CSH"/>
    <n v="15"/>
    <s v="19&lt;x&lt;50"/>
    <x v="0"/>
    <n v="1"/>
    <s v="NEC"/>
    <s v="ME372W"/>
    <m/>
    <m/>
    <m/>
  </r>
  <r>
    <s v="23-CSH"/>
    <n v="110"/>
    <s v="50&lt;x&lt;100"/>
    <x v="0"/>
    <n v="1"/>
    <s v="NEC"/>
    <s v="ME361X"/>
    <m/>
    <m/>
    <m/>
  </r>
  <r>
    <s v="23-CSH"/>
    <n v="111"/>
    <s v="19&lt;x&lt;50"/>
    <x v="0"/>
    <n v="1"/>
    <s v="SONY"/>
    <s v="VPL-EX120"/>
    <m/>
    <m/>
    <m/>
  </r>
  <r>
    <s v="23-CSH"/>
    <n v="112"/>
    <s v="19&lt;x&lt;50"/>
    <x v="0"/>
    <n v="1"/>
    <s v="NEC"/>
    <s v="ME383W"/>
    <m/>
    <m/>
    <m/>
  </r>
  <r>
    <s v="23-CSH"/>
    <n v="113"/>
    <s v="19&lt;x&lt;50"/>
    <x v="0"/>
    <n v="1"/>
    <s v="NEC"/>
    <s v="ME383W"/>
    <m/>
    <m/>
    <m/>
  </r>
  <r>
    <s v="23-CSH"/>
    <n v="211"/>
    <s v="19&lt;x&lt;50"/>
    <x v="0"/>
    <n v="1"/>
    <s v="NEC"/>
    <s v="ME361W"/>
    <m/>
    <m/>
    <m/>
  </r>
  <r>
    <s v="23-CSH"/>
    <n v="212"/>
    <s v="19&lt;x&lt;50"/>
    <x v="0"/>
    <n v="1"/>
    <s v="NEC"/>
    <s v="ME383W"/>
    <m/>
    <m/>
    <m/>
  </r>
  <r>
    <s v="23-CSH"/>
    <n v="214"/>
    <s v="19&lt;x&lt;50"/>
    <x v="0"/>
    <n v="1"/>
    <s v="NEC"/>
    <s v="ME383W"/>
    <m/>
    <m/>
    <m/>
  </r>
  <r>
    <s v="23-CSH"/>
    <n v="215"/>
    <s v="19&lt;x&lt;50"/>
    <x v="0"/>
    <n v="1"/>
    <s v="NEC"/>
    <s v="ME361W"/>
    <m/>
    <m/>
    <m/>
  </r>
  <r>
    <s v="23-CSH"/>
    <n v="216"/>
    <s v="19&lt;x&lt;50"/>
    <x v="0"/>
    <n v="1"/>
    <s v="NEC"/>
    <s v="ME361W"/>
    <m/>
    <m/>
    <m/>
  </r>
  <r>
    <s v="23-CSH"/>
    <n v="217"/>
    <s v="19&lt;x&lt;50"/>
    <x v="0"/>
    <n v="1"/>
    <s v="NEC"/>
    <s v="ME363W"/>
    <m/>
    <m/>
    <m/>
  </r>
  <r>
    <s v="27-GÉNIE PHYSIQUE"/>
    <n v="218"/>
    <s v="19&lt;x&lt;50"/>
    <x v="0"/>
    <n v="1"/>
    <s v="NEC"/>
    <s v="NP-M363WG"/>
    <s v="1988h/4000h"/>
    <m/>
    <m/>
  </r>
  <r>
    <s v="27-GÉNIE PHYSIQUE"/>
    <n v="219"/>
    <s v="19&lt;x&lt;50"/>
    <x v="0"/>
    <n v="1"/>
    <s v="EPSON"/>
    <s v="EB-530"/>
    <s v="975h"/>
    <m/>
    <m/>
  </r>
  <r>
    <s v="27-GÉNIE PHYSIQUE"/>
    <n v="220"/>
    <s v="19&lt;x&lt;50"/>
    <x v="0"/>
    <n v="1"/>
    <s v="NEC"/>
    <s v="NP-M403XG"/>
    <s v="2432/4000"/>
    <m/>
    <m/>
  </r>
  <r>
    <s v="27-GÉNIE PHYSIQUE"/>
    <s v="GP SEMINAIRE"/>
    <s v="50&lt;x&lt;100"/>
    <x v="0"/>
    <n v="1"/>
    <m/>
    <m/>
    <m/>
    <m/>
    <m/>
  </r>
  <r>
    <s v="33-GÉNIE CHIMIE / GP3E"/>
    <n v="29"/>
    <s v="19&lt;x&lt;50"/>
    <x v="0"/>
    <n v="1"/>
    <s v="NEC"/>
    <s v="NP-M363WG"/>
    <s v="2898h/4000"/>
    <m/>
    <m/>
  </r>
  <r>
    <s v="33-GÉNIE CHIMIE / GP3E"/>
    <n v="214"/>
    <s v="19&lt;x&lt;50"/>
    <x v="1"/>
    <n v="1"/>
    <s v="BENQ"/>
    <s v="9H.F6MTK.DE4"/>
    <m/>
    <m/>
    <s v="Moniteur interactif"/>
  </r>
  <r>
    <s v="33-GÉNIE CHIMIE / GP3E"/>
    <n v="220"/>
    <s v="19&lt;x&lt;50"/>
    <x v="0"/>
    <n v="1"/>
    <s v="NEC"/>
    <s v="NP-ME372WG"/>
    <s v="758h/4000"/>
    <m/>
    <m/>
  </r>
  <r>
    <s v="33-GÉNIE CHIMIE / GP3E"/>
    <n v="228"/>
    <s v="19&lt;x&lt;50"/>
    <x v="0"/>
    <n v="1"/>
    <s v="NEC"/>
    <s v="NP-M363WG"/>
    <s v="2667h/4000"/>
    <m/>
    <m/>
  </r>
  <r>
    <s v="33-GÉNIE CHIMIE / GP3E"/>
    <n v="240"/>
    <s v="19&lt;x&lt;50"/>
    <x v="0"/>
    <n v="1"/>
    <s v="NEC"/>
    <s v="NP-M361WG"/>
    <s v="2951/4000"/>
    <m/>
    <m/>
  </r>
  <r>
    <s v="33-GÉNIE CHIMIE / GP3E"/>
    <s v="242/244"/>
    <s v="50&lt;x&lt;100"/>
    <x v="0"/>
    <n v="1"/>
    <s v="NEC"/>
    <s v="NP-M311WG"/>
    <s v="3655h "/>
    <m/>
    <m/>
  </r>
  <r>
    <s v="33-GÉNIE CHIMIE / GP3E"/>
    <s v="GPE CAPDEVILLE"/>
    <s v="&lt;19"/>
    <x v="0"/>
    <n v="1"/>
    <m/>
    <m/>
    <m/>
    <m/>
    <m/>
  </r>
  <r>
    <s v="35-BIO 4"/>
    <s v="GB41"/>
    <s v="19&lt;x&lt;50"/>
    <x v="0"/>
    <n v="1"/>
    <s v="NEC"/>
    <s v="NP-M363WG"/>
    <s v="852h/4000"/>
    <m/>
    <m/>
  </r>
  <r>
    <s v="35-BIO 4"/>
    <s v="GB42"/>
    <s v="19&lt;x&lt;50"/>
    <x v="0"/>
    <n v="1"/>
    <s v="NEC"/>
    <s v="NP-M311WG"/>
    <s v="1229h/4000"/>
    <m/>
    <m/>
  </r>
  <r>
    <s v="35-BIO 4"/>
    <s v="GB43"/>
    <s v="19&lt;x&lt;50"/>
    <x v="0"/>
    <n v="1"/>
    <s v="EPSON"/>
    <s v="EB-X14"/>
    <s v="408h"/>
    <m/>
    <m/>
  </r>
  <r>
    <s v="35-BIO 4"/>
    <s v="GB 108"/>
    <s v="19&lt;x&lt;50"/>
    <x v="0"/>
    <n v="1"/>
    <m/>
    <m/>
    <m/>
    <m/>
    <m/>
  </r>
  <r>
    <s v="39-MB3 &amp; BIO 5"/>
    <n v="141"/>
    <s v="&lt;19"/>
    <x v="1"/>
    <n v="1"/>
    <s v="IIYAMA"/>
    <m/>
    <m/>
    <m/>
    <m/>
  </r>
  <r>
    <s v="39-MB3 &amp; BIO 5"/>
    <n v="239"/>
    <s v="&lt;19"/>
    <x v="1"/>
    <n v="1"/>
    <s v="IIYAMA"/>
    <m/>
    <m/>
    <m/>
    <m/>
  </r>
  <r>
    <s v="39-MB3 &amp; BIO 5"/>
    <n v="338"/>
    <s v="&lt;19"/>
    <x v="1"/>
    <n v="1"/>
    <s v="IIYAMA"/>
    <m/>
    <m/>
    <m/>
    <m/>
  </r>
  <r>
    <s v="39-MB3 &amp; BIO 5"/>
    <n v="312"/>
    <s v="&lt;19"/>
    <x v="1"/>
    <n v="1"/>
    <s v="IIYAMA"/>
    <m/>
    <n v="1572"/>
    <m/>
    <m/>
  </r>
  <r>
    <s v="39-MB3 &amp; BIO 5"/>
    <n v="312"/>
    <s v="&lt;19"/>
    <x v="6"/>
    <n v="1"/>
    <s v="PLZ"/>
    <m/>
    <m/>
    <m/>
    <s v="Micro"/>
  </r>
  <r>
    <s v="39-MB3 &amp; BIO 5"/>
    <n v="312"/>
    <s v="&lt;19"/>
    <x v="2"/>
    <n v="1"/>
    <s v="LOGITECH"/>
    <m/>
    <m/>
    <m/>
    <s v="RECEPTEUR HF"/>
  </r>
  <r>
    <s v="39-MB3 &amp; BIO 5"/>
    <n v="400"/>
    <s v="19&lt;x&lt;50"/>
    <x v="0"/>
    <n v="1"/>
    <s v="NEC"/>
    <m/>
    <s v="987h/LED"/>
    <m/>
    <s v="RECEPTEUR HF"/>
  </r>
  <r>
    <s v="39-MB3 &amp; BIO 5"/>
    <n v="400"/>
    <s v="19&lt;x&lt;50"/>
    <x v="1"/>
    <n v="1"/>
    <s v="LG"/>
    <m/>
    <m/>
    <m/>
    <m/>
  </r>
  <r>
    <s v="39-MB3 &amp; BIO 5"/>
    <n v="400"/>
    <s v="19&lt;x&lt;50"/>
    <x v="4"/>
    <n v="1"/>
    <s v="BARCO"/>
    <m/>
    <m/>
    <m/>
    <s v="EMETTEUR HF"/>
  </r>
  <r>
    <s v="39-MB3 &amp; BIO 5"/>
    <n v="400"/>
    <s v="19&lt;x&lt;50"/>
    <x v="5"/>
    <n v="1"/>
    <s v="VISION"/>
    <m/>
    <m/>
    <m/>
    <s v="Micro"/>
  </r>
  <r>
    <s v="39-MB3 &amp; BIO 5"/>
    <n v="400"/>
    <s v="19&lt;x&lt;50"/>
    <x v="2"/>
    <n v="1"/>
    <s v="AVER"/>
    <s v="CODEC VISIO"/>
    <m/>
    <m/>
    <m/>
  </r>
  <r>
    <s v="39-MB3 &amp; BIO 5"/>
    <n v="401"/>
    <s v="50&lt;x&lt;100"/>
    <x v="6"/>
    <n v="1"/>
    <s v="CLOCKAUDIO UHF"/>
    <m/>
    <m/>
    <m/>
    <s v="RECEPTEUR HF"/>
  </r>
  <r>
    <s v="39-MB3 &amp; BIO 5"/>
    <n v="401"/>
    <s v="50&lt;x&lt;100"/>
    <x v="6"/>
    <n v="1"/>
    <s v="CLOCKAUDIO UHF"/>
    <m/>
    <m/>
    <m/>
    <s v="RECEPTEUR HF"/>
  </r>
  <r>
    <s v="39-MB3 &amp; BIO 5"/>
    <n v="401"/>
    <s v="50&lt;x&lt;100"/>
    <x v="6"/>
    <n v="1"/>
    <s v="CLOCKAUDIO UHF"/>
    <m/>
    <m/>
    <m/>
    <s v="EMETTEUR HF"/>
  </r>
  <r>
    <s v="39-MB3 &amp; BIO 5"/>
    <n v="401"/>
    <s v="50&lt;x&lt;100"/>
    <x v="6"/>
    <n v="1"/>
    <s v="CLOCKAUDIO UHF"/>
    <m/>
    <m/>
    <m/>
    <s v="EMETTEUR HF"/>
  </r>
  <r>
    <s v="39-MB3 &amp; BIO 5"/>
    <n v="401"/>
    <s v="50&lt;x&lt;100"/>
    <x v="5"/>
    <n v="1"/>
    <s v="VISION"/>
    <m/>
    <m/>
    <m/>
    <m/>
  </r>
  <r>
    <s v="39-MB3 &amp; BIO 5"/>
    <n v="401"/>
    <s v="50&lt;x&lt;100"/>
    <x v="3"/>
    <n v="1"/>
    <s v="BOSH"/>
    <m/>
    <m/>
    <m/>
    <s v="AMPLI + CLAVIER MURAL"/>
  </r>
  <r>
    <s v="39-MB3 &amp; BIO 5"/>
    <n v="401"/>
    <s v="50&lt;x&lt;100"/>
    <x v="0"/>
    <n v="1"/>
    <s v="NEC"/>
    <m/>
    <s v="2240h/4000"/>
    <m/>
    <m/>
  </r>
  <r>
    <s v="39-MB3 &amp; BIO 5"/>
    <n v="401"/>
    <s v="50&lt;x&lt;100"/>
    <x v="1"/>
    <n v="1"/>
    <s v="TOSHIBA"/>
    <m/>
    <m/>
    <m/>
    <m/>
  </r>
  <r>
    <s v="39-MB3 &amp; BIO 5"/>
    <n v="401"/>
    <s v="50&lt;x&lt;100"/>
    <x v="4"/>
    <n v="1"/>
    <s v="BARCO"/>
    <m/>
    <m/>
    <m/>
    <s v="CLICKSHARE"/>
  </r>
  <r>
    <s v="42-BIO 3"/>
    <s v="SALLE REUNION"/>
    <s v="&lt;19"/>
    <x v="0"/>
    <n v="1"/>
    <s v="NEC"/>
    <s v="NP-M363WG"/>
    <s v="2292/4000"/>
    <m/>
    <m/>
  </r>
  <r>
    <s v="42-BIO 3"/>
    <s v="SALLE REUNION"/>
    <s v="&lt;19"/>
    <x v="2"/>
    <n v="1"/>
    <s v="LOGITECH"/>
    <s v="VR0020"/>
    <m/>
    <m/>
    <s v=" Barre Son/Camera"/>
  </r>
  <r>
    <s v="42-BIO 3"/>
    <s v="SALLE REUNION"/>
    <s v="&lt;19"/>
    <x v="6"/>
    <n v="1"/>
    <s v="LOGITECH"/>
    <s v="Mic Pod"/>
    <m/>
    <m/>
    <s v="Micro"/>
  </r>
  <r>
    <s v="48-AIME / Salle d'exam"/>
    <s v="SALLE EXAMENS"/>
    <s v="&quot;+ de 100&quot;"/>
    <x v="0"/>
    <n v="1"/>
    <s v="NEC"/>
    <s v="NP-PA672WG"/>
    <s v="616h"/>
    <m/>
    <m/>
  </r>
  <r>
    <s v="48-AIME / Salle d'exam"/>
    <s v="SALLE EXAMENS"/>
    <s v="&quot;+ de 100&quot;"/>
    <x v="0"/>
    <n v="1"/>
    <s v="SANYO"/>
    <s v="Inaccessible"/>
    <s v="inacessible"/>
    <m/>
    <m/>
  </r>
  <r>
    <s v="48-AIME / Salle d'exam"/>
    <s v="SALLE EXAMENS"/>
    <s v="&quot;+ de 100&quot;"/>
    <x v="6"/>
    <n v="1"/>
    <s v="SENNHEISER"/>
    <m/>
    <m/>
    <m/>
    <s v="EMETTEUR HF Cravatte"/>
  </r>
  <r>
    <s v="48-AIME / Salle d'exam"/>
    <s v="SALLE EXAMENS"/>
    <s v="&quot;+ de 100&quot;"/>
    <x v="6"/>
    <n v="1"/>
    <s v="SENNHEISER"/>
    <s v="EM300"/>
    <m/>
    <m/>
    <s v="RECEPTEUR HF Cravatte"/>
  </r>
  <r>
    <s v="48-AIME / Salle d'exam"/>
    <s v="SALLE EXAMENS"/>
    <s v="&quot;+ de 100&quot;"/>
    <x v="6"/>
    <n v="1"/>
    <s v="SHURE"/>
    <m/>
    <m/>
    <m/>
    <s v="MICRO FILAIRE "/>
  </r>
  <r>
    <s v="48-AIME / Salle d'exam"/>
    <s v="SALLE EXAMENS"/>
    <s v="&quot;+ de 100&quot;"/>
    <x v="3"/>
    <n v="1"/>
    <m/>
    <m/>
    <m/>
    <m/>
    <m/>
  </r>
  <r>
    <s v="48-AIME / Salle d'exam"/>
    <s v="SALLE EXAMENS"/>
    <s v="&quot;+ de 100&quot;"/>
    <x v="5"/>
    <n v="1"/>
    <s v="VISION"/>
    <m/>
    <m/>
    <m/>
    <m/>
  </r>
  <r>
    <s v="48-AIME / Salle d'exam"/>
    <s v="SALLE EXAMENS"/>
    <s v="&quot;+ de 100&quot;"/>
    <x v="5"/>
    <n v="1"/>
    <s v="PADDY"/>
    <m/>
    <m/>
    <m/>
    <m/>
  </r>
  <r>
    <s v="48-AIME / Salle d'exam"/>
    <s v="SALLE INFORMATIQUE"/>
    <s v="19&lt;x&lt;50"/>
    <x v="0"/>
    <n v="1"/>
    <s v="NEC"/>
    <s v="NP-M363WG"/>
    <s v="88h"/>
    <m/>
    <m/>
  </r>
  <r>
    <s v="48-AIME / Salle d'exam"/>
    <s v="SALLE REUNION"/>
    <s v="&lt;19"/>
    <x v="0"/>
    <n v="1"/>
    <s v="NEC"/>
    <s v="NP-M363WG"/>
    <s v="810h"/>
    <m/>
    <m/>
  </r>
  <r>
    <m/>
    <m/>
    <m/>
    <x v="8"/>
    <m/>
    <m/>
    <m/>
    <m/>
    <m/>
    <m/>
  </r>
  <r>
    <m/>
    <m/>
    <m/>
    <x v="8"/>
    <m/>
    <m/>
    <m/>
    <m/>
    <m/>
    <m/>
  </r>
  <r>
    <m/>
    <m/>
    <m/>
    <x v="8"/>
    <m/>
    <m/>
    <m/>
    <m/>
    <m/>
    <m/>
  </r>
  <r>
    <m/>
    <m/>
    <m/>
    <x v="8"/>
    <m/>
    <m/>
    <m/>
    <m/>
    <m/>
    <m/>
  </r>
  <r>
    <m/>
    <m/>
    <m/>
    <x v="8"/>
    <m/>
    <m/>
    <m/>
    <m/>
    <m/>
    <m/>
  </r>
  <r>
    <m/>
    <m/>
    <m/>
    <x v="8"/>
    <m/>
    <m/>
    <m/>
    <m/>
    <m/>
    <m/>
  </r>
  <r>
    <m/>
    <m/>
    <m/>
    <x v="8"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3">
  <r>
    <x v="0"/>
    <m/>
    <s v="équipements mobiles "/>
    <x v="0"/>
    <n v="2"/>
    <m/>
    <m/>
    <m/>
    <m/>
    <m/>
  </r>
  <r>
    <x v="1"/>
    <n v="8"/>
    <s v="&lt;19"/>
    <x v="0"/>
    <n v="1"/>
    <s v="EPSON"/>
    <s v=" EB-982W"/>
    <m/>
    <m/>
    <m/>
  </r>
  <r>
    <x v="1"/>
    <n v="10"/>
    <s v="19&lt;x&lt;50"/>
    <x v="0"/>
    <n v="1"/>
    <s v="EPSON"/>
    <s v=" EB-982W"/>
    <m/>
    <m/>
    <m/>
  </r>
  <r>
    <x v="1"/>
    <n v="13"/>
    <s v="19&lt;x&lt;50"/>
    <x v="0"/>
    <n v="1"/>
    <s v="EPSON"/>
    <s v="EB-W49"/>
    <m/>
    <m/>
    <m/>
  </r>
  <r>
    <x v="1"/>
    <n v="25"/>
    <s v="19&lt;x&lt;50"/>
    <x v="0"/>
    <n v="1"/>
    <s v="EPSON"/>
    <s v=" EB-982W"/>
    <m/>
    <s v="528h"/>
    <m/>
  </r>
  <r>
    <x v="1"/>
    <s v="SEMINAIRE"/>
    <s v="19&lt;x&lt;50"/>
    <x v="0"/>
    <n v="1"/>
    <s v="NEC"/>
    <s v="ME383W"/>
    <m/>
    <s v="1197h-94%restant "/>
    <m/>
  </r>
  <r>
    <x v="1"/>
    <n v="110"/>
    <s v="50&lt;x&lt;100"/>
    <x v="0"/>
    <n v="1"/>
    <s v="NEC"/>
    <s v="NP-ME372WG"/>
    <m/>
    <s v="1300h-4000h"/>
    <m/>
  </r>
  <r>
    <x v="1"/>
    <n v="217"/>
    <s v="50&lt;x&lt;100"/>
    <x v="0"/>
    <n v="1"/>
    <s v="NEC"/>
    <s v="NP-ME372WG"/>
    <m/>
    <s v="1060h/4000h"/>
    <m/>
  </r>
  <r>
    <x v="1"/>
    <n v="218"/>
    <s v="19&lt;x&lt;50"/>
    <x v="0"/>
    <n v="1"/>
    <s v="NEC"/>
    <s v="NP-ME361XG"/>
    <m/>
    <s v="1046h/4000h"/>
    <m/>
  </r>
  <r>
    <x v="1"/>
    <n v="250"/>
    <s v="19&lt;x&lt;50"/>
    <x v="0"/>
    <n v="1"/>
    <s v="EPSON"/>
    <s v=" EB-982W"/>
    <m/>
    <m/>
    <m/>
  </r>
  <r>
    <x v="1"/>
    <s v="BIM 310"/>
    <s v="19&lt;x&lt;50"/>
    <x v="1"/>
    <n v="1"/>
    <s v="Speechi"/>
    <m/>
    <m/>
    <m/>
    <s v="Moniteur interactif"/>
  </r>
  <r>
    <x v="1"/>
    <s v="BIM 310"/>
    <s v="19&lt;x&lt;50"/>
    <x v="1"/>
    <n v="7"/>
    <s v="IIYAMA"/>
    <m/>
    <m/>
    <m/>
    <m/>
  </r>
  <r>
    <x v="1"/>
    <s v="BIM 311"/>
    <s v="19&lt;x&lt;50"/>
    <x v="1"/>
    <n v="7"/>
    <s v="IIYAMA"/>
    <m/>
    <m/>
    <m/>
    <m/>
  </r>
  <r>
    <x v="1"/>
    <s v="BIM 329"/>
    <s v="19&lt;x&lt;50"/>
    <x v="0"/>
    <n v="2"/>
    <s v="NEC"/>
    <s v="NP-UM351WG"/>
    <m/>
    <s v="1067h/4000h-762h/4000h"/>
    <m/>
  </r>
  <r>
    <x v="1"/>
    <s v="BIM 329"/>
    <s v="19&lt;x&lt;50"/>
    <x v="1"/>
    <n v="1"/>
    <s v="Speechi"/>
    <m/>
    <m/>
    <m/>
    <s v="Moniteur interactif"/>
  </r>
  <r>
    <x v="1"/>
    <n v="315"/>
    <s v="19&lt;x&lt;50"/>
    <x v="0"/>
    <n v="1"/>
    <s v="NEC "/>
    <s v="NP-ME361WG"/>
    <m/>
    <s v="890/4000"/>
    <m/>
  </r>
  <r>
    <x v="1"/>
    <n v="318"/>
    <s v="19&lt;x&lt;50"/>
    <x v="0"/>
    <n v="1"/>
    <s v="NEC "/>
    <s v="NP-M363WG"/>
    <m/>
    <m/>
    <m/>
  </r>
  <r>
    <x v="1"/>
    <s v="Salle HACKATON"/>
    <s v="19&lt;x&lt;50"/>
    <x v="0"/>
    <n v="1"/>
    <s v="OPTOMA"/>
    <m/>
    <m/>
    <m/>
    <m/>
  </r>
  <r>
    <x v="1"/>
    <n v="326"/>
    <s v="19&lt;x&lt;50"/>
    <x v="0"/>
    <n v="1"/>
    <s v="EPSON"/>
    <s v=" EB-982W"/>
    <m/>
    <m/>
    <m/>
  </r>
  <r>
    <x v="2"/>
    <s v="Salle Formation/MSIAI"/>
    <s v="&lt;19"/>
    <x v="0"/>
    <n v="1"/>
    <s v="NEC"/>
    <s v="NP-M311WG"/>
    <m/>
    <s v="2551H/4000h"/>
    <m/>
  </r>
  <r>
    <x v="2"/>
    <s v="Salle Formation "/>
    <s v="&lt;19"/>
    <x v="2"/>
    <n v="1"/>
    <s v="LOGITECH"/>
    <s v="MEETUP"/>
    <m/>
    <m/>
    <s v=" Barre Son/Camera"/>
  </r>
  <r>
    <x v="3"/>
    <s v="MULTISERVICE"/>
    <s v="&lt;19"/>
    <x v="0"/>
    <n v="1"/>
    <s v="NEC"/>
    <s v="NP43G"/>
    <m/>
    <s v="732/4000h"/>
    <m/>
  </r>
  <r>
    <x v="3"/>
    <s v="Claudine Hermann"/>
    <s v="19&lt;x&lt;50"/>
    <x v="0"/>
    <n v="1"/>
    <s v="OPTOMA"/>
    <s v="DAEHHZZ"/>
    <m/>
    <n v="872"/>
    <m/>
  </r>
  <r>
    <x v="3"/>
    <s v="Claudine Hermann"/>
    <s v="19&lt;x&lt;50"/>
    <x v="3"/>
    <n v="1"/>
    <s v="SVC"/>
    <s v="MX32B"/>
    <m/>
    <m/>
    <m/>
  </r>
  <r>
    <x v="3"/>
    <s v="Salle de formation Bib"/>
    <s v="19&lt;x&lt;50"/>
    <x v="1"/>
    <n v="1"/>
    <s v="IIYAMA"/>
    <s v="PRO LITE LH8664UHS"/>
    <m/>
    <m/>
    <s v="Moniteur interactif"/>
  </r>
  <r>
    <x v="4"/>
    <s v="ADM 1"/>
    <s v="&lt;19"/>
    <x v="1"/>
    <n v="1"/>
    <s v="Speechi"/>
    <m/>
    <m/>
    <m/>
    <s v="Moniteur interactif"/>
  </r>
  <r>
    <x v="4"/>
    <s v="ADM 1"/>
    <s v="&lt;19"/>
    <x v="2"/>
    <s v="1"/>
    <s v="LOGITECH"/>
    <s v="VR0020"/>
    <m/>
    <m/>
    <s v=" Barre Son/Camera"/>
  </r>
  <r>
    <x v="4"/>
    <s v="ADM 2"/>
    <s v="&lt;19"/>
    <x v="2"/>
    <s v="1"/>
    <s v="LOGITECH"/>
    <s v="VR0020"/>
    <m/>
    <m/>
    <s v=" Barre Son/Camera"/>
  </r>
  <r>
    <x v="4"/>
    <s v="ADM 2"/>
    <s v="&lt;19"/>
    <x v="1"/>
    <n v="1"/>
    <m/>
    <m/>
    <m/>
    <m/>
    <m/>
  </r>
  <r>
    <x v="4"/>
    <s v="ADM 3"/>
    <s v="&lt;19"/>
    <x v="2"/>
    <s v="1"/>
    <s v="LOGITECH"/>
    <s v="VR0020"/>
    <m/>
    <m/>
    <s v=" Barre Son/Camera"/>
  </r>
  <r>
    <x v="4"/>
    <s v="ADM 3"/>
    <s v="&lt;19"/>
    <x v="1"/>
    <n v="1"/>
    <m/>
    <m/>
    <m/>
    <m/>
    <m/>
  </r>
  <r>
    <x v="4"/>
    <s v="Bureau Direction"/>
    <s v="&lt;19"/>
    <x v="1"/>
    <n v="1"/>
    <s v="Speechi"/>
    <s v="ST65-UHD-AND-003"/>
    <m/>
    <m/>
    <s v="Moniteur interactif"/>
  </r>
  <r>
    <x v="4"/>
    <s v="Bureau Direction"/>
    <s v="&lt;19"/>
    <x v="4"/>
    <n v="1"/>
    <s v="Barco"/>
    <s v="CS-100"/>
    <m/>
    <m/>
    <s v="Moniteur interactif"/>
  </r>
  <r>
    <x v="4"/>
    <s v="Bureau Direction"/>
    <s v="&lt;19"/>
    <x v="2"/>
    <n v="1"/>
    <s v="AVER"/>
    <s v="VB342+"/>
    <m/>
    <m/>
    <s v=" Barre Son/Camera"/>
  </r>
  <r>
    <x v="4"/>
    <n v="112"/>
    <s v="19&lt;x&lt;50"/>
    <x v="1"/>
    <n v="1"/>
    <s v="IIYAMA"/>
    <s v="LH8642UHS"/>
    <m/>
    <s v="1072h"/>
    <m/>
  </r>
  <r>
    <x v="4"/>
    <n v="112"/>
    <s v="19&lt;x&lt;50"/>
    <x v="1"/>
    <n v="1"/>
    <s v="IIYAMA"/>
    <s v="LH8642UHS"/>
    <m/>
    <s v="905h"/>
    <m/>
  </r>
  <r>
    <x v="4"/>
    <n v="112"/>
    <s v="19&lt;x&lt;50"/>
    <x v="0"/>
    <n v="1"/>
    <s v="NEC"/>
    <s v="NP-ME372WG"/>
    <m/>
    <s v="906h"/>
    <m/>
  </r>
  <r>
    <x v="4"/>
    <n v="112"/>
    <s v="19&lt;x&lt;50"/>
    <x v="5"/>
    <n v="1"/>
    <s v="VISION"/>
    <s v="TC3-CTL"/>
    <m/>
    <m/>
    <m/>
  </r>
  <r>
    <x v="4"/>
    <n v="112"/>
    <s v="19&lt;x&lt;50"/>
    <x v="3"/>
    <n v="1"/>
    <s v="DENON"/>
    <s v="DN-300-MKII"/>
    <m/>
    <m/>
    <s v="ENREGISTREUR AUDIO"/>
  </r>
  <r>
    <x v="4"/>
    <n v="112"/>
    <s v="19&lt;x&lt;50"/>
    <x v="3"/>
    <n v="1"/>
    <s v="Extron"/>
    <s v="XPA 1002"/>
    <m/>
    <m/>
    <s v="Amplificateur "/>
  </r>
  <r>
    <x v="4"/>
    <n v="112"/>
    <s v="19&lt;x&lt;50"/>
    <x v="3"/>
    <n v="1"/>
    <s v="VIVOLINK"/>
    <s v="VLHDMISP1X2"/>
    <m/>
    <m/>
    <s v="Amplificateur "/>
  </r>
  <r>
    <x v="4"/>
    <n v="112"/>
    <s v="19&lt;x&lt;50"/>
    <x v="3"/>
    <n v="1"/>
    <s v="ALLEN&amp;HEATH"/>
    <s v="ZED1402"/>
    <m/>
    <m/>
    <s v="TABLE MIXAGE"/>
  </r>
  <r>
    <x v="4"/>
    <n v="112"/>
    <s v="19&lt;x&lt;50"/>
    <x v="6"/>
    <n v="1"/>
    <s v="TELEVIC"/>
    <s v="D-Cerno CUR"/>
    <m/>
    <m/>
    <s v="CENTRALE TELEVIC"/>
  </r>
  <r>
    <x v="4"/>
    <n v="112"/>
    <s v="19&lt;x&lt;50"/>
    <x v="6"/>
    <n v="1"/>
    <s v="TELEVIC"/>
    <s v="D-Cerno D SL"/>
    <m/>
    <m/>
    <s v="Micro"/>
  </r>
  <r>
    <x v="4"/>
    <n v="112"/>
    <s v="19&lt;x&lt;50"/>
    <x v="6"/>
    <n v="1"/>
    <s v="TELEVIC"/>
    <s v="D-Cerno C SL"/>
    <m/>
    <m/>
    <s v="Micro"/>
  </r>
  <r>
    <x v="4"/>
    <n v="112"/>
    <s v="19&lt;x&lt;50"/>
    <x v="4"/>
    <n v="2"/>
    <s v="Barco"/>
    <s v="CSE200"/>
    <m/>
    <m/>
    <s v="CLICKSHARE"/>
  </r>
  <r>
    <x v="4"/>
    <n v="114"/>
    <s v="50&lt;x&lt;100"/>
    <x v="0"/>
    <n v="1"/>
    <s v="NEC"/>
    <s v="M383W"/>
    <m/>
    <s v="26h"/>
    <m/>
  </r>
  <r>
    <x v="4"/>
    <n v="116"/>
    <s v="50&lt;x&lt;100"/>
    <x v="0"/>
    <n v="1"/>
    <s v="NEC"/>
    <s v="NP-ME361XG"/>
    <m/>
    <s v="1952h/4000"/>
    <m/>
  </r>
  <r>
    <x v="4"/>
    <n v="212"/>
    <s v="19&lt;x&lt;50"/>
    <x v="0"/>
    <n v="1"/>
    <s v="NEC"/>
    <s v="NP-M311WG"/>
    <m/>
    <s v="1464/4000"/>
    <m/>
  </r>
  <r>
    <x v="4"/>
    <n v="214"/>
    <s v="19&lt;x&lt;50"/>
    <x v="0"/>
    <n v="1"/>
    <s v="NEC"/>
    <s v="NP-M363XG"/>
    <m/>
    <s v="1678h/4000"/>
    <m/>
  </r>
  <r>
    <x v="4"/>
    <n v="216"/>
    <s v="19&lt;x&lt;50"/>
    <x v="0"/>
    <n v="1"/>
    <s v="NEC"/>
    <s v="NP-M383MW"/>
    <m/>
    <s v="45h"/>
    <m/>
  </r>
  <r>
    <x v="4"/>
    <n v="218"/>
    <s v="19&lt;x&lt;50"/>
    <x v="0"/>
    <n v="1"/>
    <s v="NEC"/>
    <s v="NP-M311WG"/>
    <m/>
    <s v="2224h/4000"/>
    <m/>
  </r>
  <r>
    <x v="4"/>
    <n v="220"/>
    <s v="19&lt;x&lt;50"/>
    <x v="0"/>
    <n v="1"/>
    <s v="NEC"/>
    <s v="NP-M311WG"/>
    <m/>
    <s v="2250h/4000"/>
    <m/>
  </r>
  <r>
    <x v="4"/>
    <n v="312"/>
    <s v="&quot;+ de 100&quot;"/>
    <x v="0"/>
    <n v="1"/>
    <s v="NEC"/>
    <s v="NP-M363WG"/>
    <m/>
    <s v="1663h/4000"/>
    <s v="Vidéoprojecteur DROITE"/>
  </r>
  <r>
    <x v="4"/>
    <n v="312"/>
    <s v="&quot;+ de 100&quot;"/>
    <x v="0"/>
    <n v="1"/>
    <s v="NEC"/>
    <s v="NP-M363WG"/>
    <m/>
    <s v="965/4000"/>
    <s v="Vidéoprojecteur GAUCHE"/>
  </r>
  <r>
    <x v="4"/>
    <n v="314"/>
    <s v="&quot;+ de 100&quot;"/>
    <x v="0"/>
    <n v="1"/>
    <s v="NEC"/>
    <s v="NP-M383W"/>
    <m/>
    <s v="363h/4000"/>
    <s v="Vidéoprojecteur DROITE"/>
  </r>
  <r>
    <x v="4"/>
    <n v="314"/>
    <s v="&quot;+ de 100&quot;"/>
    <x v="0"/>
    <n v="1"/>
    <s v="NEC"/>
    <s v="NP-M383W"/>
    <m/>
    <s v="358h/4001"/>
    <s v="Vidéoprojecteur DROITE"/>
  </r>
  <r>
    <x v="4"/>
    <n v="316"/>
    <s v="50&lt;x&lt;100"/>
    <x v="0"/>
    <n v="1"/>
    <s v="NEC"/>
    <s v="NP-M311WG"/>
    <m/>
    <s v="1138h/4000"/>
    <m/>
  </r>
  <r>
    <x v="5"/>
    <s v="Amphi Sophie Germain"/>
    <s v="&quot;+ de 100&quot;"/>
    <x v="3"/>
    <n v="1"/>
    <s v="CRESTRON"/>
    <s v="VC4"/>
    <m/>
    <m/>
    <m/>
  </r>
  <r>
    <x v="5"/>
    <s v="Amphi Sophie Germain"/>
    <s v="&quot;+ de 100&quot;"/>
    <x v="3"/>
    <n v="1"/>
    <s v="NEO"/>
    <s v="J50C-4"/>
    <m/>
    <m/>
    <s v="MINI PC - X-PANEL"/>
  </r>
  <r>
    <x v="5"/>
    <s v="Amphi Sophie Germain"/>
    <s v="&quot;+ de 100&quot;"/>
    <x v="5"/>
    <n v="1"/>
    <s v="NO NAME"/>
    <s v="10.1&quot; L-TYPE DIGITAL SIGNAGE"/>
    <m/>
    <m/>
    <s v="Dalle tactile "/>
  </r>
  <r>
    <x v="5"/>
    <s v="Amphi Sophie Germain"/>
    <s v="&quot;+ de 100&quot;"/>
    <x v="5"/>
    <n v="1"/>
    <s v="IIYAMA"/>
    <s v="TW1023ASC-B1P"/>
    <m/>
    <m/>
    <s v="Dalle tactile "/>
  </r>
  <r>
    <x v="5"/>
    <s v="Amphi Sophie Germain"/>
    <s v="&quot;+ de 100&quot;"/>
    <x v="3"/>
    <n v="1"/>
    <s v="DLINK"/>
    <s v="DGS110008PV2E"/>
    <m/>
    <m/>
    <s v="SWITCH ETHERNET (3)"/>
  </r>
  <r>
    <x v="5"/>
    <s v="Amphi Sophie Germain"/>
    <s v="&quot;+ de 100&quot;"/>
    <x v="3"/>
    <n v="1"/>
    <s v="ENTTEC"/>
    <s v="DIN-ODE POE MK2"/>
    <m/>
    <m/>
    <s v="CONVERTISSEUR ETHERNET/DMX"/>
  </r>
  <r>
    <x v="5"/>
    <s v="Amphi Sophie Germain"/>
    <s v="&quot;+ de 100&quot;"/>
    <x v="0"/>
    <n v="1"/>
    <s v="NEC"/>
    <s v="NP-PA804UL-WG"/>
    <m/>
    <m/>
    <m/>
  </r>
  <r>
    <x v="5"/>
    <s v="Amphi Sophie Germain"/>
    <s v="&quot;+ de 100&quot;"/>
    <x v="3"/>
    <n v="1"/>
    <s v="GB"/>
    <s v="ENCOVOIP100"/>
    <m/>
    <m/>
    <s v="ENCODEUR HDMI H264 - IN 1 PC"/>
  </r>
  <r>
    <x v="5"/>
    <s v="Amphi Sophie Germain"/>
    <s v="&quot;+ de 100&quot;"/>
    <x v="3"/>
    <n v="1"/>
    <s v="GB"/>
    <s v="ENCOVOIP100"/>
    <m/>
    <m/>
    <s v="ENCODEUR HDMI H264 - IN 2 Sans Fil"/>
  </r>
  <r>
    <x v="5"/>
    <s v="Amphi Sophie Germain"/>
    <s v="&quot;+ de 100&quot;"/>
    <x v="3"/>
    <n v="1"/>
    <s v="GB"/>
    <s v="DECOVOIP100"/>
    <m/>
    <m/>
    <s v="DECODEUR HDMI H264 - out 1 VP"/>
  </r>
  <r>
    <x v="5"/>
    <s v="Amphi Sophie Germain"/>
    <s v="&quot;+ de 100&quot;"/>
    <x v="2"/>
    <n v="1"/>
    <s v="AVER"/>
    <s v="PTC330UV2"/>
    <m/>
    <m/>
    <m/>
  </r>
  <r>
    <x v="5"/>
    <s v="Amphi Sophie Germain"/>
    <s v="&quot;+ de 100&quot;"/>
    <x v="4"/>
    <n v="1"/>
    <s v="Barco"/>
    <s v="CX50"/>
    <m/>
    <m/>
    <s v="CLICKSHARE"/>
  </r>
  <r>
    <x v="5"/>
    <s v="Amphi Sophie Germain"/>
    <s v="&quot;+ de 100&quot;"/>
    <x v="3"/>
    <n v="1"/>
    <s v="FONESTAR"/>
    <s v="PX4088"/>
    <m/>
    <m/>
    <s v="MATRICE AUDIO"/>
  </r>
  <r>
    <x v="5"/>
    <s v="Amphi Sophie Germain"/>
    <s v="&quot;+ de 100&quot;"/>
    <x v="3"/>
    <n v="1"/>
    <s v="LD SYSTEM"/>
    <s v="CURV500"/>
    <m/>
    <m/>
    <s v="MATRICE AUDIO"/>
  </r>
  <r>
    <x v="5"/>
    <s v="Amphi Sophie Germain"/>
    <s v="&quot;+ de 100&quot;"/>
    <x v="3"/>
    <n v="1"/>
    <s v="QSC"/>
    <s v="RMX1450"/>
    <m/>
    <m/>
    <s v="Amplificateur "/>
  </r>
  <r>
    <x v="5"/>
    <s v="Amphi Sophie Germain"/>
    <s v="&quot;+ de 100&quot;"/>
    <x v="3"/>
    <n v="1"/>
    <s v="QSC"/>
    <n v="1400"/>
    <m/>
    <m/>
    <s v="Amplificateur "/>
  </r>
  <r>
    <x v="5"/>
    <s v="Amphi Sophie Germain"/>
    <s v="&quot;+ de 100&quot;"/>
    <x v="3"/>
    <n v="1"/>
    <s v="SENNHEISER"/>
    <s v="ASA1"/>
    <m/>
    <m/>
    <s v="SPLITTER ANTENNE"/>
  </r>
  <r>
    <x v="5"/>
    <s v="Amphi Sophie Germain"/>
    <s v="&quot;+ de 100&quot;"/>
    <x v="6"/>
    <n v="1"/>
    <s v="SENNHEISER"/>
    <s v="SL RACK RECIVER DW"/>
    <m/>
    <m/>
    <s v="RECEPTEUR HF"/>
  </r>
  <r>
    <x v="5"/>
    <s v="Amphi Sophie Germain"/>
    <s v="&quot;+ de 100&quot;"/>
    <x v="6"/>
    <n v="1"/>
    <s v="SENNHEISER"/>
    <s v="SL RACK RECIVER DW"/>
    <m/>
    <m/>
    <s v="RECEPTEUR HF"/>
  </r>
  <r>
    <x v="5"/>
    <s v="Amphi Sophie Germain"/>
    <s v="&quot;+ de 100&quot;"/>
    <x v="6"/>
    <n v="1"/>
    <s v="SENNHEISER"/>
    <s v="SL RACK RECIVER DW"/>
    <m/>
    <m/>
    <s v="RECEPTEUR HF"/>
  </r>
  <r>
    <x v="5"/>
    <s v="Amphi Sophie Germain"/>
    <s v="&quot;+ de 100&quot;"/>
    <x v="6"/>
    <n v="1"/>
    <s v="SENNHEISER"/>
    <s v="SL RACK RECIVER DW"/>
    <m/>
    <m/>
    <s v="RECEPTEUR CRAVATE"/>
  </r>
  <r>
    <x v="5"/>
    <s v="Amphi Sophie Germain"/>
    <s v="&quot;+ de 100&quot;"/>
    <x v="6"/>
    <n v="1"/>
    <s v="SENNHEISER"/>
    <s v="SL HANDHELD DW"/>
    <m/>
    <m/>
    <s v="EMETTEUR HF"/>
  </r>
  <r>
    <x v="5"/>
    <s v="Amphi Sophie Germain"/>
    <s v="&quot;+ de 100&quot;"/>
    <x v="6"/>
    <n v="1"/>
    <s v="SENNHEISER"/>
    <s v="SL HANDHELD DW"/>
    <m/>
    <m/>
    <s v="EMETTEUR HF"/>
  </r>
  <r>
    <x v="5"/>
    <s v="Amphi Sophie Germain"/>
    <s v="&quot;+ de 100&quot;"/>
    <x v="6"/>
    <n v="1"/>
    <s v="SENNHEISER"/>
    <s v="SL HANDHELD DW"/>
    <m/>
    <m/>
    <s v="EMETTEUR HF"/>
  </r>
  <r>
    <x v="5"/>
    <s v="Amphi Sophie Germain"/>
    <s v="&quot;+ de 100&quot;"/>
    <x v="6"/>
    <n v="1"/>
    <s v="SENNHEISER"/>
    <s v="SL BODYPACK DW"/>
    <m/>
    <m/>
    <s v="EMETTEUR CRAVATE"/>
  </r>
  <r>
    <x v="5"/>
    <s v="Amphi Sophie Germain"/>
    <s v="&quot;+ de 100&quot;"/>
    <x v="7"/>
    <n v="1"/>
    <s v="DTS"/>
    <s v="TEN3FRTU"/>
    <m/>
    <m/>
    <s v="FRESNEL (6)"/>
  </r>
  <r>
    <x v="5"/>
    <s v="Amphi Sophie Germain"/>
    <s v="&quot;+ de 100&quot;"/>
    <x v="7"/>
    <n v="1"/>
    <s v="PROLIGHT"/>
    <s v="ML098"/>
    <m/>
    <m/>
    <s v="PAR LED (14)"/>
  </r>
  <r>
    <x v="5"/>
    <s v="Amphi Sophie Germain"/>
    <s v="&quot;+ de 100&quot;"/>
    <x v="7"/>
    <n v="1"/>
    <s v="PROLIGHT"/>
    <s v="ML675"/>
    <m/>
    <m/>
    <s v="LYRE MOTORISEE (4)"/>
  </r>
  <r>
    <x v="5"/>
    <s v="Amphi Sophie Germain"/>
    <s v="&quot;+ de 100&quot;"/>
    <x v="7"/>
    <n v="1"/>
    <s v="LSC"/>
    <s v="MANTRALITE"/>
    <m/>
    <m/>
    <s v="CONSOLE LUMIERE"/>
  </r>
  <r>
    <x v="5"/>
    <s v="Amphi Sophie Germain"/>
    <s v="&quot;+ de 100&quot;"/>
    <x v="3"/>
    <n v="1"/>
    <s v="VISUEL"/>
    <s v="VP02"/>
    <m/>
    <m/>
    <s v="QUADCORE"/>
  </r>
  <r>
    <x v="5"/>
    <s v="Amphi Sophie Germain"/>
    <s v="&quot;+ de 100&quot;"/>
    <x v="3"/>
    <n v="1"/>
    <s v="ARTISTIC"/>
    <s v="RACK-SPLIT-OCTO"/>
    <m/>
    <m/>
    <s v="SPLITTER DMX"/>
  </r>
  <r>
    <x v="5"/>
    <s v="CSN-01"/>
    <s v="&lt;19"/>
    <x v="0"/>
    <n v="1"/>
    <s v="NEC"/>
    <s v="NP-510WG"/>
    <m/>
    <s v="1886h"/>
    <m/>
  </r>
  <r>
    <x v="5"/>
    <n v="13"/>
    <s v="50&lt;x&lt;100"/>
    <x v="0"/>
    <n v="1"/>
    <s v="NEC"/>
    <s v="ME383W"/>
    <m/>
    <s v="718/4000"/>
    <m/>
  </r>
  <r>
    <x v="5"/>
    <n v="13"/>
    <s v="50&lt;x&lt;100"/>
    <x v="4"/>
    <n v="1"/>
    <s v="BARCO"/>
    <s v="CS-100 (R9861510EU)"/>
    <m/>
    <m/>
    <s v="Système BARCO ClickShare"/>
  </r>
  <r>
    <x v="5"/>
    <n v="112"/>
    <s v="19&lt;x&lt;50"/>
    <x v="0"/>
    <n v="1"/>
    <s v="NEC"/>
    <s v="NP-M363WG"/>
    <m/>
    <s v="1033/4000"/>
    <m/>
  </r>
  <r>
    <x v="5"/>
    <n v="139"/>
    <s v="19&lt;x&lt;50"/>
    <x v="0"/>
    <n v="1"/>
    <s v="NEC"/>
    <s v="NP-M363WG"/>
    <m/>
    <m/>
    <m/>
  </r>
  <r>
    <x v="5"/>
    <n v="139"/>
    <s v="19&lt;x&lt;50"/>
    <x v="1"/>
    <n v="1"/>
    <s v="SPEECHI"/>
    <m/>
    <m/>
    <m/>
    <m/>
  </r>
  <r>
    <x v="5"/>
    <n v="139"/>
    <s v="19&lt;x&lt;50"/>
    <x v="2"/>
    <n v="1"/>
    <s v="AVER"/>
    <m/>
    <m/>
    <m/>
    <s v=" Barre Son/Camera"/>
  </r>
  <r>
    <x v="6"/>
    <s v="GEI 13 "/>
    <s v="&quot;+ de 100&quot;"/>
    <x v="0"/>
    <n v="1"/>
    <s v="SONY"/>
    <s v="VPL-PHZ10"/>
    <s v="2631h/LASER"/>
    <m/>
    <m/>
  </r>
  <r>
    <x v="6"/>
    <s v="GEI 13 "/>
    <s v="&quot;+ de 100&quot;"/>
    <x v="1"/>
    <n v="1"/>
    <s v="PHILIPS"/>
    <s v="BDL4830QL"/>
    <m/>
    <m/>
    <m/>
  </r>
  <r>
    <x v="6"/>
    <s v="GEI 13 "/>
    <s v="&quot;+ de 100&quot;"/>
    <x v="1"/>
    <n v="1"/>
    <s v="PHILIPS"/>
    <s v="BDL4830QL"/>
    <m/>
    <m/>
    <m/>
  </r>
  <r>
    <x v="6"/>
    <s v="GEI 13 "/>
    <s v="&quot;+ de 100&quot;"/>
    <x v="5"/>
    <n v="1"/>
    <s v="CRESTRON"/>
    <s v="MPC3-302"/>
    <m/>
    <m/>
    <m/>
  </r>
  <r>
    <x v="6"/>
    <s v="GEI 13 "/>
    <s v="&quot;+ de 100&quot;"/>
    <x v="1"/>
    <n v="1"/>
    <s v="VIEWSONIC"/>
    <s v="TD2430"/>
    <m/>
    <m/>
    <s v="Ecran sur le bureau "/>
  </r>
  <r>
    <x v="6"/>
    <s v="GEI 13 "/>
    <s v="&quot;+ de 100&quot;"/>
    <x v="3"/>
    <n v="1"/>
    <s v="EXTRON"/>
    <s v="ANNOTATOR 300"/>
    <m/>
    <m/>
    <s v="ENREGISTREUR ET ANNOTATION"/>
  </r>
  <r>
    <x v="6"/>
    <s v="GEI 13 "/>
    <s v="&quot;+ de 100&quot;"/>
    <x v="6"/>
    <n v="1"/>
    <s v="SENNHEISER"/>
    <s v="EWG4"/>
    <m/>
    <m/>
    <m/>
  </r>
  <r>
    <x v="6"/>
    <s v="GEI 13 "/>
    <s v="&quot;+ de 100&quot;"/>
    <x v="3"/>
    <n v="1"/>
    <s v="EXTRON"/>
    <s v="MVC121 PLUS"/>
    <m/>
    <m/>
    <s v="Mixeur Audio"/>
  </r>
  <r>
    <x v="6"/>
    <s v="GEI 13 "/>
    <s v="&quot;+ de 100&quot;"/>
    <x v="3"/>
    <n v="1"/>
    <s v="YAMAHA"/>
    <s v="PA2120"/>
    <m/>
    <m/>
    <s v="Amplificateur "/>
  </r>
  <r>
    <x v="6"/>
    <s v="GEI 15"/>
    <s v="&quot;+ de 100&quot;"/>
    <x v="0"/>
    <n v="1"/>
    <s v="SONY"/>
    <s v="VPL-PHZ10"/>
    <m/>
    <m/>
    <s v="Amplificateur "/>
  </r>
  <r>
    <x v="6"/>
    <s v="GEI 15"/>
    <s v="&quot;+ de 100&quot;"/>
    <x v="1"/>
    <n v="1"/>
    <s v="PHILIPS"/>
    <s v="BDL4830QL"/>
    <m/>
    <m/>
    <m/>
  </r>
  <r>
    <x v="6"/>
    <s v="GEI 15"/>
    <s v="&quot;+ de 100&quot;"/>
    <x v="1"/>
    <n v="1"/>
    <s v="PHILIPS"/>
    <s v="BDL4830QL"/>
    <m/>
    <m/>
    <m/>
  </r>
  <r>
    <x v="6"/>
    <s v="GEI 15"/>
    <s v="&quot;+ de 100&quot;"/>
    <x v="5"/>
    <n v="1"/>
    <s v="CRESTRON"/>
    <s v="MPC3-302"/>
    <m/>
    <m/>
    <m/>
  </r>
  <r>
    <x v="6"/>
    <s v="GEI 15"/>
    <s v="&quot;+ de 100&quot;"/>
    <x v="1"/>
    <n v="1"/>
    <s v="VIEWSONIC"/>
    <s v="TD2430"/>
    <m/>
    <m/>
    <m/>
  </r>
  <r>
    <x v="6"/>
    <s v="GEI 15"/>
    <s v="&quot;+ de 100&quot;"/>
    <x v="3"/>
    <n v="1"/>
    <s v="EXTRON"/>
    <s v="ANNOTATOR 300"/>
    <m/>
    <m/>
    <s v="ENREGISTREUR ET ANNOTATION"/>
  </r>
  <r>
    <x v="6"/>
    <s v="GEI 15"/>
    <s v="&quot;+ de 100&quot;"/>
    <x v="6"/>
    <n v="1"/>
    <s v="SENNHEISER"/>
    <s v="EWG4"/>
    <m/>
    <m/>
    <m/>
  </r>
  <r>
    <x v="6"/>
    <s v="GEI 15"/>
    <s v="&quot;+ de 100&quot;"/>
    <x v="3"/>
    <n v="1"/>
    <s v="EXTRON"/>
    <s v="MVC121 PLUS"/>
    <m/>
    <m/>
    <s v="Mixeur Audio"/>
  </r>
  <r>
    <x v="6"/>
    <s v="GEI 15"/>
    <s v="&quot;+ de 100&quot;"/>
    <x v="3"/>
    <n v="1"/>
    <s v="YAMAHA"/>
    <s v="PA2120"/>
    <m/>
    <m/>
    <s v="Mixeur Audio"/>
  </r>
  <r>
    <x v="6"/>
    <n v="101"/>
    <s v="19&lt;x&lt;50"/>
    <x v="1"/>
    <n v="1"/>
    <m/>
    <m/>
    <m/>
    <m/>
    <s v="Moniteur interactif"/>
  </r>
  <r>
    <x v="6"/>
    <n v="103"/>
    <s v="19&lt;x&lt;50"/>
    <x v="1"/>
    <n v="1"/>
    <m/>
    <m/>
    <m/>
    <m/>
    <s v="Moniteur interactif"/>
  </r>
  <r>
    <x v="6"/>
    <n v="105"/>
    <s v="19&lt;x&lt;50"/>
    <x v="1"/>
    <n v="1"/>
    <m/>
    <m/>
    <m/>
    <m/>
    <s v="Moniteur interactif"/>
  </r>
  <r>
    <x v="6"/>
    <n v="107"/>
    <s v="19&lt;x&lt;50"/>
    <x v="1"/>
    <n v="1"/>
    <m/>
    <m/>
    <m/>
    <m/>
    <s v="Moniteur interactif"/>
  </r>
  <r>
    <x v="6"/>
    <n v="5"/>
    <s v="19&lt;x&lt;50"/>
    <x v="0"/>
    <n v="1"/>
    <s v="Epson"/>
    <s v="EB-L260F"/>
    <m/>
    <m/>
    <m/>
  </r>
  <r>
    <x v="6"/>
    <n v="17"/>
    <s v="19&lt;x&lt;50"/>
    <x v="0"/>
    <n v="1"/>
    <s v="NEC"/>
    <s v="NP-M363XG"/>
    <s v="1933h4000"/>
    <m/>
    <m/>
  </r>
  <r>
    <x v="6"/>
    <n v="20"/>
    <s v="19&lt;x&lt;50"/>
    <x v="0"/>
    <n v="1"/>
    <s v="NEC"/>
    <s v="NP-M363XG"/>
    <s v="121h/4000"/>
    <m/>
    <m/>
  </r>
  <r>
    <x v="6"/>
    <n v="24"/>
    <s v="19&lt;x&lt;50"/>
    <x v="0"/>
    <n v="1"/>
    <s v="NEC"/>
    <s v="NP-ME361WG"/>
    <s v="11h/4000"/>
    <m/>
    <s v="Vidéoprojecteur gauche "/>
  </r>
  <r>
    <x v="6"/>
    <n v="24"/>
    <s v="19&lt;x&lt;50"/>
    <x v="0"/>
    <n v="1"/>
    <s v="NEC"/>
    <s v="NP-ME361WG"/>
    <s v="612h/4000"/>
    <m/>
    <s v="Vidéoprojecteur DROITE"/>
  </r>
  <r>
    <x v="6"/>
    <n v="102"/>
    <s v="19&lt;x&lt;50"/>
    <x v="0"/>
    <n v="1"/>
    <s v="NEC"/>
    <s v="NP-M300WG"/>
    <s v="1942h/4000"/>
    <m/>
    <s v="Vidéoprojecteur GAUCHE"/>
  </r>
  <r>
    <x v="6"/>
    <n v="102"/>
    <s v="19&lt;x&lt;50"/>
    <x v="0"/>
    <n v="1"/>
    <s v="NEC"/>
    <s v="NP-M300WG"/>
    <s v="1861h/4000"/>
    <m/>
    <s v="Vidéoprojecteur DROITE"/>
  </r>
  <r>
    <x v="6"/>
    <n v="109"/>
    <s v="19&lt;x&lt;50"/>
    <x v="0"/>
    <n v="1"/>
    <s v="NEC"/>
    <s v="NP-M300WG"/>
    <m/>
    <m/>
    <m/>
  </r>
  <r>
    <x v="6"/>
    <n v="111"/>
    <s v="19&lt;x&lt;50"/>
    <x v="0"/>
    <n v="1"/>
    <s v="NEC"/>
    <s v="NP-M300WG"/>
    <m/>
    <m/>
    <m/>
  </r>
  <r>
    <x v="6"/>
    <n v="113"/>
    <s v="19&lt;x&lt;50"/>
    <x v="0"/>
    <n v="1"/>
    <s v="NEC"/>
    <s v="UM280W"/>
    <m/>
    <m/>
    <m/>
  </r>
  <r>
    <x v="6"/>
    <n v="119"/>
    <s v="19&lt;x&lt;50"/>
    <x v="0"/>
    <n v="1"/>
    <s v="NEC"/>
    <s v="UM280W"/>
    <m/>
    <m/>
    <m/>
  </r>
  <r>
    <x v="6"/>
    <n v="213"/>
    <s v="19&lt;x&lt;50"/>
    <x v="0"/>
    <n v="1"/>
    <s v="NEC"/>
    <s v="NP-ME361XG"/>
    <m/>
    <m/>
    <m/>
  </r>
  <r>
    <x v="6"/>
    <n v="207"/>
    <s v="19&lt;x&lt;50"/>
    <x v="0"/>
    <n v="1"/>
    <s v="NEC"/>
    <s v="NP-M363WG"/>
    <m/>
    <m/>
    <m/>
  </r>
  <r>
    <x v="6"/>
    <n v="215"/>
    <s v="19&lt;x&lt;50"/>
    <x v="0"/>
    <n v="1"/>
    <s v="NEC"/>
    <s v="NP-ME361XG"/>
    <m/>
    <m/>
    <m/>
  </r>
  <r>
    <x v="7"/>
    <s v="Sous-Sol 12 "/>
    <s v="19&lt;x&lt;50"/>
    <x v="0"/>
    <n v="1"/>
    <s v="NEC"/>
    <s v="NP-M363WG"/>
    <s v="NP29LP"/>
    <m/>
    <m/>
  </r>
  <r>
    <x v="7"/>
    <s v="Sous-Sol 13"/>
    <s v="19&lt;x&lt;50"/>
    <x v="0"/>
    <n v="1"/>
    <s v="NEC"/>
    <s v="NEC-M636W"/>
    <s v="753/4000h"/>
    <m/>
    <m/>
  </r>
  <r>
    <x v="7"/>
    <s v="Sous-Sol 14"/>
    <s v="19&lt;x&lt;50"/>
    <x v="0"/>
    <n v="1"/>
    <s v="NEC"/>
    <s v="NEC-NP510W"/>
    <s v="1378/4000h"/>
    <m/>
    <m/>
  </r>
  <r>
    <x v="7"/>
    <s v="AMPHI 5"/>
    <s v="50&lt;x&lt;100"/>
    <x v="0"/>
    <n v="1"/>
    <s v="NEC"/>
    <s v="NP-M311WG"/>
    <s v="2200h/2500"/>
    <m/>
    <m/>
  </r>
  <r>
    <x v="7"/>
    <s v="AMPHI 5"/>
    <s v="50&lt;x&lt;100"/>
    <x v="5"/>
    <n v="1"/>
    <s v="PADDY"/>
    <s v="Z TX NS4 "/>
    <m/>
    <m/>
    <m/>
  </r>
  <r>
    <x v="7"/>
    <s v="AMPHI 6"/>
    <s v="19&lt;x&lt;50"/>
    <x v="0"/>
    <n v="1"/>
    <s v="NEC"/>
    <s v="NP-M311WG"/>
    <s v="1507h/2500  NP16LP"/>
    <m/>
    <m/>
  </r>
  <r>
    <x v="7"/>
    <s v="AMPHI 6"/>
    <s v="19&lt;x&lt;50"/>
    <x v="5"/>
    <n v="1"/>
    <s v="PADDY"/>
    <s v="Z TX NS4 "/>
    <m/>
    <m/>
    <m/>
  </r>
  <r>
    <x v="7"/>
    <s v="AMPHI 7"/>
    <s v="50&lt;x&lt;100"/>
    <x v="0"/>
    <n v="1"/>
    <s v="NEC"/>
    <s v="NP-M311WG"/>
    <s v="1792h/2500  NP16LP"/>
    <m/>
    <m/>
  </r>
  <r>
    <x v="7"/>
    <s v="AMPHI 7"/>
    <s v="50&lt;x&lt;100"/>
    <x v="5"/>
    <n v="1"/>
    <s v="PADDY"/>
    <s v="Z TX NS4 "/>
    <m/>
    <m/>
    <m/>
  </r>
  <r>
    <x v="7"/>
    <s v="AMPHI 9"/>
    <s v="50&lt;x&lt;100"/>
    <x v="0"/>
    <n v="1"/>
    <s v="NEC"/>
    <s v="NP-M311WG"/>
    <s v="1872h/2500  NP16LP"/>
    <m/>
    <m/>
  </r>
  <r>
    <x v="7"/>
    <s v="AMPHI 9"/>
    <s v="50&lt;x&lt;100"/>
    <x v="5"/>
    <n v="1"/>
    <s v="PADDY"/>
    <s v="Z TX NS4 "/>
    <m/>
    <m/>
    <m/>
  </r>
  <r>
    <x v="7"/>
    <s v="AMPHI 108"/>
    <s v="19&lt;x&lt;50"/>
    <x v="0"/>
    <n v="1"/>
    <s v="NEC"/>
    <s v="NP-M311WG"/>
    <s v="1390/2500  NP16LP"/>
    <m/>
    <m/>
  </r>
  <r>
    <x v="7"/>
    <m/>
    <s v="19&lt;x&lt;50"/>
    <x v="5"/>
    <n v="1"/>
    <s v="PADDY"/>
    <s v="Z TX NS4 "/>
    <m/>
    <m/>
    <m/>
  </r>
  <r>
    <x v="7"/>
    <s v="AMPHI 101"/>
    <s v="50&lt;x&lt;100"/>
    <x v="0"/>
    <n v="1"/>
    <s v="NEC"/>
    <s v="NP-M311WG"/>
    <s v="2258h/2500  NP16LP"/>
    <m/>
    <m/>
  </r>
  <r>
    <x v="7"/>
    <m/>
    <s v="50&lt;x&lt;100"/>
    <x v="5"/>
    <n v="1"/>
    <s v="PTN"/>
    <s v="WP8"/>
    <m/>
    <m/>
    <m/>
  </r>
  <r>
    <x v="7"/>
    <s v="AMPHI 102"/>
    <s v="50&lt;x&lt;100"/>
    <x v="0"/>
    <n v="1"/>
    <s v="NEC"/>
    <s v="NP-M311WG"/>
    <s v="1924h/2500  NP16LP"/>
    <m/>
    <m/>
  </r>
  <r>
    <x v="7"/>
    <m/>
    <s v="50&lt;x&lt;100"/>
    <x v="5"/>
    <n v="1"/>
    <s v="PTN"/>
    <s v="WP8"/>
    <m/>
    <m/>
    <m/>
  </r>
  <r>
    <x v="7"/>
    <s v="AMPHI 103"/>
    <s v="50&lt;x&lt;100"/>
    <x v="0"/>
    <n v="1"/>
    <s v="NEC"/>
    <s v="NP-M311WG"/>
    <s v="1700h/2500  NP16LP"/>
    <m/>
    <m/>
  </r>
  <r>
    <x v="7"/>
    <m/>
    <s v="19&lt;x&lt;50"/>
    <x v="5"/>
    <n v="1"/>
    <s v="PTN"/>
    <s v="WP8"/>
    <m/>
    <m/>
    <m/>
  </r>
  <r>
    <x v="7"/>
    <s v="AMPHI 104"/>
    <s v="50&lt;x&lt;100"/>
    <x v="0"/>
    <n v="1"/>
    <s v="NEC"/>
    <s v="NP-M311WG"/>
    <s v="2628/2500  NP16LP"/>
    <m/>
    <m/>
  </r>
  <r>
    <x v="7"/>
    <m/>
    <s v="50&lt;x&lt;100"/>
    <x v="5"/>
    <n v="1"/>
    <s v="PTN"/>
    <s v="WP8"/>
    <m/>
    <m/>
    <m/>
  </r>
  <r>
    <x v="7"/>
    <s v="AMPHI 105"/>
    <s v="50&lt;x&lt;100"/>
    <x v="0"/>
    <n v="1"/>
    <s v="NEC"/>
    <s v="NP-M362WG"/>
    <s v="907h"/>
    <m/>
    <m/>
  </r>
  <r>
    <x v="7"/>
    <m/>
    <s v="19&lt;x&lt;50"/>
    <x v="5"/>
    <n v="1"/>
    <s v="CRESTRON"/>
    <s v="MPC-M10"/>
    <m/>
    <m/>
    <m/>
  </r>
  <r>
    <x v="7"/>
    <s v="AMPHI 106"/>
    <s v="19&lt;x&lt;50"/>
    <x v="0"/>
    <n v="1"/>
    <s v="NEC"/>
    <s v="NP-M311WG"/>
    <s v="2228h"/>
    <m/>
    <m/>
  </r>
  <r>
    <x v="7"/>
    <m/>
    <s v="19&lt;x&lt;50"/>
    <x v="5"/>
    <n v="1"/>
    <s v="PTN"/>
    <s v="WP8"/>
    <m/>
    <m/>
    <m/>
  </r>
  <r>
    <x v="7"/>
    <s v="AMPHI 107"/>
    <s v="19&lt;x&lt;50"/>
    <x v="0"/>
    <n v="1"/>
    <s v="NEC"/>
    <s v="NP-M311WG"/>
    <s v="2671h/2500  NP16LP"/>
    <m/>
    <m/>
  </r>
  <r>
    <x v="7"/>
    <m/>
    <s v="19&lt;x&lt;50"/>
    <x v="5"/>
    <n v="1"/>
    <s v="PTN"/>
    <s v="WP8"/>
    <m/>
    <m/>
    <m/>
  </r>
  <r>
    <x v="7"/>
    <s v="AMPHI 109"/>
    <s v="50&lt;x&lt;100"/>
    <x v="0"/>
    <n v="1"/>
    <s v="NEC"/>
    <s v="NP-M403HG"/>
    <s v="1857/2500  NP29LP"/>
    <m/>
    <m/>
  </r>
  <r>
    <x v="7"/>
    <m/>
    <s v="19&lt;x&lt;50"/>
    <x v="5"/>
    <n v="1"/>
    <s v="CRESTRON"/>
    <s v="MPC-M10"/>
    <m/>
    <m/>
    <m/>
  </r>
  <r>
    <x v="7"/>
    <s v="AMPHI 110"/>
    <s v="&lt;19"/>
    <x v="0"/>
    <n v="1"/>
    <s v="NEC"/>
    <s v="NP-M311WG"/>
    <s v="1374h/2500  NP16LP"/>
    <m/>
    <m/>
  </r>
  <r>
    <x v="7"/>
    <m/>
    <s v="&lt;19"/>
    <x v="5"/>
    <n v="1"/>
    <s v="PADDY"/>
    <s v="Z TX NS4 "/>
    <m/>
    <m/>
    <m/>
  </r>
  <r>
    <x v="7"/>
    <s v="AMPHI 111"/>
    <s v="&quot;+ de 100&quot;"/>
    <x v="0"/>
    <n v="2"/>
    <s v="NEC "/>
    <s v="PE506UL"/>
    <m/>
    <m/>
    <m/>
  </r>
  <r>
    <x v="7"/>
    <s v="AMPHI 111"/>
    <s v="&quot;+ de 100&quot;"/>
    <x v="6"/>
    <n v="1"/>
    <s v="AUDIO TECHNICA"/>
    <s v="ATW3212C510"/>
    <m/>
    <m/>
    <m/>
  </r>
  <r>
    <x v="7"/>
    <s v="AMPHI 111"/>
    <s v="&quot;+ de 100&quot;"/>
    <x v="6"/>
    <n v="1"/>
    <s v="AUDIO TECHNICA"/>
    <s v="ATWCHG3 "/>
    <m/>
    <m/>
    <m/>
  </r>
  <r>
    <x v="7"/>
    <s v="AMPHI 111"/>
    <s v="&quot;+ de 100&quot;"/>
    <x v="3"/>
    <n v="1"/>
    <s v="EXTRON"/>
    <s v="MVC121PLUS"/>
    <m/>
    <m/>
    <s v="Mixeur Stereo "/>
  </r>
  <r>
    <x v="7"/>
    <s v="AMPHI 111"/>
    <s v="&quot;+ de 100&quot;"/>
    <x v="3"/>
    <n v="1"/>
    <s v="EXTRON"/>
    <s v="XPAU2002SB"/>
    <m/>
    <m/>
    <s v="Amplificateur "/>
  </r>
  <r>
    <x v="7"/>
    <s v="AMPHI 111"/>
    <s v="&quot;+ de 100&quot;"/>
    <x v="3"/>
    <n v="1"/>
    <s v="ENCOVOIP100/DECOVOIP100"/>
    <m/>
    <m/>
    <m/>
    <s v="ENCODEUR/DECODEUR"/>
  </r>
  <r>
    <x v="7"/>
    <s v="AMPHI 111"/>
    <s v="&quot;+ de 100&quot;"/>
    <x v="5"/>
    <n v="1"/>
    <s v="EXTRON"/>
    <s v="MLCPLUS50"/>
    <m/>
    <m/>
    <s v="ENCODEUR/DECODEUR"/>
  </r>
  <r>
    <x v="7"/>
    <s v="AMPHI 111"/>
    <s v="&quot;+ de 100&quot;"/>
    <x v="5"/>
    <n v="1"/>
    <s v="EXTRON"/>
    <s v="EWB112"/>
    <m/>
    <m/>
    <s v="Dalle tactile "/>
  </r>
  <r>
    <x v="7"/>
    <s v="AMPHI 111"/>
    <s v="&quot;+ de 100&quot;"/>
    <x v="3"/>
    <n v="1"/>
    <s v="D-LINK"/>
    <s v="DGS110008PV2E"/>
    <m/>
    <m/>
    <s v="Switch"/>
  </r>
  <r>
    <x v="7"/>
    <s v="Amphi 112"/>
    <s v="&quot;+ de 100&quot;"/>
    <x v="0"/>
    <n v="2"/>
    <s v="NEC "/>
    <s v="PE506UL"/>
    <m/>
    <m/>
    <s v="Switch"/>
  </r>
  <r>
    <x v="7"/>
    <s v="Amphi 112"/>
    <s v="&quot;+ de 100&quot;"/>
    <x v="6"/>
    <n v="1"/>
    <s v="AUDIO TECHNICA"/>
    <s v="ATW3212C510"/>
    <m/>
    <m/>
    <s v="Switch"/>
  </r>
  <r>
    <x v="7"/>
    <s v="Amphi 112"/>
    <s v="&quot;+ de 100&quot;"/>
    <x v="6"/>
    <n v="1"/>
    <s v="AUDIO TECHNICA"/>
    <s v="ATWCHG3 "/>
    <m/>
    <m/>
    <m/>
  </r>
  <r>
    <x v="7"/>
    <s v="Amphi 112"/>
    <s v="&quot;+ de 100&quot;"/>
    <x v="3"/>
    <n v="1"/>
    <s v="EXTRON"/>
    <s v="MVC121PLUS"/>
    <m/>
    <m/>
    <s v="Mixeur Stereo "/>
  </r>
  <r>
    <x v="7"/>
    <s v="Amphi 112"/>
    <s v="&quot;+ de 100&quot;"/>
    <x v="3"/>
    <n v="1"/>
    <s v="EXTRON"/>
    <s v="XPAU2002SB"/>
    <m/>
    <m/>
    <s v="Amplificateur "/>
  </r>
  <r>
    <x v="7"/>
    <s v="Amphi 112"/>
    <s v="&quot;+ de 100&quot;"/>
    <x v="3"/>
    <n v="1"/>
    <s v="ENCOVOIP100/DECOVOIP100"/>
    <m/>
    <m/>
    <m/>
    <s v="ENCODEUR/DECODEUR"/>
  </r>
  <r>
    <x v="7"/>
    <s v="Amphi 112"/>
    <s v="&quot;+ de 100&quot;"/>
    <x v="3"/>
    <n v="1"/>
    <s v="EXTRON"/>
    <s v="MLCPLUS50"/>
    <m/>
    <m/>
    <s v="ENCODEUR/DECODEUR"/>
  </r>
  <r>
    <x v="7"/>
    <s v="Amphi 112"/>
    <s v="&quot;+ de 100&quot;"/>
    <x v="5"/>
    <n v="1"/>
    <s v="EXTRON"/>
    <s v="EWB112"/>
    <m/>
    <m/>
    <s v="Dalle tactile "/>
  </r>
  <r>
    <x v="7"/>
    <s v="Amphi 112"/>
    <s v="&quot;+ de 100&quot;"/>
    <x v="3"/>
    <n v="1"/>
    <s v="D-LINK"/>
    <s v="DGS110008PV2E"/>
    <m/>
    <m/>
    <s v="Switch"/>
  </r>
  <r>
    <x v="7"/>
    <s v="Amphi Riquet "/>
    <s v="&quot;+ de 100&quot;"/>
    <x v="5"/>
    <n v="1"/>
    <s v="CRESTRON"/>
    <s v="MPC-M10"/>
    <m/>
    <m/>
    <s v="Switch"/>
  </r>
  <r>
    <x v="7"/>
    <s v="Amphi Riquet "/>
    <s v="&quot;+ de 100&quot;"/>
    <x v="0"/>
    <n v="1"/>
    <s v="NEC"/>
    <s v="PA804UL"/>
    <m/>
    <m/>
    <s v="Switch"/>
  </r>
  <r>
    <x v="7"/>
    <s v="Amphi Riquet "/>
    <s v="&quot;+ de 100&quot;"/>
    <x v="3"/>
    <n v="1"/>
    <s v="AUDIOTECHNICA"/>
    <s v="ATDM-0604-EU"/>
    <m/>
    <m/>
    <s v="Mixeur Audio"/>
  </r>
  <r>
    <x v="7"/>
    <s v="Amphi Riquet "/>
    <s v="&quot;+ de 100&quot;"/>
    <x v="3"/>
    <n v="1"/>
    <s v="EXTRON"/>
    <s v="IN1604-DTP"/>
    <m/>
    <m/>
    <s v="Switch"/>
  </r>
  <r>
    <x v="7"/>
    <s v="Amphi Riquet "/>
    <s v="&quot;+ de 100&quot;"/>
    <x v="3"/>
    <n v="1"/>
    <s v="EXTRON"/>
    <s v="DMP 64"/>
    <m/>
    <m/>
    <s v="SPLITTER"/>
  </r>
  <r>
    <x v="7"/>
    <s v="Amphi Riquet "/>
    <s v="&quot;+ de 100&quot;"/>
    <x v="2"/>
    <n v="1"/>
    <s v="YEALINK"/>
    <s v="UVC86"/>
    <m/>
    <m/>
    <m/>
  </r>
  <r>
    <x v="7"/>
    <s v="Amphi Riquet "/>
    <s v="&quot;+ de 100&quot;"/>
    <x v="2"/>
    <n v="1"/>
    <s v="YEALINK"/>
    <s v="UVC84"/>
    <m/>
    <m/>
    <m/>
  </r>
  <r>
    <x v="7"/>
    <s v="Amphi Riquet "/>
    <s v="&quot;+ de 100&quot;"/>
    <x v="3"/>
    <n v="1"/>
    <s v="BOSE"/>
    <s v="B1500"/>
    <m/>
    <m/>
    <s v="ENCEINTE"/>
  </r>
  <r>
    <x v="7"/>
    <s v="Amphi Riquet "/>
    <s v="&quot;+ de 100&quot;"/>
    <x v="3"/>
    <n v="1"/>
    <s v="PDA RANGE"/>
    <s v="PDA 500"/>
    <m/>
    <m/>
    <s v="MIXEUR AUDIO"/>
  </r>
  <r>
    <x v="7"/>
    <s v="Amphi Riquet "/>
    <s v="&quot;+ de 100&quot;"/>
    <x v="3"/>
    <n v="1"/>
    <s v="SENNHEISER"/>
    <s v="ASA1"/>
    <m/>
    <m/>
    <s v="SPLITTER"/>
  </r>
  <r>
    <x v="7"/>
    <s v="Amphi Riquet "/>
    <s v="&quot;+ de 100&quot;"/>
    <x v="3"/>
    <n v="1"/>
    <s v="YEALINK"/>
    <s v="AVHUB"/>
    <m/>
    <m/>
    <s v="PROCESSOR VISIO"/>
  </r>
  <r>
    <x v="7"/>
    <s v="Amphi Riquet "/>
    <s v="&quot;+ de 100&quot;"/>
    <x v="3"/>
    <n v="1"/>
    <s v="YEALINK"/>
    <s v="MVCBYOD"/>
    <m/>
    <m/>
    <s v="Boîtier à plugger pour utiliser zoom"/>
  </r>
  <r>
    <x v="7"/>
    <s v="Amphi Riquet "/>
    <s v="&quot;+ de 100&quot;"/>
    <x v="4"/>
    <n v="1"/>
    <s v="YEALINK"/>
    <s v="WPP20"/>
    <m/>
    <m/>
    <s v="YEALINK"/>
  </r>
  <r>
    <x v="7"/>
    <s v="Amphi Riquet "/>
    <s v="&quot;+ de 100&quot;"/>
    <x v="3"/>
    <n v="1"/>
    <s v="YEALINK"/>
    <s v="MTOUCHII"/>
    <m/>
    <m/>
    <s v="MTOUCH"/>
  </r>
  <r>
    <x v="7"/>
    <s v="Amphi Riquet "/>
    <s v="&quot;+ de 100&quot;"/>
    <x v="3"/>
    <n v="1"/>
    <s v="YEALINK"/>
    <s v="MCOREKIT"/>
    <m/>
    <m/>
    <s v="MTR"/>
  </r>
  <r>
    <x v="7"/>
    <s v="Amphi Riquet "/>
    <s v="&quot;+ de 100&quot;"/>
    <x v="6"/>
    <n v="1"/>
    <s v="SENNHEISER"/>
    <s v="EM100"/>
    <m/>
    <m/>
    <s v="RECEPTEUR HF"/>
  </r>
  <r>
    <x v="7"/>
    <s v="Amphi Riquet "/>
    <s v="&quot;+ de 100&quot;"/>
    <x v="6"/>
    <n v="1"/>
    <s v="SENNHEISER"/>
    <s v="EM100"/>
    <m/>
    <m/>
    <s v="RECEPTEUR HF"/>
  </r>
  <r>
    <x v="7"/>
    <s v="Amphi Riquet "/>
    <s v="&quot;+ de 100&quot;"/>
    <x v="6"/>
    <n v="1"/>
    <s v="SENNHEISER"/>
    <s v="EM100"/>
    <m/>
    <m/>
    <s v="RECEPTEUR HF"/>
  </r>
  <r>
    <x v="7"/>
    <s v="Amphi Riquet "/>
    <s v="&quot;+ de 100&quot;"/>
    <x v="6"/>
    <n v="1"/>
    <s v="SENNHEISER"/>
    <s v="EM100"/>
    <m/>
    <m/>
    <s v="RECEPTEUR HF"/>
  </r>
  <r>
    <x v="7"/>
    <s v="Amphi Riquet "/>
    <s v="&quot;+ de 100&quot;"/>
    <x v="6"/>
    <n v="1"/>
    <s v="SENNHEISER"/>
    <s v="EM100"/>
    <m/>
    <m/>
    <s v="RECEPTEUR CRAVATE"/>
  </r>
  <r>
    <x v="7"/>
    <s v="Amphi Riquet "/>
    <s v="&quot;+ de 100&quot;"/>
    <x v="6"/>
    <n v="1"/>
    <s v="SENNHEISER"/>
    <s v="SKM100"/>
    <m/>
    <m/>
    <s v="EMETTEUR HF"/>
  </r>
  <r>
    <x v="7"/>
    <s v="Amphi Riquet "/>
    <s v="&quot;+ de 100&quot;"/>
    <x v="6"/>
    <n v="1"/>
    <s v="SENNHEISER"/>
    <s v="SKM100"/>
    <m/>
    <m/>
    <s v="EMETTEUR HF"/>
  </r>
  <r>
    <x v="7"/>
    <s v="Amphi Riquet "/>
    <s v="&quot;+ de 100&quot;"/>
    <x v="6"/>
    <n v="1"/>
    <s v="SENNHEISER"/>
    <s v="SKM100"/>
    <m/>
    <m/>
    <s v="EMETTEUR HF"/>
  </r>
  <r>
    <x v="7"/>
    <s v="Amphi Riquet "/>
    <s v="&quot;+ de 100&quot;"/>
    <x v="6"/>
    <n v="1"/>
    <s v="SENNHEISER"/>
    <s v="SKM100"/>
    <m/>
    <m/>
    <s v="EMETTEUR HF"/>
  </r>
  <r>
    <x v="7"/>
    <s v="Amphi Riquet "/>
    <s v="&quot;+ de 100&quot;"/>
    <x v="6"/>
    <n v="1"/>
    <s v="SENNHEISER"/>
    <s v="SK100"/>
    <m/>
    <m/>
    <s v="EMETTEUR HF CRAVATE"/>
  </r>
  <r>
    <x v="7"/>
    <s v="Amphi Riquet "/>
    <s v="&quot;+ de 100&quot;"/>
    <x v="1"/>
    <n v="1"/>
    <s v="PROCOLOR"/>
    <m/>
    <m/>
    <m/>
    <s v="ECRAN PROJECTION"/>
  </r>
  <r>
    <x v="7"/>
    <s v="Amphi Vinci "/>
    <s v="&quot;+ de 100&quot;"/>
    <x v="5"/>
    <n v="1"/>
    <s v="CRESTRON"/>
    <s v="MPC-M10"/>
    <m/>
    <m/>
    <m/>
  </r>
  <r>
    <x v="7"/>
    <s v="Amphi Vinci "/>
    <s v="&quot;+ de 100&quot;"/>
    <x v="0"/>
    <n v="1"/>
    <s v="NEC"/>
    <s v="PA804UL"/>
    <m/>
    <m/>
    <m/>
  </r>
  <r>
    <x v="7"/>
    <s v="Amphi Vinci "/>
    <s v="&quot;+ de 100&quot;"/>
    <x v="3"/>
    <n v="1"/>
    <s v="AUDIOTECHNICA"/>
    <s v="ATDM0604EU"/>
    <m/>
    <m/>
    <s v="Mixeur Audio"/>
  </r>
  <r>
    <x v="7"/>
    <s v="Amphi Vinci "/>
    <s v="&quot;+ de 100&quot;"/>
    <x v="3"/>
    <n v="1"/>
    <s v="EXTRON"/>
    <s v="DMP64"/>
    <m/>
    <m/>
    <s v="Mixeur Audio"/>
  </r>
  <r>
    <x v="7"/>
    <s v="Amphi Vinci "/>
    <s v="&quot;+ de 100&quot;"/>
    <x v="3"/>
    <n v="1"/>
    <s v="EXTRON"/>
    <s v="IN1604"/>
    <m/>
    <m/>
    <s v="Switch"/>
  </r>
  <r>
    <x v="7"/>
    <s v="Amphi Vinci "/>
    <s v="&quot;+ de 100&quot;"/>
    <x v="2"/>
    <n v="1"/>
    <s v="YEALINK"/>
    <s v="UVC86"/>
    <m/>
    <m/>
    <m/>
  </r>
  <r>
    <x v="7"/>
    <s v="Amphi Vinci "/>
    <s v="&quot;+ de 100&quot;"/>
    <x v="2"/>
    <n v="1"/>
    <s v="YEALINK"/>
    <s v="UVC84"/>
    <m/>
    <m/>
    <m/>
  </r>
  <r>
    <x v="7"/>
    <s v="Amphi Vinci "/>
    <s v="&quot;+ de 100&quot;"/>
    <x v="3"/>
    <n v="1"/>
    <s v="BOSE"/>
    <s v="B1500"/>
    <m/>
    <m/>
    <s v="ENCEINTE"/>
  </r>
  <r>
    <x v="7"/>
    <s v="Amphi Vinci "/>
    <s v="&quot;+ de 100&quot;"/>
    <x v="3"/>
    <n v="1"/>
    <s v="PDA RANGE"/>
    <s v="PDA 500"/>
    <m/>
    <m/>
    <s v="MIXEUR AUDIO"/>
  </r>
  <r>
    <x v="7"/>
    <s v="Amphi Vinci "/>
    <s v="&quot;+ de 100&quot;"/>
    <x v="3"/>
    <n v="1"/>
    <s v="SENNHEISER"/>
    <s v="ASA1"/>
    <m/>
    <m/>
    <s v="SPLITTER"/>
  </r>
  <r>
    <x v="7"/>
    <s v="Amphi Vinci "/>
    <s v="&quot;+ de 100&quot;"/>
    <x v="3"/>
    <n v="1"/>
    <s v="YEALINK"/>
    <s v="AVHUB"/>
    <m/>
    <m/>
    <s v="PROCESSOR VISIO"/>
  </r>
  <r>
    <x v="7"/>
    <s v="Amphi Vinci "/>
    <s v="&quot;+ de 100&quot;"/>
    <x v="3"/>
    <n v="1"/>
    <s v="YEALINK"/>
    <s v="MVCBYOD"/>
    <m/>
    <m/>
    <s v="Boîtier à plugger pour utiliser zoom"/>
  </r>
  <r>
    <x v="7"/>
    <s v="Amphi Vinci "/>
    <s v="&quot;+ de 100&quot;"/>
    <x v="4"/>
    <n v="1"/>
    <s v="YEALINK"/>
    <s v="WPP20"/>
    <m/>
    <m/>
    <s v="YEALINK"/>
  </r>
  <r>
    <x v="7"/>
    <s v="Amphi Vinci "/>
    <s v="&quot;+ de 100&quot;"/>
    <x v="3"/>
    <n v="1"/>
    <s v="YEALINK"/>
    <s v="M TOUCH II"/>
    <m/>
    <m/>
    <s v="M TOUCH"/>
  </r>
  <r>
    <x v="7"/>
    <s v="Amphi Vinci "/>
    <s v="&quot;+ de 100&quot;"/>
    <x v="3"/>
    <n v="1"/>
    <s v="YEALINK"/>
    <s v="MCOREKIT"/>
    <m/>
    <m/>
    <s v="MTR"/>
  </r>
  <r>
    <x v="7"/>
    <s v="Amphi Vinci "/>
    <s v="&quot;+ de 100&quot;"/>
    <x v="3"/>
    <n v="1"/>
    <s v="NETGEAR"/>
    <s v="RANGE MAX"/>
    <m/>
    <m/>
    <s v="SWITCH RESEAU"/>
  </r>
  <r>
    <x v="7"/>
    <s v="Amphi Vinci "/>
    <s v="&quot;+ de 100&quot;"/>
    <x v="6"/>
    <n v="1"/>
    <s v="SENNHEISER"/>
    <s v="EM100"/>
    <m/>
    <m/>
    <s v="RECEPTEUR HF"/>
  </r>
  <r>
    <x v="7"/>
    <s v="Amphi Vinci "/>
    <s v="&quot;+ de 100&quot;"/>
    <x v="6"/>
    <n v="1"/>
    <s v="SENNHEISER"/>
    <s v="EM100"/>
    <m/>
    <m/>
    <s v="RECEPTEUR HF"/>
  </r>
  <r>
    <x v="7"/>
    <s v="Amphi Vinci "/>
    <s v="&quot;+ de 100&quot;"/>
    <x v="6"/>
    <n v="1"/>
    <s v="SENNHEISER"/>
    <s v="EM100"/>
    <m/>
    <m/>
    <s v="RECEPTEUR HF"/>
  </r>
  <r>
    <x v="7"/>
    <s v="Amphi Vinci "/>
    <s v="&quot;+ de 100&quot;"/>
    <x v="6"/>
    <n v="1"/>
    <s v="SENNHEISER"/>
    <s v="EM100"/>
    <m/>
    <m/>
    <s v="RECEPTEUR CRAVATE"/>
  </r>
  <r>
    <x v="7"/>
    <s v="Amphi Vinci "/>
    <s v="&quot;+ de 100&quot;"/>
    <x v="6"/>
    <n v="1"/>
    <s v="SENNHEISER"/>
    <s v="EW100"/>
    <m/>
    <m/>
    <s v="EMETTEUR HF"/>
  </r>
  <r>
    <x v="7"/>
    <s v="Amphi Vinci "/>
    <s v="&quot;+ de 100&quot;"/>
    <x v="6"/>
    <n v="1"/>
    <s v="SENNHEISER"/>
    <s v="EW100"/>
    <m/>
    <m/>
    <s v="EMETTEUR HF"/>
  </r>
  <r>
    <x v="7"/>
    <s v="Amphi Vinci "/>
    <s v="&quot;+ de 100&quot;"/>
    <x v="6"/>
    <n v="1"/>
    <s v="SENNHEISER"/>
    <s v="EW100"/>
    <m/>
    <m/>
    <s v="EMETTEUR HF"/>
  </r>
  <r>
    <x v="7"/>
    <s v="Amphi Vinci "/>
    <s v="&quot;+ de 100&quot;"/>
    <x v="6"/>
    <n v="1"/>
    <s v="SENNHEISER"/>
    <s v="EW100"/>
    <m/>
    <m/>
    <s v="EMETTEUR CRAVATE"/>
  </r>
  <r>
    <x v="7"/>
    <s v="Amphi Vinci "/>
    <s v="&quot;+ de 100&quot;"/>
    <x v="1"/>
    <n v="1"/>
    <s v="PROCOLOR"/>
    <m/>
    <m/>
    <m/>
    <s v="ECRAN PROJECTION"/>
  </r>
  <r>
    <x v="8"/>
    <n v="2"/>
    <s v="&lt;19"/>
    <x v="0"/>
    <n v="1"/>
    <s v="NEC"/>
    <s v="NP-M322WG"/>
    <s v="2015h/4000"/>
    <m/>
    <m/>
  </r>
  <r>
    <x v="8"/>
    <n v="2"/>
    <s v="&lt;19"/>
    <x v="5"/>
    <n v="1"/>
    <s v="PADDY"/>
    <s v="Z TX NS4"/>
    <m/>
    <m/>
    <m/>
  </r>
  <r>
    <x v="8"/>
    <n v="4"/>
    <s v="19&lt;x&lt;50"/>
    <x v="0"/>
    <n v="1"/>
    <s v="NEC"/>
    <s v="NP-M271WG"/>
    <s v="1708h/4000"/>
    <m/>
    <m/>
  </r>
  <r>
    <x v="8"/>
    <n v="4"/>
    <s v="19&lt;x&lt;50"/>
    <x v="5"/>
    <n v="1"/>
    <s v="PADDY"/>
    <s v="A21900"/>
    <m/>
    <m/>
    <m/>
  </r>
  <r>
    <x v="8"/>
    <n v="6"/>
    <s v="19&lt;x&lt;50"/>
    <x v="0"/>
    <n v="1"/>
    <s v="NEC"/>
    <s v="NP-M271WG"/>
    <s v="3459h/4000"/>
    <m/>
    <m/>
  </r>
  <r>
    <x v="8"/>
    <n v="6"/>
    <s v="19&lt;x&lt;50"/>
    <x v="5"/>
    <n v="1"/>
    <s v="PADDY"/>
    <s v="A21900"/>
    <m/>
    <m/>
    <m/>
  </r>
  <r>
    <x v="8"/>
    <n v="102"/>
    <s v="19&lt;x&lt;50"/>
    <x v="0"/>
    <n v="1"/>
    <s v="NEC"/>
    <s v="ME383W"/>
    <s v="1080h/4000"/>
    <m/>
    <m/>
  </r>
  <r>
    <x v="8"/>
    <n v="102"/>
    <s v="19&lt;x&lt;50"/>
    <x v="5"/>
    <n v="1"/>
    <s v="PADDY"/>
    <s v="A21900"/>
    <m/>
    <m/>
    <m/>
  </r>
  <r>
    <x v="8"/>
    <n v="104"/>
    <s v="19&lt;x&lt;50"/>
    <x v="0"/>
    <n v="1"/>
    <s v="NEC"/>
    <s v="ME383W"/>
    <s v="808h/4000"/>
    <m/>
    <m/>
  </r>
  <r>
    <x v="8"/>
    <n v="104"/>
    <s v="19&lt;x&lt;50"/>
    <x v="5"/>
    <n v="1"/>
    <s v="PADDY"/>
    <s v="A21900"/>
    <m/>
    <m/>
    <m/>
  </r>
  <r>
    <x v="8"/>
    <n v="106"/>
    <s v="19&lt;x&lt;50"/>
    <x v="0"/>
    <n v="1"/>
    <s v="NEC"/>
    <s v="ME383W"/>
    <s v="793h/4000"/>
    <m/>
    <m/>
  </r>
  <r>
    <x v="8"/>
    <n v="106"/>
    <s v="19&lt;x&lt;50"/>
    <x v="5"/>
    <n v="1"/>
    <s v="PADDY"/>
    <s v="A21900"/>
    <m/>
    <m/>
    <m/>
  </r>
  <r>
    <x v="8"/>
    <n v="202"/>
    <s v="&lt;19"/>
    <x v="0"/>
    <n v="1"/>
    <s v="NEC"/>
    <s v="NP-M322WG"/>
    <s v="2158h/4000"/>
    <m/>
    <m/>
  </r>
  <r>
    <x v="8"/>
    <n v="204"/>
    <s v="19&lt;x&lt;50"/>
    <x v="0"/>
    <n v="1"/>
    <s v="NEC"/>
    <s v="NP-M322WG"/>
    <s v="2808h4000"/>
    <m/>
    <m/>
  </r>
  <r>
    <x v="8"/>
    <n v="204"/>
    <s v="19&lt;x&lt;50"/>
    <x v="5"/>
    <n v="1"/>
    <s v="PADDY"/>
    <s v="Z TX NS4"/>
    <m/>
    <m/>
    <m/>
  </r>
  <r>
    <x v="8"/>
    <n v="206"/>
    <s v="19&lt;x&lt;50"/>
    <x v="0"/>
    <n v="1"/>
    <s v="NEC"/>
    <s v="NP-M322WG"/>
    <s v="3092h/4000"/>
    <m/>
    <m/>
  </r>
  <r>
    <x v="8"/>
    <n v="206"/>
    <s v="19&lt;x&lt;50"/>
    <x v="5"/>
    <n v="1"/>
    <s v="PADDY"/>
    <s v="Z TX NS4"/>
    <m/>
    <m/>
    <m/>
  </r>
  <r>
    <x v="8"/>
    <n v="10"/>
    <s v="19&lt;x&lt;50"/>
    <x v="0"/>
    <n v="1"/>
    <s v="NEC"/>
    <s v="ME383W"/>
    <m/>
    <m/>
    <m/>
  </r>
  <r>
    <x v="8"/>
    <n v="11"/>
    <s v="19&lt;x&lt;50"/>
    <x v="0"/>
    <n v="1"/>
    <s v="NEC"/>
    <s v="ME372W"/>
    <m/>
    <m/>
    <m/>
  </r>
  <r>
    <x v="8"/>
    <n v="12"/>
    <s v="50&lt;x&lt;100"/>
    <x v="0"/>
    <n v="1"/>
    <s v="NEC"/>
    <s v="ME372W"/>
    <m/>
    <m/>
    <m/>
  </r>
  <r>
    <x v="8"/>
    <n v="13"/>
    <s v="19&lt;x&lt;50"/>
    <x v="0"/>
    <n v="1"/>
    <s v="NEC"/>
    <s v="ME372W"/>
    <m/>
    <m/>
    <m/>
  </r>
  <r>
    <x v="8"/>
    <n v="14"/>
    <s v="50&lt;x&lt;100"/>
    <x v="0"/>
    <n v="1"/>
    <s v="NEC"/>
    <s v="ME383W"/>
    <m/>
    <m/>
    <m/>
  </r>
  <r>
    <x v="8"/>
    <n v="15"/>
    <s v="19&lt;x&lt;50"/>
    <x v="0"/>
    <n v="1"/>
    <s v="NEC"/>
    <s v="ME372W"/>
    <m/>
    <m/>
    <m/>
  </r>
  <r>
    <x v="8"/>
    <n v="110"/>
    <s v="50&lt;x&lt;100"/>
    <x v="0"/>
    <n v="1"/>
    <s v="NEC"/>
    <s v="ME361X"/>
    <m/>
    <m/>
    <m/>
  </r>
  <r>
    <x v="8"/>
    <n v="111"/>
    <s v="19&lt;x&lt;50"/>
    <x v="0"/>
    <n v="1"/>
    <s v="SONY"/>
    <s v="VPL-EX120"/>
    <m/>
    <m/>
    <m/>
  </r>
  <r>
    <x v="8"/>
    <n v="112"/>
    <s v="19&lt;x&lt;50"/>
    <x v="0"/>
    <n v="1"/>
    <s v="NEC"/>
    <s v="ME383W"/>
    <m/>
    <m/>
    <m/>
  </r>
  <r>
    <x v="8"/>
    <n v="113"/>
    <s v="19&lt;x&lt;50"/>
    <x v="0"/>
    <n v="1"/>
    <s v="NEC"/>
    <s v="ME383W"/>
    <m/>
    <m/>
    <m/>
  </r>
  <r>
    <x v="8"/>
    <n v="211"/>
    <s v="19&lt;x&lt;50"/>
    <x v="0"/>
    <n v="1"/>
    <s v="NEC"/>
    <s v="ME361W"/>
    <m/>
    <m/>
    <m/>
  </r>
  <r>
    <x v="8"/>
    <n v="212"/>
    <s v="19&lt;x&lt;50"/>
    <x v="0"/>
    <n v="1"/>
    <s v="NEC"/>
    <s v="ME383W"/>
    <m/>
    <m/>
    <m/>
  </r>
  <r>
    <x v="8"/>
    <n v="214"/>
    <s v="19&lt;x&lt;50"/>
    <x v="0"/>
    <n v="1"/>
    <s v="NEC"/>
    <s v="ME383W"/>
    <m/>
    <m/>
    <m/>
  </r>
  <r>
    <x v="8"/>
    <n v="215"/>
    <s v="19&lt;x&lt;50"/>
    <x v="0"/>
    <n v="1"/>
    <s v="NEC"/>
    <s v="ME361W"/>
    <m/>
    <m/>
    <m/>
  </r>
  <r>
    <x v="8"/>
    <n v="216"/>
    <s v="19&lt;x&lt;50"/>
    <x v="0"/>
    <n v="1"/>
    <s v="NEC"/>
    <s v="ME361W"/>
    <m/>
    <m/>
    <m/>
  </r>
  <r>
    <x v="8"/>
    <n v="217"/>
    <s v="19&lt;x&lt;50"/>
    <x v="0"/>
    <n v="1"/>
    <s v="NEC"/>
    <s v="ME363W"/>
    <m/>
    <m/>
    <m/>
  </r>
  <r>
    <x v="9"/>
    <n v="218"/>
    <s v="19&lt;x&lt;50"/>
    <x v="0"/>
    <n v="1"/>
    <s v="NEC"/>
    <s v="NP-M363WG"/>
    <s v="1988h/4000h"/>
    <m/>
    <m/>
  </r>
  <r>
    <x v="9"/>
    <n v="219"/>
    <s v="19&lt;x&lt;50"/>
    <x v="0"/>
    <n v="1"/>
    <s v="EPSON"/>
    <s v="EB-530"/>
    <s v="975h"/>
    <m/>
    <m/>
  </r>
  <r>
    <x v="9"/>
    <n v="220"/>
    <s v="19&lt;x&lt;50"/>
    <x v="0"/>
    <n v="1"/>
    <s v="NEC"/>
    <s v="NP-M403XG"/>
    <s v="2432/4000"/>
    <m/>
    <m/>
  </r>
  <r>
    <x v="9"/>
    <s v="GP SEMINAIRE"/>
    <s v="50&lt;x&lt;100"/>
    <x v="0"/>
    <n v="1"/>
    <m/>
    <m/>
    <m/>
    <m/>
    <m/>
  </r>
  <r>
    <x v="10"/>
    <n v="29"/>
    <s v="19&lt;x&lt;50"/>
    <x v="0"/>
    <n v="1"/>
    <s v="NEC"/>
    <s v="NP-M363WG"/>
    <s v="2898h/4000"/>
    <m/>
    <m/>
  </r>
  <r>
    <x v="10"/>
    <n v="214"/>
    <s v="19&lt;x&lt;50"/>
    <x v="1"/>
    <n v="1"/>
    <s v="BENQ"/>
    <s v="9H.F6MTK.DE4"/>
    <m/>
    <m/>
    <s v="Moniteur interactif"/>
  </r>
  <r>
    <x v="10"/>
    <n v="220"/>
    <s v="19&lt;x&lt;50"/>
    <x v="0"/>
    <n v="1"/>
    <s v="NEC"/>
    <s v="NP-ME372WG"/>
    <s v="758h/4000"/>
    <m/>
    <m/>
  </r>
  <r>
    <x v="10"/>
    <n v="228"/>
    <s v="19&lt;x&lt;50"/>
    <x v="0"/>
    <n v="1"/>
    <s v="NEC"/>
    <s v="NP-M363WG"/>
    <s v="2667h/4000"/>
    <m/>
    <m/>
  </r>
  <r>
    <x v="10"/>
    <n v="240"/>
    <s v="19&lt;x&lt;50"/>
    <x v="0"/>
    <n v="1"/>
    <s v="NEC"/>
    <s v="NP-M361WG"/>
    <s v="2951/4000"/>
    <m/>
    <m/>
  </r>
  <r>
    <x v="10"/>
    <s v="242/244"/>
    <s v="50&lt;x&lt;100"/>
    <x v="0"/>
    <n v="1"/>
    <s v="NEC"/>
    <s v="NP-M311WG"/>
    <s v="3655h "/>
    <m/>
    <m/>
  </r>
  <r>
    <x v="10"/>
    <s v="GPE CAPDEVILLE"/>
    <s v="&lt;19"/>
    <x v="0"/>
    <n v="1"/>
    <m/>
    <m/>
    <m/>
    <m/>
    <m/>
  </r>
  <r>
    <x v="11"/>
    <s v="GB41"/>
    <s v="19&lt;x&lt;50"/>
    <x v="0"/>
    <n v="1"/>
    <s v="NEC"/>
    <s v="NP-M363WG"/>
    <s v="852h/4000"/>
    <m/>
    <m/>
  </r>
  <r>
    <x v="11"/>
    <s v="GB42"/>
    <s v="19&lt;x&lt;50"/>
    <x v="0"/>
    <n v="1"/>
    <s v="NEC"/>
    <s v="NP-M311WG"/>
    <s v="1229h/4000"/>
    <m/>
    <m/>
  </r>
  <r>
    <x v="11"/>
    <s v="GB43"/>
    <s v="19&lt;x&lt;50"/>
    <x v="0"/>
    <n v="1"/>
    <s v="EPSON"/>
    <s v="EB-X14"/>
    <s v="408h"/>
    <m/>
    <m/>
  </r>
  <r>
    <x v="11"/>
    <s v="GB 108"/>
    <s v="19&lt;x&lt;50"/>
    <x v="0"/>
    <n v="1"/>
    <m/>
    <m/>
    <m/>
    <m/>
    <m/>
  </r>
  <r>
    <x v="12"/>
    <n v="141"/>
    <s v="&lt;19"/>
    <x v="1"/>
    <n v="1"/>
    <s v="IIYAMA"/>
    <m/>
    <m/>
    <m/>
    <m/>
  </r>
  <r>
    <x v="12"/>
    <n v="239"/>
    <s v="&lt;19"/>
    <x v="1"/>
    <n v="1"/>
    <s v="IIYAMA"/>
    <m/>
    <m/>
    <m/>
    <m/>
  </r>
  <r>
    <x v="12"/>
    <n v="338"/>
    <s v="&lt;19"/>
    <x v="1"/>
    <n v="1"/>
    <s v="IIYAMA"/>
    <m/>
    <m/>
    <m/>
    <m/>
  </r>
  <r>
    <x v="12"/>
    <n v="312"/>
    <s v="&lt;19"/>
    <x v="1"/>
    <n v="1"/>
    <s v="IIYAMA"/>
    <m/>
    <n v="1572"/>
    <m/>
    <m/>
  </r>
  <r>
    <x v="12"/>
    <n v="312"/>
    <s v="&lt;19"/>
    <x v="6"/>
    <n v="1"/>
    <s v="PLZ"/>
    <m/>
    <m/>
    <m/>
    <m/>
  </r>
  <r>
    <x v="12"/>
    <n v="312"/>
    <s v="&lt;19"/>
    <x v="2"/>
    <n v="1"/>
    <s v="LOGITECH"/>
    <m/>
    <m/>
    <m/>
    <m/>
  </r>
  <r>
    <x v="12"/>
    <n v="400"/>
    <s v="19&lt;x&lt;50"/>
    <x v="0"/>
    <n v="1"/>
    <s v="NEC"/>
    <m/>
    <s v="987h/LED"/>
    <m/>
    <m/>
  </r>
  <r>
    <x v="12"/>
    <n v="400"/>
    <s v="19&lt;x&lt;50"/>
    <x v="1"/>
    <n v="1"/>
    <s v="LG"/>
    <m/>
    <m/>
    <m/>
    <m/>
  </r>
  <r>
    <x v="12"/>
    <n v="400"/>
    <s v="19&lt;x&lt;50"/>
    <x v="4"/>
    <n v="1"/>
    <s v="BARCO"/>
    <m/>
    <m/>
    <m/>
    <m/>
  </r>
  <r>
    <x v="12"/>
    <n v="400"/>
    <s v="19&lt;x&lt;50"/>
    <x v="5"/>
    <n v="1"/>
    <s v="VISION"/>
    <m/>
    <m/>
    <m/>
    <m/>
  </r>
  <r>
    <x v="12"/>
    <n v="400"/>
    <s v="19&lt;x&lt;50"/>
    <x v="2"/>
    <n v="1"/>
    <s v="AVER"/>
    <s v="CODEC VISIO"/>
    <m/>
    <m/>
    <m/>
  </r>
  <r>
    <x v="12"/>
    <n v="401"/>
    <s v="50&lt;x&lt;100"/>
    <x v="6"/>
    <n v="1"/>
    <s v="CLOCKAUDIO UHF"/>
    <m/>
    <m/>
    <m/>
    <s v="RECEPTEUR HF"/>
  </r>
  <r>
    <x v="12"/>
    <n v="401"/>
    <s v="50&lt;x&lt;100"/>
    <x v="6"/>
    <n v="1"/>
    <s v="CLOCKAUDIO UHF"/>
    <m/>
    <m/>
    <m/>
    <s v="RECEPTEUR HF"/>
  </r>
  <r>
    <x v="12"/>
    <n v="401"/>
    <s v="50&lt;x&lt;100"/>
    <x v="6"/>
    <n v="1"/>
    <s v="CLOCKAUDIO UHF"/>
    <m/>
    <m/>
    <m/>
    <s v="EMETTEUR HF"/>
  </r>
  <r>
    <x v="12"/>
    <n v="401"/>
    <s v="50&lt;x&lt;100"/>
    <x v="6"/>
    <n v="1"/>
    <s v="CLOCKAUDIO UHF"/>
    <m/>
    <m/>
    <m/>
    <s v="EMETTEUR HF"/>
  </r>
  <r>
    <x v="12"/>
    <n v="401"/>
    <s v="50&lt;x&lt;100"/>
    <x v="5"/>
    <n v="1"/>
    <s v="VISION"/>
    <m/>
    <m/>
    <m/>
    <m/>
  </r>
  <r>
    <x v="12"/>
    <n v="401"/>
    <s v="50&lt;x&lt;100"/>
    <x v="3"/>
    <n v="1"/>
    <s v="BOSH"/>
    <m/>
    <m/>
    <m/>
    <s v="AMPLI + CLAVIER MURAL"/>
  </r>
  <r>
    <x v="12"/>
    <n v="401"/>
    <s v="50&lt;x&lt;100"/>
    <x v="0"/>
    <n v="1"/>
    <s v="NEC"/>
    <m/>
    <s v="2240h/4000"/>
    <m/>
    <m/>
  </r>
  <r>
    <x v="12"/>
    <n v="401"/>
    <s v="50&lt;x&lt;100"/>
    <x v="1"/>
    <n v="1"/>
    <s v="TOSHIBA"/>
    <m/>
    <m/>
    <m/>
    <m/>
  </r>
  <r>
    <x v="12"/>
    <n v="401"/>
    <s v="50&lt;x&lt;100"/>
    <x v="4"/>
    <n v="1"/>
    <s v="BARCO"/>
    <m/>
    <m/>
    <m/>
    <s v="CLICKSHARE"/>
  </r>
  <r>
    <x v="13"/>
    <s v="SALLE REUNION"/>
    <s v="&lt;19"/>
    <x v="0"/>
    <n v="1"/>
    <s v="NEC"/>
    <s v="NP-M363WG"/>
    <s v="2292/4000"/>
    <m/>
    <m/>
  </r>
  <r>
    <x v="13"/>
    <s v="SALLE REUNION"/>
    <s v="&lt;19"/>
    <x v="2"/>
    <n v="1"/>
    <s v="LOGITECH"/>
    <s v="VR0020"/>
    <m/>
    <m/>
    <s v=" Barre Son/Camera"/>
  </r>
  <r>
    <x v="13"/>
    <s v="SALLE REUNION"/>
    <s v="&lt;19"/>
    <x v="6"/>
    <n v="1"/>
    <s v="LOGITECH"/>
    <s v="Mic Pod"/>
    <m/>
    <m/>
    <s v="Micro"/>
  </r>
  <r>
    <x v="14"/>
    <s v="SALLE EXAMENS"/>
    <s v="&quot;+ de 100&quot;"/>
    <x v="0"/>
    <n v="1"/>
    <s v="NEC"/>
    <s v="NP-PA672WG"/>
    <s v="616h"/>
    <m/>
    <m/>
  </r>
  <r>
    <x v="14"/>
    <s v="SALLE EXAMENS"/>
    <s v="&quot;+ de 100&quot;"/>
    <x v="0"/>
    <n v="1"/>
    <s v="SANYO"/>
    <s v="Inaccessible"/>
    <s v="inacessible"/>
    <m/>
    <m/>
  </r>
  <r>
    <x v="14"/>
    <s v="SALLE EXAMENS"/>
    <s v="&quot;+ de 100&quot;"/>
    <x v="6"/>
    <n v="1"/>
    <s v="SENNHEISER"/>
    <m/>
    <m/>
    <m/>
    <s v="EMETTEUR HF Cravatte"/>
  </r>
  <r>
    <x v="14"/>
    <s v="SALLE EXAMENS"/>
    <s v="&quot;+ de 100&quot;"/>
    <x v="6"/>
    <n v="1"/>
    <s v="SENNHEISER"/>
    <s v="EM300"/>
    <m/>
    <m/>
    <s v="RECEPTEUR HF Cravatte"/>
  </r>
  <r>
    <x v="14"/>
    <s v="SALLE EXAMENS"/>
    <s v="&quot;+ de 100&quot;"/>
    <x v="6"/>
    <n v="1"/>
    <s v="SHURE"/>
    <m/>
    <m/>
    <m/>
    <s v="MICRO FILAIRE "/>
  </r>
  <r>
    <x v="14"/>
    <s v="SALLE EXAMENS"/>
    <s v="&quot;+ de 100&quot;"/>
    <x v="3"/>
    <n v="1"/>
    <m/>
    <m/>
    <m/>
    <m/>
    <m/>
  </r>
  <r>
    <x v="14"/>
    <s v="SALLE EXAMENS"/>
    <s v="&quot;+ de 100&quot;"/>
    <x v="5"/>
    <n v="1"/>
    <s v="VISION"/>
    <m/>
    <m/>
    <m/>
    <m/>
  </r>
  <r>
    <x v="14"/>
    <s v="SALLE EXAMENS"/>
    <s v="&quot;+ de 100&quot;"/>
    <x v="5"/>
    <n v="1"/>
    <s v="PADDY"/>
    <m/>
    <m/>
    <m/>
    <m/>
  </r>
  <r>
    <x v="14"/>
    <s v="SALLE INFORMATIQUE"/>
    <s v="19&lt;x&lt;50"/>
    <x v="0"/>
    <n v="1"/>
    <s v="NEC"/>
    <s v="NP-M363WG"/>
    <s v="88h"/>
    <m/>
    <m/>
  </r>
  <r>
    <x v="14"/>
    <s v="SALLE REUNION"/>
    <s v="&lt;19"/>
    <x v="0"/>
    <n v="1"/>
    <s v="NEC"/>
    <s v="NP-M363WG"/>
    <s v="810h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67437E-254A-409D-9711-03C817A6328A}" name="Tableau croisé dynamique2" cacheId="0" dataOnRows="1" applyNumberFormats="0" applyBorderFormats="0" applyFontFormats="0" applyPatternFormats="0" applyAlignmentFormats="0" applyWidthHeightFormats="1" dataCaption="Données" updatedVersion="5" showMemberPropertyTips="0" useAutoFormatting="1" itemPrintTitles="1" createdVersion="1" indent="0" compact="0" compactData="0" gridDropZones="1">
  <location ref="B9:C20" firstHeaderRow="2" firstDataRow="2" firstDataCol="1"/>
  <pivotFields count="10">
    <pivotField compact="0" outline="0" showAll="0" includeNewItemsInFilter="1"/>
    <pivotField compact="0" outline="0" showAll="0" includeNewItemsInFilter="1"/>
    <pivotField compact="0" outline="0" subtotalTop="0" showAll="0" includeNewItemsInFilter="1" defaultSubtotal="0"/>
    <pivotField axis="axisRow" compact="0" outline="0" showAll="0" includeNewItemsInFilter="1">
      <items count="10">
        <item x="2"/>
        <item x="5"/>
        <item x="1"/>
        <item x="3"/>
        <item x="4"/>
        <item x="0"/>
        <item x="7"/>
        <item x="6"/>
        <item x="8"/>
        <item t="default"/>
      </items>
    </pivotField>
    <pivotField dataField="1"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omme de Quantité" fld="4" baseField="2" baseItem="3"/>
  </dataFields>
  <formats count="14">
    <format dxfId="13">
      <pivotArea type="all" dataOnly="0" outline="0" fieldPosition="0"/>
    </format>
    <format dxfId="12">
      <pivotArea outline="0" fieldPosition="0"/>
    </format>
    <format dxfId="11">
      <pivotArea type="origin" dataOnly="0" labelOnly="1" outline="0" fieldPosition="0"/>
    </format>
    <format dxfId="10">
      <pivotArea field="3" type="button" dataOnly="0" labelOnly="1" outline="0" axis="axisRow" fieldPosition="0"/>
    </format>
    <format dxfId="9">
      <pivotArea dataOnly="0" labelOnly="1" outline="0" fieldPosition="0">
        <references count="1">
          <reference field="3" count="0"/>
        </references>
      </pivotArea>
    </format>
    <format dxfId="8">
      <pivotArea dataOnly="0" labelOnly="1" grandRow="1" outline="0" fieldPosition="0"/>
    </format>
    <format dxfId="7">
      <pivotArea type="topRight" dataOnly="0" labelOnly="1" outline="0" fieldPosition="0"/>
    </format>
    <format dxfId="6">
      <pivotArea type="all" dataOnly="0" outline="0" fieldPosition="0"/>
    </format>
    <format dxfId="5">
      <pivotArea outline="0" fieldPosition="0"/>
    </format>
    <format dxfId="4">
      <pivotArea type="origin" dataOnly="0" labelOnly="1" outline="0" fieldPosition="0"/>
    </format>
    <format dxfId="3">
      <pivotArea field="3" type="button" dataOnly="0" labelOnly="1" outline="0" axis="axisRow" fieldPosition="0"/>
    </format>
    <format dxfId="2">
      <pivotArea dataOnly="0" labelOnly="1" outline="0" fieldPosition="0">
        <references count="1">
          <reference field="3" count="0"/>
        </references>
      </pivotArea>
    </format>
    <format dxfId="1">
      <pivotArea dataOnly="0" labelOnly="1" grandRow="1" outline="0" fieldPosition="0"/>
    </format>
    <format dxfId="0">
      <pivotArea type="topRight" dataOnly="0" labelOnly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15A8C3-2E28-4707-8CD2-F5A86088ADD4}" name="Tableau croisé dynamique2" cacheId="1" dataOnRows="1" applyNumberFormats="0" applyBorderFormats="0" applyFontFormats="0" applyPatternFormats="0" applyAlignmentFormats="0" applyWidthHeightFormats="1" dataCaption="Données" updatedVersion="6" showMemberPropertyTips="0" useAutoFormatting="1" itemPrintTitles="1" createdVersion="1" indent="0" compact="0" compactData="0" gridDropZones="1">
  <location ref="A3:J20" firstHeaderRow="1" firstDataRow="2" firstDataCol="1"/>
  <pivotFields count="10">
    <pivotField axis="axisRow" compact="0" outline="0" showAll="0" includeNewItemsInFilter="1">
      <items count="19">
        <item x="0"/>
        <item x="1"/>
        <item m="1" x="17"/>
        <item x="2"/>
        <item x="3"/>
        <item x="4"/>
        <item x="5"/>
        <item x="6"/>
        <item x="7"/>
        <item x="8"/>
        <item m="1" x="16"/>
        <item x="9"/>
        <item x="10"/>
        <item x="11"/>
        <item x="12"/>
        <item x="13"/>
        <item x="14"/>
        <item m="1" x="15"/>
        <item t="default"/>
      </items>
    </pivotField>
    <pivotField compact="0" outline="0" showAll="0" includeNewItemsInFilter="1"/>
    <pivotField compact="0" outline="0" subtotalTop="0" showAll="0" includeNewItemsInFilter="1" defaultSubtotal="0"/>
    <pivotField axis="axisCol" compact="0" outline="0" showAll="0" includeNewItemsInFilter="1">
      <items count="36">
        <item m="1" x="30"/>
        <item m="1" x="28"/>
        <item m="1" x="13"/>
        <item x="2"/>
        <item m="1" x="14"/>
        <item m="1" x="17"/>
        <item x="5"/>
        <item m="1" x="23"/>
        <item m="1" x="19"/>
        <item x="1"/>
        <item m="1" x="26"/>
        <item m="1" x="32"/>
        <item m="1" x="25"/>
        <item m="1" x="11"/>
        <item m="1" x="33"/>
        <item x="3"/>
        <item x="6"/>
        <item m="1" x="27"/>
        <item m="1" x="22"/>
        <item m="1" x="16"/>
        <item m="1" x="15"/>
        <item m="1" x="18"/>
        <item m="1" x="9"/>
        <item m="1" x="8"/>
        <item m="1" x="12"/>
        <item x="4"/>
        <item m="1" x="34"/>
        <item m="1" x="31"/>
        <item m="1" x="21"/>
        <item m="1" x="10"/>
        <item m="1" x="29"/>
        <item x="7"/>
        <item m="1" x="24"/>
        <item x="0"/>
        <item m="1" x="20"/>
        <item t="default"/>
      </items>
    </pivotField>
    <pivotField dataField="1"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</pivotFields>
  <rowFields count="1">
    <field x="0"/>
  </rowFields>
  <rowItems count="16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3"/>
  </colFields>
  <colItems count="9">
    <i>
      <x v="3"/>
    </i>
    <i>
      <x v="6"/>
    </i>
    <i>
      <x v="9"/>
    </i>
    <i>
      <x v="15"/>
    </i>
    <i>
      <x v="16"/>
    </i>
    <i>
      <x v="25"/>
    </i>
    <i>
      <x v="31"/>
    </i>
    <i>
      <x v="33"/>
    </i>
    <i t="grand">
      <x/>
    </i>
  </colItems>
  <dataFields count="1">
    <dataField name="Somme de Quantité" fld="4" baseField="0" baseItem="4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6D44F-7447-44F7-A3FB-C6C7597D54B7}">
  <dimension ref="A1:K23"/>
  <sheetViews>
    <sheetView tabSelected="1" zoomScaleNormal="100" workbookViewId="0">
      <selection activeCell="I11" sqref="I11"/>
    </sheetView>
  </sheetViews>
  <sheetFormatPr baseColWidth="10" defaultRowHeight="12.75" x14ac:dyDescent="0.2"/>
  <cols>
    <col min="1" max="2" width="24.5703125" bestFit="1" customWidth="1"/>
    <col min="3" max="3" width="11" customWidth="1"/>
    <col min="5" max="5" width="20.140625" customWidth="1"/>
    <col min="256" max="257" width="24.5703125" bestFit="1" customWidth="1"/>
    <col min="258" max="258" width="5" bestFit="1" customWidth="1"/>
    <col min="512" max="513" width="24.5703125" bestFit="1" customWidth="1"/>
    <col min="514" max="514" width="5" bestFit="1" customWidth="1"/>
    <col min="768" max="769" width="24.5703125" bestFit="1" customWidth="1"/>
    <col min="770" max="770" width="5" bestFit="1" customWidth="1"/>
    <col min="1024" max="1025" width="24.5703125" bestFit="1" customWidth="1"/>
    <col min="1026" max="1026" width="5" bestFit="1" customWidth="1"/>
    <col min="1280" max="1281" width="24.5703125" bestFit="1" customWidth="1"/>
    <col min="1282" max="1282" width="5" bestFit="1" customWidth="1"/>
    <col min="1536" max="1537" width="24.5703125" bestFit="1" customWidth="1"/>
    <col min="1538" max="1538" width="5" bestFit="1" customWidth="1"/>
    <col min="1792" max="1793" width="24.5703125" bestFit="1" customWidth="1"/>
    <col min="1794" max="1794" width="5" bestFit="1" customWidth="1"/>
    <col min="2048" max="2049" width="24.5703125" bestFit="1" customWidth="1"/>
    <col min="2050" max="2050" width="5" bestFit="1" customWidth="1"/>
    <col min="2304" max="2305" width="24.5703125" bestFit="1" customWidth="1"/>
    <col min="2306" max="2306" width="5" bestFit="1" customWidth="1"/>
    <col min="2560" max="2561" width="24.5703125" bestFit="1" customWidth="1"/>
    <col min="2562" max="2562" width="5" bestFit="1" customWidth="1"/>
    <col min="2816" max="2817" width="24.5703125" bestFit="1" customWidth="1"/>
    <col min="2818" max="2818" width="5" bestFit="1" customWidth="1"/>
    <col min="3072" max="3073" width="24.5703125" bestFit="1" customWidth="1"/>
    <col min="3074" max="3074" width="5" bestFit="1" customWidth="1"/>
    <col min="3328" max="3329" width="24.5703125" bestFit="1" customWidth="1"/>
    <col min="3330" max="3330" width="5" bestFit="1" customWidth="1"/>
    <col min="3584" max="3585" width="24.5703125" bestFit="1" customWidth="1"/>
    <col min="3586" max="3586" width="5" bestFit="1" customWidth="1"/>
    <col min="3840" max="3841" width="24.5703125" bestFit="1" customWidth="1"/>
    <col min="3842" max="3842" width="5" bestFit="1" customWidth="1"/>
    <col min="4096" max="4097" width="24.5703125" bestFit="1" customWidth="1"/>
    <col min="4098" max="4098" width="5" bestFit="1" customWidth="1"/>
    <col min="4352" max="4353" width="24.5703125" bestFit="1" customWidth="1"/>
    <col min="4354" max="4354" width="5" bestFit="1" customWidth="1"/>
    <col min="4608" max="4609" width="24.5703125" bestFit="1" customWidth="1"/>
    <col min="4610" max="4610" width="5" bestFit="1" customWidth="1"/>
    <col min="4864" max="4865" width="24.5703125" bestFit="1" customWidth="1"/>
    <col min="4866" max="4866" width="5" bestFit="1" customWidth="1"/>
    <col min="5120" max="5121" width="24.5703125" bestFit="1" customWidth="1"/>
    <col min="5122" max="5122" width="5" bestFit="1" customWidth="1"/>
    <col min="5376" max="5377" width="24.5703125" bestFit="1" customWidth="1"/>
    <col min="5378" max="5378" width="5" bestFit="1" customWidth="1"/>
    <col min="5632" max="5633" width="24.5703125" bestFit="1" customWidth="1"/>
    <col min="5634" max="5634" width="5" bestFit="1" customWidth="1"/>
    <col min="5888" max="5889" width="24.5703125" bestFit="1" customWidth="1"/>
    <col min="5890" max="5890" width="5" bestFit="1" customWidth="1"/>
    <col min="6144" max="6145" width="24.5703125" bestFit="1" customWidth="1"/>
    <col min="6146" max="6146" width="5" bestFit="1" customWidth="1"/>
    <col min="6400" max="6401" width="24.5703125" bestFit="1" customWidth="1"/>
    <col min="6402" max="6402" width="5" bestFit="1" customWidth="1"/>
    <col min="6656" max="6657" width="24.5703125" bestFit="1" customWidth="1"/>
    <col min="6658" max="6658" width="5" bestFit="1" customWidth="1"/>
    <col min="6912" max="6913" width="24.5703125" bestFit="1" customWidth="1"/>
    <col min="6914" max="6914" width="5" bestFit="1" customWidth="1"/>
    <col min="7168" max="7169" width="24.5703125" bestFit="1" customWidth="1"/>
    <col min="7170" max="7170" width="5" bestFit="1" customWidth="1"/>
    <col min="7424" max="7425" width="24.5703125" bestFit="1" customWidth="1"/>
    <col min="7426" max="7426" width="5" bestFit="1" customWidth="1"/>
    <col min="7680" max="7681" width="24.5703125" bestFit="1" customWidth="1"/>
    <col min="7682" max="7682" width="5" bestFit="1" customWidth="1"/>
    <col min="7936" max="7937" width="24.5703125" bestFit="1" customWidth="1"/>
    <col min="7938" max="7938" width="5" bestFit="1" customWidth="1"/>
    <col min="8192" max="8193" width="24.5703125" bestFit="1" customWidth="1"/>
    <col min="8194" max="8194" width="5" bestFit="1" customWidth="1"/>
    <col min="8448" max="8449" width="24.5703125" bestFit="1" customWidth="1"/>
    <col min="8450" max="8450" width="5" bestFit="1" customWidth="1"/>
    <col min="8704" max="8705" width="24.5703125" bestFit="1" customWidth="1"/>
    <col min="8706" max="8706" width="5" bestFit="1" customWidth="1"/>
    <col min="8960" max="8961" width="24.5703125" bestFit="1" customWidth="1"/>
    <col min="8962" max="8962" width="5" bestFit="1" customWidth="1"/>
    <col min="9216" max="9217" width="24.5703125" bestFit="1" customWidth="1"/>
    <col min="9218" max="9218" width="5" bestFit="1" customWidth="1"/>
    <col min="9472" max="9473" width="24.5703125" bestFit="1" customWidth="1"/>
    <col min="9474" max="9474" width="5" bestFit="1" customWidth="1"/>
    <col min="9728" max="9729" width="24.5703125" bestFit="1" customWidth="1"/>
    <col min="9730" max="9730" width="5" bestFit="1" customWidth="1"/>
    <col min="9984" max="9985" width="24.5703125" bestFit="1" customWidth="1"/>
    <col min="9986" max="9986" width="5" bestFit="1" customWidth="1"/>
    <col min="10240" max="10241" width="24.5703125" bestFit="1" customWidth="1"/>
    <col min="10242" max="10242" width="5" bestFit="1" customWidth="1"/>
    <col min="10496" max="10497" width="24.5703125" bestFit="1" customWidth="1"/>
    <col min="10498" max="10498" width="5" bestFit="1" customWidth="1"/>
    <col min="10752" max="10753" width="24.5703125" bestFit="1" customWidth="1"/>
    <col min="10754" max="10754" width="5" bestFit="1" customWidth="1"/>
    <col min="11008" max="11009" width="24.5703125" bestFit="1" customWidth="1"/>
    <col min="11010" max="11010" width="5" bestFit="1" customWidth="1"/>
    <col min="11264" max="11265" width="24.5703125" bestFit="1" customWidth="1"/>
    <col min="11266" max="11266" width="5" bestFit="1" customWidth="1"/>
    <col min="11520" max="11521" width="24.5703125" bestFit="1" customWidth="1"/>
    <col min="11522" max="11522" width="5" bestFit="1" customWidth="1"/>
    <col min="11776" max="11777" width="24.5703125" bestFit="1" customWidth="1"/>
    <col min="11778" max="11778" width="5" bestFit="1" customWidth="1"/>
    <col min="12032" max="12033" width="24.5703125" bestFit="1" customWidth="1"/>
    <col min="12034" max="12034" width="5" bestFit="1" customWidth="1"/>
    <col min="12288" max="12289" width="24.5703125" bestFit="1" customWidth="1"/>
    <col min="12290" max="12290" width="5" bestFit="1" customWidth="1"/>
    <col min="12544" max="12545" width="24.5703125" bestFit="1" customWidth="1"/>
    <col min="12546" max="12546" width="5" bestFit="1" customWidth="1"/>
    <col min="12800" max="12801" width="24.5703125" bestFit="1" customWidth="1"/>
    <col min="12802" max="12802" width="5" bestFit="1" customWidth="1"/>
    <col min="13056" max="13057" width="24.5703125" bestFit="1" customWidth="1"/>
    <col min="13058" max="13058" width="5" bestFit="1" customWidth="1"/>
    <col min="13312" max="13313" width="24.5703125" bestFit="1" customWidth="1"/>
    <col min="13314" max="13314" width="5" bestFit="1" customWidth="1"/>
    <col min="13568" max="13569" width="24.5703125" bestFit="1" customWidth="1"/>
    <col min="13570" max="13570" width="5" bestFit="1" customWidth="1"/>
    <col min="13824" max="13825" width="24.5703125" bestFit="1" customWidth="1"/>
    <col min="13826" max="13826" width="5" bestFit="1" customWidth="1"/>
    <col min="14080" max="14081" width="24.5703125" bestFit="1" customWidth="1"/>
    <col min="14082" max="14082" width="5" bestFit="1" customWidth="1"/>
    <col min="14336" max="14337" width="24.5703125" bestFit="1" customWidth="1"/>
    <col min="14338" max="14338" width="5" bestFit="1" customWidth="1"/>
    <col min="14592" max="14593" width="24.5703125" bestFit="1" customWidth="1"/>
    <col min="14594" max="14594" width="5" bestFit="1" customWidth="1"/>
    <col min="14848" max="14849" width="24.5703125" bestFit="1" customWidth="1"/>
    <col min="14850" max="14850" width="5" bestFit="1" customWidth="1"/>
    <col min="15104" max="15105" width="24.5703125" bestFit="1" customWidth="1"/>
    <col min="15106" max="15106" width="5" bestFit="1" customWidth="1"/>
    <col min="15360" max="15361" width="24.5703125" bestFit="1" customWidth="1"/>
    <col min="15362" max="15362" width="5" bestFit="1" customWidth="1"/>
    <col min="15616" max="15617" width="24.5703125" bestFit="1" customWidth="1"/>
    <col min="15618" max="15618" width="5" bestFit="1" customWidth="1"/>
    <col min="15872" max="15873" width="24.5703125" bestFit="1" customWidth="1"/>
    <col min="15874" max="15874" width="5" bestFit="1" customWidth="1"/>
    <col min="16128" max="16129" width="24.5703125" bestFit="1" customWidth="1"/>
    <col min="16130" max="16130" width="5" bestFit="1" customWidth="1"/>
  </cols>
  <sheetData>
    <row r="1" spans="1:11" s="1" customFormat="1" ht="30" customHeight="1" thickBot="1" x14ac:dyDescent="0.25">
      <c r="A1" s="194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6"/>
    </row>
    <row r="2" spans="1:11" s="1" customFormat="1" ht="8.25" customHeight="1" thickBot="1" x14ac:dyDescent="0.25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9"/>
    </row>
    <row r="3" spans="1:11" s="1" customFormat="1" ht="44.25" customHeight="1" x14ac:dyDescent="0.2">
      <c r="A3" s="2"/>
      <c r="B3" s="3" t="s">
        <v>1</v>
      </c>
      <c r="C3" s="3"/>
      <c r="D3" s="3"/>
      <c r="E3" s="3" t="s">
        <v>2</v>
      </c>
      <c r="F3" s="3"/>
      <c r="G3" s="3"/>
      <c r="H3" s="4" t="s">
        <v>3</v>
      </c>
      <c r="I3" s="4" t="s">
        <v>4</v>
      </c>
      <c r="J3" s="4" t="s">
        <v>5</v>
      </c>
      <c r="K3" s="5" t="s">
        <v>6</v>
      </c>
    </row>
    <row r="4" spans="1:11" s="1" customFormat="1" ht="78.75" x14ac:dyDescent="0.2">
      <c r="A4" s="6"/>
      <c r="B4" s="8" t="s">
        <v>7</v>
      </c>
      <c r="C4" s="8" t="s">
        <v>8</v>
      </c>
      <c r="D4" s="8" t="s">
        <v>9</v>
      </c>
      <c r="E4" s="8" t="s">
        <v>7</v>
      </c>
      <c r="F4" s="8" t="s">
        <v>8</v>
      </c>
      <c r="G4" s="7" t="s">
        <v>10</v>
      </c>
      <c r="H4" s="8"/>
      <c r="I4" s="8"/>
      <c r="J4" s="8"/>
      <c r="K4" s="9"/>
    </row>
    <row r="5" spans="1:11" s="1" customFormat="1" ht="15.75" x14ac:dyDescent="0.2">
      <c r="A5" s="219" t="s">
        <v>11</v>
      </c>
      <c r="B5" s="10">
        <v>0</v>
      </c>
      <c r="C5" s="11">
        <v>0</v>
      </c>
      <c r="D5" s="10">
        <v>0</v>
      </c>
      <c r="E5" s="10">
        <v>0</v>
      </c>
      <c r="F5" s="11">
        <v>0</v>
      </c>
      <c r="G5" s="10">
        <v>0</v>
      </c>
      <c r="H5" s="12">
        <f>AVERAGE(B5,E5)</f>
        <v>0</v>
      </c>
      <c r="I5" s="13">
        <f>C5+F5</f>
        <v>0</v>
      </c>
      <c r="J5" s="14">
        <f>D5+G5</f>
        <v>0</v>
      </c>
      <c r="K5" s="15">
        <f>(B5*C5)+D5+(E5*F5)+G5</f>
        <v>0</v>
      </c>
    </row>
    <row r="6" spans="1:11" s="22" customFormat="1" ht="39.950000000000003" customHeight="1" thickBot="1" x14ac:dyDescent="0.25">
      <c r="A6" s="220" t="s">
        <v>12</v>
      </c>
      <c r="B6" s="16">
        <v>0</v>
      </c>
      <c r="C6" s="17">
        <v>0</v>
      </c>
      <c r="D6" s="16">
        <v>0</v>
      </c>
      <c r="E6" s="16">
        <v>0</v>
      </c>
      <c r="F6" s="17">
        <v>0</v>
      </c>
      <c r="G6" s="16">
        <v>0</v>
      </c>
      <c r="H6" s="18">
        <f>AVERAGE(B6,E6)</f>
        <v>0</v>
      </c>
      <c r="I6" s="19">
        <f>C6+F6</f>
        <v>0</v>
      </c>
      <c r="J6" s="20">
        <f>D6+G6</f>
        <v>0</v>
      </c>
      <c r="K6" s="21">
        <f>(B6*C6)+D6+(E6*F6)+G6</f>
        <v>0</v>
      </c>
    </row>
    <row r="7" spans="1:11" x14ac:dyDescent="0.2">
      <c r="A7" s="23"/>
      <c r="B7" s="24"/>
      <c r="C7" s="24"/>
      <c r="D7" s="24"/>
      <c r="E7" s="24"/>
      <c r="F7" s="24"/>
      <c r="G7" s="24"/>
      <c r="H7" s="24"/>
      <c r="I7" s="24"/>
      <c r="J7" s="24"/>
      <c r="K7" s="25"/>
    </row>
    <row r="8" spans="1:11" ht="13.5" thickBot="1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13.5" thickBot="1" x14ac:dyDescent="0.25">
      <c r="A9" s="23"/>
      <c r="B9" s="26" t="s">
        <v>13</v>
      </c>
      <c r="C9" s="26"/>
      <c r="D9" s="24"/>
      <c r="E9" s="24"/>
      <c r="F9" s="24"/>
      <c r="G9" s="24"/>
      <c r="H9" s="24"/>
      <c r="I9" s="24"/>
      <c r="J9" s="24"/>
      <c r="K9" s="25"/>
    </row>
    <row r="10" spans="1:11" ht="64.5" thickBot="1" x14ac:dyDescent="0.25">
      <c r="A10" s="23"/>
      <c r="B10" s="26" t="s">
        <v>14</v>
      </c>
      <c r="C10" s="27" t="s">
        <v>15</v>
      </c>
      <c r="D10" s="186" t="s">
        <v>464</v>
      </c>
      <c r="E10" s="28" t="s">
        <v>16</v>
      </c>
      <c r="F10" s="24"/>
      <c r="G10" s="24"/>
      <c r="H10" s="24"/>
      <c r="I10" s="24"/>
      <c r="J10" s="24"/>
      <c r="K10" s="25"/>
    </row>
    <row r="11" spans="1:11" x14ac:dyDescent="0.2">
      <c r="A11" s="39"/>
      <c r="B11" s="29" t="s">
        <v>17</v>
      </c>
      <c r="C11" s="30">
        <v>11</v>
      </c>
      <c r="D11" s="31"/>
      <c r="E11" s="32">
        <f>GETPIVOTDATA("Quantité",$B$9,"Équipement","CAMERA")*D11</f>
        <v>0</v>
      </c>
      <c r="F11" s="24"/>
      <c r="G11" s="24"/>
      <c r="H11" s="24"/>
      <c r="I11" s="24"/>
      <c r="J11" s="24"/>
      <c r="K11" s="25"/>
    </row>
    <row r="12" spans="1:11" x14ac:dyDescent="0.2">
      <c r="A12" s="39"/>
      <c r="B12" s="33" t="s">
        <v>18</v>
      </c>
      <c r="C12" s="34">
        <v>36</v>
      </c>
      <c r="D12" s="35"/>
      <c r="E12" s="32">
        <f>GETPIVOTDATA("Quantité",$B$9,"Équipement","CLAVIER PILOTAGE")*D12</f>
        <v>0</v>
      </c>
      <c r="F12" s="24"/>
      <c r="G12" s="24"/>
      <c r="H12" s="24"/>
      <c r="I12" s="24"/>
      <c r="J12" s="24"/>
      <c r="K12" s="25"/>
    </row>
    <row r="13" spans="1:11" x14ac:dyDescent="0.2">
      <c r="A13" s="39"/>
      <c r="B13" s="33" t="s">
        <v>19</v>
      </c>
      <c r="C13" s="34">
        <v>43</v>
      </c>
      <c r="D13" s="35"/>
      <c r="E13" s="32">
        <f>GETPIVOTDATA("Quantité",$B$9,"Équipement","Ecran ")*D13</f>
        <v>0</v>
      </c>
      <c r="F13" s="24"/>
      <c r="G13" s="24"/>
      <c r="H13" s="24"/>
      <c r="I13" s="24"/>
      <c r="J13" s="24"/>
      <c r="K13" s="25"/>
    </row>
    <row r="14" spans="1:11" ht="13.5" thickBot="1" x14ac:dyDescent="0.25">
      <c r="A14" s="39"/>
      <c r="B14" s="33" t="s">
        <v>20</v>
      </c>
      <c r="C14" s="34">
        <v>57</v>
      </c>
      <c r="D14" s="36"/>
      <c r="E14" s="32">
        <f>GETPIVOTDATA("Quantité",$B$9,"Équipement","EQUIPEMENT DANS BAIE ")*D14</f>
        <v>0</v>
      </c>
      <c r="F14" s="24"/>
      <c r="G14" s="24"/>
      <c r="H14" s="24"/>
      <c r="I14" s="24"/>
      <c r="J14" s="24"/>
      <c r="K14" s="25"/>
    </row>
    <row r="15" spans="1:11" x14ac:dyDescent="0.2">
      <c r="A15" s="39"/>
      <c r="B15" s="33" t="s">
        <v>21</v>
      </c>
      <c r="C15" s="34">
        <v>9</v>
      </c>
      <c r="D15" s="35"/>
      <c r="E15" s="32">
        <f>GETPIVOTDATA("Quantité",$B$9,"Équipement","PARTAGE SANS FIL")*D15</f>
        <v>0</v>
      </c>
      <c r="F15" s="24"/>
      <c r="G15" s="24"/>
      <c r="H15" s="24"/>
      <c r="I15" s="24"/>
      <c r="J15" s="24"/>
      <c r="K15" s="25"/>
    </row>
    <row r="16" spans="1:11" x14ac:dyDescent="0.2">
      <c r="A16" s="39"/>
      <c r="B16" s="33" t="s">
        <v>22</v>
      </c>
      <c r="C16" s="34">
        <v>123</v>
      </c>
      <c r="D16" s="35"/>
      <c r="E16" s="32">
        <f>GETPIVOTDATA("Quantité",$B$9,"Équipement","Vidéoprojecteur")*D16</f>
        <v>0</v>
      </c>
      <c r="F16" s="24"/>
      <c r="G16" s="24"/>
      <c r="H16" s="24"/>
      <c r="I16" s="24"/>
      <c r="J16" s="24"/>
      <c r="K16" s="25"/>
    </row>
    <row r="17" spans="1:11" x14ac:dyDescent="0.2">
      <c r="A17" s="39"/>
      <c r="B17" s="33" t="s">
        <v>23</v>
      </c>
      <c r="C17" s="34">
        <v>4</v>
      </c>
      <c r="D17" s="35"/>
      <c r="E17" s="32">
        <f>GETPIVOTDATA("Quantité",$B$9,"Équipement","Système lumière")*D17</f>
        <v>0</v>
      </c>
      <c r="F17" s="24"/>
      <c r="G17" s="24"/>
      <c r="H17" s="24"/>
      <c r="I17" s="24"/>
      <c r="J17" s="24"/>
      <c r="K17" s="25"/>
    </row>
    <row r="18" spans="1:11" ht="13.5" thickBot="1" x14ac:dyDescent="0.25">
      <c r="A18" s="39"/>
      <c r="B18" s="33" t="s">
        <v>24</v>
      </c>
      <c r="C18" s="34">
        <v>44</v>
      </c>
      <c r="D18" s="36"/>
      <c r="E18" s="32">
        <f>GETPIVOTDATA("Quantité",$B$9,"Équipement","EQUIPEMENT MICRO")*D18</f>
        <v>0</v>
      </c>
      <c r="F18" s="24"/>
      <c r="G18" s="24"/>
      <c r="H18" s="24"/>
      <c r="I18" s="24"/>
      <c r="J18" s="24"/>
      <c r="K18" s="25"/>
    </row>
    <row r="19" spans="1:11" ht="13.5" thickBot="1" x14ac:dyDescent="0.25">
      <c r="A19" s="39"/>
      <c r="B19" s="37" t="s">
        <v>25</v>
      </c>
      <c r="C19" s="34"/>
      <c r="D19" s="24"/>
      <c r="E19" s="38">
        <f>SUM(E11:E18)</f>
        <v>0</v>
      </c>
      <c r="F19" s="24"/>
      <c r="G19" s="24"/>
      <c r="H19" s="24"/>
      <c r="I19" s="24"/>
      <c r="J19" s="24"/>
      <c r="K19" s="25"/>
    </row>
    <row r="20" spans="1:11" ht="13.5" thickBot="1" x14ac:dyDescent="0.25">
      <c r="A20" s="23"/>
      <c r="B20" s="26" t="s">
        <v>26</v>
      </c>
      <c r="C20" s="40">
        <v>327</v>
      </c>
      <c r="D20" s="24"/>
      <c r="E20" s="24"/>
      <c r="F20" s="24"/>
      <c r="G20" s="24"/>
      <c r="H20" s="24"/>
      <c r="I20" s="24"/>
      <c r="J20" s="24"/>
      <c r="K20" s="25"/>
    </row>
    <row r="21" spans="1:11" x14ac:dyDescent="0.2">
      <c r="A21" s="23"/>
      <c r="B21" s="24"/>
      <c r="C21" s="41"/>
      <c r="D21" s="24"/>
      <c r="E21" s="24"/>
      <c r="F21" s="24"/>
      <c r="G21" s="24"/>
      <c r="H21" s="24"/>
      <c r="I21" s="24"/>
      <c r="J21" s="24"/>
      <c r="K21" s="25"/>
    </row>
    <row r="22" spans="1:11" x14ac:dyDescent="0.2">
      <c r="A22" s="23"/>
      <c r="B22" s="42" t="s">
        <v>463</v>
      </c>
      <c r="C22" s="24"/>
      <c r="D22" s="24"/>
      <c r="E22" s="24"/>
      <c r="F22" s="24"/>
      <c r="G22" s="24"/>
      <c r="H22" s="24"/>
      <c r="I22" s="24"/>
      <c r="J22" s="24"/>
      <c r="K22" s="25"/>
    </row>
    <row r="23" spans="1:11" ht="13.5" thickBot="1" x14ac:dyDescent="0.25">
      <c r="A23" s="221"/>
      <c r="B23" s="43"/>
      <c r="C23" s="43"/>
      <c r="D23" s="43"/>
      <c r="E23" s="43"/>
      <c r="F23" s="43"/>
      <c r="G23" s="43"/>
      <c r="H23" s="43"/>
      <c r="I23" s="43"/>
      <c r="J23" s="43"/>
      <c r="K23" s="44"/>
    </row>
  </sheetData>
  <mergeCells count="2">
    <mergeCell ref="A1:K1"/>
    <mergeCell ref="A2:K2"/>
  </mergeCells>
  <pageMargins left="0.7" right="0.7" top="0.75" bottom="0.75" header="0.3" footer="0.3"/>
  <pageSetup paperSize="9" scale="5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947E4-C23A-415E-8B55-F51307E0495C}">
  <dimension ref="A1:E36"/>
  <sheetViews>
    <sheetView workbookViewId="0">
      <selection activeCell="E28" sqref="E28:E36"/>
    </sheetView>
  </sheetViews>
  <sheetFormatPr baseColWidth="10" defaultRowHeight="12.75" x14ac:dyDescent="0.2"/>
  <cols>
    <col min="1" max="1" width="27.140625" customWidth="1"/>
    <col min="2" max="2" width="39.42578125" customWidth="1"/>
    <col min="3" max="3" width="15" customWidth="1"/>
    <col min="4" max="4" width="18" customWidth="1"/>
    <col min="5" max="5" width="61.42578125" customWidth="1"/>
    <col min="258" max="258" width="39.42578125" customWidth="1"/>
    <col min="259" max="259" width="15" customWidth="1"/>
    <col min="260" max="260" width="18" customWidth="1"/>
    <col min="261" max="261" width="61.42578125" customWidth="1"/>
    <col min="514" max="514" width="39.42578125" customWidth="1"/>
    <col min="515" max="515" width="15" customWidth="1"/>
    <col min="516" max="516" width="18" customWidth="1"/>
    <col min="517" max="517" width="61.42578125" customWidth="1"/>
    <col min="770" max="770" width="39.42578125" customWidth="1"/>
    <col min="771" max="771" width="15" customWidth="1"/>
    <col min="772" max="772" width="18" customWidth="1"/>
    <col min="773" max="773" width="61.42578125" customWidth="1"/>
    <col min="1026" max="1026" width="39.42578125" customWidth="1"/>
    <col min="1027" max="1027" width="15" customWidth="1"/>
    <col min="1028" max="1028" width="18" customWidth="1"/>
    <col min="1029" max="1029" width="61.42578125" customWidth="1"/>
    <col min="1282" max="1282" width="39.42578125" customWidth="1"/>
    <col min="1283" max="1283" width="15" customWidth="1"/>
    <col min="1284" max="1284" width="18" customWidth="1"/>
    <col min="1285" max="1285" width="61.42578125" customWidth="1"/>
    <col min="1538" max="1538" width="39.42578125" customWidth="1"/>
    <col min="1539" max="1539" width="15" customWidth="1"/>
    <col min="1540" max="1540" width="18" customWidth="1"/>
    <col min="1541" max="1541" width="61.42578125" customWidth="1"/>
    <col min="1794" max="1794" width="39.42578125" customWidth="1"/>
    <col min="1795" max="1795" width="15" customWidth="1"/>
    <col min="1796" max="1796" width="18" customWidth="1"/>
    <col min="1797" max="1797" width="61.42578125" customWidth="1"/>
    <col min="2050" max="2050" width="39.42578125" customWidth="1"/>
    <col min="2051" max="2051" width="15" customWidth="1"/>
    <col min="2052" max="2052" width="18" customWidth="1"/>
    <col min="2053" max="2053" width="61.42578125" customWidth="1"/>
    <col min="2306" max="2306" width="39.42578125" customWidth="1"/>
    <col min="2307" max="2307" width="15" customWidth="1"/>
    <col min="2308" max="2308" width="18" customWidth="1"/>
    <col min="2309" max="2309" width="61.42578125" customWidth="1"/>
    <col min="2562" max="2562" width="39.42578125" customWidth="1"/>
    <col min="2563" max="2563" width="15" customWidth="1"/>
    <col min="2564" max="2564" width="18" customWidth="1"/>
    <col min="2565" max="2565" width="61.42578125" customWidth="1"/>
    <col min="2818" max="2818" width="39.42578125" customWidth="1"/>
    <col min="2819" max="2819" width="15" customWidth="1"/>
    <col min="2820" max="2820" width="18" customWidth="1"/>
    <col min="2821" max="2821" width="61.42578125" customWidth="1"/>
    <col min="3074" max="3074" width="39.42578125" customWidth="1"/>
    <col min="3075" max="3075" width="15" customWidth="1"/>
    <col min="3076" max="3076" width="18" customWidth="1"/>
    <col min="3077" max="3077" width="61.42578125" customWidth="1"/>
    <col min="3330" max="3330" width="39.42578125" customWidth="1"/>
    <col min="3331" max="3331" width="15" customWidth="1"/>
    <col min="3332" max="3332" width="18" customWidth="1"/>
    <col min="3333" max="3333" width="61.42578125" customWidth="1"/>
    <col min="3586" max="3586" width="39.42578125" customWidth="1"/>
    <col min="3587" max="3587" width="15" customWidth="1"/>
    <col min="3588" max="3588" width="18" customWidth="1"/>
    <col min="3589" max="3589" width="61.42578125" customWidth="1"/>
    <col min="3842" max="3842" width="39.42578125" customWidth="1"/>
    <col min="3843" max="3843" width="15" customWidth="1"/>
    <col min="3844" max="3844" width="18" customWidth="1"/>
    <col min="3845" max="3845" width="61.42578125" customWidth="1"/>
    <col min="4098" max="4098" width="39.42578125" customWidth="1"/>
    <col min="4099" max="4099" width="15" customWidth="1"/>
    <col min="4100" max="4100" width="18" customWidth="1"/>
    <col min="4101" max="4101" width="61.42578125" customWidth="1"/>
    <col min="4354" max="4354" width="39.42578125" customWidth="1"/>
    <col min="4355" max="4355" width="15" customWidth="1"/>
    <col min="4356" max="4356" width="18" customWidth="1"/>
    <col min="4357" max="4357" width="61.42578125" customWidth="1"/>
    <col min="4610" max="4610" width="39.42578125" customWidth="1"/>
    <col min="4611" max="4611" width="15" customWidth="1"/>
    <col min="4612" max="4612" width="18" customWidth="1"/>
    <col min="4613" max="4613" width="61.42578125" customWidth="1"/>
    <col min="4866" max="4866" width="39.42578125" customWidth="1"/>
    <col min="4867" max="4867" width="15" customWidth="1"/>
    <col min="4868" max="4868" width="18" customWidth="1"/>
    <col min="4869" max="4869" width="61.42578125" customWidth="1"/>
    <col min="5122" max="5122" width="39.42578125" customWidth="1"/>
    <col min="5123" max="5123" width="15" customWidth="1"/>
    <col min="5124" max="5124" width="18" customWidth="1"/>
    <col min="5125" max="5125" width="61.42578125" customWidth="1"/>
    <col min="5378" max="5378" width="39.42578125" customWidth="1"/>
    <col min="5379" max="5379" width="15" customWidth="1"/>
    <col min="5380" max="5380" width="18" customWidth="1"/>
    <col min="5381" max="5381" width="61.42578125" customWidth="1"/>
    <col min="5634" max="5634" width="39.42578125" customWidth="1"/>
    <col min="5635" max="5635" width="15" customWidth="1"/>
    <col min="5636" max="5636" width="18" customWidth="1"/>
    <col min="5637" max="5637" width="61.42578125" customWidth="1"/>
    <col min="5890" max="5890" width="39.42578125" customWidth="1"/>
    <col min="5891" max="5891" width="15" customWidth="1"/>
    <col min="5892" max="5892" width="18" customWidth="1"/>
    <col min="5893" max="5893" width="61.42578125" customWidth="1"/>
    <col min="6146" max="6146" width="39.42578125" customWidth="1"/>
    <col min="6147" max="6147" width="15" customWidth="1"/>
    <col min="6148" max="6148" width="18" customWidth="1"/>
    <col min="6149" max="6149" width="61.42578125" customWidth="1"/>
    <col min="6402" max="6402" width="39.42578125" customWidth="1"/>
    <col min="6403" max="6403" width="15" customWidth="1"/>
    <col min="6404" max="6404" width="18" customWidth="1"/>
    <col min="6405" max="6405" width="61.42578125" customWidth="1"/>
    <col min="6658" max="6658" width="39.42578125" customWidth="1"/>
    <col min="6659" max="6659" width="15" customWidth="1"/>
    <col min="6660" max="6660" width="18" customWidth="1"/>
    <col min="6661" max="6661" width="61.42578125" customWidth="1"/>
    <col min="6914" max="6914" width="39.42578125" customWidth="1"/>
    <col min="6915" max="6915" width="15" customWidth="1"/>
    <col min="6916" max="6916" width="18" customWidth="1"/>
    <col min="6917" max="6917" width="61.42578125" customWidth="1"/>
    <col min="7170" max="7170" width="39.42578125" customWidth="1"/>
    <col min="7171" max="7171" width="15" customWidth="1"/>
    <col min="7172" max="7172" width="18" customWidth="1"/>
    <col min="7173" max="7173" width="61.42578125" customWidth="1"/>
    <col min="7426" max="7426" width="39.42578125" customWidth="1"/>
    <col min="7427" max="7427" width="15" customWidth="1"/>
    <col min="7428" max="7428" width="18" customWidth="1"/>
    <col min="7429" max="7429" width="61.42578125" customWidth="1"/>
    <col min="7682" max="7682" width="39.42578125" customWidth="1"/>
    <col min="7683" max="7683" width="15" customWidth="1"/>
    <col min="7684" max="7684" width="18" customWidth="1"/>
    <col min="7685" max="7685" width="61.42578125" customWidth="1"/>
    <col min="7938" max="7938" width="39.42578125" customWidth="1"/>
    <col min="7939" max="7939" width="15" customWidth="1"/>
    <col min="7940" max="7940" width="18" customWidth="1"/>
    <col min="7941" max="7941" width="61.42578125" customWidth="1"/>
    <col min="8194" max="8194" width="39.42578125" customWidth="1"/>
    <col min="8195" max="8195" width="15" customWidth="1"/>
    <col min="8196" max="8196" width="18" customWidth="1"/>
    <col min="8197" max="8197" width="61.42578125" customWidth="1"/>
    <col min="8450" max="8450" width="39.42578125" customWidth="1"/>
    <col min="8451" max="8451" width="15" customWidth="1"/>
    <col min="8452" max="8452" width="18" customWidth="1"/>
    <col min="8453" max="8453" width="61.42578125" customWidth="1"/>
    <col min="8706" max="8706" width="39.42578125" customWidth="1"/>
    <col min="8707" max="8707" width="15" customWidth="1"/>
    <col min="8708" max="8708" width="18" customWidth="1"/>
    <col min="8709" max="8709" width="61.42578125" customWidth="1"/>
    <col min="8962" max="8962" width="39.42578125" customWidth="1"/>
    <col min="8963" max="8963" width="15" customWidth="1"/>
    <col min="8964" max="8964" width="18" customWidth="1"/>
    <col min="8965" max="8965" width="61.42578125" customWidth="1"/>
    <col min="9218" max="9218" width="39.42578125" customWidth="1"/>
    <col min="9219" max="9219" width="15" customWidth="1"/>
    <col min="9220" max="9220" width="18" customWidth="1"/>
    <col min="9221" max="9221" width="61.42578125" customWidth="1"/>
    <col min="9474" max="9474" width="39.42578125" customWidth="1"/>
    <col min="9475" max="9475" width="15" customWidth="1"/>
    <col min="9476" max="9476" width="18" customWidth="1"/>
    <col min="9477" max="9477" width="61.42578125" customWidth="1"/>
    <col min="9730" max="9730" width="39.42578125" customWidth="1"/>
    <col min="9731" max="9731" width="15" customWidth="1"/>
    <col min="9732" max="9732" width="18" customWidth="1"/>
    <col min="9733" max="9733" width="61.42578125" customWidth="1"/>
    <col min="9986" max="9986" width="39.42578125" customWidth="1"/>
    <col min="9987" max="9987" width="15" customWidth="1"/>
    <col min="9988" max="9988" width="18" customWidth="1"/>
    <col min="9989" max="9989" width="61.42578125" customWidth="1"/>
    <col min="10242" max="10242" width="39.42578125" customWidth="1"/>
    <col min="10243" max="10243" width="15" customWidth="1"/>
    <col min="10244" max="10244" width="18" customWidth="1"/>
    <col min="10245" max="10245" width="61.42578125" customWidth="1"/>
    <col min="10498" max="10498" width="39.42578125" customWidth="1"/>
    <col min="10499" max="10499" width="15" customWidth="1"/>
    <col min="10500" max="10500" width="18" customWidth="1"/>
    <col min="10501" max="10501" width="61.42578125" customWidth="1"/>
    <col min="10754" max="10754" width="39.42578125" customWidth="1"/>
    <col min="10755" max="10755" width="15" customWidth="1"/>
    <col min="10756" max="10756" width="18" customWidth="1"/>
    <col min="10757" max="10757" width="61.42578125" customWidth="1"/>
    <col min="11010" max="11010" width="39.42578125" customWidth="1"/>
    <col min="11011" max="11011" width="15" customWidth="1"/>
    <col min="11012" max="11012" width="18" customWidth="1"/>
    <col min="11013" max="11013" width="61.42578125" customWidth="1"/>
    <col min="11266" max="11266" width="39.42578125" customWidth="1"/>
    <col min="11267" max="11267" width="15" customWidth="1"/>
    <col min="11268" max="11268" width="18" customWidth="1"/>
    <col min="11269" max="11269" width="61.42578125" customWidth="1"/>
    <col min="11522" max="11522" width="39.42578125" customWidth="1"/>
    <col min="11523" max="11523" width="15" customWidth="1"/>
    <col min="11524" max="11524" width="18" customWidth="1"/>
    <col min="11525" max="11525" width="61.42578125" customWidth="1"/>
    <col min="11778" max="11778" width="39.42578125" customWidth="1"/>
    <col min="11779" max="11779" width="15" customWidth="1"/>
    <col min="11780" max="11780" width="18" customWidth="1"/>
    <col min="11781" max="11781" width="61.42578125" customWidth="1"/>
    <col min="12034" max="12034" width="39.42578125" customWidth="1"/>
    <col min="12035" max="12035" width="15" customWidth="1"/>
    <col min="12036" max="12036" width="18" customWidth="1"/>
    <col min="12037" max="12037" width="61.42578125" customWidth="1"/>
    <col min="12290" max="12290" width="39.42578125" customWidth="1"/>
    <col min="12291" max="12291" width="15" customWidth="1"/>
    <col min="12292" max="12292" width="18" customWidth="1"/>
    <col min="12293" max="12293" width="61.42578125" customWidth="1"/>
    <col min="12546" max="12546" width="39.42578125" customWidth="1"/>
    <col min="12547" max="12547" width="15" customWidth="1"/>
    <col min="12548" max="12548" width="18" customWidth="1"/>
    <col min="12549" max="12549" width="61.42578125" customWidth="1"/>
    <col min="12802" max="12802" width="39.42578125" customWidth="1"/>
    <col min="12803" max="12803" width="15" customWidth="1"/>
    <col min="12804" max="12804" width="18" customWidth="1"/>
    <col min="12805" max="12805" width="61.42578125" customWidth="1"/>
    <col min="13058" max="13058" width="39.42578125" customWidth="1"/>
    <col min="13059" max="13059" width="15" customWidth="1"/>
    <col min="13060" max="13060" width="18" customWidth="1"/>
    <col min="13061" max="13061" width="61.42578125" customWidth="1"/>
    <col min="13314" max="13314" width="39.42578125" customWidth="1"/>
    <col min="13315" max="13315" width="15" customWidth="1"/>
    <col min="13316" max="13316" width="18" customWidth="1"/>
    <col min="13317" max="13317" width="61.42578125" customWidth="1"/>
    <col min="13570" max="13570" width="39.42578125" customWidth="1"/>
    <col min="13571" max="13571" width="15" customWidth="1"/>
    <col min="13572" max="13572" width="18" customWidth="1"/>
    <col min="13573" max="13573" width="61.42578125" customWidth="1"/>
    <col min="13826" max="13826" width="39.42578125" customWidth="1"/>
    <col min="13827" max="13827" width="15" customWidth="1"/>
    <col min="13828" max="13828" width="18" customWidth="1"/>
    <col min="13829" max="13829" width="61.42578125" customWidth="1"/>
    <col min="14082" max="14082" width="39.42578125" customWidth="1"/>
    <col min="14083" max="14083" width="15" customWidth="1"/>
    <col min="14084" max="14084" width="18" customWidth="1"/>
    <col min="14085" max="14085" width="61.42578125" customWidth="1"/>
    <col min="14338" max="14338" width="39.42578125" customWidth="1"/>
    <col min="14339" max="14339" width="15" customWidth="1"/>
    <col min="14340" max="14340" width="18" customWidth="1"/>
    <col min="14341" max="14341" width="61.42578125" customWidth="1"/>
    <col min="14594" max="14594" width="39.42578125" customWidth="1"/>
    <col min="14595" max="14595" width="15" customWidth="1"/>
    <col min="14596" max="14596" width="18" customWidth="1"/>
    <col min="14597" max="14597" width="61.42578125" customWidth="1"/>
    <col min="14850" max="14850" width="39.42578125" customWidth="1"/>
    <col min="14851" max="14851" width="15" customWidth="1"/>
    <col min="14852" max="14852" width="18" customWidth="1"/>
    <col min="14853" max="14853" width="61.42578125" customWidth="1"/>
    <col min="15106" max="15106" width="39.42578125" customWidth="1"/>
    <col min="15107" max="15107" width="15" customWidth="1"/>
    <col min="15108" max="15108" width="18" customWidth="1"/>
    <col min="15109" max="15109" width="61.42578125" customWidth="1"/>
    <col min="15362" max="15362" width="39.42578125" customWidth="1"/>
    <col min="15363" max="15363" width="15" customWidth="1"/>
    <col min="15364" max="15364" width="18" customWidth="1"/>
    <col min="15365" max="15365" width="61.42578125" customWidth="1"/>
    <col min="15618" max="15618" width="39.42578125" customWidth="1"/>
    <col min="15619" max="15619" width="15" customWidth="1"/>
    <col min="15620" max="15620" width="18" customWidth="1"/>
    <col min="15621" max="15621" width="61.42578125" customWidth="1"/>
    <col min="15874" max="15874" width="39.42578125" customWidth="1"/>
    <col min="15875" max="15875" width="15" customWidth="1"/>
    <col min="15876" max="15876" width="18" customWidth="1"/>
    <col min="15877" max="15877" width="61.42578125" customWidth="1"/>
    <col min="16130" max="16130" width="39.42578125" customWidth="1"/>
    <col min="16131" max="16131" width="15" customWidth="1"/>
    <col min="16132" max="16132" width="18" customWidth="1"/>
    <col min="16133" max="16133" width="61.42578125" customWidth="1"/>
  </cols>
  <sheetData>
    <row r="1" spans="1:5" ht="15.75" thickBot="1" x14ac:dyDescent="0.25">
      <c r="A1" s="200" t="s">
        <v>27</v>
      </c>
      <c r="B1" s="201"/>
      <c r="C1" s="201"/>
      <c r="D1" s="201"/>
      <c r="E1" s="201"/>
    </row>
    <row r="2" spans="1:5" ht="14.25" x14ac:dyDescent="0.2">
      <c r="A2" s="45"/>
      <c r="B2" s="45"/>
      <c r="C2" s="45"/>
      <c r="D2" s="45"/>
      <c r="E2" s="45"/>
    </row>
    <row r="3" spans="1:5" ht="15" x14ac:dyDescent="0.25">
      <c r="A3" s="46" t="s">
        <v>28</v>
      </c>
      <c r="B3" s="47"/>
      <c r="C3" s="47"/>
      <c r="D3" s="47"/>
      <c r="E3" s="48"/>
    </row>
    <row r="4" spans="1:5" ht="14.25" x14ac:dyDescent="0.2">
      <c r="A4" s="47"/>
      <c r="B4" s="47"/>
      <c r="C4" s="47"/>
      <c r="D4" s="47"/>
      <c r="E4" s="47"/>
    </row>
    <row r="5" spans="1:5" ht="15" x14ac:dyDescent="0.2">
      <c r="A5" s="49" t="s">
        <v>29</v>
      </c>
      <c r="B5" s="50"/>
      <c r="C5" s="47"/>
      <c r="D5" s="47"/>
      <c r="E5" s="47"/>
    </row>
    <row r="6" spans="1:5" ht="15.75" thickBot="1" x14ac:dyDescent="0.3">
      <c r="A6" s="46"/>
      <c r="B6" s="50"/>
      <c r="C6" s="47"/>
      <c r="D6" s="47"/>
      <c r="E6" s="47"/>
    </row>
    <row r="7" spans="1:5" ht="60.75" thickBot="1" x14ac:dyDescent="0.25">
      <c r="A7" s="51"/>
      <c r="B7" s="52" t="s">
        <v>30</v>
      </c>
      <c r="C7" s="53" t="s">
        <v>31</v>
      </c>
      <c r="D7" s="53" t="s">
        <v>32</v>
      </c>
      <c r="E7" s="54"/>
    </row>
    <row r="8" spans="1:5" ht="14.25" x14ac:dyDescent="0.2">
      <c r="A8" s="51"/>
      <c r="B8" s="55" t="s">
        <v>33</v>
      </c>
      <c r="C8" s="56">
        <v>0</v>
      </c>
      <c r="D8" s="57">
        <v>0</v>
      </c>
      <c r="E8" s="54"/>
    </row>
    <row r="9" spans="1:5" ht="14.25" x14ac:dyDescent="0.2">
      <c r="A9" s="51"/>
      <c r="B9" s="55" t="s">
        <v>34</v>
      </c>
      <c r="C9" s="58">
        <v>0</v>
      </c>
      <c r="D9" s="59">
        <v>0</v>
      </c>
      <c r="E9" s="54"/>
    </row>
    <row r="10" spans="1:5" ht="15.75" thickBot="1" x14ac:dyDescent="0.25">
      <c r="A10" s="51"/>
      <c r="B10" s="60" t="s">
        <v>35</v>
      </c>
      <c r="C10" s="217">
        <f>AVERAGE(C8:C9)</f>
        <v>0</v>
      </c>
      <c r="D10" s="217">
        <f>AVERAGE(D8:D9)</f>
        <v>0</v>
      </c>
      <c r="E10" s="54"/>
    </row>
    <row r="11" spans="1:5" ht="14.25" x14ac:dyDescent="0.2">
      <c r="A11" s="51"/>
      <c r="B11" s="51"/>
      <c r="C11" s="51"/>
      <c r="D11" s="51"/>
      <c r="E11" s="54"/>
    </row>
    <row r="12" spans="1:5" ht="14.25" x14ac:dyDescent="0.2">
      <c r="A12" s="51"/>
      <c r="B12" s="51"/>
      <c r="C12" s="51"/>
      <c r="D12" s="51"/>
      <c r="E12" s="51"/>
    </row>
    <row r="13" spans="1:5" ht="15" x14ac:dyDescent="0.25">
      <c r="A13" s="49" t="s">
        <v>36</v>
      </c>
      <c r="B13" s="46"/>
      <c r="C13" s="46"/>
      <c r="D13" s="46"/>
      <c r="E13" s="46"/>
    </row>
    <row r="14" spans="1:5" ht="15" x14ac:dyDescent="0.25">
      <c r="A14" s="49" t="s">
        <v>37</v>
      </c>
      <c r="C14" s="46"/>
      <c r="D14" s="46"/>
      <c r="E14" s="54"/>
    </row>
    <row r="15" spans="1:5" ht="15.75" thickBot="1" x14ac:dyDescent="0.3">
      <c r="A15" s="46"/>
      <c r="B15" s="49"/>
      <c r="C15" s="46"/>
      <c r="D15" s="46"/>
      <c r="E15" s="54"/>
    </row>
    <row r="16" spans="1:5" ht="15" x14ac:dyDescent="0.2">
      <c r="A16" s="51"/>
      <c r="B16" s="202" t="s">
        <v>38</v>
      </c>
      <c r="C16" s="203"/>
      <c r="D16" s="204"/>
      <c r="E16" s="54"/>
    </row>
    <row r="17" spans="1:5" ht="29.25" thickBot="1" x14ac:dyDescent="0.25">
      <c r="A17" s="51"/>
      <c r="B17" s="61" t="s">
        <v>39</v>
      </c>
      <c r="C17" s="62" t="s">
        <v>40</v>
      </c>
      <c r="D17" s="63" t="s">
        <v>41</v>
      </c>
      <c r="E17" s="54"/>
    </row>
    <row r="18" spans="1:5" ht="14.25" x14ac:dyDescent="0.2">
      <c r="A18" s="51"/>
      <c r="B18" s="64" t="s">
        <v>42</v>
      </c>
      <c r="C18" s="65">
        <v>0.7</v>
      </c>
      <c r="D18" s="66">
        <v>0</v>
      </c>
      <c r="E18" s="54"/>
    </row>
    <row r="19" spans="1:5" ht="14.25" x14ac:dyDescent="0.2">
      <c r="A19" s="51"/>
      <c r="B19" s="64" t="s">
        <v>43</v>
      </c>
      <c r="C19" s="65">
        <v>0.25</v>
      </c>
      <c r="D19" s="67">
        <v>0</v>
      </c>
      <c r="E19" s="54"/>
    </row>
    <row r="20" spans="1:5" ht="15" thickBot="1" x14ac:dyDescent="0.25">
      <c r="A20" s="68"/>
      <c r="B20" s="64" t="s">
        <v>44</v>
      </c>
      <c r="C20" s="65">
        <v>0.05</v>
      </c>
      <c r="D20" s="69">
        <v>0</v>
      </c>
      <c r="E20" s="54"/>
    </row>
    <row r="21" spans="1:5" ht="15.75" thickBot="1" x14ac:dyDescent="0.3">
      <c r="A21" s="68"/>
      <c r="B21" s="205" t="s">
        <v>35</v>
      </c>
      <c r="C21" s="206"/>
      <c r="D21" s="70" t="str">
        <f>IF(D18=0,"",(D18*C18+D19*C19+D20*C20)/SUM(C18:C20))</f>
        <v/>
      </c>
      <c r="E21" s="54"/>
    </row>
    <row r="22" spans="1:5" ht="14.25" x14ac:dyDescent="0.2">
      <c r="A22" s="45"/>
      <c r="B22" s="45"/>
      <c r="C22" s="45"/>
      <c r="D22" s="45"/>
      <c r="E22" s="45"/>
    </row>
    <row r="23" spans="1:5" ht="33.75" customHeight="1" x14ac:dyDescent="0.2">
      <c r="A23" s="218" t="s">
        <v>45</v>
      </c>
      <c r="B23" s="207" t="s">
        <v>46</v>
      </c>
      <c r="C23" s="207"/>
      <c r="D23" s="207"/>
      <c r="E23" s="207"/>
    </row>
    <row r="24" spans="1:5" ht="14.25" x14ac:dyDescent="0.2">
      <c r="A24" s="45"/>
      <c r="B24" s="45"/>
      <c r="C24" s="45"/>
      <c r="D24" s="45"/>
      <c r="E24" s="45"/>
    </row>
    <row r="25" spans="1:5" ht="15" x14ac:dyDescent="0.25">
      <c r="A25" s="46" t="s">
        <v>47</v>
      </c>
      <c r="B25" s="47"/>
      <c r="C25" s="47"/>
      <c r="D25" s="71"/>
      <c r="E25" s="45"/>
    </row>
    <row r="26" spans="1:5" ht="15" thickBot="1" x14ac:dyDescent="0.25">
      <c r="A26" s="47"/>
      <c r="B26" s="47"/>
      <c r="C26" s="47"/>
      <c r="D26" s="71"/>
      <c r="E26" s="45"/>
    </row>
    <row r="27" spans="1:5" ht="36" customHeight="1" thickBot="1" x14ac:dyDescent="0.25">
      <c r="A27" s="72" t="s">
        <v>48</v>
      </c>
      <c r="B27" s="73" t="s">
        <v>49</v>
      </c>
      <c r="C27" s="74" t="s">
        <v>50</v>
      </c>
      <c r="D27" s="75" t="s">
        <v>51</v>
      </c>
      <c r="E27" s="187" t="s">
        <v>465</v>
      </c>
    </row>
    <row r="28" spans="1:5" ht="43.5" thickBot="1" x14ac:dyDescent="0.25">
      <c r="A28" s="208"/>
      <c r="B28" s="76" t="s">
        <v>52</v>
      </c>
      <c r="C28" s="77">
        <v>0</v>
      </c>
      <c r="D28" s="78">
        <v>0.2</v>
      </c>
      <c r="E28" s="210">
        <f>(C28+C30)*D28+C29*D29+C31*D31+C32*D32+C33*D33+C34*D34+C35*D35+C36*D36</f>
        <v>0</v>
      </c>
    </row>
    <row r="29" spans="1:5" ht="42.75" x14ac:dyDescent="0.2">
      <c r="A29" s="208"/>
      <c r="B29" s="79" t="s">
        <v>53</v>
      </c>
      <c r="C29" s="77">
        <v>0</v>
      </c>
      <c r="D29" s="78">
        <v>0.1</v>
      </c>
      <c r="E29" s="210"/>
    </row>
    <row r="30" spans="1:5" ht="42.75" x14ac:dyDescent="0.2">
      <c r="A30" s="208"/>
      <c r="B30" s="80" t="s">
        <v>54</v>
      </c>
      <c r="C30" s="81">
        <v>0</v>
      </c>
      <c r="D30" s="82"/>
      <c r="E30" s="210"/>
    </row>
    <row r="31" spans="1:5" ht="42.75" x14ac:dyDescent="0.2">
      <c r="A31" s="208"/>
      <c r="B31" s="83" t="s">
        <v>55</v>
      </c>
      <c r="C31" s="81">
        <v>0</v>
      </c>
      <c r="D31" s="82">
        <v>0.2</v>
      </c>
      <c r="E31" s="210"/>
    </row>
    <row r="32" spans="1:5" ht="29.25" thickBot="1" x14ac:dyDescent="0.25">
      <c r="A32" s="208"/>
      <c r="B32" s="84" t="s">
        <v>56</v>
      </c>
      <c r="C32" s="85">
        <v>0</v>
      </c>
      <c r="D32" s="86">
        <v>0.2</v>
      </c>
      <c r="E32" s="210"/>
    </row>
    <row r="33" spans="1:5" ht="28.5" x14ac:dyDescent="0.2">
      <c r="A33" s="208"/>
      <c r="B33" s="80" t="s">
        <v>57</v>
      </c>
      <c r="C33" s="81">
        <v>0</v>
      </c>
      <c r="D33" s="82">
        <v>0.1</v>
      </c>
      <c r="E33" s="210"/>
    </row>
    <row r="34" spans="1:5" ht="42.75" x14ac:dyDescent="0.2">
      <c r="A34" s="208"/>
      <c r="B34" s="80" t="s">
        <v>58</v>
      </c>
      <c r="C34" s="81">
        <v>0</v>
      </c>
      <c r="D34" s="82">
        <v>0.1</v>
      </c>
      <c r="E34" s="210"/>
    </row>
    <row r="35" spans="1:5" ht="28.5" x14ac:dyDescent="0.2">
      <c r="A35" s="208"/>
      <c r="B35" s="87" t="s">
        <v>59</v>
      </c>
      <c r="C35" s="81">
        <v>0</v>
      </c>
      <c r="D35" s="82">
        <v>0.05</v>
      </c>
      <c r="E35" s="210"/>
    </row>
    <row r="36" spans="1:5" ht="29.25" thickBot="1" x14ac:dyDescent="0.25">
      <c r="A36" s="209"/>
      <c r="B36" s="84" t="s">
        <v>60</v>
      </c>
      <c r="C36" s="188">
        <v>0</v>
      </c>
      <c r="D36" s="189">
        <v>0.05</v>
      </c>
      <c r="E36" s="211"/>
    </row>
  </sheetData>
  <protectedRanges>
    <protectedRange sqref="C28:C36" name="Plage1"/>
  </protectedRanges>
  <mergeCells count="6">
    <mergeCell ref="A1:E1"/>
    <mergeCell ref="B16:D16"/>
    <mergeCell ref="B21:C21"/>
    <mergeCell ref="A28:A36"/>
    <mergeCell ref="E28:E36"/>
    <mergeCell ref="B23:E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116F5-6CFD-4045-A382-E3FB9F5CC5D2}">
  <sheetPr>
    <pageSetUpPr fitToPage="1"/>
  </sheetPr>
  <dimension ref="A1:J321"/>
  <sheetViews>
    <sheetView topLeftCell="C1" zoomScaleNormal="100" workbookViewId="0">
      <selection activeCell="I46" sqref="I46"/>
    </sheetView>
  </sheetViews>
  <sheetFormatPr baseColWidth="10" defaultRowHeight="12.75" x14ac:dyDescent="0.2"/>
  <cols>
    <col min="1" max="1" width="42.85546875" style="140" customWidth="1"/>
    <col min="2" max="3" width="27" style="140" customWidth="1"/>
    <col min="4" max="4" width="31.85546875" style="140" customWidth="1"/>
    <col min="5" max="5" width="10.140625" style="140" customWidth="1"/>
    <col min="6" max="6" width="21.85546875" style="140" customWidth="1"/>
    <col min="7" max="7" width="31.7109375" style="140" customWidth="1"/>
    <col min="8" max="8" width="24.5703125" style="140" customWidth="1"/>
    <col min="9" max="9" width="12.140625" style="141" customWidth="1"/>
    <col min="10" max="10" width="52.140625" style="140" customWidth="1"/>
    <col min="11" max="11" width="32.7109375" style="88" customWidth="1"/>
    <col min="12" max="256" width="11.42578125" style="88"/>
    <col min="257" max="257" width="42.85546875" style="88" customWidth="1"/>
    <col min="258" max="259" width="27" style="88" customWidth="1"/>
    <col min="260" max="260" width="31.85546875" style="88" customWidth="1"/>
    <col min="261" max="261" width="10.140625" style="88" customWidth="1"/>
    <col min="262" max="262" width="21.85546875" style="88" customWidth="1"/>
    <col min="263" max="263" width="31.7109375" style="88" customWidth="1"/>
    <col min="264" max="264" width="24.5703125" style="88" customWidth="1"/>
    <col min="265" max="265" width="12.140625" style="88" customWidth="1"/>
    <col min="266" max="266" width="52.140625" style="88" customWidth="1"/>
    <col min="267" max="267" width="32.7109375" style="88" customWidth="1"/>
    <col min="268" max="512" width="11.42578125" style="88"/>
    <col min="513" max="513" width="42.85546875" style="88" customWidth="1"/>
    <col min="514" max="515" width="27" style="88" customWidth="1"/>
    <col min="516" max="516" width="31.85546875" style="88" customWidth="1"/>
    <col min="517" max="517" width="10.140625" style="88" customWidth="1"/>
    <col min="518" max="518" width="21.85546875" style="88" customWidth="1"/>
    <col min="519" max="519" width="31.7109375" style="88" customWidth="1"/>
    <col min="520" max="520" width="24.5703125" style="88" customWidth="1"/>
    <col min="521" max="521" width="12.140625" style="88" customWidth="1"/>
    <col min="522" max="522" width="52.140625" style="88" customWidth="1"/>
    <col min="523" max="523" width="32.7109375" style="88" customWidth="1"/>
    <col min="524" max="768" width="11.42578125" style="88"/>
    <col min="769" max="769" width="42.85546875" style="88" customWidth="1"/>
    <col min="770" max="771" width="27" style="88" customWidth="1"/>
    <col min="772" max="772" width="31.85546875" style="88" customWidth="1"/>
    <col min="773" max="773" width="10.140625" style="88" customWidth="1"/>
    <col min="774" max="774" width="21.85546875" style="88" customWidth="1"/>
    <col min="775" max="775" width="31.7109375" style="88" customWidth="1"/>
    <col min="776" max="776" width="24.5703125" style="88" customWidth="1"/>
    <col min="777" max="777" width="12.140625" style="88" customWidth="1"/>
    <col min="778" max="778" width="52.140625" style="88" customWidth="1"/>
    <col min="779" max="779" width="32.7109375" style="88" customWidth="1"/>
    <col min="780" max="1024" width="11.42578125" style="88"/>
    <col min="1025" max="1025" width="42.85546875" style="88" customWidth="1"/>
    <col min="1026" max="1027" width="27" style="88" customWidth="1"/>
    <col min="1028" max="1028" width="31.85546875" style="88" customWidth="1"/>
    <col min="1029" max="1029" width="10.140625" style="88" customWidth="1"/>
    <col min="1030" max="1030" width="21.85546875" style="88" customWidth="1"/>
    <col min="1031" max="1031" width="31.7109375" style="88" customWidth="1"/>
    <col min="1032" max="1032" width="24.5703125" style="88" customWidth="1"/>
    <col min="1033" max="1033" width="12.140625" style="88" customWidth="1"/>
    <col min="1034" max="1034" width="52.140625" style="88" customWidth="1"/>
    <col min="1035" max="1035" width="32.7109375" style="88" customWidth="1"/>
    <col min="1036" max="1280" width="11.42578125" style="88"/>
    <col min="1281" max="1281" width="42.85546875" style="88" customWidth="1"/>
    <col min="1282" max="1283" width="27" style="88" customWidth="1"/>
    <col min="1284" max="1284" width="31.85546875" style="88" customWidth="1"/>
    <col min="1285" max="1285" width="10.140625" style="88" customWidth="1"/>
    <col min="1286" max="1286" width="21.85546875" style="88" customWidth="1"/>
    <col min="1287" max="1287" width="31.7109375" style="88" customWidth="1"/>
    <col min="1288" max="1288" width="24.5703125" style="88" customWidth="1"/>
    <col min="1289" max="1289" width="12.140625" style="88" customWidth="1"/>
    <col min="1290" max="1290" width="52.140625" style="88" customWidth="1"/>
    <col min="1291" max="1291" width="32.7109375" style="88" customWidth="1"/>
    <col min="1292" max="1536" width="11.42578125" style="88"/>
    <col min="1537" max="1537" width="42.85546875" style="88" customWidth="1"/>
    <col min="1538" max="1539" width="27" style="88" customWidth="1"/>
    <col min="1540" max="1540" width="31.85546875" style="88" customWidth="1"/>
    <col min="1541" max="1541" width="10.140625" style="88" customWidth="1"/>
    <col min="1542" max="1542" width="21.85546875" style="88" customWidth="1"/>
    <col min="1543" max="1543" width="31.7109375" style="88" customWidth="1"/>
    <col min="1544" max="1544" width="24.5703125" style="88" customWidth="1"/>
    <col min="1545" max="1545" width="12.140625" style="88" customWidth="1"/>
    <col min="1546" max="1546" width="52.140625" style="88" customWidth="1"/>
    <col min="1547" max="1547" width="32.7109375" style="88" customWidth="1"/>
    <col min="1548" max="1792" width="11.42578125" style="88"/>
    <col min="1793" max="1793" width="42.85546875" style="88" customWidth="1"/>
    <col min="1794" max="1795" width="27" style="88" customWidth="1"/>
    <col min="1796" max="1796" width="31.85546875" style="88" customWidth="1"/>
    <col min="1797" max="1797" width="10.140625" style="88" customWidth="1"/>
    <col min="1798" max="1798" width="21.85546875" style="88" customWidth="1"/>
    <col min="1799" max="1799" width="31.7109375" style="88" customWidth="1"/>
    <col min="1800" max="1800" width="24.5703125" style="88" customWidth="1"/>
    <col min="1801" max="1801" width="12.140625" style="88" customWidth="1"/>
    <col min="1802" max="1802" width="52.140625" style="88" customWidth="1"/>
    <col min="1803" max="1803" width="32.7109375" style="88" customWidth="1"/>
    <col min="1804" max="2048" width="11.42578125" style="88"/>
    <col min="2049" max="2049" width="42.85546875" style="88" customWidth="1"/>
    <col min="2050" max="2051" width="27" style="88" customWidth="1"/>
    <col min="2052" max="2052" width="31.85546875" style="88" customWidth="1"/>
    <col min="2053" max="2053" width="10.140625" style="88" customWidth="1"/>
    <col min="2054" max="2054" width="21.85546875" style="88" customWidth="1"/>
    <col min="2055" max="2055" width="31.7109375" style="88" customWidth="1"/>
    <col min="2056" max="2056" width="24.5703125" style="88" customWidth="1"/>
    <col min="2057" max="2057" width="12.140625" style="88" customWidth="1"/>
    <col min="2058" max="2058" width="52.140625" style="88" customWidth="1"/>
    <col min="2059" max="2059" width="32.7109375" style="88" customWidth="1"/>
    <col min="2060" max="2304" width="11.42578125" style="88"/>
    <col min="2305" max="2305" width="42.85546875" style="88" customWidth="1"/>
    <col min="2306" max="2307" width="27" style="88" customWidth="1"/>
    <col min="2308" max="2308" width="31.85546875" style="88" customWidth="1"/>
    <col min="2309" max="2309" width="10.140625" style="88" customWidth="1"/>
    <col min="2310" max="2310" width="21.85546875" style="88" customWidth="1"/>
    <col min="2311" max="2311" width="31.7109375" style="88" customWidth="1"/>
    <col min="2312" max="2312" width="24.5703125" style="88" customWidth="1"/>
    <col min="2313" max="2313" width="12.140625" style="88" customWidth="1"/>
    <col min="2314" max="2314" width="52.140625" style="88" customWidth="1"/>
    <col min="2315" max="2315" width="32.7109375" style="88" customWidth="1"/>
    <col min="2316" max="2560" width="11.42578125" style="88"/>
    <col min="2561" max="2561" width="42.85546875" style="88" customWidth="1"/>
    <col min="2562" max="2563" width="27" style="88" customWidth="1"/>
    <col min="2564" max="2564" width="31.85546875" style="88" customWidth="1"/>
    <col min="2565" max="2565" width="10.140625" style="88" customWidth="1"/>
    <col min="2566" max="2566" width="21.85546875" style="88" customWidth="1"/>
    <col min="2567" max="2567" width="31.7109375" style="88" customWidth="1"/>
    <col min="2568" max="2568" width="24.5703125" style="88" customWidth="1"/>
    <col min="2569" max="2569" width="12.140625" style="88" customWidth="1"/>
    <col min="2570" max="2570" width="52.140625" style="88" customWidth="1"/>
    <col min="2571" max="2571" width="32.7109375" style="88" customWidth="1"/>
    <col min="2572" max="2816" width="11.42578125" style="88"/>
    <col min="2817" max="2817" width="42.85546875" style="88" customWidth="1"/>
    <col min="2818" max="2819" width="27" style="88" customWidth="1"/>
    <col min="2820" max="2820" width="31.85546875" style="88" customWidth="1"/>
    <col min="2821" max="2821" width="10.140625" style="88" customWidth="1"/>
    <col min="2822" max="2822" width="21.85546875" style="88" customWidth="1"/>
    <col min="2823" max="2823" width="31.7109375" style="88" customWidth="1"/>
    <col min="2824" max="2824" width="24.5703125" style="88" customWidth="1"/>
    <col min="2825" max="2825" width="12.140625" style="88" customWidth="1"/>
    <col min="2826" max="2826" width="52.140625" style="88" customWidth="1"/>
    <col min="2827" max="2827" width="32.7109375" style="88" customWidth="1"/>
    <col min="2828" max="3072" width="11.42578125" style="88"/>
    <col min="3073" max="3073" width="42.85546875" style="88" customWidth="1"/>
    <col min="3074" max="3075" width="27" style="88" customWidth="1"/>
    <col min="3076" max="3076" width="31.85546875" style="88" customWidth="1"/>
    <col min="3077" max="3077" width="10.140625" style="88" customWidth="1"/>
    <col min="3078" max="3078" width="21.85546875" style="88" customWidth="1"/>
    <col min="3079" max="3079" width="31.7109375" style="88" customWidth="1"/>
    <col min="3080" max="3080" width="24.5703125" style="88" customWidth="1"/>
    <col min="3081" max="3081" width="12.140625" style="88" customWidth="1"/>
    <col min="3082" max="3082" width="52.140625" style="88" customWidth="1"/>
    <col min="3083" max="3083" width="32.7109375" style="88" customWidth="1"/>
    <col min="3084" max="3328" width="11.42578125" style="88"/>
    <col min="3329" max="3329" width="42.85546875" style="88" customWidth="1"/>
    <col min="3330" max="3331" width="27" style="88" customWidth="1"/>
    <col min="3332" max="3332" width="31.85546875" style="88" customWidth="1"/>
    <col min="3333" max="3333" width="10.140625" style="88" customWidth="1"/>
    <col min="3334" max="3334" width="21.85546875" style="88" customWidth="1"/>
    <col min="3335" max="3335" width="31.7109375" style="88" customWidth="1"/>
    <col min="3336" max="3336" width="24.5703125" style="88" customWidth="1"/>
    <col min="3337" max="3337" width="12.140625" style="88" customWidth="1"/>
    <col min="3338" max="3338" width="52.140625" style="88" customWidth="1"/>
    <col min="3339" max="3339" width="32.7109375" style="88" customWidth="1"/>
    <col min="3340" max="3584" width="11.42578125" style="88"/>
    <col min="3585" max="3585" width="42.85546875" style="88" customWidth="1"/>
    <col min="3586" max="3587" width="27" style="88" customWidth="1"/>
    <col min="3588" max="3588" width="31.85546875" style="88" customWidth="1"/>
    <col min="3589" max="3589" width="10.140625" style="88" customWidth="1"/>
    <col min="3590" max="3590" width="21.85546875" style="88" customWidth="1"/>
    <col min="3591" max="3591" width="31.7109375" style="88" customWidth="1"/>
    <col min="3592" max="3592" width="24.5703125" style="88" customWidth="1"/>
    <col min="3593" max="3593" width="12.140625" style="88" customWidth="1"/>
    <col min="3594" max="3594" width="52.140625" style="88" customWidth="1"/>
    <col min="3595" max="3595" width="32.7109375" style="88" customWidth="1"/>
    <col min="3596" max="3840" width="11.42578125" style="88"/>
    <col min="3841" max="3841" width="42.85546875" style="88" customWidth="1"/>
    <col min="3842" max="3843" width="27" style="88" customWidth="1"/>
    <col min="3844" max="3844" width="31.85546875" style="88" customWidth="1"/>
    <col min="3845" max="3845" width="10.140625" style="88" customWidth="1"/>
    <col min="3846" max="3846" width="21.85546875" style="88" customWidth="1"/>
    <col min="3847" max="3847" width="31.7109375" style="88" customWidth="1"/>
    <col min="3848" max="3848" width="24.5703125" style="88" customWidth="1"/>
    <col min="3849" max="3849" width="12.140625" style="88" customWidth="1"/>
    <col min="3850" max="3850" width="52.140625" style="88" customWidth="1"/>
    <col min="3851" max="3851" width="32.7109375" style="88" customWidth="1"/>
    <col min="3852" max="4096" width="11.42578125" style="88"/>
    <col min="4097" max="4097" width="42.85546875" style="88" customWidth="1"/>
    <col min="4098" max="4099" width="27" style="88" customWidth="1"/>
    <col min="4100" max="4100" width="31.85546875" style="88" customWidth="1"/>
    <col min="4101" max="4101" width="10.140625" style="88" customWidth="1"/>
    <col min="4102" max="4102" width="21.85546875" style="88" customWidth="1"/>
    <col min="4103" max="4103" width="31.7109375" style="88" customWidth="1"/>
    <col min="4104" max="4104" width="24.5703125" style="88" customWidth="1"/>
    <col min="4105" max="4105" width="12.140625" style="88" customWidth="1"/>
    <col min="4106" max="4106" width="52.140625" style="88" customWidth="1"/>
    <col min="4107" max="4107" width="32.7109375" style="88" customWidth="1"/>
    <col min="4108" max="4352" width="11.42578125" style="88"/>
    <col min="4353" max="4353" width="42.85546875" style="88" customWidth="1"/>
    <col min="4354" max="4355" width="27" style="88" customWidth="1"/>
    <col min="4356" max="4356" width="31.85546875" style="88" customWidth="1"/>
    <col min="4357" max="4357" width="10.140625" style="88" customWidth="1"/>
    <col min="4358" max="4358" width="21.85546875" style="88" customWidth="1"/>
    <col min="4359" max="4359" width="31.7109375" style="88" customWidth="1"/>
    <col min="4360" max="4360" width="24.5703125" style="88" customWidth="1"/>
    <col min="4361" max="4361" width="12.140625" style="88" customWidth="1"/>
    <col min="4362" max="4362" width="52.140625" style="88" customWidth="1"/>
    <col min="4363" max="4363" width="32.7109375" style="88" customWidth="1"/>
    <col min="4364" max="4608" width="11.42578125" style="88"/>
    <col min="4609" max="4609" width="42.85546875" style="88" customWidth="1"/>
    <col min="4610" max="4611" width="27" style="88" customWidth="1"/>
    <col min="4612" max="4612" width="31.85546875" style="88" customWidth="1"/>
    <col min="4613" max="4613" width="10.140625" style="88" customWidth="1"/>
    <col min="4614" max="4614" width="21.85546875" style="88" customWidth="1"/>
    <col min="4615" max="4615" width="31.7109375" style="88" customWidth="1"/>
    <col min="4616" max="4616" width="24.5703125" style="88" customWidth="1"/>
    <col min="4617" max="4617" width="12.140625" style="88" customWidth="1"/>
    <col min="4618" max="4618" width="52.140625" style="88" customWidth="1"/>
    <col min="4619" max="4619" width="32.7109375" style="88" customWidth="1"/>
    <col min="4620" max="4864" width="11.42578125" style="88"/>
    <col min="4865" max="4865" width="42.85546875" style="88" customWidth="1"/>
    <col min="4866" max="4867" width="27" style="88" customWidth="1"/>
    <col min="4868" max="4868" width="31.85546875" style="88" customWidth="1"/>
    <col min="4869" max="4869" width="10.140625" style="88" customWidth="1"/>
    <col min="4870" max="4870" width="21.85546875" style="88" customWidth="1"/>
    <col min="4871" max="4871" width="31.7109375" style="88" customWidth="1"/>
    <col min="4872" max="4872" width="24.5703125" style="88" customWidth="1"/>
    <col min="4873" max="4873" width="12.140625" style="88" customWidth="1"/>
    <col min="4874" max="4874" width="52.140625" style="88" customWidth="1"/>
    <col min="4875" max="4875" width="32.7109375" style="88" customWidth="1"/>
    <col min="4876" max="5120" width="11.42578125" style="88"/>
    <col min="5121" max="5121" width="42.85546875" style="88" customWidth="1"/>
    <col min="5122" max="5123" width="27" style="88" customWidth="1"/>
    <col min="5124" max="5124" width="31.85546875" style="88" customWidth="1"/>
    <col min="5125" max="5125" width="10.140625" style="88" customWidth="1"/>
    <col min="5126" max="5126" width="21.85546875" style="88" customWidth="1"/>
    <col min="5127" max="5127" width="31.7109375" style="88" customWidth="1"/>
    <col min="5128" max="5128" width="24.5703125" style="88" customWidth="1"/>
    <col min="5129" max="5129" width="12.140625" style="88" customWidth="1"/>
    <col min="5130" max="5130" width="52.140625" style="88" customWidth="1"/>
    <col min="5131" max="5131" width="32.7109375" style="88" customWidth="1"/>
    <col min="5132" max="5376" width="11.42578125" style="88"/>
    <col min="5377" max="5377" width="42.85546875" style="88" customWidth="1"/>
    <col min="5378" max="5379" width="27" style="88" customWidth="1"/>
    <col min="5380" max="5380" width="31.85546875" style="88" customWidth="1"/>
    <col min="5381" max="5381" width="10.140625" style="88" customWidth="1"/>
    <col min="5382" max="5382" width="21.85546875" style="88" customWidth="1"/>
    <col min="5383" max="5383" width="31.7109375" style="88" customWidth="1"/>
    <col min="5384" max="5384" width="24.5703125" style="88" customWidth="1"/>
    <col min="5385" max="5385" width="12.140625" style="88" customWidth="1"/>
    <col min="5386" max="5386" width="52.140625" style="88" customWidth="1"/>
    <col min="5387" max="5387" width="32.7109375" style="88" customWidth="1"/>
    <col min="5388" max="5632" width="11.42578125" style="88"/>
    <col min="5633" max="5633" width="42.85546875" style="88" customWidth="1"/>
    <col min="5634" max="5635" width="27" style="88" customWidth="1"/>
    <col min="5636" max="5636" width="31.85546875" style="88" customWidth="1"/>
    <col min="5637" max="5637" width="10.140625" style="88" customWidth="1"/>
    <col min="5638" max="5638" width="21.85546875" style="88" customWidth="1"/>
    <col min="5639" max="5639" width="31.7109375" style="88" customWidth="1"/>
    <col min="5640" max="5640" width="24.5703125" style="88" customWidth="1"/>
    <col min="5641" max="5641" width="12.140625" style="88" customWidth="1"/>
    <col min="5642" max="5642" width="52.140625" style="88" customWidth="1"/>
    <col min="5643" max="5643" width="32.7109375" style="88" customWidth="1"/>
    <col min="5644" max="5888" width="11.42578125" style="88"/>
    <col min="5889" max="5889" width="42.85546875" style="88" customWidth="1"/>
    <col min="5890" max="5891" width="27" style="88" customWidth="1"/>
    <col min="5892" max="5892" width="31.85546875" style="88" customWidth="1"/>
    <col min="5893" max="5893" width="10.140625" style="88" customWidth="1"/>
    <col min="5894" max="5894" width="21.85546875" style="88" customWidth="1"/>
    <col min="5895" max="5895" width="31.7109375" style="88" customWidth="1"/>
    <col min="5896" max="5896" width="24.5703125" style="88" customWidth="1"/>
    <col min="5897" max="5897" width="12.140625" style="88" customWidth="1"/>
    <col min="5898" max="5898" width="52.140625" style="88" customWidth="1"/>
    <col min="5899" max="5899" width="32.7109375" style="88" customWidth="1"/>
    <col min="5900" max="6144" width="11.42578125" style="88"/>
    <col min="6145" max="6145" width="42.85546875" style="88" customWidth="1"/>
    <col min="6146" max="6147" width="27" style="88" customWidth="1"/>
    <col min="6148" max="6148" width="31.85546875" style="88" customWidth="1"/>
    <col min="6149" max="6149" width="10.140625" style="88" customWidth="1"/>
    <col min="6150" max="6150" width="21.85546875" style="88" customWidth="1"/>
    <col min="6151" max="6151" width="31.7109375" style="88" customWidth="1"/>
    <col min="6152" max="6152" width="24.5703125" style="88" customWidth="1"/>
    <col min="6153" max="6153" width="12.140625" style="88" customWidth="1"/>
    <col min="6154" max="6154" width="52.140625" style="88" customWidth="1"/>
    <col min="6155" max="6155" width="32.7109375" style="88" customWidth="1"/>
    <col min="6156" max="6400" width="11.42578125" style="88"/>
    <col min="6401" max="6401" width="42.85546875" style="88" customWidth="1"/>
    <col min="6402" max="6403" width="27" style="88" customWidth="1"/>
    <col min="6404" max="6404" width="31.85546875" style="88" customWidth="1"/>
    <col min="6405" max="6405" width="10.140625" style="88" customWidth="1"/>
    <col min="6406" max="6406" width="21.85546875" style="88" customWidth="1"/>
    <col min="6407" max="6407" width="31.7109375" style="88" customWidth="1"/>
    <col min="6408" max="6408" width="24.5703125" style="88" customWidth="1"/>
    <col min="6409" max="6409" width="12.140625" style="88" customWidth="1"/>
    <col min="6410" max="6410" width="52.140625" style="88" customWidth="1"/>
    <col min="6411" max="6411" width="32.7109375" style="88" customWidth="1"/>
    <col min="6412" max="6656" width="11.42578125" style="88"/>
    <col min="6657" max="6657" width="42.85546875" style="88" customWidth="1"/>
    <col min="6658" max="6659" width="27" style="88" customWidth="1"/>
    <col min="6660" max="6660" width="31.85546875" style="88" customWidth="1"/>
    <col min="6661" max="6661" width="10.140625" style="88" customWidth="1"/>
    <col min="6662" max="6662" width="21.85546875" style="88" customWidth="1"/>
    <col min="6663" max="6663" width="31.7109375" style="88" customWidth="1"/>
    <col min="6664" max="6664" width="24.5703125" style="88" customWidth="1"/>
    <col min="6665" max="6665" width="12.140625" style="88" customWidth="1"/>
    <col min="6666" max="6666" width="52.140625" style="88" customWidth="1"/>
    <col min="6667" max="6667" width="32.7109375" style="88" customWidth="1"/>
    <col min="6668" max="6912" width="11.42578125" style="88"/>
    <col min="6913" max="6913" width="42.85546875" style="88" customWidth="1"/>
    <col min="6914" max="6915" width="27" style="88" customWidth="1"/>
    <col min="6916" max="6916" width="31.85546875" style="88" customWidth="1"/>
    <col min="6917" max="6917" width="10.140625" style="88" customWidth="1"/>
    <col min="6918" max="6918" width="21.85546875" style="88" customWidth="1"/>
    <col min="6919" max="6919" width="31.7109375" style="88" customWidth="1"/>
    <col min="6920" max="6920" width="24.5703125" style="88" customWidth="1"/>
    <col min="6921" max="6921" width="12.140625" style="88" customWidth="1"/>
    <col min="6922" max="6922" width="52.140625" style="88" customWidth="1"/>
    <col min="6923" max="6923" width="32.7109375" style="88" customWidth="1"/>
    <col min="6924" max="7168" width="11.42578125" style="88"/>
    <col min="7169" max="7169" width="42.85546875" style="88" customWidth="1"/>
    <col min="7170" max="7171" width="27" style="88" customWidth="1"/>
    <col min="7172" max="7172" width="31.85546875" style="88" customWidth="1"/>
    <col min="7173" max="7173" width="10.140625" style="88" customWidth="1"/>
    <col min="7174" max="7174" width="21.85546875" style="88" customWidth="1"/>
    <col min="7175" max="7175" width="31.7109375" style="88" customWidth="1"/>
    <col min="7176" max="7176" width="24.5703125" style="88" customWidth="1"/>
    <col min="7177" max="7177" width="12.140625" style="88" customWidth="1"/>
    <col min="7178" max="7178" width="52.140625" style="88" customWidth="1"/>
    <col min="7179" max="7179" width="32.7109375" style="88" customWidth="1"/>
    <col min="7180" max="7424" width="11.42578125" style="88"/>
    <col min="7425" max="7425" width="42.85546875" style="88" customWidth="1"/>
    <col min="7426" max="7427" width="27" style="88" customWidth="1"/>
    <col min="7428" max="7428" width="31.85546875" style="88" customWidth="1"/>
    <col min="7429" max="7429" width="10.140625" style="88" customWidth="1"/>
    <col min="7430" max="7430" width="21.85546875" style="88" customWidth="1"/>
    <col min="7431" max="7431" width="31.7109375" style="88" customWidth="1"/>
    <col min="7432" max="7432" width="24.5703125" style="88" customWidth="1"/>
    <col min="7433" max="7433" width="12.140625" style="88" customWidth="1"/>
    <col min="7434" max="7434" width="52.140625" style="88" customWidth="1"/>
    <col min="7435" max="7435" width="32.7109375" style="88" customWidth="1"/>
    <col min="7436" max="7680" width="11.42578125" style="88"/>
    <col min="7681" max="7681" width="42.85546875" style="88" customWidth="1"/>
    <col min="7682" max="7683" width="27" style="88" customWidth="1"/>
    <col min="7684" max="7684" width="31.85546875" style="88" customWidth="1"/>
    <col min="7685" max="7685" width="10.140625" style="88" customWidth="1"/>
    <col min="7686" max="7686" width="21.85546875" style="88" customWidth="1"/>
    <col min="7687" max="7687" width="31.7109375" style="88" customWidth="1"/>
    <col min="7688" max="7688" width="24.5703125" style="88" customWidth="1"/>
    <col min="7689" max="7689" width="12.140625" style="88" customWidth="1"/>
    <col min="7690" max="7690" width="52.140625" style="88" customWidth="1"/>
    <col min="7691" max="7691" width="32.7109375" style="88" customWidth="1"/>
    <col min="7692" max="7936" width="11.42578125" style="88"/>
    <col min="7937" max="7937" width="42.85546875" style="88" customWidth="1"/>
    <col min="7938" max="7939" width="27" style="88" customWidth="1"/>
    <col min="7940" max="7940" width="31.85546875" style="88" customWidth="1"/>
    <col min="7941" max="7941" width="10.140625" style="88" customWidth="1"/>
    <col min="7942" max="7942" width="21.85546875" style="88" customWidth="1"/>
    <col min="7943" max="7943" width="31.7109375" style="88" customWidth="1"/>
    <col min="7944" max="7944" width="24.5703125" style="88" customWidth="1"/>
    <col min="7945" max="7945" width="12.140625" style="88" customWidth="1"/>
    <col min="7946" max="7946" width="52.140625" style="88" customWidth="1"/>
    <col min="7947" max="7947" width="32.7109375" style="88" customWidth="1"/>
    <col min="7948" max="8192" width="11.42578125" style="88"/>
    <col min="8193" max="8193" width="42.85546875" style="88" customWidth="1"/>
    <col min="8194" max="8195" width="27" style="88" customWidth="1"/>
    <col min="8196" max="8196" width="31.85546875" style="88" customWidth="1"/>
    <col min="8197" max="8197" width="10.140625" style="88" customWidth="1"/>
    <col min="8198" max="8198" width="21.85546875" style="88" customWidth="1"/>
    <col min="8199" max="8199" width="31.7109375" style="88" customWidth="1"/>
    <col min="8200" max="8200" width="24.5703125" style="88" customWidth="1"/>
    <col min="8201" max="8201" width="12.140625" style="88" customWidth="1"/>
    <col min="8202" max="8202" width="52.140625" style="88" customWidth="1"/>
    <col min="8203" max="8203" width="32.7109375" style="88" customWidth="1"/>
    <col min="8204" max="8448" width="11.42578125" style="88"/>
    <col min="8449" max="8449" width="42.85546875" style="88" customWidth="1"/>
    <col min="8450" max="8451" width="27" style="88" customWidth="1"/>
    <col min="8452" max="8452" width="31.85546875" style="88" customWidth="1"/>
    <col min="8453" max="8453" width="10.140625" style="88" customWidth="1"/>
    <col min="8454" max="8454" width="21.85546875" style="88" customWidth="1"/>
    <col min="8455" max="8455" width="31.7109375" style="88" customWidth="1"/>
    <col min="8456" max="8456" width="24.5703125" style="88" customWidth="1"/>
    <col min="8457" max="8457" width="12.140625" style="88" customWidth="1"/>
    <col min="8458" max="8458" width="52.140625" style="88" customWidth="1"/>
    <col min="8459" max="8459" width="32.7109375" style="88" customWidth="1"/>
    <col min="8460" max="8704" width="11.42578125" style="88"/>
    <col min="8705" max="8705" width="42.85546875" style="88" customWidth="1"/>
    <col min="8706" max="8707" width="27" style="88" customWidth="1"/>
    <col min="8708" max="8708" width="31.85546875" style="88" customWidth="1"/>
    <col min="8709" max="8709" width="10.140625" style="88" customWidth="1"/>
    <col min="8710" max="8710" width="21.85546875" style="88" customWidth="1"/>
    <col min="8711" max="8711" width="31.7109375" style="88" customWidth="1"/>
    <col min="8712" max="8712" width="24.5703125" style="88" customWidth="1"/>
    <col min="8713" max="8713" width="12.140625" style="88" customWidth="1"/>
    <col min="8714" max="8714" width="52.140625" style="88" customWidth="1"/>
    <col min="8715" max="8715" width="32.7109375" style="88" customWidth="1"/>
    <col min="8716" max="8960" width="11.42578125" style="88"/>
    <col min="8961" max="8961" width="42.85546875" style="88" customWidth="1"/>
    <col min="8962" max="8963" width="27" style="88" customWidth="1"/>
    <col min="8964" max="8964" width="31.85546875" style="88" customWidth="1"/>
    <col min="8965" max="8965" width="10.140625" style="88" customWidth="1"/>
    <col min="8966" max="8966" width="21.85546875" style="88" customWidth="1"/>
    <col min="8967" max="8967" width="31.7109375" style="88" customWidth="1"/>
    <col min="8968" max="8968" width="24.5703125" style="88" customWidth="1"/>
    <col min="8969" max="8969" width="12.140625" style="88" customWidth="1"/>
    <col min="8970" max="8970" width="52.140625" style="88" customWidth="1"/>
    <col min="8971" max="8971" width="32.7109375" style="88" customWidth="1"/>
    <col min="8972" max="9216" width="11.42578125" style="88"/>
    <col min="9217" max="9217" width="42.85546875" style="88" customWidth="1"/>
    <col min="9218" max="9219" width="27" style="88" customWidth="1"/>
    <col min="9220" max="9220" width="31.85546875" style="88" customWidth="1"/>
    <col min="9221" max="9221" width="10.140625" style="88" customWidth="1"/>
    <col min="9222" max="9222" width="21.85546875" style="88" customWidth="1"/>
    <col min="9223" max="9223" width="31.7109375" style="88" customWidth="1"/>
    <col min="9224" max="9224" width="24.5703125" style="88" customWidth="1"/>
    <col min="9225" max="9225" width="12.140625" style="88" customWidth="1"/>
    <col min="9226" max="9226" width="52.140625" style="88" customWidth="1"/>
    <col min="9227" max="9227" width="32.7109375" style="88" customWidth="1"/>
    <col min="9228" max="9472" width="11.42578125" style="88"/>
    <col min="9473" max="9473" width="42.85546875" style="88" customWidth="1"/>
    <col min="9474" max="9475" width="27" style="88" customWidth="1"/>
    <col min="9476" max="9476" width="31.85546875" style="88" customWidth="1"/>
    <col min="9477" max="9477" width="10.140625" style="88" customWidth="1"/>
    <col min="9478" max="9478" width="21.85546875" style="88" customWidth="1"/>
    <col min="9479" max="9479" width="31.7109375" style="88" customWidth="1"/>
    <col min="9480" max="9480" width="24.5703125" style="88" customWidth="1"/>
    <col min="9481" max="9481" width="12.140625" style="88" customWidth="1"/>
    <col min="9482" max="9482" width="52.140625" style="88" customWidth="1"/>
    <col min="9483" max="9483" width="32.7109375" style="88" customWidth="1"/>
    <col min="9484" max="9728" width="11.42578125" style="88"/>
    <col min="9729" max="9729" width="42.85546875" style="88" customWidth="1"/>
    <col min="9730" max="9731" width="27" style="88" customWidth="1"/>
    <col min="9732" max="9732" width="31.85546875" style="88" customWidth="1"/>
    <col min="9733" max="9733" width="10.140625" style="88" customWidth="1"/>
    <col min="9734" max="9734" width="21.85546875" style="88" customWidth="1"/>
    <col min="9735" max="9735" width="31.7109375" style="88" customWidth="1"/>
    <col min="9736" max="9736" width="24.5703125" style="88" customWidth="1"/>
    <col min="9737" max="9737" width="12.140625" style="88" customWidth="1"/>
    <col min="9738" max="9738" width="52.140625" style="88" customWidth="1"/>
    <col min="9739" max="9739" width="32.7109375" style="88" customWidth="1"/>
    <col min="9740" max="9984" width="11.42578125" style="88"/>
    <col min="9985" max="9985" width="42.85546875" style="88" customWidth="1"/>
    <col min="9986" max="9987" width="27" style="88" customWidth="1"/>
    <col min="9988" max="9988" width="31.85546875" style="88" customWidth="1"/>
    <col min="9989" max="9989" width="10.140625" style="88" customWidth="1"/>
    <col min="9990" max="9990" width="21.85546875" style="88" customWidth="1"/>
    <col min="9991" max="9991" width="31.7109375" style="88" customWidth="1"/>
    <col min="9992" max="9992" width="24.5703125" style="88" customWidth="1"/>
    <col min="9993" max="9993" width="12.140625" style="88" customWidth="1"/>
    <col min="9994" max="9994" width="52.140625" style="88" customWidth="1"/>
    <col min="9995" max="9995" width="32.7109375" style="88" customWidth="1"/>
    <col min="9996" max="10240" width="11.42578125" style="88"/>
    <col min="10241" max="10241" width="42.85546875" style="88" customWidth="1"/>
    <col min="10242" max="10243" width="27" style="88" customWidth="1"/>
    <col min="10244" max="10244" width="31.85546875" style="88" customWidth="1"/>
    <col min="10245" max="10245" width="10.140625" style="88" customWidth="1"/>
    <col min="10246" max="10246" width="21.85546875" style="88" customWidth="1"/>
    <col min="10247" max="10247" width="31.7109375" style="88" customWidth="1"/>
    <col min="10248" max="10248" width="24.5703125" style="88" customWidth="1"/>
    <col min="10249" max="10249" width="12.140625" style="88" customWidth="1"/>
    <col min="10250" max="10250" width="52.140625" style="88" customWidth="1"/>
    <col min="10251" max="10251" width="32.7109375" style="88" customWidth="1"/>
    <col min="10252" max="10496" width="11.42578125" style="88"/>
    <col min="10497" max="10497" width="42.85546875" style="88" customWidth="1"/>
    <col min="10498" max="10499" width="27" style="88" customWidth="1"/>
    <col min="10500" max="10500" width="31.85546875" style="88" customWidth="1"/>
    <col min="10501" max="10501" width="10.140625" style="88" customWidth="1"/>
    <col min="10502" max="10502" width="21.85546875" style="88" customWidth="1"/>
    <col min="10503" max="10503" width="31.7109375" style="88" customWidth="1"/>
    <col min="10504" max="10504" width="24.5703125" style="88" customWidth="1"/>
    <col min="10505" max="10505" width="12.140625" style="88" customWidth="1"/>
    <col min="10506" max="10506" width="52.140625" style="88" customWidth="1"/>
    <col min="10507" max="10507" width="32.7109375" style="88" customWidth="1"/>
    <col min="10508" max="10752" width="11.42578125" style="88"/>
    <col min="10753" max="10753" width="42.85546875" style="88" customWidth="1"/>
    <col min="10754" max="10755" width="27" style="88" customWidth="1"/>
    <col min="10756" max="10756" width="31.85546875" style="88" customWidth="1"/>
    <col min="10757" max="10757" width="10.140625" style="88" customWidth="1"/>
    <col min="10758" max="10758" width="21.85546875" style="88" customWidth="1"/>
    <col min="10759" max="10759" width="31.7109375" style="88" customWidth="1"/>
    <col min="10760" max="10760" width="24.5703125" style="88" customWidth="1"/>
    <col min="10761" max="10761" width="12.140625" style="88" customWidth="1"/>
    <col min="10762" max="10762" width="52.140625" style="88" customWidth="1"/>
    <col min="10763" max="10763" width="32.7109375" style="88" customWidth="1"/>
    <col min="10764" max="11008" width="11.42578125" style="88"/>
    <col min="11009" max="11009" width="42.85546875" style="88" customWidth="1"/>
    <col min="11010" max="11011" width="27" style="88" customWidth="1"/>
    <col min="11012" max="11012" width="31.85546875" style="88" customWidth="1"/>
    <col min="11013" max="11013" width="10.140625" style="88" customWidth="1"/>
    <col min="11014" max="11014" width="21.85546875" style="88" customWidth="1"/>
    <col min="11015" max="11015" width="31.7109375" style="88" customWidth="1"/>
    <col min="11016" max="11016" width="24.5703125" style="88" customWidth="1"/>
    <col min="11017" max="11017" width="12.140625" style="88" customWidth="1"/>
    <col min="11018" max="11018" width="52.140625" style="88" customWidth="1"/>
    <col min="11019" max="11019" width="32.7109375" style="88" customWidth="1"/>
    <col min="11020" max="11264" width="11.42578125" style="88"/>
    <col min="11265" max="11265" width="42.85546875" style="88" customWidth="1"/>
    <col min="11266" max="11267" width="27" style="88" customWidth="1"/>
    <col min="11268" max="11268" width="31.85546875" style="88" customWidth="1"/>
    <col min="11269" max="11269" width="10.140625" style="88" customWidth="1"/>
    <col min="11270" max="11270" width="21.85546875" style="88" customWidth="1"/>
    <col min="11271" max="11271" width="31.7109375" style="88" customWidth="1"/>
    <col min="11272" max="11272" width="24.5703125" style="88" customWidth="1"/>
    <col min="11273" max="11273" width="12.140625" style="88" customWidth="1"/>
    <col min="11274" max="11274" width="52.140625" style="88" customWidth="1"/>
    <col min="11275" max="11275" width="32.7109375" style="88" customWidth="1"/>
    <col min="11276" max="11520" width="11.42578125" style="88"/>
    <col min="11521" max="11521" width="42.85546875" style="88" customWidth="1"/>
    <col min="11522" max="11523" width="27" style="88" customWidth="1"/>
    <col min="11524" max="11524" width="31.85546875" style="88" customWidth="1"/>
    <col min="11525" max="11525" width="10.140625" style="88" customWidth="1"/>
    <col min="11526" max="11526" width="21.85546875" style="88" customWidth="1"/>
    <col min="11527" max="11527" width="31.7109375" style="88" customWidth="1"/>
    <col min="11528" max="11528" width="24.5703125" style="88" customWidth="1"/>
    <col min="11529" max="11529" width="12.140625" style="88" customWidth="1"/>
    <col min="11530" max="11530" width="52.140625" style="88" customWidth="1"/>
    <col min="11531" max="11531" width="32.7109375" style="88" customWidth="1"/>
    <col min="11532" max="11776" width="11.42578125" style="88"/>
    <col min="11777" max="11777" width="42.85546875" style="88" customWidth="1"/>
    <col min="11778" max="11779" width="27" style="88" customWidth="1"/>
    <col min="11780" max="11780" width="31.85546875" style="88" customWidth="1"/>
    <col min="11781" max="11781" width="10.140625" style="88" customWidth="1"/>
    <col min="11782" max="11782" width="21.85546875" style="88" customWidth="1"/>
    <col min="11783" max="11783" width="31.7109375" style="88" customWidth="1"/>
    <col min="11784" max="11784" width="24.5703125" style="88" customWidth="1"/>
    <col min="11785" max="11785" width="12.140625" style="88" customWidth="1"/>
    <col min="11786" max="11786" width="52.140625" style="88" customWidth="1"/>
    <col min="11787" max="11787" width="32.7109375" style="88" customWidth="1"/>
    <col min="11788" max="12032" width="11.42578125" style="88"/>
    <col min="12033" max="12033" width="42.85546875" style="88" customWidth="1"/>
    <col min="12034" max="12035" width="27" style="88" customWidth="1"/>
    <col min="12036" max="12036" width="31.85546875" style="88" customWidth="1"/>
    <col min="12037" max="12037" width="10.140625" style="88" customWidth="1"/>
    <col min="12038" max="12038" width="21.85546875" style="88" customWidth="1"/>
    <col min="12039" max="12039" width="31.7109375" style="88" customWidth="1"/>
    <col min="12040" max="12040" width="24.5703125" style="88" customWidth="1"/>
    <col min="12041" max="12041" width="12.140625" style="88" customWidth="1"/>
    <col min="12042" max="12042" width="52.140625" style="88" customWidth="1"/>
    <col min="12043" max="12043" width="32.7109375" style="88" customWidth="1"/>
    <col min="12044" max="12288" width="11.42578125" style="88"/>
    <col min="12289" max="12289" width="42.85546875" style="88" customWidth="1"/>
    <col min="12290" max="12291" width="27" style="88" customWidth="1"/>
    <col min="12292" max="12292" width="31.85546875" style="88" customWidth="1"/>
    <col min="12293" max="12293" width="10.140625" style="88" customWidth="1"/>
    <col min="12294" max="12294" width="21.85546875" style="88" customWidth="1"/>
    <col min="12295" max="12295" width="31.7109375" style="88" customWidth="1"/>
    <col min="12296" max="12296" width="24.5703125" style="88" customWidth="1"/>
    <col min="12297" max="12297" width="12.140625" style="88" customWidth="1"/>
    <col min="12298" max="12298" width="52.140625" style="88" customWidth="1"/>
    <col min="12299" max="12299" width="32.7109375" style="88" customWidth="1"/>
    <col min="12300" max="12544" width="11.42578125" style="88"/>
    <col min="12545" max="12545" width="42.85546875" style="88" customWidth="1"/>
    <col min="12546" max="12547" width="27" style="88" customWidth="1"/>
    <col min="12548" max="12548" width="31.85546875" style="88" customWidth="1"/>
    <col min="12549" max="12549" width="10.140625" style="88" customWidth="1"/>
    <col min="12550" max="12550" width="21.85546875" style="88" customWidth="1"/>
    <col min="12551" max="12551" width="31.7109375" style="88" customWidth="1"/>
    <col min="12552" max="12552" width="24.5703125" style="88" customWidth="1"/>
    <col min="12553" max="12553" width="12.140625" style="88" customWidth="1"/>
    <col min="12554" max="12554" width="52.140625" style="88" customWidth="1"/>
    <col min="12555" max="12555" width="32.7109375" style="88" customWidth="1"/>
    <col min="12556" max="12800" width="11.42578125" style="88"/>
    <col min="12801" max="12801" width="42.85546875" style="88" customWidth="1"/>
    <col min="12802" max="12803" width="27" style="88" customWidth="1"/>
    <col min="12804" max="12804" width="31.85546875" style="88" customWidth="1"/>
    <col min="12805" max="12805" width="10.140625" style="88" customWidth="1"/>
    <col min="12806" max="12806" width="21.85546875" style="88" customWidth="1"/>
    <col min="12807" max="12807" width="31.7109375" style="88" customWidth="1"/>
    <col min="12808" max="12808" width="24.5703125" style="88" customWidth="1"/>
    <col min="12809" max="12809" width="12.140625" style="88" customWidth="1"/>
    <col min="12810" max="12810" width="52.140625" style="88" customWidth="1"/>
    <col min="12811" max="12811" width="32.7109375" style="88" customWidth="1"/>
    <col min="12812" max="13056" width="11.42578125" style="88"/>
    <col min="13057" max="13057" width="42.85546875" style="88" customWidth="1"/>
    <col min="13058" max="13059" width="27" style="88" customWidth="1"/>
    <col min="13060" max="13060" width="31.85546875" style="88" customWidth="1"/>
    <col min="13061" max="13061" width="10.140625" style="88" customWidth="1"/>
    <col min="13062" max="13062" width="21.85546875" style="88" customWidth="1"/>
    <col min="13063" max="13063" width="31.7109375" style="88" customWidth="1"/>
    <col min="13064" max="13064" width="24.5703125" style="88" customWidth="1"/>
    <col min="13065" max="13065" width="12.140625" style="88" customWidth="1"/>
    <col min="13066" max="13066" width="52.140625" style="88" customWidth="1"/>
    <col min="13067" max="13067" width="32.7109375" style="88" customWidth="1"/>
    <col min="13068" max="13312" width="11.42578125" style="88"/>
    <col min="13313" max="13313" width="42.85546875" style="88" customWidth="1"/>
    <col min="13314" max="13315" width="27" style="88" customWidth="1"/>
    <col min="13316" max="13316" width="31.85546875" style="88" customWidth="1"/>
    <col min="13317" max="13317" width="10.140625" style="88" customWidth="1"/>
    <col min="13318" max="13318" width="21.85546875" style="88" customWidth="1"/>
    <col min="13319" max="13319" width="31.7109375" style="88" customWidth="1"/>
    <col min="13320" max="13320" width="24.5703125" style="88" customWidth="1"/>
    <col min="13321" max="13321" width="12.140625" style="88" customWidth="1"/>
    <col min="13322" max="13322" width="52.140625" style="88" customWidth="1"/>
    <col min="13323" max="13323" width="32.7109375" style="88" customWidth="1"/>
    <col min="13324" max="13568" width="11.42578125" style="88"/>
    <col min="13569" max="13569" width="42.85546875" style="88" customWidth="1"/>
    <col min="13570" max="13571" width="27" style="88" customWidth="1"/>
    <col min="13572" max="13572" width="31.85546875" style="88" customWidth="1"/>
    <col min="13573" max="13573" width="10.140625" style="88" customWidth="1"/>
    <col min="13574" max="13574" width="21.85546875" style="88" customWidth="1"/>
    <col min="13575" max="13575" width="31.7109375" style="88" customWidth="1"/>
    <col min="13576" max="13576" width="24.5703125" style="88" customWidth="1"/>
    <col min="13577" max="13577" width="12.140625" style="88" customWidth="1"/>
    <col min="13578" max="13578" width="52.140625" style="88" customWidth="1"/>
    <col min="13579" max="13579" width="32.7109375" style="88" customWidth="1"/>
    <col min="13580" max="13824" width="11.42578125" style="88"/>
    <col min="13825" max="13825" width="42.85546875" style="88" customWidth="1"/>
    <col min="13826" max="13827" width="27" style="88" customWidth="1"/>
    <col min="13828" max="13828" width="31.85546875" style="88" customWidth="1"/>
    <col min="13829" max="13829" width="10.140625" style="88" customWidth="1"/>
    <col min="13830" max="13830" width="21.85546875" style="88" customWidth="1"/>
    <col min="13831" max="13831" width="31.7109375" style="88" customWidth="1"/>
    <col min="13832" max="13832" width="24.5703125" style="88" customWidth="1"/>
    <col min="13833" max="13833" width="12.140625" style="88" customWidth="1"/>
    <col min="13834" max="13834" width="52.140625" style="88" customWidth="1"/>
    <col min="13835" max="13835" width="32.7109375" style="88" customWidth="1"/>
    <col min="13836" max="14080" width="11.42578125" style="88"/>
    <col min="14081" max="14081" width="42.85546875" style="88" customWidth="1"/>
    <col min="14082" max="14083" width="27" style="88" customWidth="1"/>
    <col min="14084" max="14084" width="31.85546875" style="88" customWidth="1"/>
    <col min="14085" max="14085" width="10.140625" style="88" customWidth="1"/>
    <col min="14086" max="14086" width="21.85546875" style="88" customWidth="1"/>
    <col min="14087" max="14087" width="31.7109375" style="88" customWidth="1"/>
    <col min="14088" max="14088" width="24.5703125" style="88" customWidth="1"/>
    <col min="14089" max="14089" width="12.140625" style="88" customWidth="1"/>
    <col min="14090" max="14090" width="52.140625" style="88" customWidth="1"/>
    <col min="14091" max="14091" width="32.7109375" style="88" customWidth="1"/>
    <col min="14092" max="14336" width="11.42578125" style="88"/>
    <col min="14337" max="14337" width="42.85546875" style="88" customWidth="1"/>
    <col min="14338" max="14339" width="27" style="88" customWidth="1"/>
    <col min="14340" max="14340" width="31.85546875" style="88" customWidth="1"/>
    <col min="14341" max="14341" width="10.140625" style="88" customWidth="1"/>
    <col min="14342" max="14342" width="21.85546875" style="88" customWidth="1"/>
    <col min="14343" max="14343" width="31.7109375" style="88" customWidth="1"/>
    <col min="14344" max="14344" width="24.5703125" style="88" customWidth="1"/>
    <col min="14345" max="14345" width="12.140625" style="88" customWidth="1"/>
    <col min="14346" max="14346" width="52.140625" style="88" customWidth="1"/>
    <col min="14347" max="14347" width="32.7109375" style="88" customWidth="1"/>
    <col min="14348" max="14592" width="11.42578125" style="88"/>
    <col min="14593" max="14593" width="42.85546875" style="88" customWidth="1"/>
    <col min="14594" max="14595" width="27" style="88" customWidth="1"/>
    <col min="14596" max="14596" width="31.85546875" style="88" customWidth="1"/>
    <col min="14597" max="14597" width="10.140625" style="88" customWidth="1"/>
    <col min="14598" max="14598" width="21.85546875" style="88" customWidth="1"/>
    <col min="14599" max="14599" width="31.7109375" style="88" customWidth="1"/>
    <col min="14600" max="14600" width="24.5703125" style="88" customWidth="1"/>
    <col min="14601" max="14601" width="12.140625" style="88" customWidth="1"/>
    <col min="14602" max="14602" width="52.140625" style="88" customWidth="1"/>
    <col min="14603" max="14603" width="32.7109375" style="88" customWidth="1"/>
    <col min="14604" max="14848" width="11.42578125" style="88"/>
    <col min="14849" max="14849" width="42.85546875" style="88" customWidth="1"/>
    <col min="14850" max="14851" width="27" style="88" customWidth="1"/>
    <col min="14852" max="14852" width="31.85546875" style="88" customWidth="1"/>
    <col min="14853" max="14853" width="10.140625" style="88" customWidth="1"/>
    <col min="14854" max="14854" width="21.85546875" style="88" customWidth="1"/>
    <col min="14855" max="14855" width="31.7109375" style="88" customWidth="1"/>
    <col min="14856" max="14856" width="24.5703125" style="88" customWidth="1"/>
    <col min="14857" max="14857" width="12.140625" style="88" customWidth="1"/>
    <col min="14858" max="14858" width="52.140625" style="88" customWidth="1"/>
    <col min="14859" max="14859" width="32.7109375" style="88" customWidth="1"/>
    <col min="14860" max="15104" width="11.42578125" style="88"/>
    <col min="15105" max="15105" width="42.85546875" style="88" customWidth="1"/>
    <col min="15106" max="15107" width="27" style="88" customWidth="1"/>
    <col min="15108" max="15108" width="31.85546875" style="88" customWidth="1"/>
    <col min="15109" max="15109" width="10.140625" style="88" customWidth="1"/>
    <col min="15110" max="15110" width="21.85546875" style="88" customWidth="1"/>
    <col min="15111" max="15111" width="31.7109375" style="88" customWidth="1"/>
    <col min="15112" max="15112" width="24.5703125" style="88" customWidth="1"/>
    <col min="15113" max="15113" width="12.140625" style="88" customWidth="1"/>
    <col min="15114" max="15114" width="52.140625" style="88" customWidth="1"/>
    <col min="15115" max="15115" width="32.7109375" style="88" customWidth="1"/>
    <col min="15116" max="15360" width="11.42578125" style="88"/>
    <col min="15361" max="15361" width="42.85546875" style="88" customWidth="1"/>
    <col min="15362" max="15363" width="27" style="88" customWidth="1"/>
    <col min="15364" max="15364" width="31.85546875" style="88" customWidth="1"/>
    <col min="15365" max="15365" width="10.140625" style="88" customWidth="1"/>
    <col min="15366" max="15366" width="21.85546875" style="88" customWidth="1"/>
    <col min="15367" max="15367" width="31.7109375" style="88" customWidth="1"/>
    <col min="15368" max="15368" width="24.5703125" style="88" customWidth="1"/>
    <col min="15369" max="15369" width="12.140625" style="88" customWidth="1"/>
    <col min="15370" max="15370" width="52.140625" style="88" customWidth="1"/>
    <col min="15371" max="15371" width="32.7109375" style="88" customWidth="1"/>
    <col min="15372" max="15616" width="11.42578125" style="88"/>
    <col min="15617" max="15617" width="42.85546875" style="88" customWidth="1"/>
    <col min="15618" max="15619" width="27" style="88" customWidth="1"/>
    <col min="15620" max="15620" width="31.85546875" style="88" customWidth="1"/>
    <col min="15621" max="15621" width="10.140625" style="88" customWidth="1"/>
    <col min="15622" max="15622" width="21.85546875" style="88" customWidth="1"/>
    <col min="15623" max="15623" width="31.7109375" style="88" customWidth="1"/>
    <col min="15624" max="15624" width="24.5703125" style="88" customWidth="1"/>
    <col min="15625" max="15625" width="12.140625" style="88" customWidth="1"/>
    <col min="15626" max="15626" width="52.140625" style="88" customWidth="1"/>
    <col min="15627" max="15627" width="32.7109375" style="88" customWidth="1"/>
    <col min="15628" max="15872" width="11.42578125" style="88"/>
    <col min="15873" max="15873" width="42.85546875" style="88" customWidth="1"/>
    <col min="15874" max="15875" width="27" style="88" customWidth="1"/>
    <col min="15876" max="15876" width="31.85546875" style="88" customWidth="1"/>
    <col min="15877" max="15877" width="10.140625" style="88" customWidth="1"/>
    <col min="15878" max="15878" width="21.85546875" style="88" customWidth="1"/>
    <col min="15879" max="15879" width="31.7109375" style="88" customWidth="1"/>
    <col min="15880" max="15880" width="24.5703125" style="88" customWidth="1"/>
    <col min="15881" max="15881" width="12.140625" style="88" customWidth="1"/>
    <col min="15882" max="15882" width="52.140625" style="88" customWidth="1"/>
    <col min="15883" max="15883" width="32.7109375" style="88" customWidth="1"/>
    <col min="15884" max="16128" width="11.42578125" style="88"/>
    <col min="16129" max="16129" width="42.85546875" style="88" customWidth="1"/>
    <col min="16130" max="16131" width="27" style="88" customWidth="1"/>
    <col min="16132" max="16132" width="31.85546875" style="88" customWidth="1"/>
    <col min="16133" max="16133" width="10.140625" style="88" customWidth="1"/>
    <col min="16134" max="16134" width="21.85546875" style="88" customWidth="1"/>
    <col min="16135" max="16135" width="31.7109375" style="88" customWidth="1"/>
    <col min="16136" max="16136" width="24.5703125" style="88" customWidth="1"/>
    <col min="16137" max="16137" width="12.140625" style="88" customWidth="1"/>
    <col min="16138" max="16138" width="52.140625" style="88" customWidth="1"/>
    <col min="16139" max="16139" width="32.7109375" style="88" customWidth="1"/>
    <col min="16140" max="16384" width="11.42578125" style="88"/>
  </cols>
  <sheetData>
    <row r="1" spans="1:10" ht="42.75" customHeight="1" thickBot="1" x14ac:dyDescent="0.25">
      <c r="A1" s="212" t="s">
        <v>61</v>
      </c>
      <c r="B1" s="213"/>
      <c r="C1" s="213"/>
      <c r="D1" s="213"/>
      <c r="E1" s="213"/>
      <c r="F1" s="213"/>
      <c r="G1" s="213"/>
      <c r="H1" s="213"/>
      <c r="I1" s="213"/>
      <c r="J1" s="214"/>
    </row>
    <row r="2" spans="1:10" ht="13.5" thickBot="1" x14ac:dyDescent="0.25">
      <c r="A2" s="89" t="s">
        <v>62</v>
      </c>
      <c r="B2" s="90" t="s">
        <v>63</v>
      </c>
      <c r="C2" s="90" t="s">
        <v>64</v>
      </c>
      <c r="D2" s="90" t="s">
        <v>14</v>
      </c>
      <c r="E2" s="90" t="s">
        <v>65</v>
      </c>
      <c r="F2" s="90" t="s">
        <v>66</v>
      </c>
      <c r="G2" s="90" t="s">
        <v>67</v>
      </c>
      <c r="H2" s="90" t="s">
        <v>68</v>
      </c>
      <c r="I2" s="91" t="s">
        <v>69</v>
      </c>
      <c r="J2" s="92" t="s">
        <v>70</v>
      </c>
    </row>
    <row r="3" spans="1:10" s="97" customFormat="1" x14ac:dyDescent="0.2">
      <c r="A3" s="93" t="s">
        <v>71</v>
      </c>
      <c r="B3" s="93"/>
      <c r="C3" s="93" t="s">
        <v>72</v>
      </c>
      <c r="D3" s="94" t="s">
        <v>22</v>
      </c>
      <c r="E3" s="95">
        <v>2</v>
      </c>
      <c r="F3" s="94"/>
      <c r="G3" s="94"/>
      <c r="H3" s="94"/>
      <c r="I3" s="96"/>
      <c r="J3" s="94"/>
    </row>
    <row r="4" spans="1:10" s="97" customFormat="1" x14ac:dyDescent="0.2">
      <c r="A4" s="98" t="s">
        <v>73</v>
      </c>
      <c r="B4" s="99">
        <v>8</v>
      </c>
      <c r="C4" s="100" t="s">
        <v>74</v>
      </c>
      <c r="D4" s="100" t="s">
        <v>22</v>
      </c>
      <c r="E4" s="101">
        <v>1</v>
      </c>
      <c r="F4" s="99" t="s">
        <v>75</v>
      </c>
      <c r="G4" s="99" t="s">
        <v>76</v>
      </c>
      <c r="H4" s="100"/>
      <c r="I4" s="102"/>
      <c r="J4" s="100"/>
    </row>
    <row r="5" spans="1:10" s="97" customFormat="1" x14ac:dyDescent="0.2">
      <c r="A5" s="98" t="s">
        <v>73</v>
      </c>
      <c r="B5" s="99">
        <v>10</v>
      </c>
      <c r="C5" s="100" t="s">
        <v>77</v>
      </c>
      <c r="D5" s="100" t="s">
        <v>22</v>
      </c>
      <c r="E5" s="101">
        <v>1</v>
      </c>
      <c r="F5" s="99" t="s">
        <v>75</v>
      </c>
      <c r="G5" s="99" t="s">
        <v>76</v>
      </c>
      <c r="H5" s="100"/>
      <c r="I5" s="102"/>
      <c r="J5" s="100"/>
    </row>
    <row r="6" spans="1:10" s="97" customFormat="1" x14ac:dyDescent="0.2">
      <c r="A6" s="98" t="s">
        <v>73</v>
      </c>
      <c r="B6" s="99">
        <v>13</v>
      </c>
      <c r="C6" s="100" t="s">
        <v>77</v>
      </c>
      <c r="D6" s="100" t="s">
        <v>22</v>
      </c>
      <c r="E6" s="101">
        <v>1</v>
      </c>
      <c r="F6" s="99" t="s">
        <v>75</v>
      </c>
      <c r="G6" s="99" t="s">
        <v>78</v>
      </c>
      <c r="H6" s="100"/>
      <c r="I6" s="102"/>
      <c r="J6" s="100"/>
    </row>
    <row r="7" spans="1:10" s="97" customFormat="1" x14ac:dyDescent="0.2">
      <c r="A7" s="98" t="s">
        <v>73</v>
      </c>
      <c r="B7" s="99">
        <v>25</v>
      </c>
      <c r="C7" s="100" t="s">
        <v>77</v>
      </c>
      <c r="D7" s="100" t="s">
        <v>22</v>
      </c>
      <c r="E7" s="101">
        <v>1</v>
      </c>
      <c r="F7" s="99" t="s">
        <v>75</v>
      </c>
      <c r="G7" s="99" t="s">
        <v>76</v>
      </c>
      <c r="H7" s="100"/>
      <c r="I7" s="102" t="s">
        <v>79</v>
      </c>
      <c r="J7" s="100"/>
    </row>
    <row r="8" spans="1:10" s="97" customFormat="1" ht="25.5" x14ac:dyDescent="0.2">
      <c r="A8" s="98" t="s">
        <v>73</v>
      </c>
      <c r="B8" s="99" t="s">
        <v>80</v>
      </c>
      <c r="C8" s="100" t="s">
        <v>77</v>
      </c>
      <c r="D8" s="100" t="s">
        <v>22</v>
      </c>
      <c r="E8" s="101">
        <v>1</v>
      </c>
      <c r="F8" s="99" t="s">
        <v>81</v>
      </c>
      <c r="G8" s="99" t="s">
        <v>82</v>
      </c>
      <c r="H8" s="100"/>
      <c r="I8" s="102" t="s">
        <v>83</v>
      </c>
      <c r="J8" s="100"/>
    </row>
    <row r="9" spans="1:10" s="97" customFormat="1" x14ac:dyDescent="0.2">
      <c r="A9" s="98" t="s">
        <v>73</v>
      </c>
      <c r="B9" s="99">
        <v>110</v>
      </c>
      <c r="C9" s="100" t="s">
        <v>84</v>
      </c>
      <c r="D9" s="100" t="s">
        <v>22</v>
      </c>
      <c r="E9" s="101">
        <v>1</v>
      </c>
      <c r="F9" s="99" t="s">
        <v>81</v>
      </c>
      <c r="G9" s="99" t="s">
        <v>85</v>
      </c>
      <c r="H9" s="100"/>
      <c r="I9" s="102" t="s">
        <v>86</v>
      </c>
      <c r="J9" s="100"/>
    </row>
    <row r="10" spans="1:10" s="97" customFormat="1" x14ac:dyDescent="0.2">
      <c r="A10" s="98" t="s">
        <v>73</v>
      </c>
      <c r="B10" s="99">
        <v>217</v>
      </c>
      <c r="C10" s="100" t="s">
        <v>84</v>
      </c>
      <c r="D10" s="100" t="s">
        <v>22</v>
      </c>
      <c r="E10" s="101">
        <v>1</v>
      </c>
      <c r="F10" s="99" t="s">
        <v>81</v>
      </c>
      <c r="G10" s="99" t="s">
        <v>85</v>
      </c>
      <c r="H10" s="100"/>
      <c r="I10" s="102" t="s">
        <v>87</v>
      </c>
      <c r="J10" s="100"/>
    </row>
    <row r="11" spans="1:10" s="97" customFormat="1" x14ac:dyDescent="0.2">
      <c r="A11" s="98" t="s">
        <v>73</v>
      </c>
      <c r="B11" s="103">
        <v>218</v>
      </c>
      <c r="C11" s="100" t="s">
        <v>77</v>
      </c>
      <c r="D11" s="100" t="s">
        <v>22</v>
      </c>
      <c r="E11" s="101">
        <v>1</v>
      </c>
      <c r="F11" s="99" t="s">
        <v>81</v>
      </c>
      <c r="G11" s="103" t="s">
        <v>88</v>
      </c>
      <c r="H11" s="100"/>
      <c r="I11" s="102" t="s">
        <v>89</v>
      </c>
      <c r="J11" s="100"/>
    </row>
    <row r="12" spans="1:10" s="97" customFormat="1" x14ac:dyDescent="0.2">
      <c r="A12" s="98" t="s">
        <v>73</v>
      </c>
      <c r="B12" s="99">
        <v>250</v>
      </c>
      <c r="C12" s="100" t="s">
        <v>77</v>
      </c>
      <c r="D12" s="100" t="s">
        <v>22</v>
      </c>
      <c r="E12" s="101">
        <v>1</v>
      </c>
      <c r="F12" s="99" t="s">
        <v>75</v>
      </c>
      <c r="G12" s="99" t="s">
        <v>76</v>
      </c>
      <c r="H12" s="100"/>
      <c r="I12" s="102"/>
      <c r="J12" s="100"/>
    </row>
    <row r="13" spans="1:10" s="97" customFormat="1" x14ac:dyDescent="0.2">
      <c r="A13" s="98" t="s">
        <v>73</v>
      </c>
      <c r="B13" s="99" t="s">
        <v>90</v>
      </c>
      <c r="C13" s="100" t="s">
        <v>77</v>
      </c>
      <c r="D13" s="100" t="s">
        <v>19</v>
      </c>
      <c r="E13" s="101">
        <v>1</v>
      </c>
      <c r="F13" s="100" t="s">
        <v>91</v>
      </c>
      <c r="G13" s="100"/>
      <c r="H13" s="100"/>
      <c r="I13" s="102"/>
      <c r="J13" s="100" t="s">
        <v>92</v>
      </c>
    </row>
    <row r="14" spans="1:10" s="97" customFormat="1" x14ac:dyDescent="0.2">
      <c r="A14" s="98" t="s">
        <v>73</v>
      </c>
      <c r="B14" s="99" t="s">
        <v>90</v>
      </c>
      <c r="C14" s="100" t="s">
        <v>77</v>
      </c>
      <c r="D14" s="100" t="s">
        <v>19</v>
      </c>
      <c r="E14" s="101">
        <v>7</v>
      </c>
      <c r="F14" s="100" t="s">
        <v>93</v>
      </c>
      <c r="G14" s="100"/>
      <c r="H14" s="100"/>
      <c r="I14" s="102"/>
      <c r="J14" s="100"/>
    </row>
    <row r="15" spans="1:10" s="97" customFormat="1" x14ac:dyDescent="0.2">
      <c r="A15" s="98" t="s">
        <v>73</v>
      </c>
      <c r="B15" s="99" t="s">
        <v>94</v>
      </c>
      <c r="C15" s="100" t="s">
        <v>77</v>
      </c>
      <c r="D15" s="100" t="s">
        <v>19</v>
      </c>
      <c r="E15" s="101">
        <v>7</v>
      </c>
      <c r="F15" s="100" t="s">
        <v>93</v>
      </c>
      <c r="G15" s="100"/>
      <c r="H15" s="100"/>
      <c r="I15" s="102"/>
      <c r="J15" s="100"/>
    </row>
    <row r="16" spans="1:10" s="97" customFormat="1" ht="25.5" x14ac:dyDescent="0.2">
      <c r="A16" s="98" t="s">
        <v>73</v>
      </c>
      <c r="B16" s="98" t="s">
        <v>95</v>
      </c>
      <c r="C16" s="100" t="s">
        <v>77</v>
      </c>
      <c r="D16" s="100" t="s">
        <v>22</v>
      </c>
      <c r="E16" s="101">
        <v>2</v>
      </c>
      <c r="F16" s="100" t="s">
        <v>81</v>
      </c>
      <c r="G16" s="104" t="s">
        <v>96</v>
      </c>
      <c r="H16" s="100"/>
      <c r="I16" s="102" t="s">
        <v>97</v>
      </c>
      <c r="J16" s="100"/>
    </row>
    <row r="17" spans="1:10" s="97" customFormat="1" x14ac:dyDescent="0.2">
      <c r="A17" s="98" t="s">
        <v>73</v>
      </c>
      <c r="B17" s="98" t="s">
        <v>95</v>
      </c>
      <c r="C17" s="100" t="s">
        <v>77</v>
      </c>
      <c r="D17" s="100" t="s">
        <v>19</v>
      </c>
      <c r="E17" s="101">
        <v>1</v>
      </c>
      <c r="F17" s="100" t="s">
        <v>91</v>
      </c>
      <c r="G17" s="100"/>
      <c r="H17" s="100"/>
      <c r="I17" s="102"/>
      <c r="J17" s="100" t="s">
        <v>92</v>
      </c>
    </row>
    <row r="18" spans="1:10" s="97" customFormat="1" x14ac:dyDescent="0.2">
      <c r="A18" s="98" t="s">
        <v>73</v>
      </c>
      <c r="B18" s="99">
        <v>315</v>
      </c>
      <c r="C18" s="100" t="s">
        <v>77</v>
      </c>
      <c r="D18" s="100" t="s">
        <v>22</v>
      </c>
      <c r="E18" s="101">
        <v>1</v>
      </c>
      <c r="F18" s="100" t="s">
        <v>98</v>
      </c>
      <c r="G18" s="100" t="s">
        <v>99</v>
      </c>
      <c r="H18" s="100"/>
      <c r="I18" s="102" t="s">
        <v>100</v>
      </c>
      <c r="J18" s="100"/>
    </row>
    <row r="19" spans="1:10" s="97" customFormat="1" x14ac:dyDescent="0.2">
      <c r="A19" s="98" t="s">
        <v>73</v>
      </c>
      <c r="B19" s="99">
        <v>318</v>
      </c>
      <c r="C19" s="100" t="s">
        <v>77</v>
      </c>
      <c r="D19" s="100" t="s">
        <v>22</v>
      </c>
      <c r="E19" s="101">
        <v>1</v>
      </c>
      <c r="F19" s="100" t="s">
        <v>98</v>
      </c>
      <c r="G19" s="99" t="s">
        <v>101</v>
      </c>
      <c r="H19" s="100"/>
      <c r="I19" s="102"/>
      <c r="J19" s="100"/>
    </row>
    <row r="20" spans="1:10" s="97" customFormat="1" x14ac:dyDescent="0.2">
      <c r="A20" s="98" t="s">
        <v>73</v>
      </c>
      <c r="B20" s="105" t="s">
        <v>102</v>
      </c>
      <c r="C20" s="100" t="s">
        <v>77</v>
      </c>
      <c r="D20" s="100" t="s">
        <v>22</v>
      </c>
      <c r="E20" s="101">
        <v>1</v>
      </c>
      <c r="F20" s="100" t="s">
        <v>103</v>
      </c>
      <c r="G20" s="100"/>
      <c r="H20" s="100"/>
      <c r="I20" s="102"/>
      <c r="J20" s="100"/>
    </row>
    <row r="21" spans="1:10" s="97" customFormat="1" x14ac:dyDescent="0.2">
      <c r="A21" s="98" t="s">
        <v>73</v>
      </c>
      <c r="B21" s="99">
        <v>326</v>
      </c>
      <c r="C21" s="100" t="s">
        <v>77</v>
      </c>
      <c r="D21" s="100" t="s">
        <v>22</v>
      </c>
      <c r="E21" s="101">
        <v>1</v>
      </c>
      <c r="F21" s="99" t="s">
        <v>75</v>
      </c>
      <c r="G21" s="99" t="s">
        <v>76</v>
      </c>
      <c r="H21" s="100"/>
      <c r="I21" s="102"/>
      <c r="J21" s="100"/>
    </row>
    <row r="22" spans="1:10" s="97" customFormat="1" x14ac:dyDescent="0.2">
      <c r="A22" s="98" t="s">
        <v>104</v>
      </c>
      <c r="B22" s="98" t="s">
        <v>105</v>
      </c>
      <c r="C22" s="100" t="s">
        <v>74</v>
      </c>
      <c r="D22" s="100" t="s">
        <v>22</v>
      </c>
      <c r="E22" s="101">
        <v>1</v>
      </c>
      <c r="F22" s="100" t="s">
        <v>81</v>
      </c>
      <c r="G22" s="106" t="s">
        <v>106</v>
      </c>
      <c r="H22" s="100"/>
      <c r="I22" s="102" t="s">
        <v>107</v>
      </c>
      <c r="J22" s="100"/>
    </row>
    <row r="23" spans="1:10" s="97" customFormat="1" x14ac:dyDescent="0.2">
      <c r="A23" s="98" t="s">
        <v>104</v>
      </c>
      <c r="B23" s="98" t="s">
        <v>108</v>
      </c>
      <c r="C23" s="100" t="s">
        <v>74</v>
      </c>
      <c r="D23" s="107" t="s">
        <v>17</v>
      </c>
      <c r="E23" s="101">
        <v>1</v>
      </c>
      <c r="F23" s="100" t="s">
        <v>109</v>
      </c>
      <c r="G23" s="106" t="s">
        <v>110</v>
      </c>
      <c r="H23" s="100"/>
      <c r="I23" s="102"/>
      <c r="J23" s="107" t="s">
        <v>111</v>
      </c>
    </row>
    <row r="24" spans="1:10" s="97" customFormat="1" ht="12.75" customHeight="1" x14ac:dyDescent="0.2">
      <c r="A24" s="93" t="s">
        <v>112</v>
      </c>
      <c r="B24" s="108" t="s">
        <v>113</v>
      </c>
      <c r="C24" s="94" t="s">
        <v>74</v>
      </c>
      <c r="D24" s="108" t="s">
        <v>22</v>
      </c>
      <c r="E24" s="95">
        <v>1</v>
      </c>
      <c r="F24" s="94" t="s">
        <v>81</v>
      </c>
      <c r="G24" s="108" t="s">
        <v>114</v>
      </c>
      <c r="H24" s="94"/>
      <c r="I24" s="96" t="s">
        <v>115</v>
      </c>
      <c r="J24" s="109"/>
    </row>
    <row r="25" spans="1:10" s="97" customFormat="1" ht="12.75" customHeight="1" x14ac:dyDescent="0.2">
      <c r="A25" s="93" t="s">
        <v>112</v>
      </c>
      <c r="B25" s="93" t="s">
        <v>116</v>
      </c>
      <c r="C25" s="94" t="s">
        <v>77</v>
      </c>
      <c r="D25" s="94" t="s">
        <v>22</v>
      </c>
      <c r="E25" s="95">
        <v>1</v>
      </c>
      <c r="F25" s="110" t="s">
        <v>103</v>
      </c>
      <c r="G25" s="108" t="s">
        <v>117</v>
      </c>
      <c r="H25" s="94"/>
      <c r="I25" s="96">
        <v>872</v>
      </c>
      <c r="J25" s="109"/>
    </row>
    <row r="26" spans="1:10" s="97" customFormat="1" ht="12.75" customHeight="1" x14ac:dyDescent="0.2">
      <c r="A26" s="93" t="s">
        <v>112</v>
      </c>
      <c r="B26" s="93" t="s">
        <v>116</v>
      </c>
      <c r="C26" s="94" t="s">
        <v>77</v>
      </c>
      <c r="D26" s="108" t="s">
        <v>20</v>
      </c>
      <c r="E26" s="111">
        <v>1</v>
      </c>
      <c r="F26" s="110" t="s">
        <v>118</v>
      </c>
      <c r="G26" s="108" t="s">
        <v>119</v>
      </c>
      <c r="H26" s="94"/>
      <c r="I26" s="96"/>
      <c r="J26" s="109"/>
    </row>
    <row r="27" spans="1:10" s="97" customFormat="1" ht="12.75" customHeight="1" x14ac:dyDescent="0.2">
      <c r="A27" s="93" t="s">
        <v>112</v>
      </c>
      <c r="B27" s="93" t="s">
        <v>120</v>
      </c>
      <c r="C27" s="94" t="s">
        <v>77</v>
      </c>
      <c r="D27" s="94" t="s">
        <v>19</v>
      </c>
      <c r="E27" s="95">
        <v>1</v>
      </c>
      <c r="F27" s="110" t="s">
        <v>93</v>
      </c>
      <c r="G27" s="108" t="s">
        <v>121</v>
      </c>
      <c r="H27" s="94"/>
      <c r="I27" s="96"/>
      <c r="J27" s="94" t="s">
        <v>92</v>
      </c>
    </row>
    <row r="28" spans="1:10" s="97" customFormat="1" x14ac:dyDescent="0.2">
      <c r="A28" s="98" t="s">
        <v>122</v>
      </c>
      <c r="B28" s="98" t="s">
        <v>123</v>
      </c>
      <c r="C28" s="100" t="s">
        <v>74</v>
      </c>
      <c r="D28" s="100" t="s">
        <v>19</v>
      </c>
      <c r="E28" s="101">
        <v>1</v>
      </c>
      <c r="F28" s="100" t="s">
        <v>124</v>
      </c>
      <c r="G28" s="100"/>
      <c r="H28" s="100"/>
      <c r="I28" s="102"/>
      <c r="J28" s="100" t="s">
        <v>92</v>
      </c>
    </row>
    <row r="29" spans="1:10" s="97" customFormat="1" x14ac:dyDescent="0.2">
      <c r="A29" s="98" t="s">
        <v>122</v>
      </c>
      <c r="B29" s="98" t="s">
        <v>123</v>
      </c>
      <c r="C29" s="100" t="s">
        <v>74</v>
      </c>
      <c r="D29" s="107" t="s">
        <v>17</v>
      </c>
      <c r="E29" s="112" t="s">
        <v>125</v>
      </c>
      <c r="F29" s="107" t="s">
        <v>109</v>
      </c>
      <c r="G29" s="107" t="s">
        <v>126</v>
      </c>
      <c r="H29" s="100"/>
      <c r="I29" s="102"/>
      <c r="J29" s="107" t="s">
        <v>111</v>
      </c>
    </row>
    <row r="30" spans="1:10" s="97" customFormat="1" x14ac:dyDescent="0.2">
      <c r="A30" s="98" t="s">
        <v>122</v>
      </c>
      <c r="B30" s="98" t="s">
        <v>127</v>
      </c>
      <c r="C30" s="100" t="s">
        <v>74</v>
      </c>
      <c r="D30" s="107" t="s">
        <v>17</v>
      </c>
      <c r="E30" s="112" t="s">
        <v>125</v>
      </c>
      <c r="F30" s="107" t="s">
        <v>109</v>
      </c>
      <c r="G30" s="107" t="s">
        <v>126</v>
      </c>
      <c r="H30" s="100"/>
      <c r="I30" s="102"/>
      <c r="J30" s="107" t="s">
        <v>111</v>
      </c>
    </row>
    <row r="31" spans="1:10" s="97" customFormat="1" x14ac:dyDescent="0.2">
      <c r="A31" s="98" t="s">
        <v>122</v>
      </c>
      <c r="B31" s="98" t="s">
        <v>127</v>
      </c>
      <c r="C31" s="100" t="s">
        <v>74</v>
      </c>
      <c r="D31" s="100" t="s">
        <v>19</v>
      </c>
      <c r="E31" s="101">
        <v>1</v>
      </c>
      <c r="F31" s="107"/>
      <c r="G31" s="107"/>
      <c r="H31" s="100"/>
      <c r="I31" s="102"/>
      <c r="J31" s="107"/>
    </row>
    <row r="32" spans="1:10" s="97" customFormat="1" x14ac:dyDescent="0.2">
      <c r="A32" s="98" t="s">
        <v>122</v>
      </c>
      <c r="B32" s="98" t="s">
        <v>128</v>
      </c>
      <c r="C32" s="100" t="s">
        <v>74</v>
      </c>
      <c r="D32" s="107" t="s">
        <v>17</v>
      </c>
      <c r="E32" s="112" t="s">
        <v>125</v>
      </c>
      <c r="F32" s="107" t="s">
        <v>109</v>
      </c>
      <c r="G32" s="107" t="s">
        <v>126</v>
      </c>
      <c r="H32" s="100"/>
      <c r="I32" s="102"/>
      <c r="J32" s="107" t="s">
        <v>111</v>
      </c>
    </row>
    <row r="33" spans="1:10" s="97" customFormat="1" x14ac:dyDescent="0.2">
      <c r="A33" s="98" t="s">
        <v>122</v>
      </c>
      <c r="B33" s="98" t="s">
        <v>128</v>
      </c>
      <c r="C33" s="100" t="s">
        <v>74</v>
      </c>
      <c r="D33" s="100" t="s">
        <v>19</v>
      </c>
      <c r="E33" s="101">
        <v>1</v>
      </c>
      <c r="F33" s="107"/>
      <c r="G33" s="107"/>
      <c r="H33" s="100"/>
      <c r="I33" s="102"/>
      <c r="J33" s="107"/>
    </row>
    <row r="34" spans="1:10" s="97" customFormat="1" x14ac:dyDescent="0.2">
      <c r="A34" s="98" t="s">
        <v>122</v>
      </c>
      <c r="B34" s="107" t="s">
        <v>129</v>
      </c>
      <c r="C34" s="100" t="s">
        <v>74</v>
      </c>
      <c r="D34" s="100" t="s">
        <v>19</v>
      </c>
      <c r="E34" s="101">
        <v>1</v>
      </c>
      <c r="F34" s="107" t="s">
        <v>124</v>
      </c>
      <c r="G34" s="107" t="s">
        <v>130</v>
      </c>
      <c r="H34" s="100"/>
      <c r="I34" s="107"/>
      <c r="J34" s="100" t="s">
        <v>92</v>
      </c>
    </row>
    <row r="35" spans="1:10" s="97" customFormat="1" x14ac:dyDescent="0.2">
      <c r="A35" s="98" t="s">
        <v>122</v>
      </c>
      <c r="B35" s="107" t="s">
        <v>129</v>
      </c>
      <c r="C35" s="100" t="s">
        <v>74</v>
      </c>
      <c r="D35" s="107" t="s">
        <v>21</v>
      </c>
      <c r="E35" s="101">
        <v>1</v>
      </c>
      <c r="F35" s="107" t="s">
        <v>131</v>
      </c>
      <c r="G35" s="107" t="s">
        <v>132</v>
      </c>
      <c r="H35" s="100"/>
      <c r="I35" s="107"/>
      <c r="J35" s="100" t="s">
        <v>92</v>
      </c>
    </row>
    <row r="36" spans="1:10" s="97" customFormat="1" x14ac:dyDescent="0.2">
      <c r="A36" s="98" t="s">
        <v>122</v>
      </c>
      <c r="B36" s="107" t="s">
        <v>129</v>
      </c>
      <c r="C36" s="100" t="s">
        <v>74</v>
      </c>
      <c r="D36" s="107" t="s">
        <v>17</v>
      </c>
      <c r="E36" s="101">
        <v>1</v>
      </c>
      <c r="F36" s="107" t="s">
        <v>133</v>
      </c>
      <c r="G36" s="107" t="s">
        <v>134</v>
      </c>
      <c r="H36" s="100"/>
      <c r="I36" s="107"/>
      <c r="J36" s="107" t="s">
        <v>111</v>
      </c>
    </row>
    <row r="37" spans="1:10" s="97" customFormat="1" x14ac:dyDescent="0.2">
      <c r="A37" s="98" t="s">
        <v>122</v>
      </c>
      <c r="B37" s="107">
        <v>112</v>
      </c>
      <c r="C37" s="100" t="s">
        <v>77</v>
      </c>
      <c r="D37" s="100" t="s">
        <v>19</v>
      </c>
      <c r="E37" s="101">
        <v>1</v>
      </c>
      <c r="F37" s="107" t="s">
        <v>93</v>
      </c>
      <c r="G37" s="107" t="s">
        <v>135</v>
      </c>
      <c r="H37" s="100"/>
      <c r="I37" s="107" t="s">
        <v>136</v>
      </c>
      <c r="J37" s="100"/>
    </row>
    <row r="38" spans="1:10" s="97" customFormat="1" x14ac:dyDescent="0.2">
      <c r="A38" s="98" t="s">
        <v>122</v>
      </c>
      <c r="B38" s="113">
        <v>112</v>
      </c>
      <c r="C38" s="100" t="s">
        <v>77</v>
      </c>
      <c r="D38" s="100" t="s">
        <v>19</v>
      </c>
      <c r="E38" s="101">
        <v>1</v>
      </c>
      <c r="F38" s="107" t="s">
        <v>93</v>
      </c>
      <c r="G38" s="107" t="s">
        <v>135</v>
      </c>
      <c r="H38" s="100"/>
      <c r="I38" s="107" t="s">
        <v>137</v>
      </c>
      <c r="J38" s="100"/>
    </row>
    <row r="39" spans="1:10" s="97" customFormat="1" x14ac:dyDescent="0.2">
      <c r="A39" s="98" t="s">
        <v>122</v>
      </c>
      <c r="B39" s="107">
        <v>112</v>
      </c>
      <c r="C39" s="100" t="s">
        <v>77</v>
      </c>
      <c r="D39" s="107" t="s">
        <v>22</v>
      </c>
      <c r="E39" s="101">
        <v>1</v>
      </c>
      <c r="F39" s="107" t="s">
        <v>81</v>
      </c>
      <c r="G39" s="107" t="s">
        <v>85</v>
      </c>
      <c r="H39" s="100"/>
      <c r="I39" s="107" t="s">
        <v>138</v>
      </c>
      <c r="J39" s="100"/>
    </row>
    <row r="40" spans="1:10" s="97" customFormat="1" x14ac:dyDescent="0.2">
      <c r="A40" s="98" t="s">
        <v>122</v>
      </c>
      <c r="B40" s="107">
        <v>112</v>
      </c>
      <c r="C40" s="100" t="s">
        <v>77</v>
      </c>
      <c r="D40" s="106" t="s">
        <v>18</v>
      </c>
      <c r="E40" s="101">
        <v>1</v>
      </c>
      <c r="F40" s="107" t="s">
        <v>139</v>
      </c>
      <c r="G40" s="107" t="s">
        <v>140</v>
      </c>
      <c r="H40" s="100"/>
      <c r="I40" s="107"/>
      <c r="J40" s="100"/>
    </row>
    <row r="41" spans="1:10" s="97" customFormat="1" x14ac:dyDescent="0.2">
      <c r="A41" s="98" t="s">
        <v>122</v>
      </c>
      <c r="B41" s="107">
        <v>112</v>
      </c>
      <c r="C41" s="100" t="s">
        <v>77</v>
      </c>
      <c r="D41" s="107" t="s">
        <v>20</v>
      </c>
      <c r="E41" s="101">
        <v>1</v>
      </c>
      <c r="F41" s="107" t="s">
        <v>141</v>
      </c>
      <c r="G41" s="107" t="s">
        <v>142</v>
      </c>
      <c r="H41" s="100"/>
      <c r="I41" s="107"/>
      <c r="J41" s="107" t="s">
        <v>143</v>
      </c>
    </row>
    <row r="42" spans="1:10" s="97" customFormat="1" x14ac:dyDescent="0.2">
      <c r="A42" s="98" t="s">
        <v>122</v>
      </c>
      <c r="B42" s="107">
        <v>112</v>
      </c>
      <c r="C42" s="100" t="s">
        <v>77</v>
      </c>
      <c r="D42" s="107" t="s">
        <v>20</v>
      </c>
      <c r="E42" s="101">
        <v>1</v>
      </c>
      <c r="F42" s="107" t="s">
        <v>144</v>
      </c>
      <c r="G42" s="107" t="s">
        <v>145</v>
      </c>
      <c r="H42" s="100"/>
      <c r="I42" s="107"/>
      <c r="J42" s="106" t="s">
        <v>146</v>
      </c>
    </row>
    <row r="43" spans="1:10" s="97" customFormat="1" x14ac:dyDescent="0.2">
      <c r="A43" s="98" t="s">
        <v>122</v>
      </c>
      <c r="B43" s="107">
        <v>112</v>
      </c>
      <c r="C43" s="100" t="s">
        <v>77</v>
      </c>
      <c r="D43" s="107" t="s">
        <v>20</v>
      </c>
      <c r="E43" s="101">
        <v>1</v>
      </c>
      <c r="F43" s="107" t="s">
        <v>147</v>
      </c>
      <c r="G43" s="107" t="s">
        <v>148</v>
      </c>
      <c r="H43" s="100"/>
      <c r="I43" s="107"/>
      <c r="J43" s="106" t="s">
        <v>146</v>
      </c>
    </row>
    <row r="44" spans="1:10" s="97" customFormat="1" x14ac:dyDescent="0.2">
      <c r="A44" s="98" t="s">
        <v>122</v>
      </c>
      <c r="B44" s="107">
        <v>112</v>
      </c>
      <c r="C44" s="100" t="s">
        <v>77</v>
      </c>
      <c r="D44" s="107" t="s">
        <v>20</v>
      </c>
      <c r="E44" s="101">
        <v>1</v>
      </c>
      <c r="F44" s="107" t="s">
        <v>149</v>
      </c>
      <c r="G44" s="107" t="s">
        <v>150</v>
      </c>
      <c r="H44" s="100"/>
      <c r="I44" s="107"/>
      <c r="J44" s="114" t="s">
        <v>151</v>
      </c>
    </row>
    <row r="45" spans="1:10" s="97" customFormat="1" x14ac:dyDescent="0.2">
      <c r="A45" s="98" t="s">
        <v>122</v>
      </c>
      <c r="B45" s="107">
        <v>112</v>
      </c>
      <c r="C45" s="100" t="s">
        <v>77</v>
      </c>
      <c r="D45" s="107" t="s">
        <v>24</v>
      </c>
      <c r="E45" s="101">
        <v>1</v>
      </c>
      <c r="F45" s="107" t="s">
        <v>152</v>
      </c>
      <c r="G45" s="107" t="s">
        <v>153</v>
      </c>
      <c r="H45" s="100"/>
      <c r="I45" s="107"/>
      <c r="J45" s="107" t="s">
        <v>154</v>
      </c>
    </row>
    <row r="46" spans="1:10" s="97" customFormat="1" x14ac:dyDescent="0.2">
      <c r="A46" s="98" t="s">
        <v>122</v>
      </c>
      <c r="B46" s="107">
        <v>112</v>
      </c>
      <c r="C46" s="100" t="s">
        <v>77</v>
      </c>
      <c r="D46" s="107" t="s">
        <v>24</v>
      </c>
      <c r="E46" s="101">
        <v>1</v>
      </c>
      <c r="F46" s="107" t="s">
        <v>152</v>
      </c>
      <c r="G46" s="107" t="s">
        <v>155</v>
      </c>
      <c r="H46" s="100"/>
      <c r="I46" s="107"/>
      <c r="J46" s="107" t="s">
        <v>156</v>
      </c>
    </row>
    <row r="47" spans="1:10" s="97" customFormat="1" x14ac:dyDescent="0.2">
      <c r="A47" s="98" t="s">
        <v>122</v>
      </c>
      <c r="B47" s="107">
        <v>112</v>
      </c>
      <c r="C47" s="100" t="s">
        <v>77</v>
      </c>
      <c r="D47" s="107" t="s">
        <v>24</v>
      </c>
      <c r="E47" s="101">
        <v>1</v>
      </c>
      <c r="F47" s="107" t="s">
        <v>152</v>
      </c>
      <c r="G47" s="107" t="s">
        <v>157</v>
      </c>
      <c r="H47" s="100"/>
      <c r="I47" s="107"/>
      <c r="J47" s="107" t="s">
        <v>156</v>
      </c>
    </row>
    <row r="48" spans="1:10" s="97" customFormat="1" x14ac:dyDescent="0.2">
      <c r="A48" s="98" t="s">
        <v>122</v>
      </c>
      <c r="B48" s="107">
        <v>112</v>
      </c>
      <c r="C48" s="100" t="s">
        <v>77</v>
      </c>
      <c r="D48" s="107" t="s">
        <v>21</v>
      </c>
      <c r="E48" s="101">
        <v>2</v>
      </c>
      <c r="F48" s="107" t="s">
        <v>158</v>
      </c>
      <c r="G48" s="107" t="s">
        <v>159</v>
      </c>
      <c r="H48" s="100"/>
      <c r="I48" s="115"/>
      <c r="J48" s="107" t="s">
        <v>160</v>
      </c>
    </row>
    <row r="49" spans="1:10" s="97" customFormat="1" x14ac:dyDescent="0.2">
      <c r="A49" s="98" t="s">
        <v>122</v>
      </c>
      <c r="B49" s="107">
        <v>114</v>
      </c>
      <c r="C49" s="100" t="s">
        <v>84</v>
      </c>
      <c r="D49" s="107" t="s">
        <v>22</v>
      </c>
      <c r="E49" s="101">
        <v>1</v>
      </c>
      <c r="F49" s="107" t="s">
        <v>81</v>
      </c>
      <c r="G49" s="107" t="s">
        <v>161</v>
      </c>
      <c r="H49" s="100"/>
      <c r="I49" s="107" t="s">
        <v>162</v>
      </c>
      <c r="J49" s="100"/>
    </row>
    <row r="50" spans="1:10" s="97" customFormat="1" x14ac:dyDescent="0.2">
      <c r="A50" s="98" t="s">
        <v>122</v>
      </c>
      <c r="B50" s="107">
        <v>116</v>
      </c>
      <c r="C50" s="100" t="s">
        <v>84</v>
      </c>
      <c r="D50" s="107" t="s">
        <v>22</v>
      </c>
      <c r="E50" s="101">
        <v>1</v>
      </c>
      <c r="F50" s="107" t="s">
        <v>81</v>
      </c>
      <c r="G50" s="107" t="s">
        <v>88</v>
      </c>
      <c r="H50" s="100"/>
      <c r="I50" s="107" t="s">
        <v>163</v>
      </c>
      <c r="J50" s="100"/>
    </row>
    <row r="51" spans="1:10" s="97" customFormat="1" x14ac:dyDescent="0.2">
      <c r="A51" s="98" t="s">
        <v>122</v>
      </c>
      <c r="B51" s="107">
        <v>212</v>
      </c>
      <c r="C51" s="100" t="s">
        <v>77</v>
      </c>
      <c r="D51" s="107" t="s">
        <v>22</v>
      </c>
      <c r="E51" s="101">
        <v>1</v>
      </c>
      <c r="F51" s="107" t="s">
        <v>81</v>
      </c>
      <c r="G51" s="107" t="s">
        <v>106</v>
      </c>
      <c r="H51" s="100"/>
      <c r="I51" s="107" t="s">
        <v>164</v>
      </c>
      <c r="J51" s="100"/>
    </row>
    <row r="52" spans="1:10" s="97" customFormat="1" x14ac:dyDescent="0.2">
      <c r="A52" s="98" t="s">
        <v>122</v>
      </c>
      <c r="B52" s="107">
        <v>214</v>
      </c>
      <c r="C52" s="100" t="s">
        <v>77</v>
      </c>
      <c r="D52" s="107" t="s">
        <v>22</v>
      </c>
      <c r="E52" s="101">
        <v>1</v>
      </c>
      <c r="F52" s="107" t="s">
        <v>81</v>
      </c>
      <c r="G52" s="107" t="s">
        <v>165</v>
      </c>
      <c r="H52" s="100"/>
      <c r="I52" s="107" t="s">
        <v>166</v>
      </c>
      <c r="J52" s="100"/>
    </row>
    <row r="53" spans="1:10" s="97" customFormat="1" x14ac:dyDescent="0.2">
      <c r="A53" s="98" t="s">
        <v>122</v>
      </c>
      <c r="B53" s="107">
        <v>216</v>
      </c>
      <c r="C53" s="100" t="s">
        <v>77</v>
      </c>
      <c r="D53" s="107" t="s">
        <v>22</v>
      </c>
      <c r="E53" s="101">
        <v>1</v>
      </c>
      <c r="F53" s="107" t="s">
        <v>81</v>
      </c>
      <c r="G53" s="107" t="s">
        <v>167</v>
      </c>
      <c r="H53" s="100"/>
      <c r="I53" s="107" t="s">
        <v>168</v>
      </c>
      <c r="J53" s="100"/>
    </row>
    <row r="54" spans="1:10" s="97" customFormat="1" x14ac:dyDescent="0.2">
      <c r="A54" s="98" t="s">
        <v>122</v>
      </c>
      <c r="B54" s="107">
        <v>218</v>
      </c>
      <c r="C54" s="100" t="s">
        <v>77</v>
      </c>
      <c r="D54" s="107" t="s">
        <v>22</v>
      </c>
      <c r="E54" s="101">
        <v>1</v>
      </c>
      <c r="F54" s="107" t="s">
        <v>81</v>
      </c>
      <c r="G54" s="107" t="s">
        <v>106</v>
      </c>
      <c r="H54" s="100"/>
      <c r="I54" s="107" t="s">
        <v>169</v>
      </c>
      <c r="J54" s="100"/>
    </row>
    <row r="55" spans="1:10" s="97" customFormat="1" x14ac:dyDescent="0.2">
      <c r="A55" s="98" t="s">
        <v>122</v>
      </c>
      <c r="B55" s="107">
        <v>220</v>
      </c>
      <c r="C55" s="100" t="s">
        <v>77</v>
      </c>
      <c r="D55" s="107" t="s">
        <v>22</v>
      </c>
      <c r="E55" s="101">
        <v>1</v>
      </c>
      <c r="F55" s="107" t="s">
        <v>81</v>
      </c>
      <c r="G55" s="107" t="s">
        <v>106</v>
      </c>
      <c r="H55" s="100"/>
      <c r="I55" s="107" t="s">
        <v>170</v>
      </c>
      <c r="J55" s="100"/>
    </row>
    <row r="56" spans="1:10" s="97" customFormat="1" x14ac:dyDescent="0.2">
      <c r="A56" s="98" t="s">
        <v>122</v>
      </c>
      <c r="B56" s="107">
        <v>312</v>
      </c>
      <c r="C56" s="116" t="s">
        <v>171</v>
      </c>
      <c r="D56" s="107" t="s">
        <v>22</v>
      </c>
      <c r="E56" s="101">
        <v>1</v>
      </c>
      <c r="F56" s="107" t="s">
        <v>81</v>
      </c>
      <c r="G56" s="107" t="s">
        <v>101</v>
      </c>
      <c r="H56" s="100"/>
      <c r="I56" s="107" t="s">
        <v>172</v>
      </c>
      <c r="J56" s="107" t="s">
        <v>173</v>
      </c>
    </row>
    <row r="57" spans="1:10" s="97" customFormat="1" x14ac:dyDescent="0.2">
      <c r="A57" s="98" t="s">
        <v>122</v>
      </c>
      <c r="B57" s="107">
        <v>312</v>
      </c>
      <c r="C57" s="116" t="s">
        <v>171</v>
      </c>
      <c r="D57" s="107" t="s">
        <v>22</v>
      </c>
      <c r="E57" s="101">
        <v>1</v>
      </c>
      <c r="F57" s="107" t="s">
        <v>81</v>
      </c>
      <c r="G57" s="107" t="s">
        <v>101</v>
      </c>
      <c r="H57" s="100"/>
      <c r="I57" s="107" t="s">
        <v>174</v>
      </c>
      <c r="J57" s="107" t="s">
        <v>175</v>
      </c>
    </row>
    <row r="58" spans="1:10" s="97" customFormat="1" x14ac:dyDescent="0.2">
      <c r="A58" s="98" t="s">
        <v>122</v>
      </c>
      <c r="B58" s="107">
        <v>314</v>
      </c>
      <c r="C58" s="116" t="s">
        <v>171</v>
      </c>
      <c r="D58" s="107" t="s">
        <v>22</v>
      </c>
      <c r="E58" s="101">
        <v>1</v>
      </c>
      <c r="F58" s="107" t="s">
        <v>81</v>
      </c>
      <c r="G58" s="107" t="s">
        <v>176</v>
      </c>
      <c r="H58" s="100"/>
      <c r="I58" s="107" t="s">
        <v>177</v>
      </c>
      <c r="J58" s="107" t="s">
        <v>173</v>
      </c>
    </row>
    <row r="59" spans="1:10" s="97" customFormat="1" x14ac:dyDescent="0.2">
      <c r="A59" s="98" t="s">
        <v>122</v>
      </c>
      <c r="B59" s="107">
        <v>314</v>
      </c>
      <c r="C59" s="116" t="s">
        <v>171</v>
      </c>
      <c r="D59" s="107" t="s">
        <v>22</v>
      </c>
      <c r="E59" s="101">
        <v>1</v>
      </c>
      <c r="F59" s="107" t="s">
        <v>81</v>
      </c>
      <c r="G59" s="107" t="s">
        <v>176</v>
      </c>
      <c r="H59" s="100"/>
      <c r="I59" s="107" t="s">
        <v>178</v>
      </c>
      <c r="J59" s="107" t="s">
        <v>173</v>
      </c>
    </row>
    <row r="60" spans="1:10" s="97" customFormat="1" x14ac:dyDescent="0.2">
      <c r="A60" s="98" t="s">
        <v>122</v>
      </c>
      <c r="B60" s="107">
        <v>316</v>
      </c>
      <c r="C60" s="100" t="s">
        <v>84</v>
      </c>
      <c r="D60" s="107" t="s">
        <v>22</v>
      </c>
      <c r="E60" s="101">
        <v>1</v>
      </c>
      <c r="F60" s="107" t="s">
        <v>81</v>
      </c>
      <c r="G60" s="107" t="s">
        <v>106</v>
      </c>
      <c r="H60" s="100"/>
      <c r="I60" s="107" t="s">
        <v>179</v>
      </c>
      <c r="J60" s="100"/>
    </row>
    <row r="61" spans="1:10" s="97" customFormat="1" ht="13.5" customHeight="1" x14ac:dyDescent="0.2">
      <c r="A61" s="93" t="s">
        <v>180</v>
      </c>
      <c r="B61" s="93" t="s">
        <v>181</v>
      </c>
      <c r="C61" s="117" t="s">
        <v>171</v>
      </c>
      <c r="D61" s="108" t="s">
        <v>20</v>
      </c>
      <c r="E61" s="95">
        <v>1</v>
      </c>
      <c r="F61" s="118" t="s">
        <v>182</v>
      </c>
      <c r="G61" s="118" t="s">
        <v>183</v>
      </c>
      <c r="H61" s="94"/>
      <c r="I61" s="96"/>
      <c r="J61" s="94"/>
    </row>
    <row r="62" spans="1:10" s="97" customFormat="1" ht="13.5" customHeight="1" x14ac:dyDescent="0.2">
      <c r="A62" s="93" t="s">
        <v>180</v>
      </c>
      <c r="B62" s="93" t="s">
        <v>181</v>
      </c>
      <c r="C62" s="117" t="s">
        <v>171</v>
      </c>
      <c r="D62" s="108" t="s">
        <v>20</v>
      </c>
      <c r="E62" s="95">
        <v>1</v>
      </c>
      <c r="F62" s="118" t="s">
        <v>184</v>
      </c>
      <c r="G62" s="118" t="s">
        <v>185</v>
      </c>
      <c r="H62" s="94"/>
      <c r="I62" s="96"/>
      <c r="J62" s="119" t="s">
        <v>186</v>
      </c>
    </row>
    <row r="63" spans="1:10" s="97" customFormat="1" ht="13.5" customHeight="1" x14ac:dyDescent="0.2">
      <c r="A63" s="93" t="s">
        <v>180</v>
      </c>
      <c r="B63" s="93" t="s">
        <v>181</v>
      </c>
      <c r="C63" s="117" t="s">
        <v>171</v>
      </c>
      <c r="D63" s="119" t="s">
        <v>18</v>
      </c>
      <c r="E63" s="95">
        <v>1</v>
      </c>
      <c r="F63" s="118" t="s">
        <v>187</v>
      </c>
      <c r="G63" s="118" t="s">
        <v>188</v>
      </c>
      <c r="H63" s="94"/>
      <c r="I63" s="96"/>
      <c r="J63" s="119" t="s">
        <v>189</v>
      </c>
    </row>
    <row r="64" spans="1:10" s="97" customFormat="1" ht="13.5" customHeight="1" x14ac:dyDescent="0.2">
      <c r="A64" s="93" t="s">
        <v>180</v>
      </c>
      <c r="B64" s="93" t="s">
        <v>181</v>
      </c>
      <c r="C64" s="117" t="s">
        <v>171</v>
      </c>
      <c r="D64" s="119" t="s">
        <v>18</v>
      </c>
      <c r="E64" s="95">
        <v>1</v>
      </c>
      <c r="F64" s="118" t="s">
        <v>93</v>
      </c>
      <c r="G64" s="118" t="s">
        <v>190</v>
      </c>
      <c r="H64" s="94"/>
      <c r="I64" s="96"/>
      <c r="J64" s="119" t="s">
        <v>189</v>
      </c>
    </row>
    <row r="65" spans="1:10" s="97" customFormat="1" ht="13.5" customHeight="1" x14ac:dyDescent="0.2">
      <c r="A65" s="93" t="s">
        <v>180</v>
      </c>
      <c r="B65" s="93" t="s">
        <v>181</v>
      </c>
      <c r="C65" s="117" t="s">
        <v>171</v>
      </c>
      <c r="D65" s="108" t="s">
        <v>20</v>
      </c>
      <c r="E65" s="95">
        <v>1</v>
      </c>
      <c r="F65" s="118" t="s">
        <v>191</v>
      </c>
      <c r="G65" s="118" t="s">
        <v>192</v>
      </c>
      <c r="H65" s="94"/>
      <c r="I65" s="96"/>
      <c r="J65" s="119" t="s">
        <v>193</v>
      </c>
    </row>
    <row r="66" spans="1:10" s="97" customFormat="1" ht="13.5" customHeight="1" x14ac:dyDescent="0.2">
      <c r="A66" s="93" t="s">
        <v>180</v>
      </c>
      <c r="B66" s="93" t="s">
        <v>181</v>
      </c>
      <c r="C66" s="117" t="s">
        <v>171</v>
      </c>
      <c r="D66" s="108" t="s">
        <v>20</v>
      </c>
      <c r="E66" s="95">
        <v>1</v>
      </c>
      <c r="F66" s="118" t="s">
        <v>194</v>
      </c>
      <c r="G66" s="118" t="s">
        <v>195</v>
      </c>
      <c r="H66" s="94"/>
      <c r="I66" s="96"/>
      <c r="J66" s="119" t="s">
        <v>196</v>
      </c>
    </row>
    <row r="67" spans="1:10" s="97" customFormat="1" ht="13.5" customHeight="1" x14ac:dyDescent="0.2">
      <c r="A67" s="93" t="s">
        <v>180</v>
      </c>
      <c r="B67" s="93" t="s">
        <v>181</v>
      </c>
      <c r="C67" s="117" t="s">
        <v>171</v>
      </c>
      <c r="D67" s="94" t="s">
        <v>22</v>
      </c>
      <c r="E67" s="95">
        <v>1</v>
      </c>
      <c r="F67" s="118" t="s">
        <v>81</v>
      </c>
      <c r="G67" s="118" t="s">
        <v>197</v>
      </c>
      <c r="H67" s="94"/>
      <c r="I67" s="96"/>
      <c r="J67" s="94"/>
    </row>
    <row r="68" spans="1:10" s="97" customFormat="1" ht="13.5" customHeight="1" x14ac:dyDescent="0.2">
      <c r="A68" s="93" t="s">
        <v>180</v>
      </c>
      <c r="B68" s="93" t="s">
        <v>181</v>
      </c>
      <c r="C68" s="117" t="s">
        <v>171</v>
      </c>
      <c r="D68" s="108" t="s">
        <v>20</v>
      </c>
      <c r="E68" s="95">
        <v>1</v>
      </c>
      <c r="F68" s="118" t="s">
        <v>198</v>
      </c>
      <c r="G68" s="118" t="s">
        <v>199</v>
      </c>
      <c r="H68" s="94"/>
      <c r="I68" s="96"/>
      <c r="J68" s="119" t="s">
        <v>200</v>
      </c>
    </row>
    <row r="69" spans="1:10" s="97" customFormat="1" ht="13.5" customHeight="1" x14ac:dyDescent="0.2">
      <c r="A69" s="93" t="s">
        <v>180</v>
      </c>
      <c r="B69" s="93" t="s">
        <v>181</v>
      </c>
      <c r="C69" s="117" t="s">
        <v>171</v>
      </c>
      <c r="D69" s="108" t="s">
        <v>20</v>
      </c>
      <c r="E69" s="95">
        <v>1</v>
      </c>
      <c r="F69" s="118" t="s">
        <v>198</v>
      </c>
      <c r="G69" s="118" t="s">
        <v>199</v>
      </c>
      <c r="H69" s="94"/>
      <c r="I69" s="96"/>
      <c r="J69" s="119" t="s">
        <v>201</v>
      </c>
    </row>
    <row r="70" spans="1:10" s="97" customFormat="1" ht="13.5" customHeight="1" x14ac:dyDescent="0.2">
      <c r="A70" s="93" t="s">
        <v>180</v>
      </c>
      <c r="B70" s="93" t="s">
        <v>181</v>
      </c>
      <c r="C70" s="117" t="s">
        <v>171</v>
      </c>
      <c r="D70" s="108" t="s">
        <v>20</v>
      </c>
      <c r="E70" s="95">
        <v>1</v>
      </c>
      <c r="F70" s="118" t="s">
        <v>198</v>
      </c>
      <c r="G70" s="118" t="s">
        <v>202</v>
      </c>
      <c r="H70" s="94"/>
      <c r="I70" s="96"/>
      <c r="J70" s="119" t="s">
        <v>203</v>
      </c>
    </row>
    <row r="71" spans="1:10" s="97" customFormat="1" ht="13.5" customHeight="1" x14ac:dyDescent="0.2">
      <c r="A71" s="93" t="s">
        <v>180</v>
      </c>
      <c r="B71" s="93" t="s">
        <v>181</v>
      </c>
      <c r="C71" s="117" t="s">
        <v>171</v>
      </c>
      <c r="D71" s="119" t="s">
        <v>17</v>
      </c>
      <c r="E71" s="95">
        <v>1</v>
      </c>
      <c r="F71" s="118" t="s">
        <v>133</v>
      </c>
      <c r="G71" s="118" t="s">
        <v>204</v>
      </c>
      <c r="H71" s="94"/>
      <c r="I71" s="96"/>
      <c r="J71" s="94"/>
    </row>
    <row r="72" spans="1:10" s="97" customFormat="1" ht="13.5" customHeight="1" x14ac:dyDescent="0.2">
      <c r="A72" s="93" t="s">
        <v>180</v>
      </c>
      <c r="B72" s="93" t="s">
        <v>181</v>
      </c>
      <c r="C72" s="117" t="s">
        <v>171</v>
      </c>
      <c r="D72" s="119" t="s">
        <v>21</v>
      </c>
      <c r="E72" s="95">
        <v>1</v>
      </c>
      <c r="F72" s="118" t="s">
        <v>158</v>
      </c>
      <c r="G72" s="118" t="s">
        <v>205</v>
      </c>
      <c r="H72" s="94"/>
      <c r="I72" s="96"/>
      <c r="J72" s="109" t="s">
        <v>160</v>
      </c>
    </row>
    <row r="73" spans="1:10" s="97" customFormat="1" ht="13.5" customHeight="1" x14ac:dyDescent="0.2">
      <c r="A73" s="93" t="s">
        <v>180</v>
      </c>
      <c r="B73" s="93" t="s">
        <v>181</v>
      </c>
      <c r="C73" s="117" t="s">
        <v>171</v>
      </c>
      <c r="D73" s="108" t="s">
        <v>20</v>
      </c>
      <c r="E73" s="95">
        <v>1</v>
      </c>
      <c r="F73" s="118" t="s">
        <v>206</v>
      </c>
      <c r="G73" s="118" t="s">
        <v>207</v>
      </c>
      <c r="H73" s="94"/>
      <c r="I73" s="96"/>
      <c r="J73" s="119" t="s">
        <v>208</v>
      </c>
    </row>
    <row r="74" spans="1:10" s="97" customFormat="1" ht="13.5" customHeight="1" x14ac:dyDescent="0.2">
      <c r="A74" s="93" t="s">
        <v>180</v>
      </c>
      <c r="B74" s="93" t="s">
        <v>181</v>
      </c>
      <c r="C74" s="117" t="s">
        <v>171</v>
      </c>
      <c r="D74" s="108" t="s">
        <v>20</v>
      </c>
      <c r="E74" s="95">
        <v>1</v>
      </c>
      <c r="F74" s="118" t="s">
        <v>209</v>
      </c>
      <c r="G74" s="118" t="s">
        <v>210</v>
      </c>
      <c r="H74" s="94"/>
      <c r="I74" s="96"/>
      <c r="J74" s="119" t="s">
        <v>208</v>
      </c>
    </row>
    <row r="75" spans="1:10" s="97" customFormat="1" ht="13.5" customHeight="1" x14ac:dyDescent="0.2">
      <c r="A75" s="93" t="s">
        <v>180</v>
      </c>
      <c r="B75" s="93" t="s">
        <v>181</v>
      </c>
      <c r="C75" s="117" t="s">
        <v>171</v>
      </c>
      <c r="D75" s="108" t="s">
        <v>20</v>
      </c>
      <c r="E75" s="95">
        <v>1</v>
      </c>
      <c r="F75" s="118" t="s">
        <v>211</v>
      </c>
      <c r="G75" s="118" t="s">
        <v>212</v>
      </c>
      <c r="H75" s="94"/>
      <c r="I75" s="96"/>
      <c r="J75" s="109" t="s">
        <v>146</v>
      </c>
    </row>
    <row r="76" spans="1:10" s="97" customFormat="1" ht="13.5" customHeight="1" x14ac:dyDescent="0.2">
      <c r="A76" s="93" t="s">
        <v>180</v>
      </c>
      <c r="B76" s="93" t="s">
        <v>181</v>
      </c>
      <c r="C76" s="117" t="s">
        <v>171</v>
      </c>
      <c r="D76" s="108" t="s">
        <v>20</v>
      </c>
      <c r="E76" s="95">
        <v>1</v>
      </c>
      <c r="F76" s="118" t="s">
        <v>211</v>
      </c>
      <c r="G76" s="118">
        <v>1400</v>
      </c>
      <c r="H76" s="94"/>
      <c r="I76" s="96"/>
      <c r="J76" s="109" t="s">
        <v>146</v>
      </c>
    </row>
    <row r="77" spans="1:10" s="97" customFormat="1" ht="13.5" customHeight="1" x14ac:dyDescent="0.2">
      <c r="A77" s="93" t="s">
        <v>180</v>
      </c>
      <c r="B77" s="93" t="s">
        <v>181</v>
      </c>
      <c r="C77" s="117" t="s">
        <v>171</v>
      </c>
      <c r="D77" s="108" t="s">
        <v>20</v>
      </c>
      <c r="E77" s="95">
        <v>1</v>
      </c>
      <c r="F77" s="118" t="s">
        <v>213</v>
      </c>
      <c r="G77" s="118" t="s">
        <v>214</v>
      </c>
      <c r="H77" s="94"/>
      <c r="I77" s="96"/>
      <c r="J77" s="119" t="s">
        <v>215</v>
      </c>
    </row>
    <row r="78" spans="1:10" s="97" customFormat="1" ht="13.5" customHeight="1" x14ac:dyDescent="0.2">
      <c r="A78" s="93" t="s">
        <v>180</v>
      </c>
      <c r="B78" s="93" t="s">
        <v>181</v>
      </c>
      <c r="C78" s="117" t="s">
        <v>171</v>
      </c>
      <c r="D78" s="109" t="s">
        <v>24</v>
      </c>
      <c r="E78" s="95">
        <v>1</v>
      </c>
      <c r="F78" s="118" t="s">
        <v>213</v>
      </c>
      <c r="G78" s="118" t="s">
        <v>216</v>
      </c>
      <c r="H78" s="94"/>
      <c r="I78" s="96"/>
      <c r="J78" s="119" t="s">
        <v>217</v>
      </c>
    </row>
    <row r="79" spans="1:10" s="97" customFormat="1" ht="13.5" customHeight="1" x14ac:dyDescent="0.2">
      <c r="A79" s="93" t="s">
        <v>180</v>
      </c>
      <c r="B79" s="93" t="s">
        <v>181</v>
      </c>
      <c r="C79" s="117" t="s">
        <v>171</v>
      </c>
      <c r="D79" s="109" t="s">
        <v>24</v>
      </c>
      <c r="E79" s="95">
        <v>1</v>
      </c>
      <c r="F79" s="118" t="s">
        <v>213</v>
      </c>
      <c r="G79" s="118" t="s">
        <v>216</v>
      </c>
      <c r="H79" s="94"/>
      <c r="I79" s="96"/>
      <c r="J79" s="119" t="s">
        <v>217</v>
      </c>
    </row>
    <row r="80" spans="1:10" s="97" customFormat="1" ht="13.5" customHeight="1" x14ac:dyDescent="0.2">
      <c r="A80" s="93" t="s">
        <v>180</v>
      </c>
      <c r="B80" s="93" t="s">
        <v>181</v>
      </c>
      <c r="C80" s="117" t="s">
        <v>171</v>
      </c>
      <c r="D80" s="109" t="s">
        <v>24</v>
      </c>
      <c r="E80" s="95">
        <v>1</v>
      </c>
      <c r="F80" s="118" t="s">
        <v>213</v>
      </c>
      <c r="G80" s="118" t="s">
        <v>216</v>
      </c>
      <c r="H80" s="94"/>
      <c r="I80" s="96"/>
      <c r="J80" s="119" t="s">
        <v>217</v>
      </c>
    </row>
    <row r="81" spans="1:10" s="97" customFormat="1" ht="13.5" customHeight="1" x14ac:dyDescent="0.2">
      <c r="A81" s="93" t="s">
        <v>180</v>
      </c>
      <c r="B81" s="93" t="s">
        <v>181</v>
      </c>
      <c r="C81" s="117" t="s">
        <v>171</v>
      </c>
      <c r="D81" s="109" t="s">
        <v>24</v>
      </c>
      <c r="E81" s="95">
        <v>1</v>
      </c>
      <c r="F81" s="118" t="s">
        <v>213</v>
      </c>
      <c r="G81" s="118" t="s">
        <v>216</v>
      </c>
      <c r="H81" s="94"/>
      <c r="I81" s="96"/>
      <c r="J81" s="119" t="s">
        <v>218</v>
      </c>
    </row>
    <row r="82" spans="1:10" s="97" customFormat="1" ht="13.5" customHeight="1" x14ac:dyDescent="0.2">
      <c r="A82" s="93" t="s">
        <v>180</v>
      </c>
      <c r="B82" s="93" t="s">
        <v>181</v>
      </c>
      <c r="C82" s="117" t="s">
        <v>171</v>
      </c>
      <c r="D82" s="109" t="s">
        <v>24</v>
      </c>
      <c r="E82" s="95">
        <v>1</v>
      </c>
      <c r="F82" s="118" t="s">
        <v>213</v>
      </c>
      <c r="G82" s="118" t="s">
        <v>219</v>
      </c>
      <c r="H82" s="94"/>
      <c r="I82" s="96"/>
      <c r="J82" s="109" t="s">
        <v>220</v>
      </c>
    </row>
    <row r="83" spans="1:10" s="97" customFormat="1" ht="13.5" customHeight="1" x14ac:dyDescent="0.2">
      <c r="A83" s="93" t="s">
        <v>180</v>
      </c>
      <c r="B83" s="93" t="s">
        <v>181</v>
      </c>
      <c r="C83" s="117" t="s">
        <v>171</v>
      </c>
      <c r="D83" s="109" t="s">
        <v>24</v>
      </c>
      <c r="E83" s="95">
        <v>1</v>
      </c>
      <c r="F83" s="118" t="s">
        <v>213</v>
      </c>
      <c r="G83" s="118" t="s">
        <v>219</v>
      </c>
      <c r="H83" s="94"/>
      <c r="I83" s="96"/>
      <c r="J83" s="109" t="s">
        <v>220</v>
      </c>
    </row>
    <row r="84" spans="1:10" s="97" customFormat="1" ht="13.5" customHeight="1" x14ac:dyDescent="0.2">
      <c r="A84" s="93" t="s">
        <v>180</v>
      </c>
      <c r="B84" s="93" t="s">
        <v>181</v>
      </c>
      <c r="C84" s="117" t="s">
        <v>171</v>
      </c>
      <c r="D84" s="109" t="s">
        <v>24</v>
      </c>
      <c r="E84" s="95">
        <v>1</v>
      </c>
      <c r="F84" s="118" t="s">
        <v>213</v>
      </c>
      <c r="G84" s="118" t="s">
        <v>219</v>
      </c>
      <c r="H84" s="94"/>
      <c r="I84" s="96"/>
      <c r="J84" s="109" t="s">
        <v>220</v>
      </c>
    </row>
    <row r="85" spans="1:10" s="97" customFormat="1" ht="13.5" customHeight="1" x14ac:dyDescent="0.2">
      <c r="A85" s="93" t="s">
        <v>180</v>
      </c>
      <c r="B85" s="93" t="s">
        <v>181</v>
      </c>
      <c r="C85" s="117" t="s">
        <v>171</v>
      </c>
      <c r="D85" s="109" t="s">
        <v>24</v>
      </c>
      <c r="E85" s="95">
        <v>1</v>
      </c>
      <c r="F85" s="118" t="s">
        <v>213</v>
      </c>
      <c r="G85" s="118" t="s">
        <v>221</v>
      </c>
      <c r="H85" s="94"/>
      <c r="I85" s="96"/>
      <c r="J85" s="119" t="s">
        <v>222</v>
      </c>
    </row>
    <row r="86" spans="1:10" s="97" customFormat="1" ht="13.5" customHeight="1" x14ac:dyDescent="0.2">
      <c r="A86" s="93" t="s">
        <v>180</v>
      </c>
      <c r="B86" s="93" t="s">
        <v>181</v>
      </c>
      <c r="C86" s="117" t="s">
        <v>171</v>
      </c>
      <c r="D86" s="120" t="s">
        <v>23</v>
      </c>
      <c r="E86" s="95">
        <v>1</v>
      </c>
      <c r="F86" s="109" t="s">
        <v>223</v>
      </c>
      <c r="G86" s="118" t="s">
        <v>224</v>
      </c>
      <c r="H86" s="94"/>
      <c r="I86" s="96"/>
      <c r="J86" s="120" t="s">
        <v>225</v>
      </c>
    </row>
    <row r="87" spans="1:10" s="97" customFormat="1" ht="13.5" customHeight="1" x14ac:dyDescent="0.2">
      <c r="A87" s="93" t="s">
        <v>180</v>
      </c>
      <c r="B87" s="93" t="s">
        <v>181</v>
      </c>
      <c r="C87" s="117" t="s">
        <v>171</v>
      </c>
      <c r="D87" s="120" t="s">
        <v>23</v>
      </c>
      <c r="E87" s="95">
        <v>1</v>
      </c>
      <c r="F87" s="109" t="s">
        <v>226</v>
      </c>
      <c r="G87" s="109" t="s">
        <v>227</v>
      </c>
      <c r="H87" s="94"/>
      <c r="I87" s="96"/>
      <c r="J87" s="120" t="s">
        <v>228</v>
      </c>
    </row>
    <row r="88" spans="1:10" s="97" customFormat="1" ht="13.5" customHeight="1" x14ac:dyDescent="0.2">
      <c r="A88" s="93" t="s">
        <v>180</v>
      </c>
      <c r="B88" s="93" t="s">
        <v>181</v>
      </c>
      <c r="C88" s="117" t="s">
        <v>171</v>
      </c>
      <c r="D88" s="120" t="s">
        <v>23</v>
      </c>
      <c r="E88" s="95">
        <v>1</v>
      </c>
      <c r="F88" s="109" t="s">
        <v>226</v>
      </c>
      <c r="G88" s="109" t="s">
        <v>229</v>
      </c>
      <c r="H88" s="94"/>
      <c r="I88" s="96"/>
      <c r="J88" s="120" t="s">
        <v>230</v>
      </c>
    </row>
    <row r="89" spans="1:10" s="97" customFormat="1" ht="13.5" customHeight="1" x14ac:dyDescent="0.2">
      <c r="A89" s="93" t="s">
        <v>180</v>
      </c>
      <c r="B89" s="93" t="s">
        <v>181</v>
      </c>
      <c r="C89" s="117" t="s">
        <v>171</v>
      </c>
      <c r="D89" s="120" t="s">
        <v>23</v>
      </c>
      <c r="E89" s="95">
        <v>1</v>
      </c>
      <c r="F89" s="109" t="s">
        <v>231</v>
      </c>
      <c r="G89" s="109" t="s">
        <v>232</v>
      </c>
      <c r="H89" s="94"/>
      <c r="I89" s="96"/>
      <c r="J89" s="120" t="s">
        <v>233</v>
      </c>
    </row>
    <row r="90" spans="1:10" s="97" customFormat="1" ht="13.5" customHeight="1" x14ac:dyDescent="0.2">
      <c r="A90" s="93" t="s">
        <v>180</v>
      </c>
      <c r="B90" s="93" t="s">
        <v>181</v>
      </c>
      <c r="C90" s="117" t="s">
        <v>171</v>
      </c>
      <c r="D90" s="108" t="s">
        <v>20</v>
      </c>
      <c r="E90" s="95">
        <v>1</v>
      </c>
      <c r="F90" s="109" t="s">
        <v>234</v>
      </c>
      <c r="G90" s="109" t="s">
        <v>235</v>
      </c>
      <c r="H90" s="94"/>
      <c r="I90" s="96"/>
      <c r="J90" s="120" t="s">
        <v>236</v>
      </c>
    </row>
    <row r="91" spans="1:10" s="97" customFormat="1" ht="13.5" customHeight="1" x14ac:dyDescent="0.2">
      <c r="A91" s="93" t="s">
        <v>180</v>
      </c>
      <c r="B91" s="93" t="s">
        <v>181</v>
      </c>
      <c r="C91" s="117" t="s">
        <v>171</v>
      </c>
      <c r="D91" s="108" t="s">
        <v>20</v>
      </c>
      <c r="E91" s="95">
        <v>1</v>
      </c>
      <c r="F91" s="109" t="s">
        <v>237</v>
      </c>
      <c r="G91" s="109" t="s">
        <v>238</v>
      </c>
      <c r="H91" s="94"/>
      <c r="I91" s="96"/>
      <c r="J91" s="120" t="s">
        <v>239</v>
      </c>
    </row>
    <row r="92" spans="1:10" s="97" customFormat="1" ht="13.5" customHeight="1" x14ac:dyDescent="0.2">
      <c r="A92" s="93" t="s">
        <v>180</v>
      </c>
      <c r="B92" s="109" t="s">
        <v>240</v>
      </c>
      <c r="C92" s="94" t="s">
        <v>74</v>
      </c>
      <c r="D92" s="94" t="s">
        <v>22</v>
      </c>
      <c r="E92" s="95">
        <v>1</v>
      </c>
      <c r="F92" s="109" t="s">
        <v>81</v>
      </c>
      <c r="G92" s="109" t="s">
        <v>241</v>
      </c>
      <c r="H92" s="109"/>
      <c r="I92" s="109" t="s">
        <v>242</v>
      </c>
      <c r="J92" s="94"/>
    </row>
    <row r="93" spans="1:10" s="97" customFormat="1" ht="13.5" customHeight="1" x14ac:dyDescent="0.2">
      <c r="A93" s="93" t="s">
        <v>180</v>
      </c>
      <c r="B93" s="121">
        <v>13</v>
      </c>
      <c r="C93" s="94" t="s">
        <v>84</v>
      </c>
      <c r="D93" s="94" t="s">
        <v>22</v>
      </c>
      <c r="E93" s="122">
        <v>1</v>
      </c>
      <c r="F93" s="108" t="s">
        <v>81</v>
      </c>
      <c r="G93" s="108" t="s">
        <v>82</v>
      </c>
      <c r="H93" s="108"/>
      <c r="I93" s="108" t="s">
        <v>243</v>
      </c>
      <c r="J93" s="94"/>
    </row>
    <row r="94" spans="1:10" s="97" customFormat="1" ht="21.75" customHeight="1" x14ac:dyDescent="0.2">
      <c r="A94" s="93" t="s">
        <v>180</v>
      </c>
      <c r="B94" s="93">
        <v>13</v>
      </c>
      <c r="C94" s="94" t="s">
        <v>84</v>
      </c>
      <c r="D94" s="119" t="s">
        <v>21</v>
      </c>
      <c r="E94" s="122">
        <v>1</v>
      </c>
      <c r="F94" s="108" t="s">
        <v>158</v>
      </c>
      <c r="G94" s="108" t="s">
        <v>244</v>
      </c>
      <c r="H94" s="94"/>
      <c r="I94" s="96"/>
      <c r="J94" s="94" t="s">
        <v>245</v>
      </c>
    </row>
    <row r="95" spans="1:10" s="97" customFormat="1" ht="13.5" customHeight="1" x14ac:dyDescent="0.2">
      <c r="A95" s="93" t="s">
        <v>180</v>
      </c>
      <c r="B95" s="108">
        <v>112</v>
      </c>
      <c r="C95" s="94" t="s">
        <v>77</v>
      </c>
      <c r="D95" s="94" t="s">
        <v>22</v>
      </c>
      <c r="E95" s="122">
        <v>1</v>
      </c>
      <c r="F95" s="108" t="s">
        <v>81</v>
      </c>
      <c r="G95" s="108" t="s">
        <v>101</v>
      </c>
      <c r="H95" s="94"/>
      <c r="I95" s="108" t="s">
        <v>246</v>
      </c>
      <c r="J95" s="94"/>
    </row>
    <row r="96" spans="1:10" s="97" customFormat="1" ht="13.5" customHeight="1" x14ac:dyDescent="0.2">
      <c r="A96" s="93" t="s">
        <v>180</v>
      </c>
      <c r="B96" s="121">
        <v>139</v>
      </c>
      <c r="C96" s="94" t="s">
        <v>77</v>
      </c>
      <c r="D96" s="94" t="s">
        <v>22</v>
      </c>
      <c r="E96" s="122">
        <v>1</v>
      </c>
      <c r="F96" s="108" t="s">
        <v>81</v>
      </c>
      <c r="G96" s="108" t="s">
        <v>101</v>
      </c>
      <c r="H96" s="94"/>
      <c r="I96" s="108"/>
      <c r="J96" s="94"/>
    </row>
    <row r="97" spans="1:10" s="97" customFormat="1" ht="13.5" customHeight="1" x14ac:dyDescent="0.2">
      <c r="A97" s="93" t="s">
        <v>180</v>
      </c>
      <c r="B97" s="121">
        <v>139</v>
      </c>
      <c r="C97" s="94" t="s">
        <v>77</v>
      </c>
      <c r="D97" s="94" t="s">
        <v>19</v>
      </c>
      <c r="E97" s="122">
        <v>1</v>
      </c>
      <c r="F97" s="108" t="s">
        <v>124</v>
      </c>
      <c r="G97" s="108"/>
      <c r="H97" s="94"/>
      <c r="I97" s="108"/>
      <c r="J97" s="94"/>
    </row>
    <row r="98" spans="1:10" s="97" customFormat="1" ht="13.5" customHeight="1" x14ac:dyDescent="0.2">
      <c r="A98" s="93" t="s">
        <v>180</v>
      </c>
      <c r="B98" s="121">
        <v>139</v>
      </c>
      <c r="C98" s="94" t="s">
        <v>77</v>
      </c>
      <c r="D98" s="109" t="s">
        <v>17</v>
      </c>
      <c r="E98" s="122">
        <v>1</v>
      </c>
      <c r="F98" s="108" t="s">
        <v>133</v>
      </c>
      <c r="G98" s="108"/>
      <c r="H98" s="94"/>
      <c r="I98" s="108"/>
      <c r="J98" s="109" t="s">
        <v>111</v>
      </c>
    </row>
    <row r="99" spans="1:10" s="97" customFormat="1" x14ac:dyDescent="0.2">
      <c r="A99" s="98" t="s">
        <v>247</v>
      </c>
      <c r="B99" s="98" t="s">
        <v>248</v>
      </c>
      <c r="C99" s="116" t="s">
        <v>171</v>
      </c>
      <c r="D99" s="100" t="s">
        <v>22</v>
      </c>
      <c r="E99" s="101">
        <v>1</v>
      </c>
      <c r="F99" s="106" t="s">
        <v>249</v>
      </c>
      <c r="G99" s="106" t="s">
        <v>250</v>
      </c>
      <c r="H99" s="107" t="s">
        <v>251</v>
      </c>
      <c r="I99" s="102"/>
      <c r="J99" s="100"/>
    </row>
    <row r="100" spans="1:10" s="97" customFormat="1" x14ac:dyDescent="0.2">
      <c r="A100" s="98" t="s">
        <v>247</v>
      </c>
      <c r="B100" s="98" t="s">
        <v>248</v>
      </c>
      <c r="C100" s="116" t="s">
        <v>171</v>
      </c>
      <c r="D100" s="100" t="s">
        <v>19</v>
      </c>
      <c r="E100" s="101">
        <v>1</v>
      </c>
      <c r="F100" s="106" t="s">
        <v>252</v>
      </c>
      <c r="G100" s="106" t="s">
        <v>253</v>
      </c>
      <c r="H100" s="100"/>
      <c r="I100" s="102"/>
      <c r="J100" s="100"/>
    </row>
    <row r="101" spans="1:10" s="97" customFormat="1" x14ac:dyDescent="0.2">
      <c r="A101" s="98" t="s">
        <v>247</v>
      </c>
      <c r="B101" s="98" t="s">
        <v>248</v>
      </c>
      <c r="C101" s="116" t="s">
        <v>171</v>
      </c>
      <c r="D101" s="100" t="s">
        <v>19</v>
      </c>
      <c r="E101" s="101">
        <v>1</v>
      </c>
      <c r="F101" s="106" t="s">
        <v>252</v>
      </c>
      <c r="G101" s="106" t="s">
        <v>253</v>
      </c>
      <c r="H101" s="100"/>
      <c r="I101" s="102"/>
      <c r="J101" s="100"/>
    </row>
    <row r="102" spans="1:10" s="97" customFormat="1" x14ac:dyDescent="0.2">
      <c r="A102" s="98" t="s">
        <v>247</v>
      </c>
      <c r="B102" s="98" t="s">
        <v>248</v>
      </c>
      <c r="C102" s="116" t="s">
        <v>171</v>
      </c>
      <c r="D102" s="114" t="s">
        <v>18</v>
      </c>
      <c r="E102" s="101">
        <v>1</v>
      </c>
      <c r="F102" s="106" t="s">
        <v>182</v>
      </c>
      <c r="G102" s="106" t="s">
        <v>254</v>
      </c>
      <c r="H102" s="100"/>
      <c r="I102" s="102"/>
      <c r="J102" s="100"/>
    </row>
    <row r="103" spans="1:10" s="97" customFormat="1" x14ac:dyDescent="0.2">
      <c r="A103" s="98" t="s">
        <v>247</v>
      </c>
      <c r="B103" s="98" t="s">
        <v>248</v>
      </c>
      <c r="C103" s="116" t="s">
        <v>171</v>
      </c>
      <c r="D103" s="100" t="s">
        <v>19</v>
      </c>
      <c r="E103" s="101">
        <v>1</v>
      </c>
      <c r="F103" s="106" t="s">
        <v>255</v>
      </c>
      <c r="G103" s="106" t="s">
        <v>256</v>
      </c>
      <c r="H103" s="100"/>
      <c r="I103" s="102"/>
      <c r="J103" s="100" t="s">
        <v>257</v>
      </c>
    </row>
    <row r="104" spans="1:10" s="97" customFormat="1" x14ac:dyDescent="0.2">
      <c r="A104" s="98" t="s">
        <v>247</v>
      </c>
      <c r="B104" s="98" t="s">
        <v>248</v>
      </c>
      <c r="C104" s="116" t="s">
        <v>171</v>
      </c>
      <c r="D104" s="107" t="s">
        <v>20</v>
      </c>
      <c r="E104" s="101">
        <v>1</v>
      </c>
      <c r="F104" s="106" t="s">
        <v>258</v>
      </c>
      <c r="G104" s="106" t="s">
        <v>259</v>
      </c>
      <c r="H104" s="100"/>
      <c r="I104" s="102"/>
      <c r="J104" s="106" t="s">
        <v>260</v>
      </c>
    </row>
    <row r="105" spans="1:10" s="97" customFormat="1" x14ac:dyDescent="0.2">
      <c r="A105" s="98" t="s">
        <v>247</v>
      </c>
      <c r="B105" s="98" t="s">
        <v>248</v>
      </c>
      <c r="C105" s="116" t="s">
        <v>171</v>
      </c>
      <c r="D105" s="107" t="s">
        <v>24</v>
      </c>
      <c r="E105" s="101">
        <v>1</v>
      </c>
      <c r="F105" s="106" t="s">
        <v>213</v>
      </c>
      <c r="G105" s="106" t="s">
        <v>261</v>
      </c>
      <c r="H105" s="100"/>
      <c r="I105" s="102"/>
      <c r="J105" s="106"/>
    </row>
    <row r="106" spans="1:10" s="97" customFormat="1" x14ac:dyDescent="0.2">
      <c r="A106" s="98" t="s">
        <v>247</v>
      </c>
      <c r="B106" s="98" t="s">
        <v>248</v>
      </c>
      <c r="C106" s="116" t="s">
        <v>171</v>
      </c>
      <c r="D106" s="107" t="s">
        <v>20</v>
      </c>
      <c r="E106" s="101">
        <v>1</v>
      </c>
      <c r="F106" s="106" t="s">
        <v>258</v>
      </c>
      <c r="G106" s="106" t="s">
        <v>262</v>
      </c>
      <c r="H106" s="100"/>
      <c r="I106" s="102"/>
      <c r="J106" s="106" t="s">
        <v>263</v>
      </c>
    </row>
    <row r="107" spans="1:10" s="97" customFormat="1" x14ac:dyDescent="0.2">
      <c r="A107" s="98" t="s">
        <v>247</v>
      </c>
      <c r="B107" s="98" t="s">
        <v>248</v>
      </c>
      <c r="C107" s="116" t="s">
        <v>171</v>
      </c>
      <c r="D107" s="107" t="s">
        <v>20</v>
      </c>
      <c r="E107" s="101">
        <v>1</v>
      </c>
      <c r="F107" s="106" t="s">
        <v>264</v>
      </c>
      <c r="G107" s="106" t="s">
        <v>265</v>
      </c>
      <c r="H107" s="100"/>
      <c r="I107" s="102"/>
      <c r="J107" s="106" t="s">
        <v>146</v>
      </c>
    </row>
    <row r="108" spans="1:10" s="97" customFormat="1" x14ac:dyDescent="0.2">
      <c r="A108" s="98" t="s">
        <v>247</v>
      </c>
      <c r="B108" s="98" t="s">
        <v>266</v>
      </c>
      <c r="C108" s="116" t="s">
        <v>171</v>
      </c>
      <c r="D108" s="100" t="s">
        <v>22</v>
      </c>
      <c r="E108" s="101">
        <v>1</v>
      </c>
      <c r="F108" s="106" t="s">
        <v>249</v>
      </c>
      <c r="G108" s="106" t="s">
        <v>250</v>
      </c>
      <c r="H108" s="100"/>
      <c r="I108" s="102"/>
      <c r="J108" s="106" t="s">
        <v>146</v>
      </c>
    </row>
    <row r="109" spans="1:10" s="97" customFormat="1" x14ac:dyDescent="0.2">
      <c r="A109" s="98" t="s">
        <v>247</v>
      </c>
      <c r="B109" s="98" t="s">
        <v>266</v>
      </c>
      <c r="C109" s="116" t="s">
        <v>171</v>
      </c>
      <c r="D109" s="100" t="s">
        <v>19</v>
      </c>
      <c r="E109" s="101">
        <v>1</v>
      </c>
      <c r="F109" s="106" t="s">
        <v>252</v>
      </c>
      <c r="G109" s="106" t="s">
        <v>253</v>
      </c>
      <c r="H109" s="100"/>
      <c r="I109" s="102"/>
      <c r="J109" s="107"/>
    </row>
    <row r="110" spans="1:10" s="97" customFormat="1" x14ac:dyDescent="0.2">
      <c r="A110" s="98" t="s">
        <v>247</v>
      </c>
      <c r="B110" s="98" t="s">
        <v>266</v>
      </c>
      <c r="C110" s="116" t="s">
        <v>171</v>
      </c>
      <c r="D110" s="100" t="s">
        <v>19</v>
      </c>
      <c r="E110" s="101">
        <v>1</v>
      </c>
      <c r="F110" s="106" t="s">
        <v>252</v>
      </c>
      <c r="G110" s="106" t="s">
        <v>253</v>
      </c>
      <c r="H110" s="100"/>
      <c r="I110" s="102"/>
      <c r="J110" s="107"/>
    </row>
    <row r="111" spans="1:10" s="97" customFormat="1" x14ac:dyDescent="0.2">
      <c r="A111" s="98" t="s">
        <v>247</v>
      </c>
      <c r="B111" s="98" t="s">
        <v>266</v>
      </c>
      <c r="C111" s="116" t="s">
        <v>171</v>
      </c>
      <c r="D111" s="114" t="s">
        <v>18</v>
      </c>
      <c r="E111" s="101">
        <v>1</v>
      </c>
      <c r="F111" s="106" t="s">
        <v>182</v>
      </c>
      <c r="G111" s="106" t="s">
        <v>254</v>
      </c>
      <c r="H111" s="100"/>
      <c r="I111" s="102"/>
      <c r="J111" s="114"/>
    </row>
    <row r="112" spans="1:10" s="97" customFormat="1" x14ac:dyDescent="0.2">
      <c r="A112" s="98" t="s">
        <v>247</v>
      </c>
      <c r="B112" s="98" t="s">
        <v>266</v>
      </c>
      <c r="C112" s="116" t="s">
        <v>171</v>
      </c>
      <c r="D112" s="100" t="s">
        <v>19</v>
      </c>
      <c r="E112" s="101">
        <v>1</v>
      </c>
      <c r="F112" s="106" t="s">
        <v>255</v>
      </c>
      <c r="G112" s="106" t="s">
        <v>256</v>
      </c>
      <c r="H112" s="100"/>
      <c r="I112" s="102"/>
      <c r="J112" s="106"/>
    </row>
    <row r="113" spans="1:10" s="97" customFormat="1" x14ac:dyDescent="0.2">
      <c r="A113" s="98" t="s">
        <v>247</v>
      </c>
      <c r="B113" s="98" t="s">
        <v>266</v>
      </c>
      <c r="C113" s="116" t="s">
        <v>171</v>
      </c>
      <c r="D113" s="107" t="s">
        <v>20</v>
      </c>
      <c r="E113" s="101">
        <v>1</v>
      </c>
      <c r="F113" s="106" t="s">
        <v>258</v>
      </c>
      <c r="G113" s="106" t="s">
        <v>259</v>
      </c>
      <c r="H113" s="100"/>
      <c r="I113" s="102"/>
      <c r="J113" s="106" t="s">
        <v>260</v>
      </c>
    </row>
    <row r="114" spans="1:10" s="97" customFormat="1" x14ac:dyDescent="0.2">
      <c r="A114" s="98" t="s">
        <v>247</v>
      </c>
      <c r="B114" s="98" t="s">
        <v>266</v>
      </c>
      <c r="C114" s="116" t="s">
        <v>171</v>
      </c>
      <c r="D114" s="107" t="s">
        <v>24</v>
      </c>
      <c r="E114" s="101">
        <v>1</v>
      </c>
      <c r="F114" s="106" t="s">
        <v>213</v>
      </c>
      <c r="G114" s="106" t="s">
        <v>261</v>
      </c>
      <c r="H114" s="100"/>
      <c r="I114" s="102"/>
      <c r="J114" s="106"/>
    </row>
    <row r="115" spans="1:10" s="97" customFormat="1" x14ac:dyDescent="0.2">
      <c r="A115" s="98" t="s">
        <v>247</v>
      </c>
      <c r="B115" s="98" t="s">
        <v>266</v>
      </c>
      <c r="C115" s="116" t="s">
        <v>171</v>
      </c>
      <c r="D115" s="107" t="s">
        <v>20</v>
      </c>
      <c r="E115" s="101">
        <v>1</v>
      </c>
      <c r="F115" s="106" t="s">
        <v>258</v>
      </c>
      <c r="G115" s="106" t="s">
        <v>262</v>
      </c>
      <c r="H115" s="100"/>
      <c r="I115" s="102"/>
      <c r="J115" s="106" t="s">
        <v>263</v>
      </c>
    </row>
    <row r="116" spans="1:10" s="97" customFormat="1" x14ac:dyDescent="0.2">
      <c r="A116" s="98" t="s">
        <v>247</v>
      </c>
      <c r="B116" s="98" t="s">
        <v>266</v>
      </c>
      <c r="C116" s="116" t="s">
        <v>171</v>
      </c>
      <c r="D116" s="107" t="s">
        <v>20</v>
      </c>
      <c r="E116" s="101">
        <v>1</v>
      </c>
      <c r="F116" s="106" t="s">
        <v>264</v>
      </c>
      <c r="G116" s="106" t="s">
        <v>265</v>
      </c>
      <c r="H116" s="100"/>
      <c r="I116" s="102"/>
      <c r="J116" s="106" t="s">
        <v>263</v>
      </c>
    </row>
    <row r="117" spans="1:10" s="97" customFormat="1" x14ac:dyDescent="0.2">
      <c r="A117" s="98" t="s">
        <v>247</v>
      </c>
      <c r="B117" s="98">
        <v>101</v>
      </c>
      <c r="C117" s="100" t="s">
        <v>77</v>
      </c>
      <c r="D117" s="100" t="s">
        <v>19</v>
      </c>
      <c r="E117" s="101">
        <v>1</v>
      </c>
      <c r="F117" s="106"/>
      <c r="G117" s="106"/>
      <c r="H117" s="100"/>
      <c r="I117" s="102"/>
      <c r="J117" s="100" t="s">
        <v>92</v>
      </c>
    </row>
    <row r="118" spans="1:10" s="97" customFormat="1" x14ac:dyDescent="0.2">
      <c r="A118" s="98" t="s">
        <v>247</v>
      </c>
      <c r="B118" s="98">
        <v>103</v>
      </c>
      <c r="C118" s="100" t="s">
        <v>77</v>
      </c>
      <c r="D118" s="100" t="s">
        <v>19</v>
      </c>
      <c r="E118" s="101">
        <v>1</v>
      </c>
      <c r="F118" s="106"/>
      <c r="G118" s="106"/>
      <c r="H118" s="100"/>
      <c r="I118" s="102"/>
      <c r="J118" s="100" t="s">
        <v>92</v>
      </c>
    </row>
    <row r="119" spans="1:10" s="97" customFormat="1" x14ac:dyDescent="0.2">
      <c r="A119" s="98" t="s">
        <v>247</v>
      </c>
      <c r="B119" s="98">
        <v>105</v>
      </c>
      <c r="C119" s="100" t="s">
        <v>77</v>
      </c>
      <c r="D119" s="100" t="s">
        <v>19</v>
      </c>
      <c r="E119" s="101">
        <v>1</v>
      </c>
      <c r="F119" s="106"/>
      <c r="G119" s="106"/>
      <c r="H119" s="100"/>
      <c r="I119" s="102"/>
      <c r="J119" s="100" t="s">
        <v>92</v>
      </c>
    </row>
    <row r="120" spans="1:10" s="97" customFormat="1" x14ac:dyDescent="0.2">
      <c r="A120" s="98" t="s">
        <v>247</v>
      </c>
      <c r="B120" s="98">
        <v>107</v>
      </c>
      <c r="C120" s="100" t="s">
        <v>77</v>
      </c>
      <c r="D120" s="100" t="s">
        <v>19</v>
      </c>
      <c r="E120" s="101">
        <v>1</v>
      </c>
      <c r="F120" s="106"/>
      <c r="G120" s="106"/>
      <c r="H120" s="100"/>
      <c r="I120" s="102"/>
      <c r="J120" s="100" t="s">
        <v>92</v>
      </c>
    </row>
    <row r="121" spans="1:10" s="97" customFormat="1" x14ac:dyDescent="0.2">
      <c r="A121" s="98" t="s">
        <v>247</v>
      </c>
      <c r="B121" s="98">
        <v>5</v>
      </c>
      <c r="C121" s="100" t="s">
        <v>77</v>
      </c>
      <c r="D121" s="106" t="s">
        <v>22</v>
      </c>
      <c r="E121" s="101">
        <v>1</v>
      </c>
      <c r="F121" s="123" t="s">
        <v>267</v>
      </c>
      <c r="G121" s="123" t="s">
        <v>268</v>
      </c>
      <c r="H121" s="100"/>
      <c r="I121" s="102"/>
      <c r="J121" s="114"/>
    </row>
    <row r="122" spans="1:10" s="97" customFormat="1" x14ac:dyDescent="0.2">
      <c r="A122" s="98" t="s">
        <v>247</v>
      </c>
      <c r="B122" s="98">
        <v>17</v>
      </c>
      <c r="C122" s="100" t="s">
        <v>77</v>
      </c>
      <c r="D122" s="100" t="s">
        <v>22</v>
      </c>
      <c r="E122" s="101">
        <v>1</v>
      </c>
      <c r="F122" s="106" t="s">
        <v>81</v>
      </c>
      <c r="G122" s="106" t="s">
        <v>165</v>
      </c>
      <c r="H122" s="107" t="s">
        <v>269</v>
      </c>
      <c r="I122" s="102"/>
      <c r="J122" s="114"/>
    </row>
    <row r="123" spans="1:10" s="97" customFormat="1" x14ac:dyDescent="0.2">
      <c r="A123" s="98" t="s">
        <v>247</v>
      </c>
      <c r="B123" s="107">
        <v>20</v>
      </c>
      <c r="C123" s="100" t="s">
        <v>77</v>
      </c>
      <c r="D123" s="100" t="s">
        <v>22</v>
      </c>
      <c r="E123" s="101">
        <v>1</v>
      </c>
      <c r="F123" s="106" t="s">
        <v>81</v>
      </c>
      <c r="G123" s="107" t="s">
        <v>165</v>
      </c>
      <c r="H123" s="107" t="s">
        <v>270</v>
      </c>
      <c r="I123" s="102"/>
      <c r="J123" s="100"/>
    </row>
    <row r="124" spans="1:10" s="97" customFormat="1" x14ac:dyDescent="0.2">
      <c r="A124" s="98" t="s">
        <v>247</v>
      </c>
      <c r="B124" s="124">
        <v>24</v>
      </c>
      <c r="C124" s="100" t="s">
        <v>77</v>
      </c>
      <c r="D124" s="100" t="s">
        <v>22</v>
      </c>
      <c r="E124" s="101">
        <v>1</v>
      </c>
      <c r="F124" s="106" t="s">
        <v>81</v>
      </c>
      <c r="G124" s="124" t="s">
        <v>99</v>
      </c>
      <c r="H124" s="107" t="s">
        <v>271</v>
      </c>
      <c r="I124" s="102"/>
      <c r="J124" s="100" t="s">
        <v>272</v>
      </c>
    </row>
    <row r="125" spans="1:10" s="97" customFormat="1" x14ac:dyDescent="0.2">
      <c r="A125" s="98" t="s">
        <v>247</v>
      </c>
      <c r="B125" s="98">
        <v>24</v>
      </c>
      <c r="C125" s="100" t="s">
        <v>77</v>
      </c>
      <c r="D125" s="100" t="s">
        <v>22</v>
      </c>
      <c r="E125" s="101">
        <v>1</v>
      </c>
      <c r="F125" s="106" t="s">
        <v>81</v>
      </c>
      <c r="G125" s="124" t="s">
        <v>99</v>
      </c>
      <c r="H125" s="107" t="s">
        <v>273</v>
      </c>
      <c r="I125" s="102"/>
      <c r="J125" s="106" t="s">
        <v>173</v>
      </c>
    </row>
    <row r="126" spans="1:10" s="97" customFormat="1" x14ac:dyDescent="0.2">
      <c r="A126" s="98" t="s">
        <v>247</v>
      </c>
      <c r="B126" s="124">
        <v>102</v>
      </c>
      <c r="C126" s="100" t="s">
        <v>77</v>
      </c>
      <c r="D126" s="100" t="s">
        <v>22</v>
      </c>
      <c r="E126" s="125">
        <v>1</v>
      </c>
      <c r="F126" s="124" t="s">
        <v>81</v>
      </c>
      <c r="G126" s="124" t="s">
        <v>274</v>
      </c>
      <c r="H126" s="107" t="s">
        <v>275</v>
      </c>
      <c r="I126" s="102"/>
      <c r="J126" s="126" t="s">
        <v>175</v>
      </c>
    </row>
    <row r="127" spans="1:10" s="97" customFormat="1" x14ac:dyDescent="0.2">
      <c r="A127" s="98" t="s">
        <v>247</v>
      </c>
      <c r="B127" s="98">
        <v>102</v>
      </c>
      <c r="C127" s="100" t="s">
        <v>77</v>
      </c>
      <c r="D127" s="100" t="s">
        <v>22</v>
      </c>
      <c r="E127" s="101">
        <v>1</v>
      </c>
      <c r="F127" s="124" t="s">
        <v>81</v>
      </c>
      <c r="G127" s="124" t="s">
        <v>274</v>
      </c>
      <c r="H127" s="107" t="s">
        <v>276</v>
      </c>
      <c r="I127" s="102"/>
      <c r="J127" s="106" t="s">
        <v>173</v>
      </c>
    </row>
    <row r="128" spans="1:10" s="97" customFormat="1" x14ac:dyDescent="0.2">
      <c r="A128" s="98" t="s">
        <v>247</v>
      </c>
      <c r="B128" s="106">
        <v>109</v>
      </c>
      <c r="C128" s="100" t="s">
        <v>77</v>
      </c>
      <c r="D128" s="100" t="s">
        <v>22</v>
      </c>
      <c r="E128" s="125">
        <v>1</v>
      </c>
      <c r="F128" s="124" t="s">
        <v>81</v>
      </c>
      <c r="G128" s="124" t="s">
        <v>274</v>
      </c>
      <c r="H128" s="107"/>
      <c r="I128" s="102"/>
      <c r="J128" s="100"/>
    </row>
    <row r="129" spans="1:10" s="97" customFormat="1" ht="14.25" customHeight="1" x14ac:dyDescent="0.2">
      <c r="A129" s="98" t="s">
        <v>247</v>
      </c>
      <c r="B129" s="106">
        <v>111</v>
      </c>
      <c r="C129" s="100" t="s">
        <v>77</v>
      </c>
      <c r="D129" s="100" t="s">
        <v>22</v>
      </c>
      <c r="E129" s="125">
        <v>1</v>
      </c>
      <c r="F129" s="124" t="s">
        <v>81</v>
      </c>
      <c r="G129" s="124" t="s">
        <v>274</v>
      </c>
      <c r="H129" s="107"/>
      <c r="I129" s="102"/>
      <c r="J129" s="100"/>
    </row>
    <row r="130" spans="1:10" s="97" customFormat="1" ht="14.25" customHeight="1" x14ac:dyDescent="0.2">
      <c r="A130" s="98" t="s">
        <v>247</v>
      </c>
      <c r="B130" s="123">
        <v>113</v>
      </c>
      <c r="C130" s="100" t="s">
        <v>77</v>
      </c>
      <c r="D130" s="100" t="s">
        <v>22</v>
      </c>
      <c r="E130" s="125">
        <v>1</v>
      </c>
      <c r="F130" s="123" t="s">
        <v>81</v>
      </c>
      <c r="G130" s="123" t="s">
        <v>277</v>
      </c>
      <c r="H130" s="107"/>
      <c r="I130" s="102"/>
      <c r="J130" s="100"/>
    </row>
    <row r="131" spans="1:10" s="97" customFormat="1" ht="14.25" customHeight="1" x14ac:dyDescent="0.2">
      <c r="A131" s="98" t="s">
        <v>247</v>
      </c>
      <c r="B131" s="123">
        <v>119</v>
      </c>
      <c r="C131" s="100" t="s">
        <v>77</v>
      </c>
      <c r="D131" s="100" t="s">
        <v>22</v>
      </c>
      <c r="E131" s="125">
        <v>1</v>
      </c>
      <c r="F131" s="123" t="s">
        <v>81</v>
      </c>
      <c r="G131" s="123" t="s">
        <v>277</v>
      </c>
      <c r="H131" s="107"/>
      <c r="I131" s="102"/>
      <c r="J131" s="100"/>
    </row>
    <row r="132" spans="1:10" s="97" customFormat="1" x14ac:dyDescent="0.2">
      <c r="A132" s="98" t="s">
        <v>247</v>
      </c>
      <c r="B132" s="106">
        <v>213</v>
      </c>
      <c r="C132" s="100" t="s">
        <v>77</v>
      </c>
      <c r="D132" s="100" t="s">
        <v>22</v>
      </c>
      <c r="E132" s="125">
        <v>1</v>
      </c>
      <c r="F132" s="106" t="s">
        <v>81</v>
      </c>
      <c r="G132" s="106" t="s">
        <v>88</v>
      </c>
      <c r="H132" s="107"/>
      <c r="I132" s="102"/>
      <c r="J132" s="100"/>
    </row>
    <row r="133" spans="1:10" s="97" customFormat="1" x14ac:dyDescent="0.2">
      <c r="A133" s="98" t="s">
        <v>247</v>
      </c>
      <c r="B133" s="107">
        <v>207</v>
      </c>
      <c r="C133" s="100" t="s">
        <v>77</v>
      </c>
      <c r="D133" s="100" t="s">
        <v>22</v>
      </c>
      <c r="E133" s="125">
        <v>1</v>
      </c>
      <c r="F133" s="107" t="s">
        <v>81</v>
      </c>
      <c r="G133" s="107" t="s">
        <v>101</v>
      </c>
      <c r="H133" s="107"/>
      <c r="I133" s="102"/>
      <c r="J133" s="100"/>
    </row>
    <row r="134" spans="1:10" s="97" customFormat="1" x14ac:dyDescent="0.2">
      <c r="A134" s="98" t="s">
        <v>247</v>
      </c>
      <c r="B134" s="107">
        <v>215</v>
      </c>
      <c r="C134" s="100" t="s">
        <v>77</v>
      </c>
      <c r="D134" s="100" t="s">
        <v>22</v>
      </c>
      <c r="E134" s="125">
        <v>1</v>
      </c>
      <c r="F134" s="107" t="s">
        <v>81</v>
      </c>
      <c r="G134" s="107" t="s">
        <v>88</v>
      </c>
      <c r="H134" s="107"/>
      <c r="I134" s="102"/>
      <c r="J134" s="100"/>
    </row>
    <row r="135" spans="1:10" s="97" customFormat="1" x14ac:dyDescent="0.2">
      <c r="A135" s="93" t="s">
        <v>278</v>
      </c>
      <c r="B135" s="127" t="s">
        <v>279</v>
      </c>
      <c r="C135" s="94" t="s">
        <v>77</v>
      </c>
      <c r="D135" s="94" t="s">
        <v>22</v>
      </c>
      <c r="E135" s="95">
        <v>1</v>
      </c>
      <c r="F135" s="94" t="s">
        <v>81</v>
      </c>
      <c r="G135" s="94" t="s">
        <v>101</v>
      </c>
      <c r="H135" s="94" t="s">
        <v>280</v>
      </c>
      <c r="I135" s="96"/>
      <c r="J135" s="94"/>
    </row>
    <row r="136" spans="1:10" s="97" customFormat="1" x14ac:dyDescent="0.2">
      <c r="A136" s="93" t="s">
        <v>278</v>
      </c>
      <c r="B136" s="127" t="s">
        <v>281</v>
      </c>
      <c r="C136" s="94" t="s">
        <v>77</v>
      </c>
      <c r="D136" s="94" t="s">
        <v>22</v>
      </c>
      <c r="E136" s="95">
        <v>1</v>
      </c>
      <c r="F136" s="94" t="s">
        <v>81</v>
      </c>
      <c r="G136" s="94" t="s">
        <v>282</v>
      </c>
      <c r="H136" s="94" t="s">
        <v>283</v>
      </c>
      <c r="I136" s="96"/>
      <c r="J136" s="94"/>
    </row>
    <row r="137" spans="1:10" s="97" customFormat="1" x14ac:dyDescent="0.2">
      <c r="A137" s="93" t="s">
        <v>278</v>
      </c>
      <c r="B137" s="127" t="s">
        <v>284</v>
      </c>
      <c r="C137" s="94" t="s">
        <v>77</v>
      </c>
      <c r="D137" s="94" t="s">
        <v>22</v>
      </c>
      <c r="E137" s="95">
        <v>1</v>
      </c>
      <c r="F137" s="94" t="s">
        <v>81</v>
      </c>
      <c r="G137" s="94" t="s">
        <v>285</v>
      </c>
      <c r="H137" s="94" t="s">
        <v>286</v>
      </c>
      <c r="I137" s="96"/>
      <c r="J137" s="94"/>
    </row>
    <row r="138" spans="1:10" s="97" customFormat="1" x14ac:dyDescent="0.2">
      <c r="A138" s="93" t="s">
        <v>278</v>
      </c>
      <c r="B138" s="121" t="s">
        <v>287</v>
      </c>
      <c r="C138" s="94" t="s">
        <v>84</v>
      </c>
      <c r="D138" s="94" t="s">
        <v>22</v>
      </c>
      <c r="E138" s="122">
        <v>1</v>
      </c>
      <c r="F138" s="108" t="s">
        <v>81</v>
      </c>
      <c r="G138" s="108" t="s">
        <v>106</v>
      </c>
      <c r="H138" s="109" t="s">
        <v>288</v>
      </c>
      <c r="I138" s="96"/>
      <c r="J138" s="94"/>
    </row>
    <row r="139" spans="1:10" s="97" customFormat="1" x14ac:dyDescent="0.2">
      <c r="A139" s="93" t="s">
        <v>278</v>
      </c>
      <c r="B139" s="121" t="s">
        <v>287</v>
      </c>
      <c r="C139" s="94" t="s">
        <v>84</v>
      </c>
      <c r="D139" s="119" t="s">
        <v>18</v>
      </c>
      <c r="E139" s="122">
        <v>1</v>
      </c>
      <c r="F139" s="108" t="s">
        <v>289</v>
      </c>
      <c r="G139" s="108" t="s">
        <v>290</v>
      </c>
      <c r="H139" s="109"/>
      <c r="I139" s="96"/>
      <c r="J139" s="94"/>
    </row>
    <row r="140" spans="1:10" s="97" customFormat="1" x14ac:dyDescent="0.2">
      <c r="A140" s="93" t="s">
        <v>278</v>
      </c>
      <c r="B140" s="121" t="s">
        <v>291</v>
      </c>
      <c r="C140" s="94" t="s">
        <v>77</v>
      </c>
      <c r="D140" s="94" t="s">
        <v>22</v>
      </c>
      <c r="E140" s="122">
        <v>1</v>
      </c>
      <c r="F140" s="108" t="s">
        <v>81</v>
      </c>
      <c r="G140" s="108" t="s">
        <v>106</v>
      </c>
      <c r="H140" s="109" t="s">
        <v>292</v>
      </c>
      <c r="I140" s="96"/>
      <c r="J140" s="94"/>
    </row>
    <row r="141" spans="1:10" s="97" customFormat="1" x14ac:dyDescent="0.2">
      <c r="A141" s="93" t="s">
        <v>278</v>
      </c>
      <c r="B141" s="128" t="s">
        <v>291</v>
      </c>
      <c r="C141" s="94" t="s">
        <v>77</v>
      </c>
      <c r="D141" s="119" t="s">
        <v>18</v>
      </c>
      <c r="E141" s="122">
        <v>1</v>
      </c>
      <c r="F141" s="108" t="s">
        <v>289</v>
      </c>
      <c r="G141" s="108" t="s">
        <v>290</v>
      </c>
      <c r="H141" s="94"/>
      <c r="I141" s="96"/>
      <c r="J141" s="94"/>
    </row>
    <row r="142" spans="1:10" s="97" customFormat="1" x14ac:dyDescent="0.2">
      <c r="A142" s="93" t="s">
        <v>278</v>
      </c>
      <c r="B142" s="121" t="s">
        <v>293</v>
      </c>
      <c r="C142" s="94" t="s">
        <v>84</v>
      </c>
      <c r="D142" s="94" t="s">
        <v>22</v>
      </c>
      <c r="E142" s="122">
        <v>1</v>
      </c>
      <c r="F142" s="108" t="s">
        <v>81</v>
      </c>
      <c r="G142" s="108" t="s">
        <v>106</v>
      </c>
      <c r="H142" s="109" t="s">
        <v>294</v>
      </c>
      <c r="I142" s="96"/>
      <c r="J142" s="94"/>
    </row>
    <row r="143" spans="1:10" s="97" customFormat="1" x14ac:dyDescent="0.2">
      <c r="A143" s="93" t="s">
        <v>278</v>
      </c>
      <c r="B143" s="128" t="s">
        <v>293</v>
      </c>
      <c r="C143" s="94" t="s">
        <v>84</v>
      </c>
      <c r="D143" s="119" t="s">
        <v>18</v>
      </c>
      <c r="E143" s="122">
        <v>1</v>
      </c>
      <c r="F143" s="108" t="s">
        <v>289</v>
      </c>
      <c r="G143" s="108" t="s">
        <v>290</v>
      </c>
      <c r="H143" s="94"/>
      <c r="I143" s="96"/>
      <c r="J143" s="94"/>
    </row>
    <row r="144" spans="1:10" s="97" customFormat="1" x14ac:dyDescent="0.2">
      <c r="A144" s="93" t="s">
        <v>278</v>
      </c>
      <c r="B144" s="121" t="s">
        <v>295</v>
      </c>
      <c r="C144" s="94" t="s">
        <v>84</v>
      </c>
      <c r="D144" s="94" t="s">
        <v>22</v>
      </c>
      <c r="E144" s="122">
        <v>1</v>
      </c>
      <c r="F144" s="108" t="s">
        <v>81</v>
      </c>
      <c r="G144" s="108" t="s">
        <v>106</v>
      </c>
      <c r="H144" s="109" t="s">
        <v>296</v>
      </c>
      <c r="I144" s="96"/>
      <c r="J144" s="94"/>
    </row>
    <row r="145" spans="1:10" s="97" customFormat="1" x14ac:dyDescent="0.2">
      <c r="A145" s="93" t="s">
        <v>278</v>
      </c>
      <c r="B145" s="128" t="s">
        <v>295</v>
      </c>
      <c r="C145" s="94" t="s">
        <v>84</v>
      </c>
      <c r="D145" s="119" t="s">
        <v>18</v>
      </c>
      <c r="E145" s="122">
        <v>1</v>
      </c>
      <c r="F145" s="108" t="s">
        <v>289</v>
      </c>
      <c r="G145" s="108" t="s">
        <v>290</v>
      </c>
      <c r="H145" s="94"/>
      <c r="I145" s="96"/>
      <c r="J145" s="94"/>
    </row>
    <row r="146" spans="1:10" s="97" customFormat="1" x14ac:dyDescent="0.2">
      <c r="A146" s="93" t="s">
        <v>278</v>
      </c>
      <c r="B146" s="121" t="s">
        <v>297</v>
      </c>
      <c r="C146" s="94" t="s">
        <v>77</v>
      </c>
      <c r="D146" s="94" t="s">
        <v>22</v>
      </c>
      <c r="E146" s="95">
        <v>1</v>
      </c>
      <c r="F146" s="108" t="s">
        <v>81</v>
      </c>
      <c r="G146" s="108" t="s">
        <v>106</v>
      </c>
      <c r="H146" s="108" t="s">
        <v>298</v>
      </c>
      <c r="I146" s="96"/>
      <c r="J146" s="94"/>
    </row>
    <row r="147" spans="1:10" s="97" customFormat="1" x14ac:dyDescent="0.2">
      <c r="A147" s="93" t="s">
        <v>278</v>
      </c>
      <c r="B147" s="121" t="s">
        <v>297</v>
      </c>
      <c r="C147" s="94" t="s">
        <v>77</v>
      </c>
      <c r="D147" s="119" t="s">
        <v>18</v>
      </c>
      <c r="E147" s="95">
        <v>1</v>
      </c>
      <c r="F147" s="108" t="s">
        <v>289</v>
      </c>
      <c r="G147" s="108" t="s">
        <v>290</v>
      </c>
      <c r="H147" s="108"/>
      <c r="I147" s="96"/>
      <c r="J147" s="94"/>
    </row>
    <row r="148" spans="1:10" s="97" customFormat="1" x14ac:dyDescent="0.2">
      <c r="A148" s="93" t="s">
        <v>278</v>
      </c>
      <c r="B148" s="121" t="s">
        <v>299</v>
      </c>
      <c r="C148" s="94" t="s">
        <v>84</v>
      </c>
      <c r="D148" s="94" t="s">
        <v>22</v>
      </c>
      <c r="E148" s="95">
        <v>1</v>
      </c>
      <c r="F148" s="108" t="s">
        <v>81</v>
      </c>
      <c r="G148" s="108" t="s">
        <v>106</v>
      </c>
      <c r="H148" s="109" t="s">
        <v>300</v>
      </c>
      <c r="I148" s="96"/>
      <c r="J148" s="94"/>
    </row>
    <row r="149" spans="1:10" s="97" customFormat="1" x14ac:dyDescent="0.2">
      <c r="A149" s="93" t="s">
        <v>278</v>
      </c>
      <c r="B149" s="121" t="s">
        <v>299</v>
      </c>
      <c r="C149" s="94" t="s">
        <v>84</v>
      </c>
      <c r="D149" s="119" t="s">
        <v>18</v>
      </c>
      <c r="E149" s="95">
        <v>1</v>
      </c>
      <c r="F149" s="108" t="s">
        <v>301</v>
      </c>
      <c r="G149" s="108" t="s">
        <v>302</v>
      </c>
      <c r="H149" s="129"/>
      <c r="I149" s="96"/>
      <c r="J149" s="94"/>
    </row>
    <row r="150" spans="1:10" s="97" customFormat="1" x14ac:dyDescent="0.2">
      <c r="A150" s="93" t="s">
        <v>278</v>
      </c>
      <c r="B150" s="121" t="s">
        <v>303</v>
      </c>
      <c r="C150" s="94" t="s">
        <v>84</v>
      </c>
      <c r="D150" s="94" t="s">
        <v>22</v>
      </c>
      <c r="E150" s="95">
        <v>1</v>
      </c>
      <c r="F150" s="108" t="s">
        <v>81</v>
      </c>
      <c r="G150" s="108" t="s">
        <v>106</v>
      </c>
      <c r="H150" s="109" t="s">
        <v>304</v>
      </c>
      <c r="I150" s="96"/>
      <c r="J150" s="94"/>
    </row>
    <row r="151" spans="1:10" s="97" customFormat="1" x14ac:dyDescent="0.2">
      <c r="A151" s="93" t="s">
        <v>278</v>
      </c>
      <c r="B151" s="121" t="s">
        <v>303</v>
      </c>
      <c r="C151" s="94" t="s">
        <v>84</v>
      </c>
      <c r="D151" s="119" t="s">
        <v>18</v>
      </c>
      <c r="E151" s="95">
        <v>1</v>
      </c>
      <c r="F151" s="108" t="s">
        <v>301</v>
      </c>
      <c r="G151" s="108" t="s">
        <v>302</v>
      </c>
      <c r="H151" s="129"/>
      <c r="I151" s="96"/>
      <c r="J151" s="94"/>
    </row>
    <row r="152" spans="1:10" s="97" customFormat="1" x14ac:dyDescent="0.2">
      <c r="A152" s="93" t="s">
        <v>278</v>
      </c>
      <c r="B152" s="121" t="s">
        <v>305</v>
      </c>
      <c r="C152" s="94" t="s">
        <v>84</v>
      </c>
      <c r="D152" s="94" t="s">
        <v>22</v>
      </c>
      <c r="E152" s="95">
        <v>1</v>
      </c>
      <c r="F152" s="108" t="s">
        <v>81</v>
      </c>
      <c r="G152" s="108" t="s">
        <v>106</v>
      </c>
      <c r="H152" s="109" t="s">
        <v>306</v>
      </c>
      <c r="I152" s="96"/>
      <c r="J152" s="94"/>
    </row>
    <row r="153" spans="1:10" s="97" customFormat="1" x14ac:dyDescent="0.2">
      <c r="A153" s="93" t="s">
        <v>278</v>
      </c>
      <c r="B153" s="121" t="s">
        <v>305</v>
      </c>
      <c r="C153" s="94" t="s">
        <v>77</v>
      </c>
      <c r="D153" s="119" t="s">
        <v>18</v>
      </c>
      <c r="E153" s="95">
        <v>1</v>
      </c>
      <c r="F153" s="108" t="s">
        <v>301</v>
      </c>
      <c r="G153" s="108" t="s">
        <v>302</v>
      </c>
      <c r="H153" s="129"/>
      <c r="I153" s="96"/>
      <c r="J153" s="94"/>
    </row>
    <row r="154" spans="1:10" s="97" customFormat="1" x14ac:dyDescent="0.2">
      <c r="A154" s="93" t="s">
        <v>278</v>
      </c>
      <c r="B154" s="121" t="s">
        <v>307</v>
      </c>
      <c r="C154" s="94" t="s">
        <v>84</v>
      </c>
      <c r="D154" s="94" t="s">
        <v>22</v>
      </c>
      <c r="E154" s="95">
        <v>1</v>
      </c>
      <c r="F154" s="108" t="s">
        <v>81</v>
      </c>
      <c r="G154" s="108" t="s">
        <v>106</v>
      </c>
      <c r="H154" s="109" t="s">
        <v>308</v>
      </c>
      <c r="I154" s="96"/>
      <c r="J154" s="94"/>
    </row>
    <row r="155" spans="1:10" s="97" customFormat="1" x14ac:dyDescent="0.2">
      <c r="A155" s="93" t="s">
        <v>278</v>
      </c>
      <c r="B155" s="121" t="s">
        <v>307</v>
      </c>
      <c r="C155" s="94" t="s">
        <v>84</v>
      </c>
      <c r="D155" s="119" t="s">
        <v>18</v>
      </c>
      <c r="E155" s="95">
        <v>1</v>
      </c>
      <c r="F155" s="108" t="s">
        <v>301</v>
      </c>
      <c r="G155" s="108" t="s">
        <v>302</v>
      </c>
      <c r="H155" s="129"/>
      <c r="I155" s="96"/>
      <c r="J155" s="94"/>
    </row>
    <row r="156" spans="1:10" s="97" customFormat="1" x14ac:dyDescent="0.2">
      <c r="A156" s="93" t="s">
        <v>278</v>
      </c>
      <c r="B156" s="121" t="s">
        <v>309</v>
      </c>
      <c r="C156" s="94" t="s">
        <v>84</v>
      </c>
      <c r="D156" s="94" t="s">
        <v>22</v>
      </c>
      <c r="E156" s="95">
        <v>1</v>
      </c>
      <c r="F156" s="108" t="s">
        <v>81</v>
      </c>
      <c r="G156" s="108" t="s">
        <v>310</v>
      </c>
      <c r="H156" s="109" t="s">
        <v>311</v>
      </c>
      <c r="I156" s="96"/>
      <c r="J156" s="94"/>
    </row>
    <row r="157" spans="1:10" s="97" customFormat="1" x14ac:dyDescent="0.2">
      <c r="A157" s="93" t="s">
        <v>278</v>
      </c>
      <c r="B157" s="121" t="s">
        <v>309</v>
      </c>
      <c r="C157" s="94" t="s">
        <v>77</v>
      </c>
      <c r="D157" s="119" t="s">
        <v>18</v>
      </c>
      <c r="E157" s="95">
        <v>1</v>
      </c>
      <c r="F157" s="108" t="s">
        <v>182</v>
      </c>
      <c r="G157" s="108" t="s">
        <v>312</v>
      </c>
      <c r="H157" s="108"/>
      <c r="I157" s="96"/>
      <c r="J157" s="94"/>
    </row>
    <row r="158" spans="1:10" s="97" customFormat="1" x14ac:dyDescent="0.2">
      <c r="A158" s="93" t="s">
        <v>278</v>
      </c>
      <c r="B158" s="121" t="s">
        <v>313</v>
      </c>
      <c r="C158" s="94" t="s">
        <v>77</v>
      </c>
      <c r="D158" s="94" t="s">
        <v>22</v>
      </c>
      <c r="E158" s="95">
        <v>1</v>
      </c>
      <c r="F158" s="108" t="s">
        <v>81</v>
      </c>
      <c r="G158" s="108" t="s">
        <v>106</v>
      </c>
      <c r="H158" s="109" t="s">
        <v>314</v>
      </c>
      <c r="I158" s="96"/>
      <c r="J158" s="94"/>
    </row>
    <row r="159" spans="1:10" s="97" customFormat="1" x14ac:dyDescent="0.2">
      <c r="A159" s="93" t="s">
        <v>278</v>
      </c>
      <c r="B159" s="121" t="s">
        <v>313</v>
      </c>
      <c r="C159" s="94" t="s">
        <v>77</v>
      </c>
      <c r="D159" s="119" t="s">
        <v>18</v>
      </c>
      <c r="E159" s="95">
        <v>1</v>
      </c>
      <c r="F159" s="108" t="s">
        <v>301</v>
      </c>
      <c r="G159" s="108" t="s">
        <v>302</v>
      </c>
      <c r="H159" s="129"/>
      <c r="I159" s="96"/>
      <c r="J159" s="94"/>
    </row>
    <row r="160" spans="1:10" s="97" customFormat="1" x14ac:dyDescent="0.2">
      <c r="A160" s="93" t="s">
        <v>278</v>
      </c>
      <c r="B160" s="121" t="s">
        <v>315</v>
      </c>
      <c r="C160" s="94" t="s">
        <v>77</v>
      </c>
      <c r="D160" s="94" t="s">
        <v>22</v>
      </c>
      <c r="E160" s="95">
        <v>1</v>
      </c>
      <c r="F160" s="108" t="s">
        <v>81</v>
      </c>
      <c r="G160" s="108" t="s">
        <v>106</v>
      </c>
      <c r="H160" s="109" t="s">
        <v>316</v>
      </c>
      <c r="I160" s="96"/>
      <c r="J160" s="94"/>
    </row>
    <row r="161" spans="1:10" s="97" customFormat="1" x14ac:dyDescent="0.2">
      <c r="A161" s="93" t="s">
        <v>278</v>
      </c>
      <c r="B161" s="121" t="s">
        <v>315</v>
      </c>
      <c r="C161" s="94" t="s">
        <v>77</v>
      </c>
      <c r="D161" s="119" t="s">
        <v>18</v>
      </c>
      <c r="E161" s="95">
        <v>1</v>
      </c>
      <c r="F161" s="108" t="s">
        <v>301</v>
      </c>
      <c r="G161" s="108" t="s">
        <v>302</v>
      </c>
      <c r="H161" s="129"/>
      <c r="I161" s="96"/>
      <c r="J161" s="94"/>
    </row>
    <row r="162" spans="1:10" s="97" customFormat="1" x14ac:dyDescent="0.2">
      <c r="A162" s="93" t="s">
        <v>278</v>
      </c>
      <c r="B162" s="121" t="s">
        <v>317</v>
      </c>
      <c r="C162" s="94" t="s">
        <v>84</v>
      </c>
      <c r="D162" s="94" t="s">
        <v>22</v>
      </c>
      <c r="E162" s="95">
        <v>1</v>
      </c>
      <c r="F162" s="108" t="s">
        <v>81</v>
      </c>
      <c r="G162" s="108" t="s">
        <v>318</v>
      </c>
      <c r="H162" s="109" t="s">
        <v>319</v>
      </c>
      <c r="I162" s="96"/>
      <c r="J162" s="94"/>
    </row>
    <row r="163" spans="1:10" s="97" customFormat="1" x14ac:dyDescent="0.2">
      <c r="A163" s="93" t="s">
        <v>278</v>
      </c>
      <c r="B163" s="121" t="s">
        <v>317</v>
      </c>
      <c r="C163" s="94" t="s">
        <v>77</v>
      </c>
      <c r="D163" s="119" t="s">
        <v>18</v>
      </c>
      <c r="E163" s="95">
        <v>1</v>
      </c>
      <c r="F163" s="108" t="s">
        <v>182</v>
      </c>
      <c r="G163" s="108" t="s">
        <v>312</v>
      </c>
      <c r="H163" s="108"/>
      <c r="I163" s="96"/>
      <c r="J163" s="94"/>
    </row>
    <row r="164" spans="1:10" s="97" customFormat="1" x14ac:dyDescent="0.2">
      <c r="A164" s="93" t="s">
        <v>278</v>
      </c>
      <c r="B164" s="121" t="s">
        <v>320</v>
      </c>
      <c r="C164" s="94" t="s">
        <v>74</v>
      </c>
      <c r="D164" s="94" t="s">
        <v>22</v>
      </c>
      <c r="E164" s="95">
        <v>1</v>
      </c>
      <c r="F164" s="108" t="s">
        <v>81</v>
      </c>
      <c r="G164" s="108" t="s">
        <v>106</v>
      </c>
      <c r="H164" s="109" t="s">
        <v>321</v>
      </c>
      <c r="I164" s="96"/>
      <c r="J164" s="94"/>
    </row>
    <row r="165" spans="1:10" s="97" customFormat="1" x14ac:dyDescent="0.2">
      <c r="A165" s="93" t="s">
        <v>278</v>
      </c>
      <c r="B165" s="121" t="s">
        <v>320</v>
      </c>
      <c r="C165" s="94" t="s">
        <v>74</v>
      </c>
      <c r="D165" s="119" t="s">
        <v>18</v>
      </c>
      <c r="E165" s="95">
        <v>1</v>
      </c>
      <c r="F165" s="108" t="s">
        <v>289</v>
      </c>
      <c r="G165" s="108" t="s">
        <v>290</v>
      </c>
      <c r="H165" s="94"/>
      <c r="I165" s="96"/>
      <c r="J165" s="94"/>
    </row>
    <row r="166" spans="1:10" s="97" customFormat="1" x14ac:dyDescent="0.2">
      <c r="A166" s="93" t="s">
        <v>278</v>
      </c>
      <c r="B166" s="128" t="s">
        <v>322</v>
      </c>
      <c r="C166" s="117" t="s">
        <v>171</v>
      </c>
      <c r="D166" s="94" t="s">
        <v>22</v>
      </c>
      <c r="E166" s="95">
        <v>2</v>
      </c>
      <c r="F166" s="109" t="s">
        <v>98</v>
      </c>
      <c r="G166" s="94" t="s">
        <v>323</v>
      </c>
      <c r="H166" s="94"/>
      <c r="I166" s="96"/>
      <c r="J166" s="94"/>
    </row>
    <row r="167" spans="1:10" s="97" customFormat="1" x14ac:dyDescent="0.2">
      <c r="A167" s="93" t="s">
        <v>278</v>
      </c>
      <c r="B167" s="128" t="s">
        <v>322</v>
      </c>
      <c r="C167" s="117" t="s">
        <v>171</v>
      </c>
      <c r="D167" s="109" t="s">
        <v>24</v>
      </c>
      <c r="E167" s="95">
        <v>1</v>
      </c>
      <c r="F167" s="109" t="s">
        <v>324</v>
      </c>
      <c r="G167" s="109" t="s">
        <v>325</v>
      </c>
      <c r="H167" s="94"/>
      <c r="I167" s="96"/>
      <c r="J167" s="94"/>
    </row>
    <row r="168" spans="1:10" s="97" customFormat="1" x14ac:dyDescent="0.2">
      <c r="A168" s="93" t="s">
        <v>278</v>
      </c>
      <c r="B168" s="128" t="s">
        <v>322</v>
      </c>
      <c r="C168" s="117" t="s">
        <v>171</v>
      </c>
      <c r="D168" s="109" t="s">
        <v>24</v>
      </c>
      <c r="E168" s="95">
        <v>1</v>
      </c>
      <c r="F168" s="109" t="s">
        <v>324</v>
      </c>
      <c r="G168" s="109" t="s">
        <v>326</v>
      </c>
      <c r="H168" s="94"/>
      <c r="I168" s="96"/>
      <c r="J168" s="94"/>
    </row>
    <row r="169" spans="1:10" s="97" customFormat="1" x14ac:dyDescent="0.2">
      <c r="A169" s="93" t="s">
        <v>278</v>
      </c>
      <c r="B169" s="128" t="s">
        <v>322</v>
      </c>
      <c r="C169" s="117" t="s">
        <v>171</v>
      </c>
      <c r="D169" s="108" t="s">
        <v>20</v>
      </c>
      <c r="E169" s="95">
        <v>1</v>
      </c>
      <c r="F169" s="109" t="s">
        <v>258</v>
      </c>
      <c r="G169" s="109" t="s">
        <v>327</v>
      </c>
      <c r="H169" s="94"/>
      <c r="I169" s="96"/>
      <c r="J169" s="94" t="s">
        <v>328</v>
      </c>
    </row>
    <row r="170" spans="1:10" s="97" customFormat="1" x14ac:dyDescent="0.2">
      <c r="A170" s="93" t="s">
        <v>278</v>
      </c>
      <c r="B170" s="128" t="s">
        <v>322</v>
      </c>
      <c r="C170" s="117" t="s">
        <v>171</v>
      </c>
      <c r="D170" s="108" t="s">
        <v>20</v>
      </c>
      <c r="E170" s="95">
        <v>1</v>
      </c>
      <c r="F170" s="109" t="s">
        <v>258</v>
      </c>
      <c r="G170" s="109" t="s">
        <v>329</v>
      </c>
      <c r="H170" s="94"/>
      <c r="I170" s="96"/>
      <c r="J170" s="109" t="s">
        <v>146</v>
      </c>
    </row>
    <row r="171" spans="1:10" s="97" customFormat="1" ht="25.5" x14ac:dyDescent="0.2">
      <c r="A171" s="93" t="s">
        <v>278</v>
      </c>
      <c r="B171" s="128" t="s">
        <v>322</v>
      </c>
      <c r="C171" s="117" t="s">
        <v>171</v>
      </c>
      <c r="D171" s="108" t="s">
        <v>20</v>
      </c>
      <c r="E171" s="95">
        <v>1</v>
      </c>
      <c r="F171" s="130" t="s">
        <v>330</v>
      </c>
      <c r="G171" s="130"/>
      <c r="H171" s="94"/>
      <c r="I171" s="96"/>
      <c r="J171" s="119" t="s">
        <v>331</v>
      </c>
    </row>
    <row r="172" spans="1:10" s="97" customFormat="1" x14ac:dyDescent="0.2">
      <c r="A172" s="93" t="s">
        <v>278</v>
      </c>
      <c r="B172" s="128" t="s">
        <v>322</v>
      </c>
      <c r="C172" s="117" t="s">
        <v>171</v>
      </c>
      <c r="D172" s="119" t="s">
        <v>18</v>
      </c>
      <c r="E172" s="95">
        <v>1</v>
      </c>
      <c r="F172" s="108" t="s">
        <v>258</v>
      </c>
      <c r="G172" s="108" t="s">
        <v>332</v>
      </c>
      <c r="H172" s="94"/>
      <c r="I172" s="96"/>
      <c r="J172" s="119" t="s">
        <v>331</v>
      </c>
    </row>
    <row r="173" spans="1:10" s="97" customFormat="1" x14ac:dyDescent="0.2">
      <c r="A173" s="93" t="s">
        <v>278</v>
      </c>
      <c r="B173" s="128" t="s">
        <v>322</v>
      </c>
      <c r="C173" s="117" t="s">
        <v>171</v>
      </c>
      <c r="D173" s="119" t="s">
        <v>18</v>
      </c>
      <c r="E173" s="95">
        <v>1</v>
      </c>
      <c r="F173" s="108" t="s">
        <v>258</v>
      </c>
      <c r="G173" s="108" t="s">
        <v>333</v>
      </c>
      <c r="H173" s="94"/>
      <c r="I173" s="96"/>
      <c r="J173" s="119" t="s">
        <v>189</v>
      </c>
    </row>
    <row r="174" spans="1:10" s="97" customFormat="1" x14ac:dyDescent="0.2">
      <c r="A174" s="93" t="s">
        <v>278</v>
      </c>
      <c r="B174" s="128" t="s">
        <v>322</v>
      </c>
      <c r="C174" s="117" t="s">
        <v>171</v>
      </c>
      <c r="D174" s="108" t="s">
        <v>20</v>
      </c>
      <c r="E174" s="95">
        <v>1</v>
      </c>
      <c r="F174" s="108" t="s">
        <v>334</v>
      </c>
      <c r="G174" s="108" t="s">
        <v>192</v>
      </c>
      <c r="H174" s="94"/>
      <c r="I174" s="96"/>
      <c r="J174" s="108" t="s">
        <v>335</v>
      </c>
    </row>
    <row r="175" spans="1:10" s="97" customFormat="1" x14ac:dyDescent="0.2">
      <c r="A175" s="93" t="s">
        <v>278</v>
      </c>
      <c r="B175" s="128" t="s">
        <v>336</v>
      </c>
      <c r="C175" s="117" t="s">
        <v>171</v>
      </c>
      <c r="D175" s="94" t="s">
        <v>22</v>
      </c>
      <c r="E175" s="95">
        <v>2</v>
      </c>
      <c r="F175" s="109" t="s">
        <v>98</v>
      </c>
      <c r="G175" s="94" t="s">
        <v>323</v>
      </c>
      <c r="H175" s="94"/>
      <c r="I175" s="96"/>
      <c r="J175" s="108" t="s">
        <v>335</v>
      </c>
    </row>
    <row r="176" spans="1:10" s="97" customFormat="1" x14ac:dyDescent="0.2">
      <c r="A176" s="93" t="s">
        <v>278</v>
      </c>
      <c r="B176" s="128" t="s">
        <v>336</v>
      </c>
      <c r="C176" s="117" t="s">
        <v>171</v>
      </c>
      <c r="D176" s="109" t="s">
        <v>24</v>
      </c>
      <c r="E176" s="95">
        <v>1</v>
      </c>
      <c r="F176" s="109" t="s">
        <v>324</v>
      </c>
      <c r="G176" s="109" t="s">
        <v>325</v>
      </c>
      <c r="H176" s="94"/>
      <c r="I176" s="96"/>
      <c r="J176" s="108" t="s">
        <v>335</v>
      </c>
    </row>
    <row r="177" spans="1:10" s="97" customFormat="1" x14ac:dyDescent="0.2">
      <c r="A177" s="93" t="s">
        <v>278</v>
      </c>
      <c r="B177" s="128" t="s">
        <v>336</v>
      </c>
      <c r="C177" s="117" t="s">
        <v>171</v>
      </c>
      <c r="D177" s="109" t="s">
        <v>24</v>
      </c>
      <c r="E177" s="95">
        <v>1</v>
      </c>
      <c r="F177" s="109" t="s">
        <v>324</v>
      </c>
      <c r="G177" s="109" t="s">
        <v>326</v>
      </c>
      <c r="H177" s="94"/>
      <c r="I177" s="96"/>
      <c r="J177" s="109"/>
    </row>
    <row r="178" spans="1:10" s="97" customFormat="1" x14ac:dyDescent="0.2">
      <c r="A178" s="93" t="s">
        <v>278</v>
      </c>
      <c r="B178" s="128" t="s">
        <v>336</v>
      </c>
      <c r="C178" s="117" t="s">
        <v>171</v>
      </c>
      <c r="D178" s="108" t="s">
        <v>20</v>
      </c>
      <c r="E178" s="95">
        <v>1</v>
      </c>
      <c r="F178" s="109" t="s">
        <v>258</v>
      </c>
      <c r="G178" s="109" t="s">
        <v>327</v>
      </c>
      <c r="H178" s="94"/>
      <c r="I178" s="96"/>
      <c r="J178" s="94" t="s">
        <v>328</v>
      </c>
    </row>
    <row r="179" spans="1:10" s="97" customFormat="1" x14ac:dyDescent="0.2">
      <c r="A179" s="93" t="s">
        <v>278</v>
      </c>
      <c r="B179" s="128" t="s">
        <v>336</v>
      </c>
      <c r="C179" s="117" t="s">
        <v>171</v>
      </c>
      <c r="D179" s="108" t="s">
        <v>20</v>
      </c>
      <c r="E179" s="95">
        <v>1</v>
      </c>
      <c r="F179" s="109" t="s">
        <v>258</v>
      </c>
      <c r="G179" s="109" t="s">
        <v>329</v>
      </c>
      <c r="H179" s="94"/>
      <c r="I179" s="96"/>
      <c r="J179" s="109" t="s">
        <v>146</v>
      </c>
    </row>
    <row r="180" spans="1:10" s="97" customFormat="1" ht="25.5" x14ac:dyDescent="0.2">
      <c r="A180" s="93" t="s">
        <v>278</v>
      </c>
      <c r="B180" s="128" t="s">
        <v>336</v>
      </c>
      <c r="C180" s="117" t="s">
        <v>171</v>
      </c>
      <c r="D180" s="108" t="s">
        <v>20</v>
      </c>
      <c r="E180" s="95">
        <v>1</v>
      </c>
      <c r="F180" s="130" t="s">
        <v>330</v>
      </c>
      <c r="G180" s="130"/>
      <c r="H180" s="94"/>
      <c r="I180" s="96"/>
      <c r="J180" s="119" t="s">
        <v>331</v>
      </c>
    </row>
    <row r="181" spans="1:10" s="97" customFormat="1" x14ac:dyDescent="0.2">
      <c r="A181" s="93" t="s">
        <v>278</v>
      </c>
      <c r="B181" s="128" t="s">
        <v>336</v>
      </c>
      <c r="C181" s="117" t="s">
        <v>171</v>
      </c>
      <c r="D181" s="108" t="s">
        <v>20</v>
      </c>
      <c r="E181" s="95">
        <v>1</v>
      </c>
      <c r="F181" s="108" t="s">
        <v>258</v>
      </c>
      <c r="G181" s="108" t="s">
        <v>332</v>
      </c>
      <c r="H181" s="94"/>
      <c r="I181" s="96"/>
      <c r="J181" s="119" t="s">
        <v>331</v>
      </c>
    </row>
    <row r="182" spans="1:10" s="97" customFormat="1" x14ac:dyDescent="0.2">
      <c r="A182" s="93" t="s">
        <v>278</v>
      </c>
      <c r="B182" s="128" t="s">
        <v>336</v>
      </c>
      <c r="C182" s="117" t="s">
        <v>171</v>
      </c>
      <c r="D182" s="119" t="s">
        <v>18</v>
      </c>
      <c r="E182" s="95">
        <v>1</v>
      </c>
      <c r="F182" s="108" t="s">
        <v>258</v>
      </c>
      <c r="G182" s="108" t="s">
        <v>333</v>
      </c>
      <c r="H182" s="94"/>
      <c r="I182" s="96"/>
      <c r="J182" s="119" t="s">
        <v>189</v>
      </c>
    </row>
    <row r="183" spans="1:10" s="97" customFormat="1" x14ac:dyDescent="0.2">
      <c r="A183" s="93" t="s">
        <v>278</v>
      </c>
      <c r="B183" s="128" t="s">
        <v>336</v>
      </c>
      <c r="C183" s="117" t="s">
        <v>171</v>
      </c>
      <c r="D183" s="108" t="s">
        <v>20</v>
      </c>
      <c r="E183" s="95">
        <v>1</v>
      </c>
      <c r="F183" s="108" t="s">
        <v>334</v>
      </c>
      <c r="G183" s="108" t="s">
        <v>192</v>
      </c>
      <c r="H183" s="94"/>
      <c r="I183" s="96"/>
      <c r="J183" s="108" t="s">
        <v>335</v>
      </c>
    </row>
    <row r="184" spans="1:10" s="97" customFormat="1" x14ac:dyDescent="0.2">
      <c r="A184" s="93" t="s">
        <v>278</v>
      </c>
      <c r="B184" s="128" t="s">
        <v>337</v>
      </c>
      <c r="C184" s="117" t="s">
        <v>171</v>
      </c>
      <c r="D184" s="119" t="s">
        <v>18</v>
      </c>
      <c r="E184" s="95">
        <v>1</v>
      </c>
      <c r="F184" s="118" t="s">
        <v>182</v>
      </c>
      <c r="G184" s="118" t="s">
        <v>312</v>
      </c>
      <c r="H184" s="94"/>
      <c r="I184" s="96"/>
      <c r="J184" s="108" t="s">
        <v>335</v>
      </c>
    </row>
    <row r="185" spans="1:10" s="97" customFormat="1" x14ac:dyDescent="0.2">
      <c r="A185" s="93" t="s">
        <v>278</v>
      </c>
      <c r="B185" s="128" t="s">
        <v>337</v>
      </c>
      <c r="C185" s="117" t="s">
        <v>171</v>
      </c>
      <c r="D185" s="94" t="s">
        <v>22</v>
      </c>
      <c r="E185" s="95">
        <v>1</v>
      </c>
      <c r="F185" s="109" t="s">
        <v>81</v>
      </c>
      <c r="G185" s="109" t="s">
        <v>338</v>
      </c>
      <c r="H185" s="94"/>
      <c r="I185" s="96"/>
      <c r="J185" s="108" t="s">
        <v>335</v>
      </c>
    </row>
    <row r="186" spans="1:10" s="97" customFormat="1" x14ac:dyDescent="0.2">
      <c r="A186" s="93" t="s">
        <v>278</v>
      </c>
      <c r="B186" s="128" t="s">
        <v>337</v>
      </c>
      <c r="C186" s="117" t="s">
        <v>171</v>
      </c>
      <c r="D186" s="108" t="s">
        <v>20</v>
      </c>
      <c r="E186" s="95">
        <v>1</v>
      </c>
      <c r="F186" s="118" t="s">
        <v>339</v>
      </c>
      <c r="G186" s="118" t="s">
        <v>340</v>
      </c>
      <c r="H186" s="94"/>
      <c r="I186" s="96"/>
      <c r="J186" s="108" t="s">
        <v>263</v>
      </c>
    </row>
    <row r="187" spans="1:10" s="97" customFormat="1" x14ac:dyDescent="0.2">
      <c r="A187" s="93" t="s">
        <v>278</v>
      </c>
      <c r="B187" s="128" t="s">
        <v>337</v>
      </c>
      <c r="C187" s="117" t="s">
        <v>171</v>
      </c>
      <c r="D187" s="108" t="s">
        <v>20</v>
      </c>
      <c r="E187" s="95">
        <v>1</v>
      </c>
      <c r="F187" s="118" t="s">
        <v>258</v>
      </c>
      <c r="G187" s="118" t="s">
        <v>341</v>
      </c>
      <c r="H187" s="94"/>
      <c r="I187" s="96"/>
      <c r="J187" s="108" t="s">
        <v>335</v>
      </c>
    </row>
    <row r="188" spans="1:10" s="97" customFormat="1" x14ac:dyDescent="0.2">
      <c r="A188" s="93" t="s">
        <v>278</v>
      </c>
      <c r="B188" s="128" t="s">
        <v>337</v>
      </c>
      <c r="C188" s="117" t="s">
        <v>171</v>
      </c>
      <c r="D188" s="108" t="s">
        <v>20</v>
      </c>
      <c r="E188" s="95">
        <v>1</v>
      </c>
      <c r="F188" s="118" t="s">
        <v>258</v>
      </c>
      <c r="G188" s="118" t="s">
        <v>342</v>
      </c>
      <c r="H188" s="94"/>
      <c r="I188" s="96"/>
      <c r="J188" s="109" t="s">
        <v>343</v>
      </c>
    </row>
    <row r="189" spans="1:10" s="97" customFormat="1" x14ac:dyDescent="0.2">
      <c r="A189" s="93" t="s">
        <v>278</v>
      </c>
      <c r="B189" s="128" t="s">
        <v>337</v>
      </c>
      <c r="C189" s="117" t="s">
        <v>171</v>
      </c>
      <c r="D189" s="119" t="s">
        <v>17</v>
      </c>
      <c r="E189" s="95">
        <v>1</v>
      </c>
      <c r="F189" s="118" t="s">
        <v>344</v>
      </c>
      <c r="G189" s="118" t="s">
        <v>345</v>
      </c>
      <c r="H189" s="94"/>
      <c r="I189" s="96"/>
      <c r="J189" s="109"/>
    </row>
    <row r="190" spans="1:10" s="97" customFormat="1" x14ac:dyDescent="0.2">
      <c r="A190" s="93" t="s">
        <v>278</v>
      </c>
      <c r="B190" s="128" t="s">
        <v>337</v>
      </c>
      <c r="C190" s="117" t="s">
        <v>171</v>
      </c>
      <c r="D190" s="119" t="s">
        <v>17</v>
      </c>
      <c r="E190" s="95">
        <v>1</v>
      </c>
      <c r="F190" s="118" t="s">
        <v>344</v>
      </c>
      <c r="G190" s="118" t="s">
        <v>346</v>
      </c>
      <c r="H190" s="94"/>
      <c r="I190" s="96"/>
      <c r="J190" s="109"/>
    </row>
    <row r="191" spans="1:10" s="97" customFormat="1" x14ac:dyDescent="0.2">
      <c r="A191" s="93" t="s">
        <v>278</v>
      </c>
      <c r="B191" s="128" t="s">
        <v>337</v>
      </c>
      <c r="C191" s="117" t="s">
        <v>171</v>
      </c>
      <c r="D191" s="108" t="s">
        <v>20</v>
      </c>
      <c r="E191" s="95">
        <v>1</v>
      </c>
      <c r="F191" s="118" t="s">
        <v>347</v>
      </c>
      <c r="G191" s="118" t="s">
        <v>348</v>
      </c>
      <c r="H191" s="94"/>
      <c r="I191" s="96"/>
      <c r="J191" s="119" t="s">
        <v>349</v>
      </c>
    </row>
    <row r="192" spans="1:10" s="97" customFormat="1" x14ac:dyDescent="0.2">
      <c r="A192" s="93" t="s">
        <v>278</v>
      </c>
      <c r="B192" s="128" t="s">
        <v>337</v>
      </c>
      <c r="C192" s="117" t="s">
        <v>171</v>
      </c>
      <c r="D192" s="108" t="s">
        <v>20</v>
      </c>
      <c r="E192" s="95">
        <v>1</v>
      </c>
      <c r="F192" s="118" t="s">
        <v>350</v>
      </c>
      <c r="G192" s="118" t="s">
        <v>351</v>
      </c>
      <c r="H192" s="94"/>
      <c r="I192" s="96"/>
      <c r="J192" s="119" t="s">
        <v>352</v>
      </c>
    </row>
    <row r="193" spans="1:10" s="97" customFormat="1" x14ac:dyDescent="0.2">
      <c r="A193" s="93" t="s">
        <v>278</v>
      </c>
      <c r="B193" s="128" t="s">
        <v>337</v>
      </c>
      <c r="C193" s="117" t="s">
        <v>171</v>
      </c>
      <c r="D193" s="108" t="s">
        <v>20</v>
      </c>
      <c r="E193" s="95">
        <v>1</v>
      </c>
      <c r="F193" s="118" t="s">
        <v>213</v>
      </c>
      <c r="G193" s="118" t="s">
        <v>214</v>
      </c>
      <c r="H193" s="94"/>
      <c r="I193" s="96"/>
      <c r="J193" s="109" t="s">
        <v>343</v>
      </c>
    </row>
    <row r="194" spans="1:10" s="97" customFormat="1" x14ac:dyDescent="0.2">
      <c r="A194" s="93" t="s">
        <v>278</v>
      </c>
      <c r="B194" s="128" t="s">
        <v>337</v>
      </c>
      <c r="C194" s="117" t="s">
        <v>171</v>
      </c>
      <c r="D194" s="108" t="s">
        <v>20</v>
      </c>
      <c r="E194" s="95">
        <v>1</v>
      </c>
      <c r="F194" s="118" t="s">
        <v>344</v>
      </c>
      <c r="G194" s="118" t="s">
        <v>353</v>
      </c>
      <c r="H194" s="94"/>
      <c r="I194" s="96"/>
      <c r="J194" s="94" t="s">
        <v>354</v>
      </c>
    </row>
    <row r="195" spans="1:10" s="97" customFormat="1" x14ac:dyDescent="0.2">
      <c r="A195" s="93" t="s">
        <v>278</v>
      </c>
      <c r="B195" s="128" t="s">
        <v>337</v>
      </c>
      <c r="C195" s="117" t="s">
        <v>171</v>
      </c>
      <c r="D195" s="108" t="s">
        <v>20</v>
      </c>
      <c r="E195" s="95">
        <v>1</v>
      </c>
      <c r="F195" s="118" t="s">
        <v>344</v>
      </c>
      <c r="G195" s="118" t="s">
        <v>355</v>
      </c>
      <c r="H195" s="94"/>
      <c r="I195" s="96"/>
      <c r="J195" s="94" t="s">
        <v>356</v>
      </c>
    </row>
    <row r="196" spans="1:10" s="97" customFormat="1" x14ac:dyDescent="0.2">
      <c r="A196" s="93" t="s">
        <v>278</v>
      </c>
      <c r="B196" s="128" t="s">
        <v>337</v>
      </c>
      <c r="C196" s="117" t="s">
        <v>171</v>
      </c>
      <c r="D196" s="119" t="s">
        <v>21</v>
      </c>
      <c r="E196" s="95">
        <v>1</v>
      </c>
      <c r="F196" s="118" t="s">
        <v>344</v>
      </c>
      <c r="G196" s="118" t="s">
        <v>357</v>
      </c>
      <c r="H196" s="94"/>
      <c r="I196" s="96"/>
      <c r="J196" s="118" t="s">
        <v>344</v>
      </c>
    </row>
    <row r="197" spans="1:10" s="97" customFormat="1" x14ac:dyDescent="0.2">
      <c r="A197" s="93" t="s">
        <v>278</v>
      </c>
      <c r="B197" s="128" t="s">
        <v>337</v>
      </c>
      <c r="C197" s="117" t="s">
        <v>171</v>
      </c>
      <c r="D197" s="108" t="s">
        <v>20</v>
      </c>
      <c r="E197" s="95">
        <v>1</v>
      </c>
      <c r="F197" s="118" t="s">
        <v>344</v>
      </c>
      <c r="G197" s="118" t="s">
        <v>358</v>
      </c>
      <c r="H197" s="94"/>
      <c r="I197" s="96"/>
      <c r="J197" s="119" t="s">
        <v>359</v>
      </c>
    </row>
    <row r="198" spans="1:10" s="97" customFormat="1" x14ac:dyDescent="0.2">
      <c r="A198" s="93" t="s">
        <v>278</v>
      </c>
      <c r="B198" s="128" t="s">
        <v>337</v>
      </c>
      <c r="C198" s="117" t="s">
        <v>171</v>
      </c>
      <c r="D198" s="108" t="s">
        <v>20</v>
      </c>
      <c r="E198" s="95">
        <v>1</v>
      </c>
      <c r="F198" s="109" t="s">
        <v>344</v>
      </c>
      <c r="G198" s="109" t="s">
        <v>360</v>
      </c>
      <c r="H198" s="94"/>
      <c r="I198" s="96"/>
      <c r="J198" s="120" t="s">
        <v>361</v>
      </c>
    </row>
    <row r="199" spans="1:10" s="97" customFormat="1" x14ac:dyDescent="0.2">
      <c r="A199" s="93" t="s">
        <v>278</v>
      </c>
      <c r="B199" s="128" t="s">
        <v>337</v>
      </c>
      <c r="C199" s="117" t="s">
        <v>171</v>
      </c>
      <c r="D199" s="109" t="s">
        <v>24</v>
      </c>
      <c r="E199" s="95">
        <v>1</v>
      </c>
      <c r="F199" s="131" t="s">
        <v>213</v>
      </c>
      <c r="G199" s="131" t="s">
        <v>362</v>
      </c>
      <c r="H199" s="94"/>
      <c r="I199" s="96"/>
      <c r="J199" s="119" t="s">
        <v>217</v>
      </c>
    </row>
    <row r="200" spans="1:10" s="97" customFormat="1" x14ac:dyDescent="0.2">
      <c r="A200" s="93" t="s">
        <v>278</v>
      </c>
      <c r="B200" s="128" t="s">
        <v>337</v>
      </c>
      <c r="C200" s="117" t="s">
        <v>171</v>
      </c>
      <c r="D200" s="109" t="s">
        <v>24</v>
      </c>
      <c r="E200" s="95">
        <v>1</v>
      </c>
      <c r="F200" s="118" t="s">
        <v>213</v>
      </c>
      <c r="G200" s="118" t="s">
        <v>362</v>
      </c>
      <c r="H200" s="94"/>
      <c r="I200" s="96"/>
      <c r="J200" s="119" t="s">
        <v>217</v>
      </c>
    </row>
    <row r="201" spans="1:10" s="97" customFormat="1" x14ac:dyDescent="0.2">
      <c r="A201" s="93" t="s">
        <v>278</v>
      </c>
      <c r="B201" s="128" t="s">
        <v>337</v>
      </c>
      <c r="C201" s="117" t="s">
        <v>171</v>
      </c>
      <c r="D201" s="109" t="s">
        <v>24</v>
      </c>
      <c r="E201" s="95">
        <v>1</v>
      </c>
      <c r="F201" s="118" t="s">
        <v>213</v>
      </c>
      <c r="G201" s="118" t="s">
        <v>362</v>
      </c>
      <c r="H201" s="94"/>
      <c r="I201" s="96"/>
      <c r="J201" s="119" t="s">
        <v>217</v>
      </c>
    </row>
    <row r="202" spans="1:10" s="97" customFormat="1" x14ac:dyDescent="0.2">
      <c r="A202" s="93" t="s">
        <v>278</v>
      </c>
      <c r="B202" s="128" t="s">
        <v>337</v>
      </c>
      <c r="C202" s="117" t="s">
        <v>171</v>
      </c>
      <c r="D202" s="109" t="s">
        <v>24</v>
      </c>
      <c r="E202" s="95">
        <v>1</v>
      </c>
      <c r="F202" s="118" t="s">
        <v>213</v>
      </c>
      <c r="G202" s="118" t="s">
        <v>362</v>
      </c>
      <c r="H202" s="94"/>
      <c r="I202" s="96"/>
      <c r="J202" s="119" t="s">
        <v>217</v>
      </c>
    </row>
    <row r="203" spans="1:10" s="97" customFormat="1" x14ac:dyDescent="0.2">
      <c r="A203" s="93" t="s">
        <v>278</v>
      </c>
      <c r="B203" s="128" t="s">
        <v>337</v>
      </c>
      <c r="C203" s="117" t="s">
        <v>171</v>
      </c>
      <c r="D203" s="109" t="s">
        <v>24</v>
      </c>
      <c r="E203" s="95">
        <v>1</v>
      </c>
      <c r="F203" s="118" t="s">
        <v>213</v>
      </c>
      <c r="G203" s="118" t="s">
        <v>362</v>
      </c>
      <c r="H203" s="94"/>
      <c r="I203" s="96"/>
      <c r="J203" s="119" t="s">
        <v>218</v>
      </c>
    </row>
    <row r="204" spans="1:10" s="97" customFormat="1" x14ac:dyDescent="0.2">
      <c r="A204" s="93" t="s">
        <v>278</v>
      </c>
      <c r="B204" s="128" t="s">
        <v>337</v>
      </c>
      <c r="C204" s="117" t="s">
        <v>171</v>
      </c>
      <c r="D204" s="109" t="s">
        <v>24</v>
      </c>
      <c r="E204" s="95">
        <v>1</v>
      </c>
      <c r="F204" s="131" t="s">
        <v>213</v>
      </c>
      <c r="G204" s="131" t="s">
        <v>363</v>
      </c>
      <c r="H204" s="94"/>
      <c r="I204" s="96"/>
      <c r="J204" s="109" t="s">
        <v>220</v>
      </c>
    </row>
    <row r="205" spans="1:10" s="97" customFormat="1" x14ac:dyDescent="0.2">
      <c r="A205" s="93" t="s">
        <v>278</v>
      </c>
      <c r="B205" s="128" t="s">
        <v>337</v>
      </c>
      <c r="C205" s="117" t="s">
        <v>171</v>
      </c>
      <c r="D205" s="109" t="s">
        <v>24</v>
      </c>
      <c r="E205" s="95">
        <v>1</v>
      </c>
      <c r="F205" s="118" t="s">
        <v>213</v>
      </c>
      <c r="G205" s="118" t="s">
        <v>363</v>
      </c>
      <c r="H205" s="94"/>
      <c r="I205" s="96"/>
      <c r="J205" s="109" t="s">
        <v>220</v>
      </c>
    </row>
    <row r="206" spans="1:10" s="97" customFormat="1" x14ac:dyDescent="0.2">
      <c r="A206" s="93" t="s">
        <v>278</v>
      </c>
      <c r="B206" s="128" t="s">
        <v>337</v>
      </c>
      <c r="C206" s="117" t="s">
        <v>171</v>
      </c>
      <c r="D206" s="109" t="s">
        <v>24</v>
      </c>
      <c r="E206" s="95">
        <v>1</v>
      </c>
      <c r="F206" s="118" t="s">
        <v>213</v>
      </c>
      <c r="G206" s="118" t="s">
        <v>363</v>
      </c>
      <c r="H206" s="94"/>
      <c r="I206" s="96"/>
      <c r="J206" s="109" t="s">
        <v>220</v>
      </c>
    </row>
    <row r="207" spans="1:10" s="97" customFormat="1" x14ac:dyDescent="0.2">
      <c r="A207" s="93" t="s">
        <v>278</v>
      </c>
      <c r="B207" s="128" t="s">
        <v>337</v>
      </c>
      <c r="C207" s="117" t="s">
        <v>171</v>
      </c>
      <c r="D207" s="109" t="s">
        <v>24</v>
      </c>
      <c r="E207" s="95">
        <v>1</v>
      </c>
      <c r="F207" s="118" t="s">
        <v>213</v>
      </c>
      <c r="G207" s="118" t="s">
        <v>363</v>
      </c>
      <c r="H207" s="94"/>
      <c r="I207" s="96"/>
      <c r="J207" s="109" t="s">
        <v>220</v>
      </c>
    </row>
    <row r="208" spans="1:10" s="97" customFormat="1" x14ac:dyDescent="0.2">
      <c r="A208" s="93" t="s">
        <v>278</v>
      </c>
      <c r="B208" s="128" t="s">
        <v>337</v>
      </c>
      <c r="C208" s="117" t="s">
        <v>171</v>
      </c>
      <c r="D208" s="109" t="s">
        <v>24</v>
      </c>
      <c r="E208" s="95">
        <v>1</v>
      </c>
      <c r="F208" s="118" t="s">
        <v>213</v>
      </c>
      <c r="G208" s="118" t="s">
        <v>364</v>
      </c>
      <c r="H208" s="94"/>
      <c r="I208" s="96"/>
      <c r="J208" s="119" t="s">
        <v>365</v>
      </c>
    </row>
    <row r="209" spans="1:10" s="97" customFormat="1" x14ac:dyDescent="0.2">
      <c r="A209" s="93" t="s">
        <v>278</v>
      </c>
      <c r="B209" s="128" t="s">
        <v>337</v>
      </c>
      <c r="C209" s="117" t="s">
        <v>171</v>
      </c>
      <c r="D209" s="94" t="s">
        <v>19</v>
      </c>
      <c r="E209" s="95">
        <v>1</v>
      </c>
      <c r="F209" s="132" t="s">
        <v>366</v>
      </c>
      <c r="G209" s="132"/>
      <c r="H209" s="94"/>
      <c r="I209" s="96"/>
      <c r="J209" s="133" t="s">
        <v>367</v>
      </c>
    </row>
    <row r="210" spans="1:10" s="97" customFormat="1" x14ac:dyDescent="0.2">
      <c r="A210" s="93" t="s">
        <v>278</v>
      </c>
      <c r="B210" s="128" t="s">
        <v>368</v>
      </c>
      <c r="C210" s="117" t="s">
        <v>171</v>
      </c>
      <c r="D210" s="119" t="s">
        <v>18</v>
      </c>
      <c r="E210" s="95">
        <v>1</v>
      </c>
      <c r="F210" s="118" t="s">
        <v>182</v>
      </c>
      <c r="G210" s="118" t="s">
        <v>312</v>
      </c>
      <c r="H210" s="94"/>
      <c r="I210" s="96"/>
      <c r="J210" s="94"/>
    </row>
    <row r="211" spans="1:10" s="97" customFormat="1" x14ac:dyDescent="0.2">
      <c r="A211" s="93" t="s">
        <v>278</v>
      </c>
      <c r="B211" s="128" t="s">
        <v>368</v>
      </c>
      <c r="C211" s="117" t="s">
        <v>171</v>
      </c>
      <c r="D211" s="94" t="s">
        <v>22</v>
      </c>
      <c r="E211" s="95">
        <v>1</v>
      </c>
      <c r="F211" s="109" t="s">
        <v>81</v>
      </c>
      <c r="G211" s="109" t="s">
        <v>338</v>
      </c>
      <c r="H211" s="94"/>
      <c r="I211" s="96"/>
      <c r="J211" s="94"/>
    </row>
    <row r="212" spans="1:10" s="97" customFormat="1" x14ac:dyDescent="0.2">
      <c r="A212" s="93" t="s">
        <v>278</v>
      </c>
      <c r="B212" s="128" t="s">
        <v>368</v>
      </c>
      <c r="C212" s="117" t="s">
        <v>171</v>
      </c>
      <c r="D212" s="108" t="s">
        <v>20</v>
      </c>
      <c r="E212" s="95">
        <v>1</v>
      </c>
      <c r="F212" s="118" t="s">
        <v>339</v>
      </c>
      <c r="G212" s="118" t="s">
        <v>369</v>
      </c>
      <c r="H212" s="94"/>
      <c r="I212" s="96"/>
      <c r="J212" s="108" t="s">
        <v>263</v>
      </c>
    </row>
    <row r="213" spans="1:10" s="97" customFormat="1" x14ac:dyDescent="0.2">
      <c r="A213" s="93" t="s">
        <v>278</v>
      </c>
      <c r="B213" s="128" t="s">
        <v>368</v>
      </c>
      <c r="C213" s="117" t="s">
        <v>171</v>
      </c>
      <c r="D213" s="108" t="s">
        <v>20</v>
      </c>
      <c r="E213" s="95">
        <v>1</v>
      </c>
      <c r="F213" s="118" t="s">
        <v>258</v>
      </c>
      <c r="G213" s="118" t="s">
        <v>370</v>
      </c>
      <c r="H213" s="94"/>
      <c r="I213" s="96"/>
      <c r="J213" s="108" t="s">
        <v>263</v>
      </c>
    </row>
    <row r="214" spans="1:10" s="97" customFormat="1" x14ac:dyDescent="0.2">
      <c r="A214" s="93" t="s">
        <v>278</v>
      </c>
      <c r="B214" s="128" t="s">
        <v>368</v>
      </c>
      <c r="C214" s="117" t="s">
        <v>171</v>
      </c>
      <c r="D214" s="108" t="s">
        <v>20</v>
      </c>
      <c r="E214" s="95">
        <v>1</v>
      </c>
      <c r="F214" s="118" t="s">
        <v>258</v>
      </c>
      <c r="G214" s="118" t="s">
        <v>371</v>
      </c>
      <c r="H214" s="94"/>
      <c r="I214" s="96"/>
      <c r="J214" s="108" t="s">
        <v>335</v>
      </c>
    </row>
    <row r="215" spans="1:10" s="97" customFormat="1" x14ac:dyDescent="0.2">
      <c r="A215" s="93" t="s">
        <v>278</v>
      </c>
      <c r="B215" s="128" t="s">
        <v>368</v>
      </c>
      <c r="C215" s="117" t="s">
        <v>171</v>
      </c>
      <c r="D215" s="119" t="s">
        <v>17</v>
      </c>
      <c r="E215" s="95">
        <v>1</v>
      </c>
      <c r="F215" s="118" t="s">
        <v>344</v>
      </c>
      <c r="G215" s="118" t="s">
        <v>345</v>
      </c>
      <c r="H215" s="94"/>
      <c r="I215" s="96"/>
      <c r="J215" s="109"/>
    </row>
    <row r="216" spans="1:10" s="97" customFormat="1" x14ac:dyDescent="0.2">
      <c r="A216" s="93" t="s">
        <v>278</v>
      </c>
      <c r="B216" s="128" t="s">
        <v>368</v>
      </c>
      <c r="C216" s="117" t="s">
        <v>171</v>
      </c>
      <c r="D216" s="119" t="s">
        <v>17</v>
      </c>
      <c r="E216" s="95">
        <v>1</v>
      </c>
      <c r="F216" s="118" t="s">
        <v>344</v>
      </c>
      <c r="G216" s="118" t="s">
        <v>346</v>
      </c>
      <c r="H216" s="94"/>
      <c r="I216" s="96"/>
      <c r="J216" s="109"/>
    </row>
    <row r="217" spans="1:10" s="97" customFormat="1" x14ac:dyDescent="0.2">
      <c r="A217" s="93" t="s">
        <v>278</v>
      </c>
      <c r="B217" s="128" t="s">
        <v>368</v>
      </c>
      <c r="C217" s="117" t="s">
        <v>171</v>
      </c>
      <c r="D217" s="108" t="s">
        <v>20</v>
      </c>
      <c r="E217" s="95">
        <v>1</v>
      </c>
      <c r="F217" s="118" t="s">
        <v>347</v>
      </c>
      <c r="G217" s="118" t="s">
        <v>348</v>
      </c>
      <c r="H217" s="94"/>
      <c r="I217" s="96"/>
      <c r="J217" s="119" t="s">
        <v>349</v>
      </c>
    </row>
    <row r="218" spans="1:10" s="97" customFormat="1" x14ac:dyDescent="0.2">
      <c r="A218" s="93" t="s">
        <v>278</v>
      </c>
      <c r="B218" s="128" t="s">
        <v>368</v>
      </c>
      <c r="C218" s="117" t="s">
        <v>171</v>
      </c>
      <c r="D218" s="108" t="s">
        <v>20</v>
      </c>
      <c r="E218" s="95">
        <v>1</v>
      </c>
      <c r="F218" s="118" t="s">
        <v>350</v>
      </c>
      <c r="G218" s="118" t="s">
        <v>351</v>
      </c>
      <c r="H218" s="94"/>
      <c r="I218" s="96"/>
      <c r="J218" s="119" t="s">
        <v>352</v>
      </c>
    </row>
    <row r="219" spans="1:10" s="97" customFormat="1" x14ac:dyDescent="0.2">
      <c r="A219" s="93" t="s">
        <v>278</v>
      </c>
      <c r="B219" s="128" t="s">
        <v>368</v>
      </c>
      <c r="C219" s="117" t="s">
        <v>171</v>
      </c>
      <c r="D219" s="108" t="s">
        <v>20</v>
      </c>
      <c r="E219" s="95">
        <v>1</v>
      </c>
      <c r="F219" s="118" t="s">
        <v>213</v>
      </c>
      <c r="G219" s="118" t="s">
        <v>214</v>
      </c>
      <c r="H219" s="94"/>
      <c r="I219" s="96"/>
      <c r="J219" s="109" t="s">
        <v>343</v>
      </c>
    </row>
    <row r="220" spans="1:10" s="97" customFormat="1" x14ac:dyDescent="0.2">
      <c r="A220" s="93" t="s">
        <v>278</v>
      </c>
      <c r="B220" s="128" t="s">
        <v>368</v>
      </c>
      <c r="C220" s="117" t="s">
        <v>171</v>
      </c>
      <c r="D220" s="108" t="s">
        <v>20</v>
      </c>
      <c r="E220" s="95">
        <v>1</v>
      </c>
      <c r="F220" s="118" t="s">
        <v>344</v>
      </c>
      <c r="G220" s="118" t="s">
        <v>353</v>
      </c>
      <c r="H220" s="94"/>
      <c r="I220" s="96"/>
      <c r="J220" s="94" t="s">
        <v>354</v>
      </c>
    </row>
    <row r="221" spans="1:10" s="97" customFormat="1" x14ac:dyDescent="0.2">
      <c r="A221" s="93" t="s">
        <v>278</v>
      </c>
      <c r="B221" s="128" t="s">
        <v>368</v>
      </c>
      <c r="C221" s="117" t="s">
        <v>171</v>
      </c>
      <c r="D221" s="108" t="s">
        <v>20</v>
      </c>
      <c r="E221" s="95">
        <v>1</v>
      </c>
      <c r="F221" s="118" t="s">
        <v>344</v>
      </c>
      <c r="G221" s="118" t="s">
        <v>355</v>
      </c>
      <c r="H221" s="94"/>
      <c r="I221" s="96"/>
      <c r="J221" s="94" t="s">
        <v>356</v>
      </c>
    </row>
    <row r="222" spans="1:10" s="97" customFormat="1" x14ac:dyDescent="0.2">
      <c r="A222" s="93" t="s">
        <v>278</v>
      </c>
      <c r="B222" s="128" t="s">
        <v>368</v>
      </c>
      <c r="C222" s="117" t="s">
        <v>171</v>
      </c>
      <c r="D222" s="119" t="s">
        <v>21</v>
      </c>
      <c r="E222" s="95">
        <v>1</v>
      </c>
      <c r="F222" s="118" t="s">
        <v>344</v>
      </c>
      <c r="G222" s="118" t="s">
        <v>357</v>
      </c>
      <c r="H222" s="94"/>
      <c r="I222" s="96"/>
      <c r="J222" s="118" t="s">
        <v>344</v>
      </c>
    </row>
    <row r="223" spans="1:10" s="97" customFormat="1" x14ac:dyDescent="0.2">
      <c r="A223" s="93" t="s">
        <v>278</v>
      </c>
      <c r="B223" s="128" t="s">
        <v>368</v>
      </c>
      <c r="C223" s="117" t="s">
        <v>171</v>
      </c>
      <c r="D223" s="108" t="s">
        <v>20</v>
      </c>
      <c r="E223" s="95">
        <v>1</v>
      </c>
      <c r="F223" s="118" t="s">
        <v>344</v>
      </c>
      <c r="G223" s="118" t="s">
        <v>372</v>
      </c>
      <c r="H223" s="94"/>
      <c r="I223" s="96"/>
      <c r="J223" s="119" t="s">
        <v>373</v>
      </c>
    </row>
    <row r="224" spans="1:10" s="97" customFormat="1" x14ac:dyDescent="0.2">
      <c r="A224" s="93" t="s">
        <v>278</v>
      </c>
      <c r="B224" s="128" t="s">
        <v>368</v>
      </c>
      <c r="C224" s="117" t="s">
        <v>171</v>
      </c>
      <c r="D224" s="108" t="s">
        <v>20</v>
      </c>
      <c r="E224" s="95">
        <v>1</v>
      </c>
      <c r="F224" s="109" t="s">
        <v>344</v>
      </c>
      <c r="G224" s="109" t="s">
        <v>360</v>
      </c>
      <c r="H224" s="94"/>
      <c r="I224" s="96"/>
      <c r="J224" s="120" t="s">
        <v>361</v>
      </c>
    </row>
    <row r="225" spans="1:10" s="97" customFormat="1" x14ac:dyDescent="0.2">
      <c r="A225" s="93" t="s">
        <v>278</v>
      </c>
      <c r="B225" s="128" t="s">
        <v>368</v>
      </c>
      <c r="C225" s="117" t="s">
        <v>171</v>
      </c>
      <c r="D225" s="108" t="s">
        <v>20</v>
      </c>
      <c r="E225" s="95">
        <v>1</v>
      </c>
      <c r="F225" s="118" t="s">
        <v>374</v>
      </c>
      <c r="G225" s="118" t="s">
        <v>375</v>
      </c>
      <c r="H225" s="94"/>
      <c r="I225" s="96"/>
      <c r="J225" s="119" t="s">
        <v>376</v>
      </c>
    </row>
    <row r="226" spans="1:10" s="97" customFormat="1" x14ac:dyDescent="0.2">
      <c r="A226" s="93" t="s">
        <v>278</v>
      </c>
      <c r="B226" s="128" t="s">
        <v>368</v>
      </c>
      <c r="C226" s="117" t="s">
        <v>171</v>
      </c>
      <c r="D226" s="109" t="s">
        <v>24</v>
      </c>
      <c r="E226" s="95">
        <v>1</v>
      </c>
      <c r="F226" s="118" t="s">
        <v>213</v>
      </c>
      <c r="G226" s="118" t="s">
        <v>362</v>
      </c>
      <c r="H226" s="94"/>
      <c r="I226" s="96"/>
      <c r="J226" s="119" t="s">
        <v>217</v>
      </c>
    </row>
    <row r="227" spans="1:10" s="97" customFormat="1" x14ac:dyDescent="0.2">
      <c r="A227" s="93" t="s">
        <v>278</v>
      </c>
      <c r="B227" s="128" t="s">
        <v>368</v>
      </c>
      <c r="C227" s="117" t="s">
        <v>171</v>
      </c>
      <c r="D227" s="109" t="s">
        <v>24</v>
      </c>
      <c r="E227" s="95">
        <v>1</v>
      </c>
      <c r="F227" s="118" t="s">
        <v>213</v>
      </c>
      <c r="G227" s="118" t="s">
        <v>362</v>
      </c>
      <c r="H227" s="94"/>
      <c r="I227" s="96"/>
      <c r="J227" s="119" t="s">
        <v>217</v>
      </c>
    </row>
    <row r="228" spans="1:10" s="97" customFormat="1" x14ac:dyDescent="0.2">
      <c r="A228" s="93" t="s">
        <v>278</v>
      </c>
      <c r="B228" s="128" t="s">
        <v>368</v>
      </c>
      <c r="C228" s="117" t="s">
        <v>171</v>
      </c>
      <c r="D228" s="109" t="s">
        <v>24</v>
      </c>
      <c r="E228" s="95">
        <v>1</v>
      </c>
      <c r="F228" s="118" t="s">
        <v>213</v>
      </c>
      <c r="G228" s="118" t="s">
        <v>362</v>
      </c>
      <c r="H228" s="94"/>
      <c r="I228" s="96"/>
      <c r="J228" s="119" t="s">
        <v>217</v>
      </c>
    </row>
    <row r="229" spans="1:10" s="97" customFormat="1" x14ac:dyDescent="0.2">
      <c r="A229" s="93" t="s">
        <v>278</v>
      </c>
      <c r="B229" s="128" t="s">
        <v>368</v>
      </c>
      <c r="C229" s="117" t="s">
        <v>171</v>
      </c>
      <c r="D229" s="109" t="s">
        <v>24</v>
      </c>
      <c r="E229" s="95">
        <v>1</v>
      </c>
      <c r="F229" s="118" t="s">
        <v>213</v>
      </c>
      <c r="G229" s="118" t="s">
        <v>362</v>
      </c>
      <c r="H229" s="94"/>
      <c r="I229" s="96"/>
      <c r="J229" s="119" t="s">
        <v>218</v>
      </c>
    </row>
    <row r="230" spans="1:10" s="97" customFormat="1" x14ac:dyDescent="0.2">
      <c r="A230" s="93" t="s">
        <v>278</v>
      </c>
      <c r="B230" s="128" t="s">
        <v>368</v>
      </c>
      <c r="C230" s="117" t="s">
        <v>171</v>
      </c>
      <c r="D230" s="109" t="s">
        <v>24</v>
      </c>
      <c r="E230" s="95">
        <v>1</v>
      </c>
      <c r="F230" s="118" t="s">
        <v>213</v>
      </c>
      <c r="G230" s="118" t="s">
        <v>377</v>
      </c>
      <c r="H230" s="94"/>
      <c r="I230" s="96"/>
      <c r="J230" s="119" t="s">
        <v>220</v>
      </c>
    </row>
    <row r="231" spans="1:10" s="97" customFormat="1" x14ac:dyDescent="0.2">
      <c r="A231" s="93" t="s">
        <v>278</v>
      </c>
      <c r="B231" s="128" t="s">
        <v>368</v>
      </c>
      <c r="C231" s="117" t="s">
        <v>171</v>
      </c>
      <c r="D231" s="109" t="s">
        <v>24</v>
      </c>
      <c r="E231" s="95">
        <v>1</v>
      </c>
      <c r="F231" s="118" t="s">
        <v>213</v>
      </c>
      <c r="G231" s="118" t="s">
        <v>377</v>
      </c>
      <c r="H231" s="94"/>
      <c r="I231" s="96"/>
      <c r="J231" s="119" t="s">
        <v>220</v>
      </c>
    </row>
    <row r="232" spans="1:10" s="97" customFormat="1" x14ac:dyDescent="0.2">
      <c r="A232" s="93" t="s">
        <v>278</v>
      </c>
      <c r="B232" s="128" t="s">
        <v>368</v>
      </c>
      <c r="C232" s="117" t="s">
        <v>171</v>
      </c>
      <c r="D232" s="109" t="s">
        <v>24</v>
      </c>
      <c r="E232" s="95">
        <v>1</v>
      </c>
      <c r="F232" s="118" t="s">
        <v>213</v>
      </c>
      <c r="G232" s="118" t="s">
        <v>377</v>
      </c>
      <c r="H232" s="94"/>
      <c r="I232" s="96"/>
      <c r="J232" s="119" t="s">
        <v>220</v>
      </c>
    </row>
    <row r="233" spans="1:10" s="97" customFormat="1" x14ac:dyDescent="0.2">
      <c r="A233" s="93" t="s">
        <v>278</v>
      </c>
      <c r="B233" s="128" t="s">
        <v>368</v>
      </c>
      <c r="C233" s="117" t="s">
        <v>171</v>
      </c>
      <c r="D233" s="109" t="s">
        <v>24</v>
      </c>
      <c r="E233" s="95">
        <v>1</v>
      </c>
      <c r="F233" s="118" t="s">
        <v>213</v>
      </c>
      <c r="G233" s="118" t="s">
        <v>377</v>
      </c>
      <c r="H233" s="94"/>
      <c r="I233" s="96"/>
      <c r="J233" s="119" t="s">
        <v>222</v>
      </c>
    </row>
    <row r="234" spans="1:10" s="97" customFormat="1" x14ac:dyDescent="0.2">
      <c r="A234" s="93" t="s">
        <v>278</v>
      </c>
      <c r="B234" s="128" t="s">
        <v>368</v>
      </c>
      <c r="C234" s="117" t="s">
        <v>171</v>
      </c>
      <c r="D234" s="94" t="s">
        <v>19</v>
      </c>
      <c r="E234" s="95">
        <v>1</v>
      </c>
      <c r="F234" s="132" t="s">
        <v>366</v>
      </c>
      <c r="G234" s="132"/>
      <c r="H234" s="94"/>
      <c r="I234" s="96"/>
      <c r="J234" s="133" t="s">
        <v>367</v>
      </c>
    </row>
    <row r="235" spans="1:10" s="97" customFormat="1" x14ac:dyDescent="0.2">
      <c r="A235" s="98" t="s">
        <v>378</v>
      </c>
      <c r="B235" s="124">
        <v>2</v>
      </c>
      <c r="C235" s="100" t="s">
        <v>74</v>
      </c>
      <c r="D235" s="100" t="s">
        <v>22</v>
      </c>
      <c r="E235" s="101">
        <v>1</v>
      </c>
      <c r="F235" s="106" t="s">
        <v>81</v>
      </c>
      <c r="G235" s="106" t="s">
        <v>379</v>
      </c>
      <c r="H235" s="107" t="s">
        <v>380</v>
      </c>
      <c r="I235" s="102"/>
      <c r="J235" s="100"/>
    </row>
    <row r="236" spans="1:10" s="97" customFormat="1" x14ac:dyDescent="0.2">
      <c r="A236" s="98" t="s">
        <v>378</v>
      </c>
      <c r="B236" s="134">
        <v>2</v>
      </c>
      <c r="C236" s="100" t="s">
        <v>74</v>
      </c>
      <c r="D236" s="106" t="s">
        <v>18</v>
      </c>
      <c r="E236" s="101">
        <v>1</v>
      </c>
      <c r="F236" s="106" t="s">
        <v>289</v>
      </c>
      <c r="G236" s="106" t="s">
        <v>381</v>
      </c>
      <c r="H236" s="106"/>
      <c r="I236" s="102"/>
      <c r="J236" s="100"/>
    </row>
    <row r="237" spans="1:10" s="97" customFormat="1" x14ac:dyDescent="0.2">
      <c r="A237" s="98" t="s">
        <v>378</v>
      </c>
      <c r="B237" s="124">
        <v>4</v>
      </c>
      <c r="C237" s="100" t="s">
        <v>77</v>
      </c>
      <c r="D237" s="100" t="s">
        <v>22</v>
      </c>
      <c r="E237" s="101">
        <v>1</v>
      </c>
      <c r="F237" s="106" t="s">
        <v>81</v>
      </c>
      <c r="G237" s="106" t="s">
        <v>382</v>
      </c>
      <c r="H237" s="107" t="s">
        <v>383</v>
      </c>
      <c r="I237" s="102"/>
      <c r="J237" s="100"/>
    </row>
    <row r="238" spans="1:10" s="97" customFormat="1" x14ac:dyDescent="0.2">
      <c r="A238" s="98" t="s">
        <v>378</v>
      </c>
      <c r="B238" s="134">
        <v>4</v>
      </c>
      <c r="C238" s="100" t="s">
        <v>77</v>
      </c>
      <c r="D238" s="106" t="s">
        <v>18</v>
      </c>
      <c r="E238" s="101">
        <v>1</v>
      </c>
      <c r="F238" s="106" t="s">
        <v>289</v>
      </c>
      <c r="G238" s="106" t="s">
        <v>384</v>
      </c>
      <c r="H238" s="106"/>
      <c r="I238" s="102"/>
      <c r="J238" s="100"/>
    </row>
    <row r="239" spans="1:10" s="97" customFormat="1" x14ac:dyDescent="0.2">
      <c r="A239" s="98" t="s">
        <v>378</v>
      </c>
      <c r="B239" s="124">
        <v>6</v>
      </c>
      <c r="C239" s="100" t="s">
        <v>77</v>
      </c>
      <c r="D239" s="100" t="s">
        <v>22</v>
      </c>
      <c r="E239" s="101">
        <v>1</v>
      </c>
      <c r="F239" s="106" t="s">
        <v>81</v>
      </c>
      <c r="G239" s="106" t="s">
        <v>382</v>
      </c>
      <c r="H239" s="107" t="s">
        <v>385</v>
      </c>
      <c r="I239" s="102"/>
      <c r="J239" s="100"/>
    </row>
    <row r="240" spans="1:10" s="97" customFormat="1" x14ac:dyDescent="0.2">
      <c r="A240" s="98" t="s">
        <v>378</v>
      </c>
      <c r="B240" s="134">
        <v>6</v>
      </c>
      <c r="C240" s="100" t="s">
        <v>77</v>
      </c>
      <c r="D240" s="106" t="s">
        <v>18</v>
      </c>
      <c r="E240" s="101">
        <v>1</v>
      </c>
      <c r="F240" s="106" t="s">
        <v>289</v>
      </c>
      <c r="G240" s="106" t="s">
        <v>384</v>
      </c>
      <c r="H240" s="106"/>
      <c r="I240" s="102"/>
      <c r="J240" s="100"/>
    </row>
    <row r="241" spans="1:10" s="97" customFormat="1" x14ac:dyDescent="0.2">
      <c r="A241" s="98" t="s">
        <v>378</v>
      </c>
      <c r="B241" s="124">
        <v>102</v>
      </c>
      <c r="C241" s="100" t="s">
        <v>77</v>
      </c>
      <c r="D241" s="100" t="s">
        <v>22</v>
      </c>
      <c r="E241" s="101">
        <v>1</v>
      </c>
      <c r="F241" s="106" t="s">
        <v>81</v>
      </c>
      <c r="G241" s="135" t="s">
        <v>82</v>
      </c>
      <c r="H241" s="107" t="s">
        <v>386</v>
      </c>
      <c r="I241" s="102"/>
      <c r="J241" s="100"/>
    </row>
    <row r="242" spans="1:10" s="97" customFormat="1" x14ac:dyDescent="0.2">
      <c r="A242" s="98" t="s">
        <v>378</v>
      </c>
      <c r="B242" s="134">
        <v>102</v>
      </c>
      <c r="C242" s="100" t="s">
        <v>77</v>
      </c>
      <c r="D242" s="106" t="s">
        <v>18</v>
      </c>
      <c r="E242" s="101">
        <v>1</v>
      </c>
      <c r="F242" s="106" t="s">
        <v>289</v>
      </c>
      <c r="G242" s="106" t="s">
        <v>384</v>
      </c>
      <c r="H242" s="106"/>
      <c r="I242" s="102"/>
      <c r="J242" s="100"/>
    </row>
    <row r="243" spans="1:10" s="97" customFormat="1" x14ac:dyDescent="0.2">
      <c r="A243" s="98" t="s">
        <v>378</v>
      </c>
      <c r="B243" s="124">
        <v>104</v>
      </c>
      <c r="C243" s="100" t="s">
        <v>77</v>
      </c>
      <c r="D243" s="100" t="s">
        <v>22</v>
      </c>
      <c r="E243" s="101">
        <v>1</v>
      </c>
      <c r="F243" s="106" t="s">
        <v>81</v>
      </c>
      <c r="G243" s="135" t="s">
        <v>82</v>
      </c>
      <c r="H243" s="107" t="s">
        <v>387</v>
      </c>
      <c r="I243" s="102"/>
      <c r="J243" s="100"/>
    </row>
    <row r="244" spans="1:10" s="97" customFormat="1" x14ac:dyDescent="0.2">
      <c r="A244" s="98" t="s">
        <v>378</v>
      </c>
      <c r="B244" s="134">
        <v>104</v>
      </c>
      <c r="C244" s="100" t="s">
        <v>77</v>
      </c>
      <c r="D244" s="106" t="s">
        <v>18</v>
      </c>
      <c r="E244" s="101">
        <v>1</v>
      </c>
      <c r="F244" s="106" t="s">
        <v>289</v>
      </c>
      <c r="G244" s="106" t="s">
        <v>384</v>
      </c>
      <c r="H244" s="106"/>
      <c r="I244" s="102"/>
      <c r="J244" s="100"/>
    </row>
    <row r="245" spans="1:10" s="97" customFormat="1" x14ac:dyDescent="0.2">
      <c r="A245" s="98" t="s">
        <v>378</v>
      </c>
      <c r="B245" s="124">
        <v>106</v>
      </c>
      <c r="C245" s="100" t="s">
        <v>77</v>
      </c>
      <c r="D245" s="100" t="s">
        <v>22</v>
      </c>
      <c r="E245" s="101">
        <v>1</v>
      </c>
      <c r="F245" s="106" t="s">
        <v>81</v>
      </c>
      <c r="G245" s="135" t="s">
        <v>82</v>
      </c>
      <c r="H245" s="107" t="s">
        <v>388</v>
      </c>
      <c r="I245" s="102"/>
      <c r="J245" s="100"/>
    </row>
    <row r="246" spans="1:10" s="97" customFormat="1" x14ac:dyDescent="0.2">
      <c r="A246" s="98" t="s">
        <v>378</v>
      </c>
      <c r="B246" s="134">
        <v>106</v>
      </c>
      <c r="C246" s="100" t="s">
        <v>77</v>
      </c>
      <c r="D246" s="106" t="s">
        <v>18</v>
      </c>
      <c r="E246" s="101">
        <v>1</v>
      </c>
      <c r="F246" s="106" t="s">
        <v>289</v>
      </c>
      <c r="G246" s="106" t="s">
        <v>384</v>
      </c>
      <c r="H246" s="106"/>
      <c r="I246" s="102"/>
      <c r="J246" s="100"/>
    </row>
    <row r="247" spans="1:10" s="97" customFormat="1" x14ac:dyDescent="0.2">
      <c r="A247" s="98" t="s">
        <v>378</v>
      </c>
      <c r="B247" s="106">
        <v>202</v>
      </c>
      <c r="C247" s="100" t="s">
        <v>74</v>
      </c>
      <c r="D247" s="100" t="s">
        <v>22</v>
      </c>
      <c r="E247" s="101">
        <v>1</v>
      </c>
      <c r="F247" s="106" t="s">
        <v>81</v>
      </c>
      <c r="G247" s="106" t="s">
        <v>379</v>
      </c>
      <c r="H247" s="107" t="s">
        <v>389</v>
      </c>
      <c r="I247" s="102"/>
      <c r="J247" s="100"/>
    </row>
    <row r="248" spans="1:10" s="97" customFormat="1" x14ac:dyDescent="0.2">
      <c r="A248" s="98" t="s">
        <v>378</v>
      </c>
      <c r="B248" s="124">
        <v>204</v>
      </c>
      <c r="C248" s="100" t="s">
        <v>77</v>
      </c>
      <c r="D248" s="100" t="s">
        <v>22</v>
      </c>
      <c r="E248" s="101">
        <v>1</v>
      </c>
      <c r="F248" s="106" t="s">
        <v>81</v>
      </c>
      <c r="G248" s="106" t="s">
        <v>379</v>
      </c>
      <c r="H248" s="107" t="s">
        <v>390</v>
      </c>
      <c r="I248" s="102"/>
      <c r="J248" s="100"/>
    </row>
    <row r="249" spans="1:10" s="97" customFormat="1" x14ac:dyDescent="0.2">
      <c r="A249" s="98" t="s">
        <v>378</v>
      </c>
      <c r="B249" s="134">
        <v>204</v>
      </c>
      <c r="C249" s="100" t="s">
        <v>77</v>
      </c>
      <c r="D249" s="106" t="s">
        <v>18</v>
      </c>
      <c r="E249" s="101">
        <v>1</v>
      </c>
      <c r="F249" s="106" t="s">
        <v>289</v>
      </c>
      <c r="G249" s="106" t="s">
        <v>381</v>
      </c>
      <c r="H249" s="106"/>
      <c r="I249" s="102"/>
      <c r="J249" s="100"/>
    </row>
    <row r="250" spans="1:10" s="97" customFormat="1" x14ac:dyDescent="0.2">
      <c r="A250" s="98" t="s">
        <v>378</v>
      </c>
      <c r="B250" s="124">
        <v>206</v>
      </c>
      <c r="C250" s="100" t="s">
        <v>77</v>
      </c>
      <c r="D250" s="100" t="s">
        <v>22</v>
      </c>
      <c r="E250" s="101">
        <v>1</v>
      </c>
      <c r="F250" s="106" t="s">
        <v>81</v>
      </c>
      <c r="G250" s="106" t="s">
        <v>379</v>
      </c>
      <c r="H250" s="107" t="s">
        <v>391</v>
      </c>
      <c r="I250" s="102"/>
      <c r="J250" s="100"/>
    </row>
    <row r="251" spans="1:10" s="97" customFormat="1" x14ac:dyDescent="0.2">
      <c r="A251" s="98" t="s">
        <v>378</v>
      </c>
      <c r="B251" s="134">
        <v>206</v>
      </c>
      <c r="C251" s="100" t="s">
        <v>77</v>
      </c>
      <c r="D251" s="106" t="s">
        <v>18</v>
      </c>
      <c r="E251" s="101">
        <v>1</v>
      </c>
      <c r="F251" s="106" t="s">
        <v>289</v>
      </c>
      <c r="G251" s="106" t="s">
        <v>381</v>
      </c>
      <c r="H251" s="100"/>
      <c r="I251" s="102"/>
      <c r="J251" s="100"/>
    </row>
    <row r="252" spans="1:10" s="97" customFormat="1" x14ac:dyDescent="0.2">
      <c r="A252" s="98" t="s">
        <v>378</v>
      </c>
      <c r="B252" s="134">
        <v>10</v>
      </c>
      <c r="C252" s="100" t="s">
        <v>77</v>
      </c>
      <c r="D252" s="106" t="s">
        <v>22</v>
      </c>
      <c r="E252" s="101">
        <v>1</v>
      </c>
      <c r="F252" s="136" t="s">
        <v>81</v>
      </c>
      <c r="G252" s="123" t="s">
        <v>82</v>
      </c>
      <c r="H252" s="137"/>
      <c r="I252" s="102"/>
      <c r="J252" s="100"/>
    </row>
    <row r="253" spans="1:10" s="97" customFormat="1" x14ac:dyDescent="0.2">
      <c r="A253" s="98" t="s">
        <v>378</v>
      </c>
      <c r="B253" s="134">
        <v>11</v>
      </c>
      <c r="C253" s="100" t="s">
        <v>77</v>
      </c>
      <c r="D253" s="106" t="s">
        <v>22</v>
      </c>
      <c r="E253" s="101">
        <v>1</v>
      </c>
      <c r="F253" s="136" t="s">
        <v>81</v>
      </c>
      <c r="G253" s="123" t="s">
        <v>392</v>
      </c>
      <c r="H253" s="137"/>
      <c r="I253" s="102"/>
      <c r="J253" s="100"/>
    </row>
    <row r="254" spans="1:10" s="97" customFormat="1" x14ac:dyDescent="0.2">
      <c r="A254" s="98" t="s">
        <v>378</v>
      </c>
      <c r="B254" s="134">
        <v>12</v>
      </c>
      <c r="C254" s="100" t="s">
        <v>84</v>
      </c>
      <c r="D254" s="106" t="s">
        <v>22</v>
      </c>
      <c r="E254" s="101">
        <v>1</v>
      </c>
      <c r="F254" s="136" t="s">
        <v>81</v>
      </c>
      <c r="G254" s="123" t="s">
        <v>392</v>
      </c>
      <c r="H254" s="137"/>
      <c r="I254" s="102"/>
      <c r="J254" s="100"/>
    </row>
    <row r="255" spans="1:10" s="97" customFormat="1" x14ac:dyDescent="0.2">
      <c r="A255" s="98" t="s">
        <v>378</v>
      </c>
      <c r="B255" s="134">
        <v>13</v>
      </c>
      <c r="C255" s="100" t="s">
        <v>77</v>
      </c>
      <c r="D255" s="106" t="s">
        <v>22</v>
      </c>
      <c r="E255" s="101">
        <v>1</v>
      </c>
      <c r="F255" s="136" t="s">
        <v>81</v>
      </c>
      <c r="G255" s="123" t="s">
        <v>392</v>
      </c>
      <c r="H255" s="137"/>
      <c r="I255" s="102"/>
      <c r="J255" s="100"/>
    </row>
    <row r="256" spans="1:10" s="97" customFormat="1" x14ac:dyDescent="0.2">
      <c r="A256" s="98" t="s">
        <v>378</v>
      </c>
      <c r="B256" s="134">
        <v>14</v>
      </c>
      <c r="C256" s="100" t="s">
        <v>84</v>
      </c>
      <c r="D256" s="106" t="s">
        <v>22</v>
      </c>
      <c r="E256" s="101">
        <v>1</v>
      </c>
      <c r="F256" s="136" t="s">
        <v>81</v>
      </c>
      <c r="G256" s="123" t="s">
        <v>82</v>
      </c>
      <c r="H256" s="137"/>
      <c r="I256" s="102"/>
      <c r="J256" s="100"/>
    </row>
    <row r="257" spans="1:10" s="97" customFormat="1" x14ac:dyDescent="0.2">
      <c r="A257" s="98" t="s">
        <v>378</v>
      </c>
      <c r="B257" s="134">
        <v>15</v>
      </c>
      <c r="C257" s="100" t="s">
        <v>77</v>
      </c>
      <c r="D257" s="106" t="s">
        <v>22</v>
      </c>
      <c r="E257" s="101">
        <v>1</v>
      </c>
      <c r="F257" s="136" t="s">
        <v>81</v>
      </c>
      <c r="G257" s="123" t="s">
        <v>392</v>
      </c>
      <c r="H257" s="137"/>
      <c r="I257" s="102"/>
      <c r="J257" s="100"/>
    </row>
    <row r="258" spans="1:10" s="97" customFormat="1" x14ac:dyDescent="0.2">
      <c r="A258" s="98" t="s">
        <v>378</v>
      </c>
      <c r="B258" s="134">
        <v>110</v>
      </c>
      <c r="C258" s="100" t="s">
        <v>84</v>
      </c>
      <c r="D258" s="106" t="s">
        <v>22</v>
      </c>
      <c r="E258" s="101">
        <v>1</v>
      </c>
      <c r="F258" s="136" t="s">
        <v>81</v>
      </c>
      <c r="G258" s="123" t="s">
        <v>393</v>
      </c>
      <c r="H258" s="137"/>
      <c r="I258" s="102"/>
      <c r="J258" s="100"/>
    </row>
    <row r="259" spans="1:10" s="97" customFormat="1" x14ac:dyDescent="0.2">
      <c r="A259" s="98" t="s">
        <v>378</v>
      </c>
      <c r="B259" s="134">
        <v>111</v>
      </c>
      <c r="C259" s="100" t="s">
        <v>77</v>
      </c>
      <c r="D259" s="106" t="s">
        <v>22</v>
      </c>
      <c r="E259" s="101">
        <v>1</v>
      </c>
      <c r="F259" s="136" t="s">
        <v>249</v>
      </c>
      <c r="G259" s="123" t="s">
        <v>394</v>
      </c>
      <c r="H259" s="137"/>
      <c r="I259" s="102"/>
      <c r="J259" s="100"/>
    </row>
    <row r="260" spans="1:10" s="97" customFormat="1" x14ac:dyDescent="0.2">
      <c r="A260" s="98" t="s">
        <v>378</v>
      </c>
      <c r="B260" s="134">
        <v>112</v>
      </c>
      <c r="C260" s="100" t="s">
        <v>77</v>
      </c>
      <c r="D260" s="106" t="s">
        <v>22</v>
      </c>
      <c r="E260" s="101">
        <v>1</v>
      </c>
      <c r="F260" s="136" t="s">
        <v>81</v>
      </c>
      <c r="G260" s="123" t="s">
        <v>82</v>
      </c>
      <c r="H260" s="137"/>
      <c r="I260" s="102"/>
      <c r="J260" s="100"/>
    </row>
    <row r="261" spans="1:10" s="97" customFormat="1" x14ac:dyDescent="0.2">
      <c r="A261" s="98" t="s">
        <v>378</v>
      </c>
      <c r="B261" s="134">
        <v>113</v>
      </c>
      <c r="C261" s="100" t="s">
        <v>77</v>
      </c>
      <c r="D261" s="106" t="s">
        <v>22</v>
      </c>
      <c r="E261" s="101">
        <v>1</v>
      </c>
      <c r="F261" s="136" t="s">
        <v>81</v>
      </c>
      <c r="G261" s="123" t="s">
        <v>82</v>
      </c>
      <c r="H261" s="137"/>
      <c r="I261" s="102"/>
      <c r="J261" s="100"/>
    </row>
    <row r="262" spans="1:10" s="97" customFormat="1" x14ac:dyDescent="0.2">
      <c r="A262" s="98" t="s">
        <v>378</v>
      </c>
      <c r="B262" s="134">
        <v>211</v>
      </c>
      <c r="C262" s="100" t="s">
        <v>77</v>
      </c>
      <c r="D262" s="106" t="s">
        <v>22</v>
      </c>
      <c r="E262" s="101">
        <v>1</v>
      </c>
      <c r="F262" s="136" t="s">
        <v>81</v>
      </c>
      <c r="G262" s="123" t="s">
        <v>395</v>
      </c>
      <c r="H262" s="137"/>
      <c r="I262" s="102"/>
      <c r="J262" s="100"/>
    </row>
    <row r="263" spans="1:10" s="97" customFormat="1" x14ac:dyDescent="0.2">
      <c r="A263" s="98" t="s">
        <v>378</v>
      </c>
      <c r="B263" s="134">
        <v>212</v>
      </c>
      <c r="C263" s="100" t="s">
        <v>77</v>
      </c>
      <c r="D263" s="106" t="s">
        <v>22</v>
      </c>
      <c r="E263" s="101">
        <v>1</v>
      </c>
      <c r="F263" s="136" t="s">
        <v>81</v>
      </c>
      <c r="G263" s="123" t="s">
        <v>82</v>
      </c>
      <c r="H263" s="137"/>
      <c r="I263" s="102"/>
      <c r="J263" s="100"/>
    </row>
    <row r="264" spans="1:10" s="97" customFormat="1" x14ac:dyDescent="0.2">
      <c r="A264" s="98" t="s">
        <v>378</v>
      </c>
      <c r="B264" s="134">
        <v>214</v>
      </c>
      <c r="C264" s="100" t="s">
        <v>77</v>
      </c>
      <c r="D264" s="106" t="s">
        <v>22</v>
      </c>
      <c r="E264" s="101">
        <v>1</v>
      </c>
      <c r="F264" s="136" t="s">
        <v>81</v>
      </c>
      <c r="G264" s="123" t="s">
        <v>82</v>
      </c>
      <c r="H264" s="137"/>
      <c r="I264" s="102"/>
      <c r="J264" s="100"/>
    </row>
    <row r="265" spans="1:10" s="97" customFormat="1" x14ac:dyDescent="0.2">
      <c r="A265" s="98" t="s">
        <v>378</v>
      </c>
      <c r="B265" s="134">
        <v>215</v>
      </c>
      <c r="C265" s="100" t="s">
        <v>77</v>
      </c>
      <c r="D265" s="106" t="s">
        <v>22</v>
      </c>
      <c r="E265" s="101">
        <v>1</v>
      </c>
      <c r="F265" s="136" t="s">
        <v>81</v>
      </c>
      <c r="G265" s="123" t="s">
        <v>395</v>
      </c>
      <c r="H265" s="137"/>
      <c r="I265" s="102"/>
      <c r="J265" s="100"/>
    </row>
    <row r="266" spans="1:10" s="97" customFormat="1" x14ac:dyDescent="0.2">
      <c r="A266" s="98" t="s">
        <v>378</v>
      </c>
      <c r="B266" s="134">
        <v>216</v>
      </c>
      <c r="C266" s="100" t="s">
        <v>77</v>
      </c>
      <c r="D266" s="106" t="s">
        <v>22</v>
      </c>
      <c r="E266" s="101">
        <v>1</v>
      </c>
      <c r="F266" s="136" t="s">
        <v>81</v>
      </c>
      <c r="G266" s="123" t="s">
        <v>395</v>
      </c>
      <c r="H266" s="137"/>
      <c r="I266" s="102"/>
      <c r="J266" s="100"/>
    </row>
    <row r="267" spans="1:10" s="97" customFormat="1" x14ac:dyDescent="0.2">
      <c r="A267" s="98" t="s">
        <v>378</v>
      </c>
      <c r="B267" s="134">
        <v>217</v>
      </c>
      <c r="C267" s="100" t="s">
        <v>77</v>
      </c>
      <c r="D267" s="106" t="s">
        <v>22</v>
      </c>
      <c r="E267" s="101">
        <v>1</v>
      </c>
      <c r="F267" s="136" t="s">
        <v>81</v>
      </c>
      <c r="G267" s="123" t="s">
        <v>396</v>
      </c>
      <c r="H267" s="137"/>
      <c r="I267" s="102"/>
      <c r="J267" s="100"/>
    </row>
    <row r="268" spans="1:10" s="97" customFormat="1" x14ac:dyDescent="0.2">
      <c r="A268" s="98" t="s">
        <v>397</v>
      </c>
      <c r="B268" s="106">
        <v>218</v>
      </c>
      <c r="C268" s="100" t="s">
        <v>77</v>
      </c>
      <c r="D268" s="100" t="s">
        <v>22</v>
      </c>
      <c r="E268" s="101">
        <v>1</v>
      </c>
      <c r="F268" s="106" t="s">
        <v>81</v>
      </c>
      <c r="G268" s="134" t="s">
        <v>101</v>
      </c>
      <c r="H268" s="102" t="s">
        <v>398</v>
      </c>
      <c r="I268" s="102"/>
      <c r="J268" s="100"/>
    </row>
    <row r="269" spans="1:10" s="97" customFormat="1" x14ac:dyDescent="0.2">
      <c r="A269" s="98" t="s">
        <v>397</v>
      </c>
      <c r="B269" s="106">
        <v>219</v>
      </c>
      <c r="C269" s="100" t="s">
        <v>77</v>
      </c>
      <c r="D269" s="100" t="s">
        <v>22</v>
      </c>
      <c r="E269" s="101">
        <v>1</v>
      </c>
      <c r="F269" s="138" t="s">
        <v>75</v>
      </c>
      <c r="G269" s="106" t="s">
        <v>399</v>
      </c>
      <c r="H269" s="102" t="s">
        <v>400</v>
      </c>
      <c r="I269" s="102"/>
      <c r="J269" s="100"/>
    </row>
    <row r="270" spans="1:10" s="97" customFormat="1" x14ac:dyDescent="0.2">
      <c r="A270" s="98" t="s">
        <v>397</v>
      </c>
      <c r="B270" s="106">
        <v>220</v>
      </c>
      <c r="C270" s="100" t="s">
        <v>77</v>
      </c>
      <c r="D270" s="100" t="s">
        <v>22</v>
      </c>
      <c r="E270" s="101">
        <v>1</v>
      </c>
      <c r="F270" s="138" t="s">
        <v>81</v>
      </c>
      <c r="G270" s="106" t="s">
        <v>401</v>
      </c>
      <c r="H270" s="102" t="s">
        <v>402</v>
      </c>
      <c r="I270" s="102"/>
      <c r="J270" s="100"/>
    </row>
    <row r="271" spans="1:10" x14ac:dyDescent="0.2">
      <c r="A271" s="98" t="s">
        <v>397</v>
      </c>
      <c r="B271" s="106" t="s">
        <v>403</v>
      </c>
      <c r="C271" s="100" t="s">
        <v>84</v>
      </c>
      <c r="D271" s="100" t="s">
        <v>22</v>
      </c>
      <c r="E271" s="101">
        <v>1</v>
      </c>
      <c r="F271" s="138"/>
      <c r="G271" s="106"/>
      <c r="H271" s="102"/>
      <c r="I271" s="102"/>
      <c r="J271" s="100"/>
    </row>
    <row r="272" spans="1:10" x14ac:dyDescent="0.2">
      <c r="A272" s="93" t="s">
        <v>404</v>
      </c>
      <c r="B272" s="109">
        <v>29</v>
      </c>
      <c r="C272" s="94" t="s">
        <v>77</v>
      </c>
      <c r="D272" s="94" t="s">
        <v>22</v>
      </c>
      <c r="E272" s="95">
        <v>1</v>
      </c>
      <c r="F272" s="109" t="s">
        <v>81</v>
      </c>
      <c r="G272" s="109" t="s">
        <v>101</v>
      </c>
      <c r="H272" s="109" t="s">
        <v>405</v>
      </c>
      <c r="I272" s="96"/>
      <c r="J272" s="94"/>
    </row>
    <row r="273" spans="1:10" x14ac:dyDescent="0.2">
      <c r="A273" s="93" t="s">
        <v>404</v>
      </c>
      <c r="B273" s="109">
        <v>214</v>
      </c>
      <c r="C273" s="94" t="s">
        <v>77</v>
      </c>
      <c r="D273" s="94" t="s">
        <v>19</v>
      </c>
      <c r="E273" s="95">
        <v>1</v>
      </c>
      <c r="F273" s="109" t="s">
        <v>406</v>
      </c>
      <c r="G273" s="109" t="s">
        <v>407</v>
      </c>
      <c r="H273" s="109"/>
      <c r="I273" s="96"/>
      <c r="J273" s="94" t="s">
        <v>92</v>
      </c>
    </row>
    <row r="274" spans="1:10" x14ac:dyDescent="0.2">
      <c r="A274" s="93" t="s">
        <v>404</v>
      </c>
      <c r="B274" s="109">
        <v>220</v>
      </c>
      <c r="C274" s="94" t="s">
        <v>77</v>
      </c>
      <c r="D274" s="94" t="s">
        <v>22</v>
      </c>
      <c r="E274" s="95">
        <v>1</v>
      </c>
      <c r="F274" s="109" t="s">
        <v>81</v>
      </c>
      <c r="G274" s="109" t="s">
        <v>85</v>
      </c>
      <c r="H274" s="109" t="s">
        <v>408</v>
      </c>
      <c r="I274" s="96"/>
      <c r="J274" s="94"/>
    </row>
    <row r="275" spans="1:10" x14ac:dyDescent="0.2">
      <c r="A275" s="93" t="s">
        <v>404</v>
      </c>
      <c r="B275" s="109">
        <v>228</v>
      </c>
      <c r="C275" s="94" t="s">
        <v>77</v>
      </c>
      <c r="D275" s="94" t="s">
        <v>22</v>
      </c>
      <c r="E275" s="95">
        <v>1</v>
      </c>
      <c r="F275" s="109" t="s">
        <v>81</v>
      </c>
      <c r="G275" s="109" t="s">
        <v>101</v>
      </c>
      <c r="H275" s="109" t="s">
        <v>409</v>
      </c>
      <c r="I275" s="96"/>
      <c r="J275" s="94"/>
    </row>
    <row r="276" spans="1:10" x14ac:dyDescent="0.2">
      <c r="A276" s="93" t="s">
        <v>404</v>
      </c>
      <c r="B276" s="109">
        <v>240</v>
      </c>
      <c r="C276" s="94" t="s">
        <v>77</v>
      </c>
      <c r="D276" s="94" t="s">
        <v>22</v>
      </c>
      <c r="E276" s="95">
        <v>1</v>
      </c>
      <c r="F276" s="109" t="s">
        <v>81</v>
      </c>
      <c r="G276" s="109" t="s">
        <v>410</v>
      </c>
      <c r="H276" s="109" t="s">
        <v>411</v>
      </c>
      <c r="I276" s="96"/>
      <c r="J276" s="94"/>
    </row>
    <row r="277" spans="1:10" x14ac:dyDescent="0.2">
      <c r="A277" s="93" t="s">
        <v>404</v>
      </c>
      <c r="B277" s="109" t="s">
        <v>412</v>
      </c>
      <c r="C277" s="94" t="s">
        <v>84</v>
      </c>
      <c r="D277" s="94" t="s">
        <v>22</v>
      </c>
      <c r="E277" s="95">
        <v>1</v>
      </c>
      <c r="F277" s="109" t="s">
        <v>81</v>
      </c>
      <c r="G277" s="109" t="s">
        <v>106</v>
      </c>
      <c r="H277" s="109" t="s">
        <v>413</v>
      </c>
      <c r="I277" s="96"/>
      <c r="J277" s="94"/>
    </row>
    <row r="278" spans="1:10" x14ac:dyDescent="0.2">
      <c r="A278" s="93" t="s">
        <v>404</v>
      </c>
      <c r="B278" s="109" t="s">
        <v>414</v>
      </c>
      <c r="C278" s="94" t="s">
        <v>74</v>
      </c>
      <c r="D278" s="94" t="s">
        <v>22</v>
      </c>
      <c r="E278" s="95">
        <v>1</v>
      </c>
      <c r="F278" s="109"/>
      <c r="G278" s="109"/>
      <c r="H278" s="109"/>
      <c r="I278" s="96"/>
      <c r="J278" s="94"/>
    </row>
    <row r="279" spans="1:10" x14ac:dyDescent="0.2">
      <c r="A279" s="98" t="s">
        <v>415</v>
      </c>
      <c r="B279" s="106" t="s">
        <v>416</v>
      </c>
      <c r="C279" s="100" t="s">
        <v>77</v>
      </c>
      <c r="D279" s="100" t="s">
        <v>22</v>
      </c>
      <c r="E279" s="101">
        <v>1</v>
      </c>
      <c r="F279" s="106" t="s">
        <v>81</v>
      </c>
      <c r="G279" s="106" t="s">
        <v>101</v>
      </c>
      <c r="H279" s="107" t="s">
        <v>417</v>
      </c>
      <c r="I279" s="102"/>
      <c r="J279" s="100"/>
    </row>
    <row r="280" spans="1:10" x14ac:dyDescent="0.2">
      <c r="A280" s="98" t="s">
        <v>415</v>
      </c>
      <c r="B280" s="106" t="s">
        <v>418</v>
      </c>
      <c r="C280" s="100" t="s">
        <v>77</v>
      </c>
      <c r="D280" s="100" t="s">
        <v>22</v>
      </c>
      <c r="E280" s="101">
        <v>1</v>
      </c>
      <c r="F280" s="138" t="s">
        <v>81</v>
      </c>
      <c r="G280" s="106" t="s">
        <v>106</v>
      </c>
      <c r="H280" s="107" t="s">
        <v>419</v>
      </c>
      <c r="I280" s="102"/>
      <c r="J280" s="100"/>
    </row>
    <row r="281" spans="1:10" x14ac:dyDescent="0.2">
      <c r="A281" s="98" t="s">
        <v>415</v>
      </c>
      <c r="B281" s="106" t="s">
        <v>420</v>
      </c>
      <c r="C281" s="100" t="s">
        <v>77</v>
      </c>
      <c r="D281" s="100" t="s">
        <v>22</v>
      </c>
      <c r="E281" s="101">
        <v>1</v>
      </c>
      <c r="F281" s="138" t="s">
        <v>75</v>
      </c>
      <c r="G281" s="106" t="s">
        <v>421</v>
      </c>
      <c r="H281" s="107" t="s">
        <v>422</v>
      </c>
      <c r="I281" s="102"/>
      <c r="J281" s="100"/>
    </row>
    <row r="282" spans="1:10" x14ac:dyDescent="0.2">
      <c r="A282" s="98" t="s">
        <v>415</v>
      </c>
      <c r="B282" s="106" t="s">
        <v>423</v>
      </c>
      <c r="C282" s="100" t="s">
        <v>77</v>
      </c>
      <c r="D282" s="100" t="s">
        <v>22</v>
      </c>
      <c r="E282" s="101">
        <v>1</v>
      </c>
      <c r="F282" s="138"/>
      <c r="G282" s="106"/>
      <c r="H282" s="107"/>
      <c r="I282" s="102"/>
      <c r="J282" s="100"/>
    </row>
    <row r="283" spans="1:10" x14ac:dyDescent="0.2">
      <c r="A283" s="93" t="s">
        <v>424</v>
      </c>
      <c r="B283" s="109">
        <v>141</v>
      </c>
      <c r="C283" s="94" t="s">
        <v>74</v>
      </c>
      <c r="D283" s="94" t="s">
        <v>19</v>
      </c>
      <c r="E283" s="95">
        <v>1</v>
      </c>
      <c r="F283" s="109" t="s">
        <v>93</v>
      </c>
      <c r="G283" s="94"/>
      <c r="H283" s="109"/>
      <c r="I283" s="96"/>
      <c r="J283" s="94"/>
    </row>
    <row r="284" spans="1:10" x14ac:dyDescent="0.2">
      <c r="A284" s="93" t="s">
        <v>424</v>
      </c>
      <c r="B284" s="109">
        <v>239</v>
      </c>
      <c r="C284" s="94" t="s">
        <v>74</v>
      </c>
      <c r="D284" s="94" t="s">
        <v>19</v>
      </c>
      <c r="E284" s="95">
        <v>1</v>
      </c>
      <c r="F284" s="109" t="s">
        <v>93</v>
      </c>
      <c r="G284" s="94"/>
      <c r="H284" s="109"/>
      <c r="I284" s="96"/>
      <c r="J284" s="94"/>
    </row>
    <row r="285" spans="1:10" x14ac:dyDescent="0.2">
      <c r="A285" s="93" t="s">
        <v>424</v>
      </c>
      <c r="B285" s="109">
        <v>338</v>
      </c>
      <c r="C285" s="94" t="s">
        <v>74</v>
      </c>
      <c r="D285" s="94" t="s">
        <v>19</v>
      </c>
      <c r="E285" s="95">
        <v>1</v>
      </c>
      <c r="F285" s="109" t="s">
        <v>93</v>
      </c>
      <c r="G285" s="94"/>
      <c r="H285" s="109"/>
      <c r="I285" s="96"/>
      <c r="J285" s="94"/>
    </row>
    <row r="286" spans="1:10" x14ac:dyDescent="0.2">
      <c r="A286" s="93" t="s">
        <v>424</v>
      </c>
      <c r="B286" s="109">
        <v>312</v>
      </c>
      <c r="C286" s="94" t="s">
        <v>74</v>
      </c>
      <c r="D286" s="94" t="s">
        <v>19</v>
      </c>
      <c r="E286" s="95">
        <v>1</v>
      </c>
      <c r="F286" s="109" t="s">
        <v>93</v>
      </c>
      <c r="G286" s="94"/>
      <c r="H286" s="109">
        <v>1572</v>
      </c>
      <c r="I286" s="96"/>
      <c r="J286" s="94"/>
    </row>
    <row r="287" spans="1:10" x14ac:dyDescent="0.2">
      <c r="A287" s="93" t="s">
        <v>424</v>
      </c>
      <c r="B287" s="109">
        <v>312</v>
      </c>
      <c r="C287" s="94" t="s">
        <v>74</v>
      </c>
      <c r="D287" s="109" t="s">
        <v>24</v>
      </c>
      <c r="E287" s="95">
        <v>1</v>
      </c>
      <c r="F287" s="109" t="s">
        <v>425</v>
      </c>
      <c r="G287" s="94"/>
      <c r="H287" s="109"/>
      <c r="I287" s="96"/>
      <c r="J287" s="109"/>
    </row>
    <row r="288" spans="1:10" x14ac:dyDescent="0.2">
      <c r="A288" s="93" t="s">
        <v>424</v>
      </c>
      <c r="B288" s="109">
        <v>312</v>
      </c>
      <c r="C288" s="94" t="s">
        <v>74</v>
      </c>
      <c r="D288" s="109" t="s">
        <v>17</v>
      </c>
      <c r="E288" s="95">
        <v>1</v>
      </c>
      <c r="F288" s="109" t="s">
        <v>109</v>
      </c>
      <c r="G288" s="94"/>
      <c r="H288" s="109"/>
      <c r="I288" s="96"/>
      <c r="J288" s="109"/>
    </row>
    <row r="289" spans="1:10" x14ac:dyDescent="0.2">
      <c r="A289" s="93" t="s">
        <v>424</v>
      </c>
      <c r="B289" s="109">
        <v>400</v>
      </c>
      <c r="C289" s="94" t="s">
        <v>77</v>
      </c>
      <c r="D289" s="94" t="s">
        <v>22</v>
      </c>
      <c r="E289" s="95">
        <v>1</v>
      </c>
      <c r="F289" s="109" t="s">
        <v>81</v>
      </c>
      <c r="G289" s="94"/>
      <c r="H289" s="109" t="s">
        <v>426</v>
      </c>
      <c r="I289" s="96"/>
      <c r="J289" s="109"/>
    </row>
    <row r="290" spans="1:10" x14ac:dyDescent="0.2">
      <c r="A290" s="93" t="s">
        <v>424</v>
      </c>
      <c r="B290" s="109">
        <v>400</v>
      </c>
      <c r="C290" s="94" t="s">
        <v>77</v>
      </c>
      <c r="D290" s="94" t="s">
        <v>19</v>
      </c>
      <c r="E290" s="95">
        <v>1</v>
      </c>
      <c r="F290" s="109" t="s">
        <v>427</v>
      </c>
      <c r="G290" s="94"/>
      <c r="H290" s="109"/>
      <c r="I290" s="96"/>
      <c r="J290" s="109"/>
    </row>
    <row r="291" spans="1:10" x14ac:dyDescent="0.2">
      <c r="A291" s="93" t="s">
        <v>424</v>
      </c>
      <c r="B291" s="109">
        <v>400</v>
      </c>
      <c r="C291" s="94" t="s">
        <v>77</v>
      </c>
      <c r="D291" s="119" t="s">
        <v>21</v>
      </c>
      <c r="E291" s="95">
        <v>1</v>
      </c>
      <c r="F291" s="109" t="s">
        <v>158</v>
      </c>
      <c r="G291" s="94"/>
      <c r="H291" s="109"/>
      <c r="I291" s="96"/>
      <c r="J291" s="109"/>
    </row>
    <row r="292" spans="1:10" x14ac:dyDescent="0.2">
      <c r="A292" s="93" t="s">
        <v>424</v>
      </c>
      <c r="B292" s="109">
        <v>400</v>
      </c>
      <c r="C292" s="94" t="s">
        <v>77</v>
      </c>
      <c r="D292" s="108" t="s">
        <v>18</v>
      </c>
      <c r="E292" s="95">
        <v>1</v>
      </c>
      <c r="F292" s="109" t="s">
        <v>139</v>
      </c>
      <c r="G292" s="94"/>
      <c r="H292" s="109"/>
      <c r="I292" s="96"/>
      <c r="J292" s="109"/>
    </row>
    <row r="293" spans="1:10" x14ac:dyDescent="0.2">
      <c r="A293" s="93" t="s">
        <v>424</v>
      </c>
      <c r="B293" s="109">
        <v>400</v>
      </c>
      <c r="C293" s="94" t="s">
        <v>77</v>
      </c>
      <c r="D293" s="119" t="s">
        <v>17</v>
      </c>
      <c r="E293" s="95">
        <v>1</v>
      </c>
      <c r="F293" s="109" t="s">
        <v>133</v>
      </c>
      <c r="G293" s="94" t="s">
        <v>428</v>
      </c>
      <c r="H293" s="109"/>
      <c r="I293" s="96"/>
      <c r="J293" s="94"/>
    </row>
    <row r="294" spans="1:10" x14ac:dyDescent="0.2">
      <c r="A294" s="93" t="s">
        <v>424</v>
      </c>
      <c r="B294" s="109">
        <v>401</v>
      </c>
      <c r="C294" s="94" t="s">
        <v>84</v>
      </c>
      <c r="D294" s="109" t="s">
        <v>24</v>
      </c>
      <c r="E294" s="95">
        <v>1</v>
      </c>
      <c r="F294" s="109" t="s">
        <v>429</v>
      </c>
      <c r="G294" s="94"/>
      <c r="H294" s="109"/>
      <c r="I294" s="96"/>
      <c r="J294" s="109" t="s">
        <v>217</v>
      </c>
    </row>
    <row r="295" spans="1:10" x14ac:dyDescent="0.2">
      <c r="A295" s="93" t="s">
        <v>424</v>
      </c>
      <c r="B295" s="109">
        <v>401</v>
      </c>
      <c r="C295" s="94" t="s">
        <v>84</v>
      </c>
      <c r="D295" s="109" t="s">
        <v>24</v>
      </c>
      <c r="E295" s="95">
        <v>1</v>
      </c>
      <c r="F295" s="109" t="s">
        <v>429</v>
      </c>
      <c r="G295" s="94"/>
      <c r="H295" s="109"/>
      <c r="I295" s="96"/>
      <c r="J295" s="109" t="s">
        <v>217</v>
      </c>
    </row>
    <row r="296" spans="1:10" x14ac:dyDescent="0.2">
      <c r="A296" s="93" t="s">
        <v>424</v>
      </c>
      <c r="B296" s="109">
        <v>401</v>
      </c>
      <c r="C296" s="94" t="s">
        <v>84</v>
      </c>
      <c r="D296" s="109" t="s">
        <v>24</v>
      </c>
      <c r="E296" s="95">
        <v>1</v>
      </c>
      <c r="F296" s="109" t="s">
        <v>429</v>
      </c>
      <c r="G296" s="94"/>
      <c r="H296" s="109"/>
      <c r="I296" s="96"/>
      <c r="J296" s="109" t="s">
        <v>220</v>
      </c>
    </row>
    <row r="297" spans="1:10" x14ac:dyDescent="0.2">
      <c r="A297" s="93" t="s">
        <v>424</v>
      </c>
      <c r="B297" s="109">
        <v>401</v>
      </c>
      <c r="C297" s="94" t="s">
        <v>84</v>
      </c>
      <c r="D297" s="109" t="s">
        <v>24</v>
      </c>
      <c r="E297" s="95">
        <v>1</v>
      </c>
      <c r="F297" s="109" t="s">
        <v>429</v>
      </c>
      <c r="G297" s="94"/>
      <c r="H297" s="109"/>
      <c r="I297" s="96"/>
      <c r="J297" s="109" t="s">
        <v>220</v>
      </c>
    </row>
    <row r="298" spans="1:10" x14ac:dyDescent="0.2">
      <c r="A298" s="93" t="s">
        <v>424</v>
      </c>
      <c r="B298" s="109">
        <v>401</v>
      </c>
      <c r="C298" s="94" t="s">
        <v>84</v>
      </c>
      <c r="D298" s="108" t="s">
        <v>18</v>
      </c>
      <c r="E298" s="95">
        <v>1</v>
      </c>
      <c r="F298" s="109" t="s">
        <v>139</v>
      </c>
      <c r="G298" s="94"/>
      <c r="H298" s="109"/>
      <c r="I298" s="96"/>
      <c r="J298" s="94"/>
    </row>
    <row r="299" spans="1:10" x14ac:dyDescent="0.2">
      <c r="A299" s="93" t="s">
        <v>424</v>
      </c>
      <c r="B299" s="109">
        <v>401</v>
      </c>
      <c r="C299" s="94" t="s">
        <v>84</v>
      </c>
      <c r="D299" s="108" t="s">
        <v>20</v>
      </c>
      <c r="E299" s="95">
        <v>1</v>
      </c>
      <c r="F299" s="109" t="s">
        <v>430</v>
      </c>
      <c r="G299" s="94"/>
      <c r="H299" s="109"/>
      <c r="I299" s="96"/>
      <c r="J299" s="109" t="s">
        <v>431</v>
      </c>
    </row>
    <row r="300" spans="1:10" x14ac:dyDescent="0.2">
      <c r="A300" s="93" t="s">
        <v>424</v>
      </c>
      <c r="B300" s="109">
        <v>401</v>
      </c>
      <c r="C300" s="94" t="s">
        <v>84</v>
      </c>
      <c r="D300" s="94" t="s">
        <v>22</v>
      </c>
      <c r="E300" s="95">
        <v>1</v>
      </c>
      <c r="F300" s="109" t="s">
        <v>81</v>
      </c>
      <c r="G300" s="94"/>
      <c r="H300" s="109" t="s">
        <v>432</v>
      </c>
      <c r="I300" s="96"/>
      <c r="J300" s="94"/>
    </row>
    <row r="301" spans="1:10" x14ac:dyDescent="0.2">
      <c r="A301" s="93" t="s">
        <v>424</v>
      </c>
      <c r="B301" s="109">
        <v>401</v>
      </c>
      <c r="C301" s="94" t="s">
        <v>84</v>
      </c>
      <c r="D301" s="94" t="s">
        <v>19</v>
      </c>
      <c r="E301" s="95">
        <v>1</v>
      </c>
      <c r="F301" s="109" t="s">
        <v>433</v>
      </c>
      <c r="G301" s="94"/>
      <c r="H301" s="109"/>
      <c r="I301" s="96"/>
      <c r="J301" s="94"/>
    </row>
    <row r="302" spans="1:10" x14ac:dyDescent="0.2">
      <c r="A302" s="93" t="s">
        <v>424</v>
      </c>
      <c r="B302" s="109">
        <v>401</v>
      </c>
      <c r="C302" s="94" t="s">
        <v>84</v>
      </c>
      <c r="D302" s="119" t="s">
        <v>21</v>
      </c>
      <c r="E302" s="95">
        <v>1</v>
      </c>
      <c r="F302" s="109" t="s">
        <v>158</v>
      </c>
      <c r="G302" s="94"/>
      <c r="H302" s="109"/>
      <c r="I302" s="96"/>
      <c r="J302" s="109" t="s">
        <v>160</v>
      </c>
    </row>
    <row r="303" spans="1:10" x14ac:dyDescent="0.2">
      <c r="A303" s="98" t="s">
        <v>434</v>
      </c>
      <c r="B303" s="107" t="s">
        <v>435</v>
      </c>
      <c r="C303" s="100" t="s">
        <v>74</v>
      </c>
      <c r="D303" s="100" t="s">
        <v>22</v>
      </c>
      <c r="E303" s="101">
        <v>1</v>
      </c>
      <c r="F303" s="107" t="s">
        <v>81</v>
      </c>
      <c r="G303" s="107" t="s">
        <v>101</v>
      </c>
      <c r="H303" s="107" t="s">
        <v>436</v>
      </c>
      <c r="I303" s="102"/>
      <c r="J303" s="100"/>
    </row>
    <row r="304" spans="1:10" x14ac:dyDescent="0.2">
      <c r="A304" s="98" t="s">
        <v>434</v>
      </c>
      <c r="B304" s="107" t="s">
        <v>435</v>
      </c>
      <c r="C304" s="100" t="s">
        <v>74</v>
      </c>
      <c r="D304" s="107" t="s">
        <v>17</v>
      </c>
      <c r="E304" s="101">
        <v>1</v>
      </c>
      <c r="F304" s="107" t="s">
        <v>109</v>
      </c>
      <c r="G304" s="107" t="s">
        <v>126</v>
      </c>
      <c r="H304" s="100"/>
      <c r="I304" s="102"/>
      <c r="J304" s="107" t="s">
        <v>111</v>
      </c>
    </row>
    <row r="305" spans="1:10" s="97" customFormat="1" x14ac:dyDescent="0.2">
      <c r="A305" s="98" t="s">
        <v>434</v>
      </c>
      <c r="B305" s="107" t="s">
        <v>435</v>
      </c>
      <c r="C305" s="100" t="s">
        <v>74</v>
      </c>
      <c r="D305" s="107" t="s">
        <v>24</v>
      </c>
      <c r="E305" s="101">
        <v>1</v>
      </c>
      <c r="F305" s="107" t="s">
        <v>109</v>
      </c>
      <c r="G305" s="107" t="s">
        <v>437</v>
      </c>
      <c r="H305" s="100"/>
      <c r="I305" s="102"/>
      <c r="J305" s="107" t="s">
        <v>156</v>
      </c>
    </row>
    <row r="306" spans="1:10" s="97" customFormat="1" x14ac:dyDescent="0.2">
      <c r="A306" s="93" t="s">
        <v>438</v>
      </c>
      <c r="B306" s="109" t="s">
        <v>439</v>
      </c>
      <c r="C306" s="117" t="s">
        <v>171</v>
      </c>
      <c r="D306" s="94" t="s">
        <v>22</v>
      </c>
      <c r="E306" s="95">
        <v>1</v>
      </c>
      <c r="F306" s="109" t="s">
        <v>81</v>
      </c>
      <c r="G306" s="109" t="s">
        <v>440</v>
      </c>
      <c r="H306" s="109" t="s">
        <v>441</v>
      </c>
      <c r="I306" s="96"/>
      <c r="J306" s="94"/>
    </row>
    <row r="307" spans="1:10" s="97" customFormat="1" x14ac:dyDescent="0.2">
      <c r="A307" s="93" t="s">
        <v>438</v>
      </c>
      <c r="B307" s="109" t="s">
        <v>439</v>
      </c>
      <c r="C307" s="117" t="s">
        <v>171</v>
      </c>
      <c r="D307" s="94" t="s">
        <v>22</v>
      </c>
      <c r="E307" s="95">
        <v>1</v>
      </c>
      <c r="F307" s="109" t="s">
        <v>442</v>
      </c>
      <c r="G307" s="109" t="s">
        <v>443</v>
      </c>
      <c r="H307" s="109" t="s">
        <v>444</v>
      </c>
      <c r="I307" s="96"/>
      <c r="J307" s="94"/>
    </row>
    <row r="308" spans="1:10" s="97" customFormat="1" x14ac:dyDescent="0.2">
      <c r="A308" s="93" t="s">
        <v>438</v>
      </c>
      <c r="B308" s="109" t="s">
        <v>439</v>
      </c>
      <c r="C308" s="117" t="s">
        <v>171</v>
      </c>
      <c r="D308" s="109" t="s">
        <v>24</v>
      </c>
      <c r="E308" s="95">
        <v>1</v>
      </c>
      <c r="F308" s="109" t="s">
        <v>213</v>
      </c>
      <c r="G308" s="139"/>
      <c r="H308" s="109"/>
      <c r="I308" s="96"/>
      <c r="J308" s="109" t="s">
        <v>445</v>
      </c>
    </row>
    <row r="309" spans="1:10" s="97" customFormat="1" x14ac:dyDescent="0.2">
      <c r="A309" s="93" t="s">
        <v>438</v>
      </c>
      <c r="B309" s="109" t="s">
        <v>439</v>
      </c>
      <c r="C309" s="117" t="s">
        <v>171</v>
      </c>
      <c r="D309" s="109" t="s">
        <v>24</v>
      </c>
      <c r="E309" s="95">
        <v>1</v>
      </c>
      <c r="F309" s="109" t="s">
        <v>213</v>
      </c>
      <c r="G309" s="109" t="s">
        <v>446</v>
      </c>
      <c r="H309" s="109"/>
      <c r="I309" s="96"/>
      <c r="J309" s="109" t="s">
        <v>447</v>
      </c>
    </row>
    <row r="310" spans="1:10" s="97" customFormat="1" x14ac:dyDescent="0.2">
      <c r="A310" s="93" t="s">
        <v>438</v>
      </c>
      <c r="B310" s="109" t="s">
        <v>439</v>
      </c>
      <c r="C310" s="117" t="s">
        <v>171</v>
      </c>
      <c r="D310" s="109" t="s">
        <v>24</v>
      </c>
      <c r="E310" s="95">
        <v>1</v>
      </c>
      <c r="F310" s="109" t="s">
        <v>448</v>
      </c>
      <c r="G310" s="109"/>
      <c r="H310" s="109"/>
      <c r="I310" s="96"/>
      <c r="J310" s="109" t="s">
        <v>449</v>
      </c>
    </row>
    <row r="311" spans="1:10" s="97" customFormat="1" x14ac:dyDescent="0.2">
      <c r="A311" s="93" t="s">
        <v>438</v>
      </c>
      <c r="B311" s="109" t="s">
        <v>439</v>
      </c>
      <c r="C311" s="117" t="s">
        <v>171</v>
      </c>
      <c r="D311" s="108" t="s">
        <v>20</v>
      </c>
      <c r="E311" s="95">
        <v>1</v>
      </c>
      <c r="F311" s="139"/>
      <c r="G311" s="139"/>
      <c r="H311" s="109"/>
      <c r="I311" s="96"/>
      <c r="J311" s="94"/>
    </row>
    <row r="312" spans="1:10" s="97" customFormat="1" x14ac:dyDescent="0.2">
      <c r="A312" s="93" t="s">
        <v>438</v>
      </c>
      <c r="B312" s="109" t="s">
        <v>439</v>
      </c>
      <c r="C312" s="117" t="s">
        <v>171</v>
      </c>
      <c r="D312" s="108" t="s">
        <v>18</v>
      </c>
      <c r="E312" s="95">
        <v>1</v>
      </c>
      <c r="F312" s="109" t="s">
        <v>139</v>
      </c>
      <c r="G312" s="139"/>
      <c r="H312" s="109"/>
      <c r="I312" s="96"/>
      <c r="J312" s="94"/>
    </row>
    <row r="313" spans="1:10" s="97" customFormat="1" x14ac:dyDescent="0.2">
      <c r="A313" s="93" t="s">
        <v>438</v>
      </c>
      <c r="B313" s="109" t="s">
        <v>439</v>
      </c>
      <c r="C313" s="117" t="s">
        <v>171</v>
      </c>
      <c r="D313" s="108" t="s">
        <v>18</v>
      </c>
      <c r="E313" s="95">
        <v>1</v>
      </c>
      <c r="F313" s="109" t="s">
        <v>289</v>
      </c>
      <c r="G313" s="109"/>
      <c r="H313" s="109"/>
      <c r="I313" s="96"/>
      <c r="J313" s="94"/>
    </row>
    <row r="314" spans="1:10" s="97" customFormat="1" x14ac:dyDescent="0.2">
      <c r="A314" s="93" t="s">
        <v>438</v>
      </c>
      <c r="B314" s="109" t="s">
        <v>450</v>
      </c>
      <c r="C314" s="94" t="s">
        <v>77</v>
      </c>
      <c r="D314" s="94" t="s">
        <v>22</v>
      </c>
      <c r="E314" s="95">
        <v>1</v>
      </c>
      <c r="F314" s="109" t="s">
        <v>81</v>
      </c>
      <c r="G314" s="109" t="s">
        <v>101</v>
      </c>
      <c r="H314" s="109" t="s">
        <v>451</v>
      </c>
      <c r="I314" s="96"/>
      <c r="J314" s="94"/>
    </row>
    <row r="315" spans="1:10" x14ac:dyDescent="0.2">
      <c r="A315" s="93" t="s">
        <v>438</v>
      </c>
      <c r="B315" s="109" t="s">
        <v>435</v>
      </c>
      <c r="C315" s="94" t="s">
        <v>74</v>
      </c>
      <c r="D315" s="94" t="s">
        <v>22</v>
      </c>
      <c r="E315" s="95">
        <v>1</v>
      </c>
      <c r="F315" s="109" t="s">
        <v>81</v>
      </c>
      <c r="G315" s="109" t="s">
        <v>101</v>
      </c>
      <c r="H315" s="109" t="s">
        <v>452</v>
      </c>
      <c r="I315" s="96"/>
      <c r="J315" s="94"/>
    </row>
    <row r="316" spans="1:10" x14ac:dyDescent="0.2">
      <c r="B316"/>
      <c r="C316"/>
    </row>
    <row r="318" spans="1:10" x14ac:dyDescent="0.2">
      <c r="C318" s="142"/>
    </row>
    <row r="321" spans="2:3" ht="15.75" x14ac:dyDescent="0.2">
      <c r="B321" s="143"/>
      <c r="C321" s="143"/>
    </row>
  </sheetData>
  <sheetProtection algorithmName="SHA-512" hashValue="2DOTcWtMfxxJY2G9b+dL6dVBn/unx/JxxyO93k+L8FN9Edq1sjLkskpwZSqVlmxC8fXTybEff4KC8aXxP/vp7g==" saltValue="HE4IuH9vXfHCg2hLI/c4Mw==" spinCount="100000" sheet="1" selectLockedCells="1"/>
  <autoFilter ref="A2:J315" xr:uid="{CA4891BB-2A6A-4C55-A58B-141FE5209A19}"/>
  <mergeCells count="1">
    <mergeCell ref="A1:J1"/>
  </mergeCells>
  <printOptions horizontalCentered="1" verticalCentered="1"/>
  <pageMargins left="0.25" right="0.25" top="0.75" bottom="0.75" header="0.3" footer="0.3"/>
  <pageSetup paperSize="8" scale="5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22688-3932-486F-89DB-E3DC3A25C396}">
  <dimension ref="A2:K42"/>
  <sheetViews>
    <sheetView topLeftCell="D1" workbookViewId="0">
      <selection activeCell="F35" sqref="F35"/>
    </sheetView>
  </sheetViews>
  <sheetFormatPr baseColWidth="10" defaultRowHeight="12.75" x14ac:dyDescent="0.2"/>
  <cols>
    <col min="1" max="1" width="42.140625" bestFit="1" customWidth="1"/>
    <col min="2" max="9" width="24.5703125" customWidth="1"/>
    <col min="10" max="10" width="11.5703125" bestFit="1" customWidth="1"/>
    <col min="11" max="11" width="15.140625" bestFit="1" customWidth="1"/>
    <col min="12" max="13" width="24.5703125" bestFit="1" customWidth="1"/>
    <col min="14" max="14" width="23.140625" bestFit="1" customWidth="1"/>
    <col min="15" max="21" width="44.140625" bestFit="1" customWidth="1"/>
    <col min="22" max="22" width="46.7109375" bestFit="1" customWidth="1"/>
    <col min="23" max="30" width="25.85546875" bestFit="1" customWidth="1"/>
    <col min="31" max="31" width="28.5703125" bestFit="1" customWidth="1"/>
    <col min="32" max="36" width="24.5703125" bestFit="1" customWidth="1"/>
    <col min="37" max="37" width="11.28515625" bestFit="1" customWidth="1"/>
    <col min="38" max="44" width="24.5703125" bestFit="1" customWidth="1"/>
    <col min="45" max="45" width="15.28515625" bestFit="1" customWidth="1"/>
    <col min="46" max="47" width="18.7109375" bestFit="1" customWidth="1"/>
    <col min="48" max="48" width="12" bestFit="1" customWidth="1"/>
    <col min="49" max="49" width="18.140625" bestFit="1" customWidth="1"/>
    <col min="50" max="50" width="20.7109375" bestFit="1" customWidth="1"/>
    <col min="51" max="51" width="21.5703125" bestFit="1" customWidth="1"/>
    <col min="52" max="52" width="24.28515625" bestFit="1" customWidth="1"/>
    <col min="53" max="54" width="25.140625" bestFit="1" customWidth="1"/>
    <col min="55" max="55" width="27.85546875" bestFit="1" customWidth="1"/>
    <col min="56" max="56" width="13.85546875" bestFit="1" customWidth="1"/>
    <col min="57" max="57" width="12.85546875" bestFit="1" customWidth="1"/>
    <col min="58" max="64" width="24.5703125" bestFit="1" customWidth="1"/>
    <col min="65" max="65" width="19.28515625" bestFit="1" customWidth="1"/>
    <col min="66" max="68" width="19.85546875" bestFit="1" customWidth="1"/>
    <col min="69" max="69" width="12.85546875" bestFit="1" customWidth="1"/>
    <col min="70" max="73" width="24.5703125" bestFit="1" customWidth="1"/>
    <col min="74" max="74" width="25.28515625" bestFit="1" customWidth="1"/>
    <col min="75" max="75" width="13.85546875" bestFit="1" customWidth="1"/>
    <col min="76" max="76" width="12.28515625" bestFit="1" customWidth="1"/>
    <col min="77" max="77" width="11.5703125" bestFit="1" customWidth="1"/>
    <col min="257" max="257" width="42.140625" bestFit="1" customWidth="1"/>
    <col min="258" max="265" width="24.5703125" customWidth="1"/>
    <col min="266" max="266" width="11.5703125" bestFit="1" customWidth="1"/>
    <col min="267" max="267" width="15.140625" bestFit="1" customWidth="1"/>
    <col min="268" max="269" width="24.5703125" bestFit="1" customWidth="1"/>
    <col min="270" max="270" width="23.140625" bestFit="1" customWidth="1"/>
    <col min="271" max="277" width="44.140625" bestFit="1" customWidth="1"/>
    <col min="278" max="278" width="46.7109375" bestFit="1" customWidth="1"/>
    <col min="279" max="286" width="25.85546875" bestFit="1" customWidth="1"/>
    <col min="287" max="287" width="28.5703125" bestFit="1" customWidth="1"/>
    <col min="288" max="292" width="24.5703125" bestFit="1" customWidth="1"/>
    <col min="293" max="293" width="11.28515625" bestFit="1" customWidth="1"/>
    <col min="294" max="300" width="24.5703125" bestFit="1" customWidth="1"/>
    <col min="301" max="301" width="15.28515625" bestFit="1" customWidth="1"/>
    <col min="302" max="303" width="18.7109375" bestFit="1" customWidth="1"/>
    <col min="304" max="304" width="12" bestFit="1" customWidth="1"/>
    <col min="305" max="305" width="18.140625" bestFit="1" customWidth="1"/>
    <col min="306" max="306" width="20.7109375" bestFit="1" customWidth="1"/>
    <col min="307" max="307" width="21.5703125" bestFit="1" customWidth="1"/>
    <col min="308" max="308" width="24.28515625" bestFit="1" customWidth="1"/>
    <col min="309" max="310" width="25.140625" bestFit="1" customWidth="1"/>
    <col min="311" max="311" width="27.85546875" bestFit="1" customWidth="1"/>
    <col min="312" max="312" width="13.85546875" bestFit="1" customWidth="1"/>
    <col min="313" max="313" width="12.85546875" bestFit="1" customWidth="1"/>
    <col min="314" max="320" width="24.5703125" bestFit="1" customWidth="1"/>
    <col min="321" max="321" width="19.28515625" bestFit="1" customWidth="1"/>
    <col min="322" max="324" width="19.85546875" bestFit="1" customWidth="1"/>
    <col min="325" max="325" width="12.85546875" bestFit="1" customWidth="1"/>
    <col min="326" max="329" width="24.5703125" bestFit="1" customWidth="1"/>
    <col min="330" max="330" width="25.28515625" bestFit="1" customWidth="1"/>
    <col min="331" max="331" width="13.85546875" bestFit="1" customWidth="1"/>
    <col min="332" max="332" width="12.28515625" bestFit="1" customWidth="1"/>
    <col min="333" max="333" width="11.5703125" bestFit="1" customWidth="1"/>
    <col min="513" max="513" width="42.140625" bestFit="1" customWidth="1"/>
    <col min="514" max="521" width="24.5703125" customWidth="1"/>
    <col min="522" max="522" width="11.5703125" bestFit="1" customWidth="1"/>
    <col min="523" max="523" width="15.140625" bestFit="1" customWidth="1"/>
    <col min="524" max="525" width="24.5703125" bestFit="1" customWidth="1"/>
    <col min="526" max="526" width="23.140625" bestFit="1" customWidth="1"/>
    <col min="527" max="533" width="44.140625" bestFit="1" customWidth="1"/>
    <col min="534" max="534" width="46.7109375" bestFit="1" customWidth="1"/>
    <col min="535" max="542" width="25.85546875" bestFit="1" customWidth="1"/>
    <col min="543" max="543" width="28.5703125" bestFit="1" customWidth="1"/>
    <col min="544" max="548" width="24.5703125" bestFit="1" customWidth="1"/>
    <col min="549" max="549" width="11.28515625" bestFit="1" customWidth="1"/>
    <col min="550" max="556" width="24.5703125" bestFit="1" customWidth="1"/>
    <col min="557" max="557" width="15.28515625" bestFit="1" customWidth="1"/>
    <col min="558" max="559" width="18.7109375" bestFit="1" customWidth="1"/>
    <col min="560" max="560" width="12" bestFit="1" customWidth="1"/>
    <col min="561" max="561" width="18.140625" bestFit="1" customWidth="1"/>
    <col min="562" max="562" width="20.7109375" bestFit="1" customWidth="1"/>
    <col min="563" max="563" width="21.5703125" bestFit="1" customWidth="1"/>
    <col min="564" max="564" width="24.28515625" bestFit="1" customWidth="1"/>
    <col min="565" max="566" width="25.140625" bestFit="1" customWidth="1"/>
    <col min="567" max="567" width="27.85546875" bestFit="1" customWidth="1"/>
    <col min="568" max="568" width="13.85546875" bestFit="1" customWidth="1"/>
    <col min="569" max="569" width="12.85546875" bestFit="1" customWidth="1"/>
    <col min="570" max="576" width="24.5703125" bestFit="1" customWidth="1"/>
    <col min="577" max="577" width="19.28515625" bestFit="1" customWidth="1"/>
    <col min="578" max="580" width="19.85546875" bestFit="1" customWidth="1"/>
    <col min="581" max="581" width="12.85546875" bestFit="1" customWidth="1"/>
    <col min="582" max="585" width="24.5703125" bestFit="1" customWidth="1"/>
    <col min="586" max="586" width="25.28515625" bestFit="1" customWidth="1"/>
    <col min="587" max="587" width="13.85546875" bestFit="1" customWidth="1"/>
    <col min="588" max="588" width="12.28515625" bestFit="1" customWidth="1"/>
    <col min="589" max="589" width="11.5703125" bestFit="1" customWidth="1"/>
    <col min="769" max="769" width="42.140625" bestFit="1" customWidth="1"/>
    <col min="770" max="777" width="24.5703125" customWidth="1"/>
    <col min="778" max="778" width="11.5703125" bestFit="1" customWidth="1"/>
    <col min="779" max="779" width="15.140625" bestFit="1" customWidth="1"/>
    <col min="780" max="781" width="24.5703125" bestFit="1" customWidth="1"/>
    <col min="782" max="782" width="23.140625" bestFit="1" customWidth="1"/>
    <col min="783" max="789" width="44.140625" bestFit="1" customWidth="1"/>
    <col min="790" max="790" width="46.7109375" bestFit="1" customWidth="1"/>
    <col min="791" max="798" width="25.85546875" bestFit="1" customWidth="1"/>
    <col min="799" max="799" width="28.5703125" bestFit="1" customWidth="1"/>
    <col min="800" max="804" width="24.5703125" bestFit="1" customWidth="1"/>
    <col min="805" max="805" width="11.28515625" bestFit="1" customWidth="1"/>
    <col min="806" max="812" width="24.5703125" bestFit="1" customWidth="1"/>
    <col min="813" max="813" width="15.28515625" bestFit="1" customWidth="1"/>
    <col min="814" max="815" width="18.7109375" bestFit="1" customWidth="1"/>
    <col min="816" max="816" width="12" bestFit="1" customWidth="1"/>
    <col min="817" max="817" width="18.140625" bestFit="1" customWidth="1"/>
    <col min="818" max="818" width="20.7109375" bestFit="1" customWidth="1"/>
    <col min="819" max="819" width="21.5703125" bestFit="1" customWidth="1"/>
    <col min="820" max="820" width="24.28515625" bestFit="1" customWidth="1"/>
    <col min="821" max="822" width="25.140625" bestFit="1" customWidth="1"/>
    <col min="823" max="823" width="27.85546875" bestFit="1" customWidth="1"/>
    <col min="824" max="824" width="13.85546875" bestFit="1" customWidth="1"/>
    <col min="825" max="825" width="12.85546875" bestFit="1" customWidth="1"/>
    <col min="826" max="832" width="24.5703125" bestFit="1" customWidth="1"/>
    <col min="833" max="833" width="19.28515625" bestFit="1" customWidth="1"/>
    <col min="834" max="836" width="19.85546875" bestFit="1" customWidth="1"/>
    <col min="837" max="837" width="12.85546875" bestFit="1" customWidth="1"/>
    <col min="838" max="841" width="24.5703125" bestFit="1" customWidth="1"/>
    <col min="842" max="842" width="25.28515625" bestFit="1" customWidth="1"/>
    <col min="843" max="843" width="13.85546875" bestFit="1" customWidth="1"/>
    <col min="844" max="844" width="12.28515625" bestFit="1" customWidth="1"/>
    <col min="845" max="845" width="11.5703125" bestFit="1" customWidth="1"/>
    <col min="1025" max="1025" width="42.140625" bestFit="1" customWidth="1"/>
    <col min="1026" max="1033" width="24.5703125" customWidth="1"/>
    <col min="1034" max="1034" width="11.5703125" bestFit="1" customWidth="1"/>
    <col min="1035" max="1035" width="15.140625" bestFit="1" customWidth="1"/>
    <col min="1036" max="1037" width="24.5703125" bestFit="1" customWidth="1"/>
    <col min="1038" max="1038" width="23.140625" bestFit="1" customWidth="1"/>
    <col min="1039" max="1045" width="44.140625" bestFit="1" customWidth="1"/>
    <col min="1046" max="1046" width="46.7109375" bestFit="1" customWidth="1"/>
    <col min="1047" max="1054" width="25.85546875" bestFit="1" customWidth="1"/>
    <col min="1055" max="1055" width="28.5703125" bestFit="1" customWidth="1"/>
    <col min="1056" max="1060" width="24.5703125" bestFit="1" customWidth="1"/>
    <col min="1061" max="1061" width="11.28515625" bestFit="1" customWidth="1"/>
    <col min="1062" max="1068" width="24.5703125" bestFit="1" customWidth="1"/>
    <col min="1069" max="1069" width="15.28515625" bestFit="1" customWidth="1"/>
    <col min="1070" max="1071" width="18.7109375" bestFit="1" customWidth="1"/>
    <col min="1072" max="1072" width="12" bestFit="1" customWidth="1"/>
    <col min="1073" max="1073" width="18.140625" bestFit="1" customWidth="1"/>
    <col min="1074" max="1074" width="20.7109375" bestFit="1" customWidth="1"/>
    <col min="1075" max="1075" width="21.5703125" bestFit="1" customWidth="1"/>
    <col min="1076" max="1076" width="24.28515625" bestFit="1" customWidth="1"/>
    <col min="1077" max="1078" width="25.140625" bestFit="1" customWidth="1"/>
    <col min="1079" max="1079" width="27.85546875" bestFit="1" customWidth="1"/>
    <col min="1080" max="1080" width="13.85546875" bestFit="1" customWidth="1"/>
    <col min="1081" max="1081" width="12.85546875" bestFit="1" customWidth="1"/>
    <col min="1082" max="1088" width="24.5703125" bestFit="1" customWidth="1"/>
    <col min="1089" max="1089" width="19.28515625" bestFit="1" customWidth="1"/>
    <col min="1090" max="1092" width="19.85546875" bestFit="1" customWidth="1"/>
    <col min="1093" max="1093" width="12.85546875" bestFit="1" customWidth="1"/>
    <col min="1094" max="1097" width="24.5703125" bestFit="1" customWidth="1"/>
    <col min="1098" max="1098" width="25.28515625" bestFit="1" customWidth="1"/>
    <col min="1099" max="1099" width="13.85546875" bestFit="1" customWidth="1"/>
    <col min="1100" max="1100" width="12.28515625" bestFit="1" customWidth="1"/>
    <col min="1101" max="1101" width="11.5703125" bestFit="1" customWidth="1"/>
    <col min="1281" max="1281" width="42.140625" bestFit="1" customWidth="1"/>
    <col min="1282" max="1289" width="24.5703125" customWidth="1"/>
    <col min="1290" max="1290" width="11.5703125" bestFit="1" customWidth="1"/>
    <col min="1291" max="1291" width="15.140625" bestFit="1" customWidth="1"/>
    <col min="1292" max="1293" width="24.5703125" bestFit="1" customWidth="1"/>
    <col min="1294" max="1294" width="23.140625" bestFit="1" customWidth="1"/>
    <col min="1295" max="1301" width="44.140625" bestFit="1" customWidth="1"/>
    <col min="1302" max="1302" width="46.7109375" bestFit="1" customWidth="1"/>
    <col min="1303" max="1310" width="25.85546875" bestFit="1" customWidth="1"/>
    <col min="1311" max="1311" width="28.5703125" bestFit="1" customWidth="1"/>
    <col min="1312" max="1316" width="24.5703125" bestFit="1" customWidth="1"/>
    <col min="1317" max="1317" width="11.28515625" bestFit="1" customWidth="1"/>
    <col min="1318" max="1324" width="24.5703125" bestFit="1" customWidth="1"/>
    <col min="1325" max="1325" width="15.28515625" bestFit="1" customWidth="1"/>
    <col min="1326" max="1327" width="18.7109375" bestFit="1" customWidth="1"/>
    <col min="1328" max="1328" width="12" bestFit="1" customWidth="1"/>
    <col min="1329" max="1329" width="18.140625" bestFit="1" customWidth="1"/>
    <col min="1330" max="1330" width="20.7109375" bestFit="1" customWidth="1"/>
    <col min="1331" max="1331" width="21.5703125" bestFit="1" customWidth="1"/>
    <col min="1332" max="1332" width="24.28515625" bestFit="1" customWidth="1"/>
    <col min="1333" max="1334" width="25.140625" bestFit="1" customWidth="1"/>
    <col min="1335" max="1335" width="27.85546875" bestFit="1" customWidth="1"/>
    <col min="1336" max="1336" width="13.85546875" bestFit="1" customWidth="1"/>
    <col min="1337" max="1337" width="12.85546875" bestFit="1" customWidth="1"/>
    <col min="1338" max="1344" width="24.5703125" bestFit="1" customWidth="1"/>
    <col min="1345" max="1345" width="19.28515625" bestFit="1" customWidth="1"/>
    <col min="1346" max="1348" width="19.85546875" bestFit="1" customWidth="1"/>
    <col min="1349" max="1349" width="12.85546875" bestFit="1" customWidth="1"/>
    <col min="1350" max="1353" width="24.5703125" bestFit="1" customWidth="1"/>
    <col min="1354" max="1354" width="25.28515625" bestFit="1" customWidth="1"/>
    <col min="1355" max="1355" width="13.85546875" bestFit="1" customWidth="1"/>
    <col min="1356" max="1356" width="12.28515625" bestFit="1" customWidth="1"/>
    <col min="1357" max="1357" width="11.5703125" bestFit="1" customWidth="1"/>
    <col min="1537" max="1537" width="42.140625" bestFit="1" customWidth="1"/>
    <col min="1538" max="1545" width="24.5703125" customWidth="1"/>
    <col min="1546" max="1546" width="11.5703125" bestFit="1" customWidth="1"/>
    <col min="1547" max="1547" width="15.140625" bestFit="1" customWidth="1"/>
    <col min="1548" max="1549" width="24.5703125" bestFit="1" customWidth="1"/>
    <col min="1550" max="1550" width="23.140625" bestFit="1" customWidth="1"/>
    <col min="1551" max="1557" width="44.140625" bestFit="1" customWidth="1"/>
    <col min="1558" max="1558" width="46.7109375" bestFit="1" customWidth="1"/>
    <col min="1559" max="1566" width="25.85546875" bestFit="1" customWidth="1"/>
    <col min="1567" max="1567" width="28.5703125" bestFit="1" customWidth="1"/>
    <col min="1568" max="1572" width="24.5703125" bestFit="1" customWidth="1"/>
    <col min="1573" max="1573" width="11.28515625" bestFit="1" customWidth="1"/>
    <col min="1574" max="1580" width="24.5703125" bestFit="1" customWidth="1"/>
    <col min="1581" max="1581" width="15.28515625" bestFit="1" customWidth="1"/>
    <col min="1582" max="1583" width="18.7109375" bestFit="1" customWidth="1"/>
    <col min="1584" max="1584" width="12" bestFit="1" customWidth="1"/>
    <col min="1585" max="1585" width="18.140625" bestFit="1" customWidth="1"/>
    <col min="1586" max="1586" width="20.7109375" bestFit="1" customWidth="1"/>
    <col min="1587" max="1587" width="21.5703125" bestFit="1" customWidth="1"/>
    <col min="1588" max="1588" width="24.28515625" bestFit="1" customWidth="1"/>
    <col min="1589" max="1590" width="25.140625" bestFit="1" customWidth="1"/>
    <col min="1591" max="1591" width="27.85546875" bestFit="1" customWidth="1"/>
    <col min="1592" max="1592" width="13.85546875" bestFit="1" customWidth="1"/>
    <col min="1593" max="1593" width="12.85546875" bestFit="1" customWidth="1"/>
    <col min="1594" max="1600" width="24.5703125" bestFit="1" customWidth="1"/>
    <col min="1601" max="1601" width="19.28515625" bestFit="1" customWidth="1"/>
    <col min="1602" max="1604" width="19.85546875" bestFit="1" customWidth="1"/>
    <col min="1605" max="1605" width="12.85546875" bestFit="1" customWidth="1"/>
    <col min="1606" max="1609" width="24.5703125" bestFit="1" customWidth="1"/>
    <col min="1610" max="1610" width="25.28515625" bestFit="1" customWidth="1"/>
    <col min="1611" max="1611" width="13.85546875" bestFit="1" customWidth="1"/>
    <col min="1612" max="1612" width="12.28515625" bestFit="1" customWidth="1"/>
    <col min="1613" max="1613" width="11.5703125" bestFit="1" customWidth="1"/>
    <col min="1793" max="1793" width="42.140625" bestFit="1" customWidth="1"/>
    <col min="1794" max="1801" width="24.5703125" customWidth="1"/>
    <col min="1802" max="1802" width="11.5703125" bestFit="1" customWidth="1"/>
    <col min="1803" max="1803" width="15.140625" bestFit="1" customWidth="1"/>
    <col min="1804" max="1805" width="24.5703125" bestFit="1" customWidth="1"/>
    <col min="1806" max="1806" width="23.140625" bestFit="1" customWidth="1"/>
    <col min="1807" max="1813" width="44.140625" bestFit="1" customWidth="1"/>
    <col min="1814" max="1814" width="46.7109375" bestFit="1" customWidth="1"/>
    <col min="1815" max="1822" width="25.85546875" bestFit="1" customWidth="1"/>
    <col min="1823" max="1823" width="28.5703125" bestFit="1" customWidth="1"/>
    <col min="1824" max="1828" width="24.5703125" bestFit="1" customWidth="1"/>
    <col min="1829" max="1829" width="11.28515625" bestFit="1" customWidth="1"/>
    <col min="1830" max="1836" width="24.5703125" bestFit="1" customWidth="1"/>
    <col min="1837" max="1837" width="15.28515625" bestFit="1" customWidth="1"/>
    <col min="1838" max="1839" width="18.7109375" bestFit="1" customWidth="1"/>
    <col min="1840" max="1840" width="12" bestFit="1" customWidth="1"/>
    <col min="1841" max="1841" width="18.140625" bestFit="1" customWidth="1"/>
    <col min="1842" max="1842" width="20.7109375" bestFit="1" customWidth="1"/>
    <col min="1843" max="1843" width="21.5703125" bestFit="1" customWidth="1"/>
    <col min="1844" max="1844" width="24.28515625" bestFit="1" customWidth="1"/>
    <col min="1845" max="1846" width="25.140625" bestFit="1" customWidth="1"/>
    <col min="1847" max="1847" width="27.85546875" bestFit="1" customWidth="1"/>
    <col min="1848" max="1848" width="13.85546875" bestFit="1" customWidth="1"/>
    <col min="1849" max="1849" width="12.85546875" bestFit="1" customWidth="1"/>
    <col min="1850" max="1856" width="24.5703125" bestFit="1" customWidth="1"/>
    <col min="1857" max="1857" width="19.28515625" bestFit="1" customWidth="1"/>
    <col min="1858" max="1860" width="19.85546875" bestFit="1" customWidth="1"/>
    <col min="1861" max="1861" width="12.85546875" bestFit="1" customWidth="1"/>
    <col min="1862" max="1865" width="24.5703125" bestFit="1" customWidth="1"/>
    <col min="1866" max="1866" width="25.28515625" bestFit="1" customWidth="1"/>
    <col min="1867" max="1867" width="13.85546875" bestFit="1" customWidth="1"/>
    <col min="1868" max="1868" width="12.28515625" bestFit="1" customWidth="1"/>
    <col min="1869" max="1869" width="11.5703125" bestFit="1" customWidth="1"/>
    <col min="2049" max="2049" width="42.140625" bestFit="1" customWidth="1"/>
    <col min="2050" max="2057" width="24.5703125" customWidth="1"/>
    <col min="2058" max="2058" width="11.5703125" bestFit="1" customWidth="1"/>
    <col min="2059" max="2059" width="15.140625" bestFit="1" customWidth="1"/>
    <col min="2060" max="2061" width="24.5703125" bestFit="1" customWidth="1"/>
    <col min="2062" max="2062" width="23.140625" bestFit="1" customWidth="1"/>
    <col min="2063" max="2069" width="44.140625" bestFit="1" customWidth="1"/>
    <col min="2070" max="2070" width="46.7109375" bestFit="1" customWidth="1"/>
    <col min="2071" max="2078" width="25.85546875" bestFit="1" customWidth="1"/>
    <col min="2079" max="2079" width="28.5703125" bestFit="1" customWidth="1"/>
    <col min="2080" max="2084" width="24.5703125" bestFit="1" customWidth="1"/>
    <col min="2085" max="2085" width="11.28515625" bestFit="1" customWidth="1"/>
    <col min="2086" max="2092" width="24.5703125" bestFit="1" customWidth="1"/>
    <col min="2093" max="2093" width="15.28515625" bestFit="1" customWidth="1"/>
    <col min="2094" max="2095" width="18.7109375" bestFit="1" customWidth="1"/>
    <col min="2096" max="2096" width="12" bestFit="1" customWidth="1"/>
    <col min="2097" max="2097" width="18.140625" bestFit="1" customWidth="1"/>
    <col min="2098" max="2098" width="20.7109375" bestFit="1" customWidth="1"/>
    <col min="2099" max="2099" width="21.5703125" bestFit="1" customWidth="1"/>
    <col min="2100" max="2100" width="24.28515625" bestFit="1" customWidth="1"/>
    <col min="2101" max="2102" width="25.140625" bestFit="1" customWidth="1"/>
    <col min="2103" max="2103" width="27.85546875" bestFit="1" customWidth="1"/>
    <col min="2104" max="2104" width="13.85546875" bestFit="1" customWidth="1"/>
    <col min="2105" max="2105" width="12.85546875" bestFit="1" customWidth="1"/>
    <col min="2106" max="2112" width="24.5703125" bestFit="1" customWidth="1"/>
    <col min="2113" max="2113" width="19.28515625" bestFit="1" customWidth="1"/>
    <col min="2114" max="2116" width="19.85546875" bestFit="1" customWidth="1"/>
    <col min="2117" max="2117" width="12.85546875" bestFit="1" customWidth="1"/>
    <col min="2118" max="2121" width="24.5703125" bestFit="1" customWidth="1"/>
    <col min="2122" max="2122" width="25.28515625" bestFit="1" customWidth="1"/>
    <col min="2123" max="2123" width="13.85546875" bestFit="1" customWidth="1"/>
    <col min="2124" max="2124" width="12.28515625" bestFit="1" customWidth="1"/>
    <col min="2125" max="2125" width="11.5703125" bestFit="1" customWidth="1"/>
    <col min="2305" max="2305" width="42.140625" bestFit="1" customWidth="1"/>
    <col min="2306" max="2313" width="24.5703125" customWidth="1"/>
    <col min="2314" max="2314" width="11.5703125" bestFit="1" customWidth="1"/>
    <col min="2315" max="2315" width="15.140625" bestFit="1" customWidth="1"/>
    <col min="2316" max="2317" width="24.5703125" bestFit="1" customWidth="1"/>
    <col min="2318" max="2318" width="23.140625" bestFit="1" customWidth="1"/>
    <col min="2319" max="2325" width="44.140625" bestFit="1" customWidth="1"/>
    <col min="2326" max="2326" width="46.7109375" bestFit="1" customWidth="1"/>
    <col min="2327" max="2334" width="25.85546875" bestFit="1" customWidth="1"/>
    <col min="2335" max="2335" width="28.5703125" bestFit="1" customWidth="1"/>
    <col min="2336" max="2340" width="24.5703125" bestFit="1" customWidth="1"/>
    <col min="2341" max="2341" width="11.28515625" bestFit="1" customWidth="1"/>
    <col min="2342" max="2348" width="24.5703125" bestFit="1" customWidth="1"/>
    <col min="2349" max="2349" width="15.28515625" bestFit="1" customWidth="1"/>
    <col min="2350" max="2351" width="18.7109375" bestFit="1" customWidth="1"/>
    <col min="2352" max="2352" width="12" bestFit="1" customWidth="1"/>
    <col min="2353" max="2353" width="18.140625" bestFit="1" customWidth="1"/>
    <col min="2354" max="2354" width="20.7109375" bestFit="1" customWidth="1"/>
    <col min="2355" max="2355" width="21.5703125" bestFit="1" customWidth="1"/>
    <col min="2356" max="2356" width="24.28515625" bestFit="1" customWidth="1"/>
    <col min="2357" max="2358" width="25.140625" bestFit="1" customWidth="1"/>
    <col min="2359" max="2359" width="27.85546875" bestFit="1" customWidth="1"/>
    <col min="2360" max="2360" width="13.85546875" bestFit="1" customWidth="1"/>
    <col min="2361" max="2361" width="12.85546875" bestFit="1" customWidth="1"/>
    <col min="2362" max="2368" width="24.5703125" bestFit="1" customWidth="1"/>
    <col min="2369" max="2369" width="19.28515625" bestFit="1" customWidth="1"/>
    <col min="2370" max="2372" width="19.85546875" bestFit="1" customWidth="1"/>
    <col min="2373" max="2373" width="12.85546875" bestFit="1" customWidth="1"/>
    <col min="2374" max="2377" width="24.5703125" bestFit="1" customWidth="1"/>
    <col min="2378" max="2378" width="25.28515625" bestFit="1" customWidth="1"/>
    <col min="2379" max="2379" width="13.85546875" bestFit="1" customWidth="1"/>
    <col min="2380" max="2380" width="12.28515625" bestFit="1" customWidth="1"/>
    <col min="2381" max="2381" width="11.5703125" bestFit="1" customWidth="1"/>
    <col min="2561" max="2561" width="42.140625" bestFit="1" customWidth="1"/>
    <col min="2562" max="2569" width="24.5703125" customWidth="1"/>
    <col min="2570" max="2570" width="11.5703125" bestFit="1" customWidth="1"/>
    <col min="2571" max="2571" width="15.140625" bestFit="1" customWidth="1"/>
    <col min="2572" max="2573" width="24.5703125" bestFit="1" customWidth="1"/>
    <col min="2574" max="2574" width="23.140625" bestFit="1" customWidth="1"/>
    <col min="2575" max="2581" width="44.140625" bestFit="1" customWidth="1"/>
    <col min="2582" max="2582" width="46.7109375" bestFit="1" customWidth="1"/>
    <col min="2583" max="2590" width="25.85546875" bestFit="1" customWidth="1"/>
    <col min="2591" max="2591" width="28.5703125" bestFit="1" customWidth="1"/>
    <col min="2592" max="2596" width="24.5703125" bestFit="1" customWidth="1"/>
    <col min="2597" max="2597" width="11.28515625" bestFit="1" customWidth="1"/>
    <col min="2598" max="2604" width="24.5703125" bestFit="1" customWidth="1"/>
    <col min="2605" max="2605" width="15.28515625" bestFit="1" customWidth="1"/>
    <col min="2606" max="2607" width="18.7109375" bestFit="1" customWidth="1"/>
    <col min="2608" max="2608" width="12" bestFit="1" customWidth="1"/>
    <col min="2609" max="2609" width="18.140625" bestFit="1" customWidth="1"/>
    <col min="2610" max="2610" width="20.7109375" bestFit="1" customWidth="1"/>
    <col min="2611" max="2611" width="21.5703125" bestFit="1" customWidth="1"/>
    <col min="2612" max="2612" width="24.28515625" bestFit="1" customWidth="1"/>
    <col min="2613" max="2614" width="25.140625" bestFit="1" customWidth="1"/>
    <col min="2615" max="2615" width="27.85546875" bestFit="1" customWidth="1"/>
    <col min="2616" max="2616" width="13.85546875" bestFit="1" customWidth="1"/>
    <col min="2617" max="2617" width="12.85546875" bestFit="1" customWidth="1"/>
    <col min="2618" max="2624" width="24.5703125" bestFit="1" customWidth="1"/>
    <col min="2625" max="2625" width="19.28515625" bestFit="1" customWidth="1"/>
    <col min="2626" max="2628" width="19.85546875" bestFit="1" customWidth="1"/>
    <col min="2629" max="2629" width="12.85546875" bestFit="1" customWidth="1"/>
    <col min="2630" max="2633" width="24.5703125" bestFit="1" customWidth="1"/>
    <col min="2634" max="2634" width="25.28515625" bestFit="1" customWidth="1"/>
    <col min="2635" max="2635" width="13.85546875" bestFit="1" customWidth="1"/>
    <col min="2636" max="2636" width="12.28515625" bestFit="1" customWidth="1"/>
    <col min="2637" max="2637" width="11.5703125" bestFit="1" customWidth="1"/>
    <col min="2817" max="2817" width="42.140625" bestFit="1" customWidth="1"/>
    <col min="2818" max="2825" width="24.5703125" customWidth="1"/>
    <col min="2826" max="2826" width="11.5703125" bestFit="1" customWidth="1"/>
    <col min="2827" max="2827" width="15.140625" bestFit="1" customWidth="1"/>
    <col min="2828" max="2829" width="24.5703125" bestFit="1" customWidth="1"/>
    <col min="2830" max="2830" width="23.140625" bestFit="1" customWidth="1"/>
    <col min="2831" max="2837" width="44.140625" bestFit="1" customWidth="1"/>
    <col min="2838" max="2838" width="46.7109375" bestFit="1" customWidth="1"/>
    <col min="2839" max="2846" width="25.85546875" bestFit="1" customWidth="1"/>
    <col min="2847" max="2847" width="28.5703125" bestFit="1" customWidth="1"/>
    <col min="2848" max="2852" width="24.5703125" bestFit="1" customWidth="1"/>
    <col min="2853" max="2853" width="11.28515625" bestFit="1" customWidth="1"/>
    <col min="2854" max="2860" width="24.5703125" bestFit="1" customWidth="1"/>
    <col min="2861" max="2861" width="15.28515625" bestFit="1" customWidth="1"/>
    <col min="2862" max="2863" width="18.7109375" bestFit="1" customWidth="1"/>
    <col min="2864" max="2864" width="12" bestFit="1" customWidth="1"/>
    <col min="2865" max="2865" width="18.140625" bestFit="1" customWidth="1"/>
    <col min="2866" max="2866" width="20.7109375" bestFit="1" customWidth="1"/>
    <col min="2867" max="2867" width="21.5703125" bestFit="1" customWidth="1"/>
    <col min="2868" max="2868" width="24.28515625" bestFit="1" customWidth="1"/>
    <col min="2869" max="2870" width="25.140625" bestFit="1" customWidth="1"/>
    <col min="2871" max="2871" width="27.85546875" bestFit="1" customWidth="1"/>
    <col min="2872" max="2872" width="13.85546875" bestFit="1" customWidth="1"/>
    <col min="2873" max="2873" width="12.85546875" bestFit="1" customWidth="1"/>
    <col min="2874" max="2880" width="24.5703125" bestFit="1" customWidth="1"/>
    <col min="2881" max="2881" width="19.28515625" bestFit="1" customWidth="1"/>
    <col min="2882" max="2884" width="19.85546875" bestFit="1" customWidth="1"/>
    <col min="2885" max="2885" width="12.85546875" bestFit="1" customWidth="1"/>
    <col min="2886" max="2889" width="24.5703125" bestFit="1" customWidth="1"/>
    <col min="2890" max="2890" width="25.28515625" bestFit="1" customWidth="1"/>
    <col min="2891" max="2891" width="13.85546875" bestFit="1" customWidth="1"/>
    <col min="2892" max="2892" width="12.28515625" bestFit="1" customWidth="1"/>
    <col min="2893" max="2893" width="11.5703125" bestFit="1" customWidth="1"/>
    <col min="3073" max="3073" width="42.140625" bestFit="1" customWidth="1"/>
    <col min="3074" max="3081" width="24.5703125" customWidth="1"/>
    <col min="3082" max="3082" width="11.5703125" bestFit="1" customWidth="1"/>
    <col min="3083" max="3083" width="15.140625" bestFit="1" customWidth="1"/>
    <col min="3084" max="3085" width="24.5703125" bestFit="1" customWidth="1"/>
    <col min="3086" max="3086" width="23.140625" bestFit="1" customWidth="1"/>
    <col min="3087" max="3093" width="44.140625" bestFit="1" customWidth="1"/>
    <col min="3094" max="3094" width="46.7109375" bestFit="1" customWidth="1"/>
    <col min="3095" max="3102" width="25.85546875" bestFit="1" customWidth="1"/>
    <col min="3103" max="3103" width="28.5703125" bestFit="1" customWidth="1"/>
    <col min="3104" max="3108" width="24.5703125" bestFit="1" customWidth="1"/>
    <col min="3109" max="3109" width="11.28515625" bestFit="1" customWidth="1"/>
    <col min="3110" max="3116" width="24.5703125" bestFit="1" customWidth="1"/>
    <col min="3117" max="3117" width="15.28515625" bestFit="1" customWidth="1"/>
    <col min="3118" max="3119" width="18.7109375" bestFit="1" customWidth="1"/>
    <col min="3120" max="3120" width="12" bestFit="1" customWidth="1"/>
    <col min="3121" max="3121" width="18.140625" bestFit="1" customWidth="1"/>
    <col min="3122" max="3122" width="20.7109375" bestFit="1" customWidth="1"/>
    <col min="3123" max="3123" width="21.5703125" bestFit="1" customWidth="1"/>
    <col min="3124" max="3124" width="24.28515625" bestFit="1" customWidth="1"/>
    <col min="3125" max="3126" width="25.140625" bestFit="1" customWidth="1"/>
    <col min="3127" max="3127" width="27.85546875" bestFit="1" customWidth="1"/>
    <col min="3128" max="3128" width="13.85546875" bestFit="1" customWidth="1"/>
    <col min="3129" max="3129" width="12.85546875" bestFit="1" customWidth="1"/>
    <col min="3130" max="3136" width="24.5703125" bestFit="1" customWidth="1"/>
    <col min="3137" max="3137" width="19.28515625" bestFit="1" customWidth="1"/>
    <col min="3138" max="3140" width="19.85546875" bestFit="1" customWidth="1"/>
    <col min="3141" max="3141" width="12.85546875" bestFit="1" customWidth="1"/>
    <col min="3142" max="3145" width="24.5703125" bestFit="1" customWidth="1"/>
    <col min="3146" max="3146" width="25.28515625" bestFit="1" customWidth="1"/>
    <col min="3147" max="3147" width="13.85546875" bestFit="1" customWidth="1"/>
    <col min="3148" max="3148" width="12.28515625" bestFit="1" customWidth="1"/>
    <col min="3149" max="3149" width="11.5703125" bestFit="1" customWidth="1"/>
    <col min="3329" max="3329" width="42.140625" bestFit="1" customWidth="1"/>
    <col min="3330" max="3337" width="24.5703125" customWidth="1"/>
    <col min="3338" max="3338" width="11.5703125" bestFit="1" customWidth="1"/>
    <col min="3339" max="3339" width="15.140625" bestFit="1" customWidth="1"/>
    <col min="3340" max="3341" width="24.5703125" bestFit="1" customWidth="1"/>
    <col min="3342" max="3342" width="23.140625" bestFit="1" customWidth="1"/>
    <col min="3343" max="3349" width="44.140625" bestFit="1" customWidth="1"/>
    <col min="3350" max="3350" width="46.7109375" bestFit="1" customWidth="1"/>
    <col min="3351" max="3358" width="25.85546875" bestFit="1" customWidth="1"/>
    <col min="3359" max="3359" width="28.5703125" bestFit="1" customWidth="1"/>
    <col min="3360" max="3364" width="24.5703125" bestFit="1" customWidth="1"/>
    <col min="3365" max="3365" width="11.28515625" bestFit="1" customWidth="1"/>
    <col min="3366" max="3372" width="24.5703125" bestFit="1" customWidth="1"/>
    <col min="3373" max="3373" width="15.28515625" bestFit="1" customWidth="1"/>
    <col min="3374" max="3375" width="18.7109375" bestFit="1" customWidth="1"/>
    <col min="3376" max="3376" width="12" bestFit="1" customWidth="1"/>
    <col min="3377" max="3377" width="18.140625" bestFit="1" customWidth="1"/>
    <col min="3378" max="3378" width="20.7109375" bestFit="1" customWidth="1"/>
    <col min="3379" max="3379" width="21.5703125" bestFit="1" customWidth="1"/>
    <col min="3380" max="3380" width="24.28515625" bestFit="1" customWidth="1"/>
    <col min="3381" max="3382" width="25.140625" bestFit="1" customWidth="1"/>
    <col min="3383" max="3383" width="27.85546875" bestFit="1" customWidth="1"/>
    <col min="3384" max="3384" width="13.85546875" bestFit="1" customWidth="1"/>
    <col min="3385" max="3385" width="12.85546875" bestFit="1" customWidth="1"/>
    <col min="3386" max="3392" width="24.5703125" bestFit="1" customWidth="1"/>
    <col min="3393" max="3393" width="19.28515625" bestFit="1" customWidth="1"/>
    <col min="3394" max="3396" width="19.85546875" bestFit="1" customWidth="1"/>
    <col min="3397" max="3397" width="12.85546875" bestFit="1" customWidth="1"/>
    <col min="3398" max="3401" width="24.5703125" bestFit="1" customWidth="1"/>
    <col min="3402" max="3402" width="25.28515625" bestFit="1" customWidth="1"/>
    <col min="3403" max="3403" width="13.85546875" bestFit="1" customWidth="1"/>
    <col min="3404" max="3404" width="12.28515625" bestFit="1" customWidth="1"/>
    <col min="3405" max="3405" width="11.5703125" bestFit="1" customWidth="1"/>
    <col min="3585" max="3585" width="42.140625" bestFit="1" customWidth="1"/>
    <col min="3586" max="3593" width="24.5703125" customWidth="1"/>
    <col min="3594" max="3594" width="11.5703125" bestFit="1" customWidth="1"/>
    <col min="3595" max="3595" width="15.140625" bestFit="1" customWidth="1"/>
    <col min="3596" max="3597" width="24.5703125" bestFit="1" customWidth="1"/>
    <col min="3598" max="3598" width="23.140625" bestFit="1" customWidth="1"/>
    <col min="3599" max="3605" width="44.140625" bestFit="1" customWidth="1"/>
    <col min="3606" max="3606" width="46.7109375" bestFit="1" customWidth="1"/>
    <col min="3607" max="3614" width="25.85546875" bestFit="1" customWidth="1"/>
    <col min="3615" max="3615" width="28.5703125" bestFit="1" customWidth="1"/>
    <col min="3616" max="3620" width="24.5703125" bestFit="1" customWidth="1"/>
    <col min="3621" max="3621" width="11.28515625" bestFit="1" customWidth="1"/>
    <col min="3622" max="3628" width="24.5703125" bestFit="1" customWidth="1"/>
    <col min="3629" max="3629" width="15.28515625" bestFit="1" customWidth="1"/>
    <col min="3630" max="3631" width="18.7109375" bestFit="1" customWidth="1"/>
    <col min="3632" max="3632" width="12" bestFit="1" customWidth="1"/>
    <col min="3633" max="3633" width="18.140625" bestFit="1" customWidth="1"/>
    <col min="3634" max="3634" width="20.7109375" bestFit="1" customWidth="1"/>
    <col min="3635" max="3635" width="21.5703125" bestFit="1" customWidth="1"/>
    <col min="3636" max="3636" width="24.28515625" bestFit="1" customWidth="1"/>
    <col min="3637" max="3638" width="25.140625" bestFit="1" customWidth="1"/>
    <col min="3639" max="3639" width="27.85546875" bestFit="1" customWidth="1"/>
    <col min="3640" max="3640" width="13.85546875" bestFit="1" customWidth="1"/>
    <col min="3641" max="3641" width="12.85546875" bestFit="1" customWidth="1"/>
    <col min="3642" max="3648" width="24.5703125" bestFit="1" customWidth="1"/>
    <col min="3649" max="3649" width="19.28515625" bestFit="1" customWidth="1"/>
    <col min="3650" max="3652" width="19.85546875" bestFit="1" customWidth="1"/>
    <col min="3653" max="3653" width="12.85546875" bestFit="1" customWidth="1"/>
    <col min="3654" max="3657" width="24.5703125" bestFit="1" customWidth="1"/>
    <col min="3658" max="3658" width="25.28515625" bestFit="1" customWidth="1"/>
    <col min="3659" max="3659" width="13.85546875" bestFit="1" customWidth="1"/>
    <col min="3660" max="3660" width="12.28515625" bestFit="1" customWidth="1"/>
    <col min="3661" max="3661" width="11.5703125" bestFit="1" customWidth="1"/>
    <col min="3841" max="3841" width="42.140625" bestFit="1" customWidth="1"/>
    <col min="3842" max="3849" width="24.5703125" customWidth="1"/>
    <col min="3850" max="3850" width="11.5703125" bestFit="1" customWidth="1"/>
    <col min="3851" max="3851" width="15.140625" bestFit="1" customWidth="1"/>
    <col min="3852" max="3853" width="24.5703125" bestFit="1" customWidth="1"/>
    <col min="3854" max="3854" width="23.140625" bestFit="1" customWidth="1"/>
    <col min="3855" max="3861" width="44.140625" bestFit="1" customWidth="1"/>
    <col min="3862" max="3862" width="46.7109375" bestFit="1" customWidth="1"/>
    <col min="3863" max="3870" width="25.85546875" bestFit="1" customWidth="1"/>
    <col min="3871" max="3871" width="28.5703125" bestFit="1" customWidth="1"/>
    <col min="3872" max="3876" width="24.5703125" bestFit="1" customWidth="1"/>
    <col min="3877" max="3877" width="11.28515625" bestFit="1" customWidth="1"/>
    <col min="3878" max="3884" width="24.5703125" bestFit="1" customWidth="1"/>
    <col min="3885" max="3885" width="15.28515625" bestFit="1" customWidth="1"/>
    <col min="3886" max="3887" width="18.7109375" bestFit="1" customWidth="1"/>
    <col min="3888" max="3888" width="12" bestFit="1" customWidth="1"/>
    <col min="3889" max="3889" width="18.140625" bestFit="1" customWidth="1"/>
    <col min="3890" max="3890" width="20.7109375" bestFit="1" customWidth="1"/>
    <col min="3891" max="3891" width="21.5703125" bestFit="1" customWidth="1"/>
    <col min="3892" max="3892" width="24.28515625" bestFit="1" customWidth="1"/>
    <col min="3893" max="3894" width="25.140625" bestFit="1" customWidth="1"/>
    <col min="3895" max="3895" width="27.85546875" bestFit="1" customWidth="1"/>
    <col min="3896" max="3896" width="13.85546875" bestFit="1" customWidth="1"/>
    <col min="3897" max="3897" width="12.85546875" bestFit="1" customWidth="1"/>
    <col min="3898" max="3904" width="24.5703125" bestFit="1" customWidth="1"/>
    <col min="3905" max="3905" width="19.28515625" bestFit="1" customWidth="1"/>
    <col min="3906" max="3908" width="19.85546875" bestFit="1" customWidth="1"/>
    <col min="3909" max="3909" width="12.85546875" bestFit="1" customWidth="1"/>
    <col min="3910" max="3913" width="24.5703125" bestFit="1" customWidth="1"/>
    <col min="3914" max="3914" width="25.28515625" bestFit="1" customWidth="1"/>
    <col min="3915" max="3915" width="13.85546875" bestFit="1" customWidth="1"/>
    <col min="3916" max="3916" width="12.28515625" bestFit="1" customWidth="1"/>
    <col min="3917" max="3917" width="11.5703125" bestFit="1" customWidth="1"/>
    <col min="4097" max="4097" width="42.140625" bestFit="1" customWidth="1"/>
    <col min="4098" max="4105" width="24.5703125" customWidth="1"/>
    <col min="4106" max="4106" width="11.5703125" bestFit="1" customWidth="1"/>
    <col min="4107" max="4107" width="15.140625" bestFit="1" customWidth="1"/>
    <col min="4108" max="4109" width="24.5703125" bestFit="1" customWidth="1"/>
    <col min="4110" max="4110" width="23.140625" bestFit="1" customWidth="1"/>
    <col min="4111" max="4117" width="44.140625" bestFit="1" customWidth="1"/>
    <col min="4118" max="4118" width="46.7109375" bestFit="1" customWidth="1"/>
    <col min="4119" max="4126" width="25.85546875" bestFit="1" customWidth="1"/>
    <col min="4127" max="4127" width="28.5703125" bestFit="1" customWidth="1"/>
    <col min="4128" max="4132" width="24.5703125" bestFit="1" customWidth="1"/>
    <col min="4133" max="4133" width="11.28515625" bestFit="1" customWidth="1"/>
    <col min="4134" max="4140" width="24.5703125" bestFit="1" customWidth="1"/>
    <col min="4141" max="4141" width="15.28515625" bestFit="1" customWidth="1"/>
    <col min="4142" max="4143" width="18.7109375" bestFit="1" customWidth="1"/>
    <col min="4144" max="4144" width="12" bestFit="1" customWidth="1"/>
    <col min="4145" max="4145" width="18.140625" bestFit="1" customWidth="1"/>
    <col min="4146" max="4146" width="20.7109375" bestFit="1" customWidth="1"/>
    <col min="4147" max="4147" width="21.5703125" bestFit="1" customWidth="1"/>
    <col min="4148" max="4148" width="24.28515625" bestFit="1" customWidth="1"/>
    <col min="4149" max="4150" width="25.140625" bestFit="1" customWidth="1"/>
    <col min="4151" max="4151" width="27.85546875" bestFit="1" customWidth="1"/>
    <col min="4152" max="4152" width="13.85546875" bestFit="1" customWidth="1"/>
    <col min="4153" max="4153" width="12.85546875" bestFit="1" customWidth="1"/>
    <col min="4154" max="4160" width="24.5703125" bestFit="1" customWidth="1"/>
    <col min="4161" max="4161" width="19.28515625" bestFit="1" customWidth="1"/>
    <col min="4162" max="4164" width="19.85546875" bestFit="1" customWidth="1"/>
    <col min="4165" max="4165" width="12.85546875" bestFit="1" customWidth="1"/>
    <col min="4166" max="4169" width="24.5703125" bestFit="1" customWidth="1"/>
    <col min="4170" max="4170" width="25.28515625" bestFit="1" customWidth="1"/>
    <col min="4171" max="4171" width="13.85546875" bestFit="1" customWidth="1"/>
    <col min="4172" max="4172" width="12.28515625" bestFit="1" customWidth="1"/>
    <col min="4173" max="4173" width="11.5703125" bestFit="1" customWidth="1"/>
    <col min="4353" max="4353" width="42.140625" bestFit="1" customWidth="1"/>
    <col min="4354" max="4361" width="24.5703125" customWidth="1"/>
    <col min="4362" max="4362" width="11.5703125" bestFit="1" customWidth="1"/>
    <col min="4363" max="4363" width="15.140625" bestFit="1" customWidth="1"/>
    <col min="4364" max="4365" width="24.5703125" bestFit="1" customWidth="1"/>
    <col min="4366" max="4366" width="23.140625" bestFit="1" customWidth="1"/>
    <col min="4367" max="4373" width="44.140625" bestFit="1" customWidth="1"/>
    <col min="4374" max="4374" width="46.7109375" bestFit="1" customWidth="1"/>
    <col min="4375" max="4382" width="25.85546875" bestFit="1" customWidth="1"/>
    <col min="4383" max="4383" width="28.5703125" bestFit="1" customWidth="1"/>
    <col min="4384" max="4388" width="24.5703125" bestFit="1" customWidth="1"/>
    <col min="4389" max="4389" width="11.28515625" bestFit="1" customWidth="1"/>
    <col min="4390" max="4396" width="24.5703125" bestFit="1" customWidth="1"/>
    <col min="4397" max="4397" width="15.28515625" bestFit="1" customWidth="1"/>
    <col min="4398" max="4399" width="18.7109375" bestFit="1" customWidth="1"/>
    <col min="4400" max="4400" width="12" bestFit="1" customWidth="1"/>
    <col min="4401" max="4401" width="18.140625" bestFit="1" customWidth="1"/>
    <col min="4402" max="4402" width="20.7109375" bestFit="1" customWidth="1"/>
    <col min="4403" max="4403" width="21.5703125" bestFit="1" customWidth="1"/>
    <col min="4404" max="4404" width="24.28515625" bestFit="1" customWidth="1"/>
    <col min="4405" max="4406" width="25.140625" bestFit="1" customWidth="1"/>
    <col min="4407" max="4407" width="27.85546875" bestFit="1" customWidth="1"/>
    <col min="4408" max="4408" width="13.85546875" bestFit="1" customWidth="1"/>
    <col min="4409" max="4409" width="12.85546875" bestFit="1" customWidth="1"/>
    <col min="4410" max="4416" width="24.5703125" bestFit="1" customWidth="1"/>
    <col min="4417" max="4417" width="19.28515625" bestFit="1" customWidth="1"/>
    <col min="4418" max="4420" width="19.85546875" bestFit="1" customWidth="1"/>
    <col min="4421" max="4421" width="12.85546875" bestFit="1" customWidth="1"/>
    <col min="4422" max="4425" width="24.5703125" bestFit="1" customWidth="1"/>
    <col min="4426" max="4426" width="25.28515625" bestFit="1" customWidth="1"/>
    <col min="4427" max="4427" width="13.85546875" bestFit="1" customWidth="1"/>
    <col min="4428" max="4428" width="12.28515625" bestFit="1" customWidth="1"/>
    <col min="4429" max="4429" width="11.5703125" bestFit="1" customWidth="1"/>
    <col min="4609" max="4609" width="42.140625" bestFit="1" customWidth="1"/>
    <col min="4610" max="4617" width="24.5703125" customWidth="1"/>
    <col min="4618" max="4618" width="11.5703125" bestFit="1" customWidth="1"/>
    <col min="4619" max="4619" width="15.140625" bestFit="1" customWidth="1"/>
    <col min="4620" max="4621" width="24.5703125" bestFit="1" customWidth="1"/>
    <col min="4622" max="4622" width="23.140625" bestFit="1" customWidth="1"/>
    <col min="4623" max="4629" width="44.140625" bestFit="1" customWidth="1"/>
    <col min="4630" max="4630" width="46.7109375" bestFit="1" customWidth="1"/>
    <col min="4631" max="4638" width="25.85546875" bestFit="1" customWidth="1"/>
    <col min="4639" max="4639" width="28.5703125" bestFit="1" customWidth="1"/>
    <col min="4640" max="4644" width="24.5703125" bestFit="1" customWidth="1"/>
    <col min="4645" max="4645" width="11.28515625" bestFit="1" customWidth="1"/>
    <col min="4646" max="4652" width="24.5703125" bestFit="1" customWidth="1"/>
    <col min="4653" max="4653" width="15.28515625" bestFit="1" customWidth="1"/>
    <col min="4654" max="4655" width="18.7109375" bestFit="1" customWidth="1"/>
    <col min="4656" max="4656" width="12" bestFit="1" customWidth="1"/>
    <col min="4657" max="4657" width="18.140625" bestFit="1" customWidth="1"/>
    <col min="4658" max="4658" width="20.7109375" bestFit="1" customWidth="1"/>
    <col min="4659" max="4659" width="21.5703125" bestFit="1" customWidth="1"/>
    <col min="4660" max="4660" width="24.28515625" bestFit="1" customWidth="1"/>
    <col min="4661" max="4662" width="25.140625" bestFit="1" customWidth="1"/>
    <col min="4663" max="4663" width="27.85546875" bestFit="1" customWidth="1"/>
    <col min="4664" max="4664" width="13.85546875" bestFit="1" customWidth="1"/>
    <col min="4665" max="4665" width="12.85546875" bestFit="1" customWidth="1"/>
    <col min="4666" max="4672" width="24.5703125" bestFit="1" customWidth="1"/>
    <col min="4673" max="4673" width="19.28515625" bestFit="1" customWidth="1"/>
    <col min="4674" max="4676" width="19.85546875" bestFit="1" customWidth="1"/>
    <col min="4677" max="4677" width="12.85546875" bestFit="1" customWidth="1"/>
    <col min="4678" max="4681" width="24.5703125" bestFit="1" customWidth="1"/>
    <col min="4682" max="4682" width="25.28515625" bestFit="1" customWidth="1"/>
    <col min="4683" max="4683" width="13.85546875" bestFit="1" customWidth="1"/>
    <col min="4684" max="4684" width="12.28515625" bestFit="1" customWidth="1"/>
    <col min="4685" max="4685" width="11.5703125" bestFit="1" customWidth="1"/>
    <col min="4865" max="4865" width="42.140625" bestFit="1" customWidth="1"/>
    <col min="4866" max="4873" width="24.5703125" customWidth="1"/>
    <col min="4874" max="4874" width="11.5703125" bestFit="1" customWidth="1"/>
    <col min="4875" max="4875" width="15.140625" bestFit="1" customWidth="1"/>
    <col min="4876" max="4877" width="24.5703125" bestFit="1" customWidth="1"/>
    <col min="4878" max="4878" width="23.140625" bestFit="1" customWidth="1"/>
    <col min="4879" max="4885" width="44.140625" bestFit="1" customWidth="1"/>
    <col min="4886" max="4886" width="46.7109375" bestFit="1" customWidth="1"/>
    <col min="4887" max="4894" width="25.85546875" bestFit="1" customWidth="1"/>
    <col min="4895" max="4895" width="28.5703125" bestFit="1" customWidth="1"/>
    <col min="4896" max="4900" width="24.5703125" bestFit="1" customWidth="1"/>
    <col min="4901" max="4901" width="11.28515625" bestFit="1" customWidth="1"/>
    <col min="4902" max="4908" width="24.5703125" bestFit="1" customWidth="1"/>
    <col min="4909" max="4909" width="15.28515625" bestFit="1" customWidth="1"/>
    <col min="4910" max="4911" width="18.7109375" bestFit="1" customWidth="1"/>
    <col min="4912" max="4912" width="12" bestFit="1" customWidth="1"/>
    <col min="4913" max="4913" width="18.140625" bestFit="1" customWidth="1"/>
    <col min="4914" max="4914" width="20.7109375" bestFit="1" customWidth="1"/>
    <col min="4915" max="4915" width="21.5703125" bestFit="1" customWidth="1"/>
    <col min="4916" max="4916" width="24.28515625" bestFit="1" customWidth="1"/>
    <col min="4917" max="4918" width="25.140625" bestFit="1" customWidth="1"/>
    <col min="4919" max="4919" width="27.85546875" bestFit="1" customWidth="1"/>
    <col min="4920" max="4920" width="13.85546875" bestFit="1" customWidth="1"/>
    <col min="4921" max="4921" width="12.85546875" bestFit="1" customWidth="1"/>
    <col min="4922" max="4928" width="24.5703125" bestFit="1" customWidth="1"/>
    <col min="4929" max="4929" width="19.28515625" bestFit="1" customWidth="1"/>
    <col min="4930" max="4932" width="19.85546875" bestFit="1" customWidth="1"/>
    <col min="4933" max="4933" width="12.85546875" bestFit="1" customWidth="1"/>
    <col min="4934" max="4937" width="24.5703125" bestFit="1" customWidth="1"/>
    <col min="4938" max="4938" width="25.28515625" bestFit="1" customWidth="1"/>
    <col min="4939" max="4939" width="13.85546875" bestFit="1" customWidth="1"/>
    <col min="4940" max="4940" width="12.28515625" bestFit="1" customWidth="1"/>
    <col min="4941" max="4941" width="11.5703125" bestFit="1" customWidth="1"/>
    <col min="5121" max="5121" width="42.140625" bestFit="1" customWidth="1"/>
    <col min="5122" max="5129" width="24.5703125" customWidth="1"/>
    <col min="5130" max="5130" width="11.5703125" bestFit="1" customWidth="1"/>
    <col min="5131" max="5131" width="15.140625" bestFit="1" customWidth="1"/>
    <col min="5132" max="5133" width="24.5703125" bestFit="1" customWidth="1"/>
    <col min="5134" max="5134" width="23.140625" bestFit="1" customWidth="1"/>
    <col min="5135" max="5141" width="44.140625" bestFit="1" customWidth="1"/>
    <col min="5142" max="5142" width="46.7109375" bestFit="1" customWidth="1"/>
    <col min="5143" max="5150" width="25.85546875" bestFit="1" customWidth="1"/>
    <col min="5151" max="5151" width="28.5703125" bestFit="1" customWidth="1"/>
    <col min="5152" max="5156" width="24.5703125" bestFit="1" customWidth="1"/>
    <col min="5157" max="5157" width="11.28515625" bestFit="1" customWidth="1"/>
    <col min="5158" max="5164" width="24.5703125" bestFit="1" customWidth="1"/>
    <col min="5165" max="5165" width="15.28515625" bestFit="1" customWidth="1"/>
    <col min="5166" max="5167" width="18.7109375" bestFit="1" customWidth="1"/>
    <col min="5168" max="5168" width="12" bestFit="1" customWidth="1"/>
    <col min="5169" max="5169" width="18.140625" bestFit="1" customWidth="1"/>
    <col min="5170" max="5170" width="20.7109375" bestFit="1" customWidth="1"/>
    <col min="5171" max="5171" width="21.5703125" bestFit="1" customWidth="1"/>
    <col min="5172" max="5172" width="24.28515625" bestFit="1" customWidth="1"/>
    <col min="5173" max="5174" width="25.140625" bestFit="1" customWidth="1"/>
    <col min="5175" max="5175" width="27.85546875" bestFit="1" customWidth="1"/>
    <col min="5176" max="5176" width="13.85546875" bestFit="1" customWidth="1"/>
    <col min="5177" max="5177" width="12.85546875" bestFit="1" customWidth="1"/>
    <col min="5178" max="5184" width="24.5703125" bestFit="1" customWidth="1"/>
    <col min="5185" max="5185" width="19.28515625" bestFit="1" customWidth="1"/>
    <col min="5186" max="5188" width="19.85546875" bestFit="1" customWidth="1"/>
    <col min="5189" max="5189" width="12.85546875" bestFit="1" customWidth="1"/>
    <col min="5190" max="5193" width="24.5703125" bestFit="1" customWidth="1"/>
    <col min="5194" max="5194" width="25.28515625" bestFit="1" customWidth="1"/>
    <col min="5195" max="5195" width="13.85546875" bestFit="1" customWidth="1"/>
    <col min="5196" max="5196" width="12.28515625" bestFit="1" customWidth="1"/>
    <col min="5197" max="5197" width="11.5703125" bestFit="1" customWidth="1"/>
    <col min="5377" max="5377" width="42.140625" bestFit="1" customWidth="1"/>
    <col min="5378" max="5385" width="24.5703125" customWidth="1"/>
    <col min="5386" max="5386" width="11.5703125" bestFit="1" customWidth="1"/>
    <col min="5387" max="5387" width="15.140625" bestFit="1" customWidth="1"/>
    <col min="5388" max="5389" width="24.5703125" bestFit="1" customWidth="1"/>
    <col min="5390" max="5390" width="23.140625" bestFit="1" customWidth="1"/>
    <col min="5391" max="5397" width="44.140625" bestFit="1" customWidth="1"/>
    <col min="5398" max="5398" width="46.7109375" bestFit="1" customWidth="1"/>
    <col min="5399" max="5406" width="25.85546875" bestFit="1" customWidth="1"/>
    <col min="5407" max="5407" width="28.5703125" bestFit="1" customWidth="1"/>
    <col min="5408" max="5412" width="24.5703125" bestFit="1" customWidth="1"/>
    <col min="5413" max="5413" width="11.28515625" bestFit="1" customWidth="1"/>
    <col min="5414" max="5420" width="24.5703125" bestFit="1" customWidth="1"/>
    <col min="5421" max="5421" width="15.28515625" bestFit="1" customWidth="1"/>
    <col min="5422" max="5423" width="18.7109375" bestFit="1" customWidth="1"/>
    <col min="5424" max="5424" width="12" bestFit="1" customWidth="1"/>
    <col min="5425" max="5425" width="18.140625" bestFit="1" customWidth="1"/>
    <col min="5426" max="5426" width="20.7109375" bestFit="1" customWidth="1"/>
    <col min="5427" max="5427" width="21.5703125" bestFit="1" customWidth="1"/>
    <col min="5428" max="5428" width="24.28515625" bestFit="1" customWidth="1"/>
    <col min="5429" max="5430" width="25.140625" bestFit="1" customWidth="1"/>
    <col min="5431" max="5431" width="27.85546875" bestFit="1" customWidth="1"/>
    <col min="5432" max="5432" width="13.85546875" bestFit="1" customWidth="1"/>
    <col min="5433" max="5433" width="12.85546875" bestFit="1" customWidth="1"/>
    <col min="5434" max="5440" width="24.5703125" bestFit="1" customWidth="1"/>
    <col min="5441" max="5441" width="19.28515625" bestFit="1" customWidth="1"/>
    <col min="5442" max="5444" width="19.85546875" bestFit="1" customWidth="1"/>
    <col min="5445" max="5445" width="12.85546875" bestFit="1" customWidth="1"/>
    <col min="5446" max="5449" width="24.5703125" bestFit="1" customWidth="1"/>
    <col min="5450" max="5450" width="25.28515625" bestFit="1" customWidth="1"/>
    <col min="5451" max="5451" width="13.85546875" bestFit="1" customWidth="1"/>
    <col min="5452" max="5452" width="12.28515625" bestFit="1" customWidth="1"/>
    <col min="5453" max="5453" width="11.5703125" bestFit="1" customWidth="1"/>
    <col min="5633" max="5633" width="42.140625" bestFit="1" customWidth="1"/>
    <col min="5634" max="5641" width="24.5703125" customWidth="1"/>
    <col min="5642" max="5642" width="11.5703125" bestFit="1" customWidth="1"/>
    <col min="5643" max="5643" width="15.140625" bestFit="1" customWidth="1"/>
    <col min="5644" max="5645" width="24.5703125" bestFit="1" customWidth="1"/>
    <col min="5646" max="5646" width="23.140625" bestFit="1" customWidth="1"/>
    <col min="5647" max="5653" width="44.140625" bestFit="1" customWidth="1"/>
    <col min="5654" max="5654" width="46.7109375" bestFit="1" customWidth="1"/>
    <col min="5655" max="5662" width="25.85546875" bestFit="1" customWidth="1"/>
    <col min="5663" max="5663" width="28.5703125" bestFit="1" customWidth="1"/>
    <col min="5664" max="5668" width="24.5703125" bestFit="1" customWidth="1"/>
    <col min="5669" max="5669" width="11.28515625" bestFit="1" customWidth="1"/>
    <col min="5670" max="5676" width="24.5703125" bestFit="1" customWidth="1"/>
    <col min="5677" max="5677" width="15.28515625" bestFit="1" customWidth="1"/>
    <col min="5678" max="5679" width="18.7109375" bestFit="1" customWidth="1"/>
    <col min="5680" max="5680" width="12" bestFit="1" customWidth="1"/>
    <col min="5681" max="5681" width="18.140625" bestFit="1" customWidth="1"/>
    <col min="5682" max="5682" width="20.7109375" bestFit="1" customWidth="1"/>
    <col min="5683" max="5683" width="21.5703125" bestFit="1" customWidth="1"/>
    <col min="5684" max="5684" width="24.28515625" bestFit="1" customWidth="1"/>
    <col min="5685" max="5686" width="25.140625" bestFit="1" customWidth="1"/>
    <col min="5687" max="5687" width="27.85546875" bestFit="1" customWidth="1"/>
    <col min="5688" max="5688" width="13.85546875" bestFit="1" customWidth="1"/>
    <col min="5689" max="5689" width="12.85546875" bestFit="1" customWidth="1"/>
    <col min="5690" max="5696" width="24.5703125" bestFit="1" customWidth="1"/>
    <col min="5697" max="5697" width="19.28515625" bestFit="1" customWidth="1"/>
    <col min="5698" max="5700" width="19.85546875" bestFit="1" customWidth="1"/>
    <col min="5701" max="5701" width="12.85546875" bestFit="1" customWidth="1"/>
    <col min="5702" max="5705" width="24.5703125" bestFit="1" customWidth="1"/>
    <col min="5706" max="5706" width="25.28515625" bestFit="1" customWidth="1"/>
    <col min="5707" max="5707" width="13.85546875" bestFit="1" customWidth="1"/>
    <col min="5708" max="5708" width="12.28515625" bestFit="1" customWidth="1"/>
    <col min="5709" max="5709" width="11.5703125" bestFit="1" customWidth="1"/>
    <col min="5889" max="5889" width="42.140625" bestFit="1" customWidth="1"/>
    <col min="5890" max="5897" width="24.5703125" customWidth="1"/>
    <col min="5898" max="5898" width="11.5703125" bestFit="1" customWidth="1"/>
    <col min="5899" max="5899" width="15.140625" bestFit="1" customWidth="1"/>
    <col min="5900" max="5901" width="24.5703125" bestFit="1" customWidth="1"/>
    <col min="5902" max="5902" width="23.140625" bestFit="1" customWidth="1"/>
    <col min="5903" max="5909" width="44.140625" bestFit="1" customWidth="1"/>
    <col min="5910" max="5910" width="46.7109375" bestFit="1" customWidth="1"/>
    <col min="5911" max="5918" width="25.85546875" bestFit="1" customWidth="1"/>
    <col min="5919" max="5919" width="28.5703125" bestFit="1" customWidth="1"/>
    <col min="5920" max="5924" width="24.5703125" bestFit="1" customWidth="1"/>
    <col min="5925" max="5925" width="11.28515625" bestFit="1" customWidth="1"/>
    <col min="5926" max="5932" width="24.5703125" bestFit="1" customWidth="1"/>
    <col min="5933" max="5933" width="15.28515625" bestFit="1" customWidth="1"/>
    <col min="5934" max="5935" width="18.7109375" bestFit="1" customWidth="1"/>
    <col min="5936" max="5936" width="12" bestFit="1" customWidth="1"/>
    <col min="5937" max="5937" width="18.140625" bestFit="1" customWidth="1"/>
    <col min="5938" max="5938" width="20.7109375" bestFit="1" customWidth="1"/>
    <col min="5939" max="5939" width="21.5703125" bestFit="1" customWidth="1"/>
    <col min="5940" max="5940" width="24.28515625" bestFit="1" customWidth="1"/>
    <col min="5941" max="5942" width="25.140625" bestFit="1" customWidth="1"/>
    <col min="5943" max="5943" width="27.85546875" bestFit="1" customWidth="1"/>
    <col min="5944" max="5944" width="13.85546875" bestFit="1" customWidth="1"/>
    <col min="5945" max="5945" width="12.85546875" bestFit="1" customWidth="1"/>
    <col min="5946" max="5952" width="24.5703125" bestFit="1" customWidth="1"/>
    <col min="5953" max="5953" width="19.28515625" bestFit="1" customWidth="1"/>
    <col min="5954" max="5956" width="19.85546875" bestFit="1" customWidth="1"/>
    <col min="5957" max="5957" width="12.85546875" bestFit="1" customWidth="1"/>
    <col min="5958" max="5961" width="24.5703125" bestFit="1" customWidth="1"/>
    <col min="5962" max="5962" width="25.28515625" bestFit="1" customWidth="1"/>
    <col min="5963" max="5963" width="13.85546875" bestFit="1" customWidth="1"/>
    <col min="5964" max="5964" width="12.28515625" bestFit="1" customWidth="1"/>
    <col min="5965" max="5965" width="11.5703125" bestFit="1" customWidth="1"/>
    <col min="6145" max="6145" width="42.140625" bestFit="1" customWidth="1"/>
    <col min="6146" max="6153" width="24.5703125" customWidth="1"/>
    <col min="6154" max="6154" width="11.5703125" bestFit="1" customWidth="1"/>
    <col min="6155" max="6155" width="15.140625" bestFit="1" customWidth="1"/>
    <col min="6156" max="6157" width="24.5703125" bestFit="1" customWidth="1"/>
    <col min="6158" max="6158" width="23.140625" bestFit="1" customWidth="1"/>
    <col min="6159" max="6165" width="44.140625" bestFit="1" customWidth="1"/>
    <col min="6166" max="6166" width="46.7109375" bestFit="1" customWidth="1"/>
    <col min="6167" max="6174" width="25.85546875" bestFit="1" customWidth="1"/>
    <col min="6175" max="6175" width="28.5703125" bestFit="1" customWidth="1"/>
    <col min="6176" max="6180" width="24.5703125" bestFit="1" customWidth="1"/>
    <col min="6181" max="6181" width="11.28515625" bestFit="1" customWidth="1"/>
    <col min="6182" max="6188" width="24.5703125" bestFit="1" customWidth="1"/>
    <col min="6189" max="6189" width="15.28515625" bestFit="1" customWidth="1"/>
    <col min="6190" max="6191" width="18.7109375" bestFit="1" customWidth="1"/>
    <col min="6192" max="6192" width="12" bestFit="1" customWidth="1"/>
    <col min="6193" max="6193" width="18.140625" bestFit="1" customWidth="1"/>
    <col min="6194" max="6194" width="20.7109375" bestFit="1" customWidth="1"/>
    <col min="6195" max="6195" width="21.5703125" bestFit="1" customWidth="1"/>
    <col min="6196" max="6196" width="24.28515625" bestFit="1" customWidth="1"/>
    <col min="6197" max="6198" width="25.140625" bestFit="1" customWidth="1"/>
    <col min="6199" max="6199" width="27.85546875" bestFit="1" customWidth="1"/>
    <col min="6200" max="6200" width="13.85546875" bestFit="1" customWidth="1"/>
    <col min="6201" max="6201" width="12.85546875" bestFit="1" customWidth="1"/>
    <col min="6202" max="6208" width="24.5703125" bestFit="1" customWidth="1"/>
    <col min="6209" max="6209" width="19.28515625" bestFit="1" customWidth="1"/>
    <col min="6210" max="6212" width="19.85546875" bestFit="1" customWidth="1"/>
    <col min="6213" max="6213" width="12.85546875" bestFit="1" customWidth="1"/>
    <col min="6214" max="6217" width="24.5703125" bestFit="1" customWidth="1"/>
    <col min="6218" max="6218" width="25.28515625" bestFit="1" customWidth="1"/>
    <col min="6219" max="6219" width="13.85546875" bestFit="1" customWidth="1"/>
    <col min="6220" max="6220" width="12.28515625" bestFit="1" customWidth="1"/>
    <col min="6221" max="6221" width="11.5703125" bestFit="1" customWidth="1"/>
    <col min="6401" max="6401" width="42.140625" bestFit="1" customWidth="1"/>
    <col min="6402" max="6409" width="24.5703125" customWidth="1"/>
    <col min="6410" max="6410" width="11.5703125" bestFit="1" customWidth="1"/>
    <col min="6411" max="6411" width="15.140625" bestFit="1" customWidth="1"/>
    <col min="6412" max="6413" width="24.5703125" bestFit="1" customWidth="1"/>
    <col min="6414" max="6414" width="23.140625" bestFit="1" customWidth="1"/>
    <col min="6415" max="6421" width="44.140625" bestFit="1" customWidth="1"/>
    <col min="6422" max="6422" width="46.7109375" bestFit="1" customWidth="1"/>
    <col min="6423" max="6430" width="25.85546875" bestFit="1" customWidth="1"/>
    <col min="6431" max="6431" width="28.5703125" bestFit="1" customWidth="1"/>
    <col min="6432" max="6436" width="24.5703125" bestFit="1" customWidth="1"/>
    <col min="6437" max="6437" width="11.28515625" bestFit="1" customWidth="1"/>
    <col min="6438" max="6444" width="24.5703125" bestFit="1" customWidth="1"/>
    <col min="6445" max="6445" width="15.28515625" bestFit="1" customWidth="1"/>
    <col min="6446" max="6447" width="18.7109375" bestFit="1" customWidth="1"/>
    <col min="6448" max="6448" width="12" bestFit="1" customWidth="1"/>
    <col min="6449" max="6449" width="18.140625" bestFit="1" customWidth="1"/>
    <col min="6450" max="6450" width="20.7109375" bestFit="1" customWidth="1"/>
    <col min="6451" max="6451" width="21.5703125" bestFit="1" customWidth="1"/>
    <col min="6452" max="6452" width="24.28515625" bestFit="1" customWidth="1"/>
    <col min="6453" max="6454" width="25.140625" bestFit="1" customWidth="1"/>
    <col min="6455" max="6455" width="27.85546875" bestFit="1" customWidth="1"/>
    <col min="6456" max="6456" width="13.85546875" bestFit="1" customWidth="1"/>
    <col min="6457" max="6457" width="12.85546875" bestFit="1" customWidth="1"/>
    <col min="6458" max="6464" width="24.5703125" bestFit="1" customWidth="1"/>
    <col min="6465" max="6465" width="19.28515625" bestFit="1" customWidth="1"/>
    <col min="6466" max="6468" width="19.85546875" bestFit="1" customWidth="1"/>
    <col min="6469" max="6469" width="12.85546875" bestFit="1" customWidth="1"/>
    <col min="6470" max="6473" width="24.5703125" bestFit="1" customWidth="1"/>
    <col min="6474" max="6474" width="25.28515625" bestFit="1" customWidth="1"/>
    <col min="6475" max="6475" width="13.85546875" bestFit="1" customWidth="1"/>
    <col min="6476" max="6476" width="12.28515625" bestFit="1" customWidth="1"/>
    <col min="6477" max="6477" width="11.5703125" bestFit="1" customWidth="1"/>
    <col min="6657" max="6657" width="42.140625" bestFit="1" customWidth="1"/>
    <col min="6658" max="6665" width="24.5703125" customWidth="1"/>
    <col min="6666" max="6666" width="11.5703125" bestFit="1" customWidth="1"/>
    <col min="6667" max="6667" width="15.140625" bestFit="1" customWidth="1"/>
    <col min="6668" max="6669" width="24.5703125" bestFit="1" customWidth="1"/>
    <col min="6670" max="6670" width="23.140625" bestFit="1" customWidth="1"/>
    <col min="6671" max="6677" width="44.140625" bestFit="1" customWidth="1"/>
    <col min="6678" max="6678" width="46.7109375" bestFit="1" customWidth="1"/>
    <col min="6679" max="6686" width="25.85546875" bestFit="1" customWidth="1"/>
    <col min="6687" max="6687" width="28.5703125" bestFit="1" customWidth="1"/>
    <col min="6688" max="6692" width="24.5703125" bestFit="1" customWidth="1"/>
    <col min="6693" max="6693" width="11.28515625" bestFit="1" customWidth="1"/>
    <col min="6694" max="6700" width="24.5703125" bestFit="1" customWidth="1"/>
    <col min="6701" max="6701" width="15.28515625" bestFit="1" customWidth="1"/>
    <col min="6702" max="6703" width="18.7109375" bestFit="1" customWidth="1"/>
    <col min="6704" max="6704" width="12" bestFit="1" customWidth="1"/>
    <col min="6705" max="6705" width="18.140625" bestFit="1" customWidth="1"/>
    <col min="6706" max="6706" width="20.7109375" bestFit="1" customWidth="1"/>
    <col min="6707" max="6707" width="21.5703125" bestFit="1" customWidth="1"/>
    <col min="6708" max="6708" width="24.28515625" bestFit="1" customWidth="1"/>
    <col min="6709" max="6710" width="25.140625" bestFit="1" customWidth="1"/>
    <col min="6711" max="6711" width="27.85546875" bestFit="1" customWidth="1"/>
    <col min="6712" max="6712" width="13.85546875" bestFit="1" customWidth="1"/>
    <col min="6713" max="6713" width="12.85546875" bestFit="1" customWidth="1"/>
    <col min="6714" max="6720" width="24.5703125" bestFit="1" customWidth="1"/>
    <col min="6721" max="6721" width="19.28515625" bestFit="1" customWidth="1"/>
    <col min="6722" max="6724" width="19.85546875" bestFit="1" customWidth="1"/>
    <col min="6725" max="6725" width="12.85546875" bestFit="1" customWidth="1"/>
    <col min="6726" max="6729" width="24.5703125" bestFit="1" customWidth="1"/>
    <col min="6730" max="6730" width="25.28515625" bestFit="1" customWidth="1"/>
    <col min="6731" max="6731" width="13.85546875" bestFit="1" customWidth="1"/>
    <col min="6732" max="6732" width="12.28515625" bestFit="1" customWidth="1"/>
    <col min="6733" max="6733" width="11.5703125" bestFit="1" customWidth="1"/>
    <col min="6913" max="6913" width="42.140625" bestFit="1" customWidth="1"/>
    <col min="6914" max="6921" width="24.5703125" customWidth="1"/>
    <col min="6922" max="6922" width="11.5703125" bestFit="1" customWidth="1"/>
    <col min="6923" max="6923" width="15.140625" bestFit="1" customWidth="1"/>
    <col min="6924" max="6925" width="24.5703125" bestFit="1" customWidth="1"/>
    <col min="6926" max="6926" width="23.140625" bestFit="1" customWidth="1"/>
    <col min="6927" max="6933" width="44.140625" bestFit="1" customWidth="1"/>
    <col min="6934" max="6934" width="46.7109375" bestFit="1" customWidth="1"/>
    <col min="6935" max="6942" width="25.85546875" bestFit="1" customWidth="1"/>
    <col min="6943" max="6943" width="28.5703125" bestFit="1" customWidth="1"/>
    <col min="6944" max="6948" width="24.5703125" bestFit="1" customWidth="1"/>
    <col min="6949" max="6949" width="11.28515625" bestFit="1" customWidth="1"/>
    <col min="6950" max="6956" width="24.5703125" bestFit="1" customWidth="1"/>
    <col min="6957" max="6957" width="15.28515625" bestFit="1" customWidth="1"/>
    <col min="6958" max="6959" width="18.7109375" bestFit="1" customWidth="1"/>
    <col min="6960" max="6960" width="12" bestFit="1" customWidth="1"/>
    <col min="6961" max="6961" width="18.140625" bestFit="1" customWidth="1"/>
    <col min="6962" max="6962" width="20.7109375" bestFit="1" customWidth="1"/>
    <col min="6963" max="6963" width="21.5703125" bestFit="1" customWidth="1"/>
    <col min="6964" max="6964" width="24.28515625" bestFit="1" customWidth="1"/>
    <col min="6965" max="6966" width="25.140625" bestFit="1" customWidth="1"/>
    <col min="6967" max="6967" width="27.85546875" bestFit="1" customWidth="1"/>
    <col min="6968" max="6968" width="13.85546875" bestFit="1" customWidth="1"/>
    <col min="6969" max="6969" width="12.85546875" bestFit="1" customWidth="1"/>
    <col min="6970" max="6976" width="24.5703125" bestFit="1" customWidth="1"/>
    <col min="6977" max="6977" width="19.28515625" bestFit="1" customWidth="1"/>
    <col min="6978" max="6980" width="19.85546875" bestFit="1" customWidth="1"/>
    <col min="6981" max="6981" width="12.85546875" bestFit="1" customWidth="1"/>
    <col min="6982" max="6985" width="24.5703125" bestFit="1" customWidth="1"/>
    <col min="6986" max="6986" width="25.28515625" bestFit="1" customWidth="1"/>
    <col min="6987" max="6987" width="13.85546875" bestFit="1" customWidth="1"/>
    <col min="6988" max="6988" width="12.28515625" bestFit="1" customWidth="1"/>
    <col min="6989" max="6989" width="11.5703125" bestFit="1" customWidth="1"/>
    <col min="7169" max="7169" width="42.140625" bestFit="1" customWidth="1"/>
    <col min="7170" max="7177" width="24.5703125" customWidth="1"/>
    <col min="7178" max="7178" width="11.5703125" bestFit="1" customWidth="1"/>
    <col min="7179" max="7179" width="15.140625" bestFit="1" customWidth="1"/>
    <col min="7180" max="7181" width="24.5703125" bestFit="1" customWidth="1"/>
    <col min="7182" max="7182" width="23.140625" bestFit="1" customWidth="1"/>
    <col min="7183" max="7189" width="44.140625" bestFit="1" customWidth="1"/>
    <col min="7190" max="7190" width="46.7109375" bestFit="1" customWidth="1"/>
    <col min="7191" max="7198" width="25.85546875" bestFit="1" customWidth="1"/>
    <col min="7199" max="7199" width="28.5703125" bestFit="1" customWidth="1"/>
    <col min="7200" max="7204" width="24.5703125" bestFit="1" customWidth="1"/>
    <col min="7205" max="7205" width="11.28515625" bestFit="1" customWidth="1"/>
    <col min="7206" max="7212" width="24.5703125" bestFit="1" customWidth="1"/>
    <col min="7213" max="7213" width="15.28515625" bestFit="1" customWidth="1"/>
    <col min="7214" max="7215" width="18.7109375" bestFit="1" customWidth="1"/>
    <col min="7216" max="7216" width="12" bestFit="1" customWidth="1"/>
    <col min="7217" max="7217" width="18.140625" bestFit="1" customWidth="1"/>
    <col min="7218" max="7218" width="20.7109375" bestFit="1" customWidth="1"/>
    <col min="7219" max="7219" width="21.5703125" bestFit="1" customWidth="1"/>
    <col min="7220" max="7220" width="24.28515625" bestFit="1" customWidth="1"/>
    <col min="7221" max="7222" width="25.140625" bestFit="1" customWidth="1"/>
    <col min="7223" max="7223" width="27.85546875" bestFit="1" customWidth="1"/>
    <col min="7224" max="7224" width="13.85546875" bestFit="1" customWidth="1"/>
    <col min="7225" max="7225" width="12.85546875" bestFit="1" customWidth="1"/>
    <col min="7226" max="7232" width="24.5703125" bestFit="1" customWidth="1"/>
    <col min="7233" max="7233" width="19.28515625" bestFit="1" customWidth="1"/>
    <col min="7234" max="7236" width="19.85546875" bestFit="1" customWidth="1"/>
    <col min="7237" max="7237" width="12.85546875" bestFit="1" customWidth="1"/>
    <col min="7238" max="7241" width="24.5703125" bestFit="1" customWidth="1"/>
    <col min="7242" max="7242" width="25.28515625" bestFit="1" customWidth="1"/>
    <col min="7243" max="7243" width="13.85546875" bestFit="1" customWidth="1"/>
    <col min="7244" max="7244" width="12.28515625" bestFit="1" customWidth="1"/>
    <col min="7245" max="7245" width="11.5703125" bestFit="1" customWidth="1"/>
    <col min="7425" max="7425" width="42.140625" bestFit="1" customWidth="1"/>
    <col min="7426" max="7433" width="24.5703125" customWidth="1"/>
    <col min="7434" max="7434" width="11.5703125" bestFit="1" customWidth="1"/>
    <col min="7435" max="7435" width="15.140625" bestFit="1" customWidth="1"/>
    <col min="7436" max="7437" width="24.5703125" bestFit="1" customWidth="1"/>
    <col min="7438" max="7438" width="23.140625" bestFit="1" customWidth="1"/>
    <col min="7439" max="7445" width="44.140625" bestFit="1" customWidth="1"/>
    <col min="7446" max="7446" width="46.7109375" bestFit="1" customWidth="1"/>
    <col min="7447" max="7454" width="25.85546875" bestFit="1" customWidth="1"/>
    <col min="7455" max="7455" width="28.5703125" bestFit="1" customWidth="1"/>
    <col min="7456" max="7460" width="24.5703125" bestFit="1" customWidth="1"/>
    <col min="7461" max="7461" width="11.28515625" bestFit="1" customWidth="1"/>
    <col min="7462" max="7468" width="24.5703125" bestFit="1" customWidth="1"/>
    <col min="7469" max="7469" width="15.28515625" bestFit="1" customWidth="1"/>
    <col min="7470" max="7471" width="18.7109375" bestFit="1" customWidth="1"/>
    <col min="7472" max="7472" width="12" bestFit="1" customWidth="1"/>
    <col min="7473" max="7473" width="18.140625" bestFit="1" customWidth="1"/>
    <col min="7474" max="7474" width="20.7109375" bestFit="1" customWidth="1"/>
    <col min="7475" max="7475" width="21.5703125" bestFit="1" customWidth="1"/>
    <col min="7476" max="7476" width="24.28515625" bestFit="1" customWidth="1"/>
    <col min="7477" max="7478" width="25.140625" bestFit="1" customWidth="1"/>
    <col min="7479" max="7479" width="27.85546875" bestFit="1" customWidth="1"/>
    <col min="7480" max="7480" width="13.85546875" bestFit="1" customWidth="1"/>
    <col min="7481" max="7481" width="12.85546875" bestFit="1" customWidth="1"/>
    <col min="7482" max="7488" width="24.5703125" bestFit="1" customWidth="1"/>
    <col min="7489" max="7489" width="19.28515625" bestFit="1" customWidth="1"/>
    <col min="7490" max="7492" width="19.85546875" bestFit="1" customWidth="1"/>
    <col min="7493" max="7493" width="12.85546875" bestFit="1" customWidth="1"/>
    <col min="7494" max="7497" width="24.5703125" bestFit="1" customWidth="1"/>
    <col min="7498" max="7498" width="25.28515625" bestFit="1" customWidth="1"/>
    <col min="7499" max="7499" width="13.85546875" bestFit="1" customWidth="1"/>
    <col min="7500" max="7500" width="12.28515625" bestFit="1" customWidth="1"/>
    <col min="7501" max="7501" width="11.5703125" bestFit="1" customWidth="1"/>
    <col min="7681" max="7681" width="42.140625" bestFit="1" customWidth="1"/>
    <col min="7682" max="7689" width="24.5703125" customWidth="1"/>
    <col min="7690" max="7690" width="11.5703125" bestFit="1" customWidth="1"/>
    <col min="7691" max="7691" width="15.140625" bestFit="1" customWidth="1"/>
    <col min="7692" max="7693" width="24.5703125" bestFit="1" customWidth="1"/>
    <col min="7694" max="7694" width="23.140625" bestFit="1" customWidth="1"/>
    <col min="7695" max="7701" width="44.140625" bestFit="1" customWidth="1"/>
    <col min="7702" max="7702" width="46.7109375" bestFit="1" customWidth="1"/>
    <col min="7703" max="7710" width="25.85546875" bestFit="1" customWidth="1"/>
    <col min="7711" max="7711" width="28.5703125" bestFit="1" customWidth="1"/>
    <col min="7712" max="7716" width="24.5703125" bestFit="1" customWidth="1"/>
    <col min="7717" max="7717" width="11.28515625" bestFit="1" customWidth="1"/>
    <col min="7718" max="7724" width="24.5703125" bestFit="1" customWidth="1"/>
    <col min="7725" max="7725" width="15.28515625" bestFit="1" customWidth="1"/>
    <col min="7726" max="7727" width="18.7109375" bestFit="1" customWidth="1"/>
    <col min="7728" max="7728" width="12" bestFit="1" customWidth="1"/>
    <col min="7729" max="7729" width="18.140625" bestFit="1" customWidth="1"/>
    <col min="7730" max="7730" width="20.7109375" bestFit="1" customWidth="1"/>
    <col min="7731" max="7731" width="21.5703125" bestFit="1" customWidth="1"/>
    <col min="7732" max="7732" width="24.28515625" bestFit="1" customWidth="1"/>
    <col min="7733" max="7734" width="25.140625" bestFit="1" customWidth="1"/>
    <col min="7735" max="7735" width="27.85546875" bestFit="1" customWidth="1"/>
    <col min="7736" max="7736" width="13.85546875" bestFit="1" customWidth="1"/>
    <col min="7737" max="7737" width="12.85546875" bestFit="1" customWidth="1"/>
    <col min="7738" max="7744" width="24.5703125" bestFit="1" customWidth="1"/>
    <col min="7745" max="7745" width="19.28515625" bestFit="1" customWidth="1"/>
    <col min="7746" max="7748" width="19.85546875" bestFit="1" customWidth="1"/>
    <col min="7749" max="7749" width="12.85546875" bestFit="1" customWidth="1"/>
    <col min="7750" max="7753" width="24.5703125" bestFit="1" customWidth="1"/>
    <col min="7754" max="7754" width="25.28515625" bestFit="1" customWidth="1"/>
    <col min="7755" max="7755" width="13.85546875" bestFit="1" customWidth="1"/>
    <col min="7756" max="7756" width="12.28515625" bestFit="1" customWidth="1"/>
    <col min="7757" max="7757" width="11.5703125" bestFit="1" customWidth="1"/>
    <col min="7937" max="7937" width="42.140625" bestFit="1" customWidth="1"/>
    <col min="7938" max="7945" width="24.5703125" customWidth="1"/>
    <col min="7946" max="7946" width="11.5703125" bestFit="1" customWidth="1"/>
    <col min="7947" max="7947" width="15.140625" bestFit="1" customWidth="1"/>
    <col min="7948" max="7949" width="24.5703125" bestFit="1" customWidth="1"/>
    <col min="7950" max="7950" width="23.140625" bestFit="1" customWidth="1"/>
    <col min="7951" max="7957" width="44.140625" bestFit="1" customWidth="1"/>
    <col min="7958" max="7958" width="46.7109375" bestFit="1" customWidth="1"/>
    <col min="7959" max="7966" width="25.85546875" bestFit="1" customWidth="1"/>
    <col min="7967" max="7967" width="28.5703125" bestFit="1" customWidth="1"/>
    <col min="7968" max="7972" width="24.5703125" bestFit="1" customWidth="1"/>
    <col min="7973" max="7973" width="11.28515625" bestFit="1" customWidth="1"/>
    <col min="7974" max="7980" width="24.5703125" bestFit="1" customWidth="1"/>
    <col min="7981" max="7981" width="15.28515625" bestFit="1" customWidth="1"/>
    <col min="7982" max="7983" width="18.7109375" bestFit="1" customWidth="1"/>
    <col min="7984" max="7984" width="12" bestFit="1" customWidth="1"/>
    <col min="7985" max="7985" width="18.140625" bestFit="1" customWidth="1"/>
    <col min="7986" max="7986" width="20.7109375" bestFit="1" customWidth="1"/>
    <col min="7987" max="7987" width="21.5703125" bestFit="1" customWidth="1"/>
    <col min="7988" max="7988" width="24.28515625" bestFit="1" customWidth="1"/>
    <col min="7989" max="7990" width="25.140625" bestFit="1" customWidth="1"/>
    <col min="7991" max="7991" width="27.85546875" bestFit="1" customWidth="1"/>
    <col min="7992" max="7992" width="13.85546875" bestFit="1" customWidth="1"/>
    <col min="7993" max="7993" width="12.85546875" bestFit="1" customWidth="1"/>
    <col min="7994" max="8000" width="24.5703125" bestFit="1" customWidth="1"/>
    <col min="8001" max="8001" width="19.28515625" bestFit="1" customWidth="1"/>
    <col min="8002" max="8004" width="19.85546875" bestFit="1" customWidth="1"/>
    <col min="8005" max="8005" width="12.85546875" bestFit="1" customWidth="1"/>
    <col min="8006" max="8009" width="24.5703125" bestFit="1" customWidth="1"/>
    <col min="8010" max="8010" width="25.28515625" bestFit="1" customWidth="1"/>
    <col min="8011" max="8011" width="13.85546875" bestFit="1" customWidth="1"/>
    <col min="8012" max="8012" width="12.28515625" bestFit="1" customWidth="1"/>
    <col min="8013" max="8013" width="11.5703125" bestFit="1" customWidth="1"/>
    <col min="8193" max="8193" width="42.140625" bestFit="1" customWidth="1"/>
    <col min="8194" max="8201" width="24.5703125" customWidth="1"/>
    <col min="8202" max="8202" width="11.5703125" bestFit="1" customWidth="1"/>
    <col min="8203" max="8203" width="15.140625" bestFit="1" customWidth="1"/>
    <col min="8204" max="8205" width="24.5703125" bestFit="1" customWidth="1"/>
    <col min="8206" max="8206" width="23.140625" bestFit="1" customWidth="1"/>
    <col min="8207" max="8213" width="44.140625" bestFit="1" customWidth="1"/>
    <col min="8214" max="8214" width="46.7109375" bestFit="1" customWidth="1"/>
    <col min="8215" max="8222" width="25.85546875" bestFit="1" customWidth="1"/>
    <col min="8223" max="8223" width="28.5703125" bestFit="1" customWidth="1"/>
    <col min="8224" max="8228" width="24.5703125" bestFit="1" customWidth="1"/>
    <col min="8229" max="8229" width="11.28515625" bestFit="1" customWidth="1"/>
    <col min="8230" max="8236" width="24.5703125" bestFit="1" customWidth="1"/>
    <col min="8237" max="8237" width="15.28515625" bestFit="1" customWidth="1"/>
    <col min="8238" max="8239" width="18.7109375" bestFit="1" customWidth="1"/>
    <col min="8240" max="8240" width="12" bestFit="1" customWidth="1"/>
    <col min="8241" max="8241" width="18.140625" bestFit="1" customWidth="1"/>
    <col min="8242" max="8242" width="20.7109375" bestFit="1" customWidth="1"/>
    <col min="8243" max="8243" width="21.5703125" bestFit="1" customWidth="1"/>
    <col min="8244" max="8244" width="24.28515625" bestFit="1" customWidth="1"/>
    <col min="8245" max="8246" width="25.140625" bestFit="1" customWidth="1"/>
    <col min="8247" max="8247" width="27.85546875" bestFit="1" customWidth="1"/>
    <col min="8248" max="8248" width="13.85546875" bestFit="1" customWidth="1"/>
    <col min="8249" max="8249" width="12.85546875" bestFit="1" customWidth="1"/>
    <col min="8250" max="8256" width="24.5703125" bestFit="1" customWidth="1"/>
    <col min="8257" max="8257" width="19.28515625" bestFit="1" customWidth="1"/>
    <col min="8258" max="8260" width="19.85546875" bestFit="1" customWidth="1"/>
    <col min="8261" max="8261" width="12.85546875" bestFit="1" customWidth="1"/>
    <col min="8262" max="8265" width="24.5703125" bestFit="1" customWidth="1"/>
    <col min="8266" max="8266" width="25.28515625" bestFit="1" customWidth="1"/>
    <col min="8267" max="8267" width="13.85546875" bestFit="1" customWidth="1"/>
    <col min="8268" max="8268" width="12.28515625" bestFit="1" customWidth="1"/>
    <col min="8269" max="8269" width="11.5703125" bestFit="1" customWidth="1"/>
    <col min="8449" max="8449" width="42.140625" bestFit="1" customWidth="1"/>
    <col min="8450" max="8457" width="24.5703125" customWidth="1"/>
    <col min="8458" max="8458" width="11.5703125" bestFit="1" customWidth="1"/>
    <col min="8459" max="8459" width="15.140625" bestFit="1" customWidth="1"/>
    <col min="8460" max="8461" width="24.5703125" bestFit="1" customWidth="1"/>
    <col min="8462" max="8462" width="23.140625" bestFit="1" customWidth="1"/>
    <col min="8463" max="8469" width="44.140625" bestFit="1" customWidth="1"/>
    <col min="8470" max="8470" width="46.7109375" bestFit="1" customWidth="1"/>
    <col min="8471" max="8478" width="25.85546875" bestFit="1" customWidth="1"/>
    <col min="8479" max="8479" width="28.5703125" bestFit="1" customWidth="1"/>
    <col min="8480" max="8484" width="24.5703125" bestFit="1" customWidth="1"/>
    <col min="8485" max="8485" width="11.28515625" bestFit="1" customWidth="1"/>
    <col min="8486" max="8492" width="24.5703125" bestFit="1" customWidth="1"/>
    <col min="8493" max="8493" width="15.28515625" bestFit="1" customWidth="1"/>
    <col min="8494" max="8495" width="18.7109375" bestFit="1" customWidth="1"/>
    <col min="8496" max="8496" width="12" bestFit="1" customWidth="1"/>
    <col min="8497" max="8497" width="18.140625" bestFit="1" customWidth="1"/>
    <col min="8498" max="8498" width="20.7109375" bestFit="1" customWidth="1"/>
    <col min="8499" max="8499" width="21.5703125" bestFit="1" customWidth="1"/>
    <col min="8500" max="8500" width="24.28515625" bestFit="1" customWidth="1"/>
    <col min="8501" max="8502" width="25.140625" bestFit="1" customWidth="1"/>
    <col min="8503" max="8503" width="27.85546875" bestFit="1" customWidth="1"/>
    <col min="8504" max="8504" width="13.85546875" bestFit="1" customWidth="1"/>
    <col min="8505" max="8505" width="12.85546875" bestFit="1" customWidth="1"/>
    <col min="8506" max="8512" width="24.5703125" bestFit="1" customWidth="1"/>
    <col min="8513" max="8513" width="19.28515625" bestFit="1" customWidth="1"/>
    <col min="8514" max="8516" width="19.85546875" bestFit="1" customWidth="1"/>
    <col min="8517" max="8517" width="12.85546875" bestFit="1" customWidth="1"/>
    <col min="8518" max="8521" width="24.5703125" bestFit="1" customWidth="1"/>
    <col min="8522" max="8522" width="25.28515625" bestFit="1" customWidth="1"/>
    <col min="8523" max="8523" width="13.85546875" bestFit="1" customWidth="1"/>
    <col min="8524" max="8524" width="12.28515625" bestFit="1" customWidth="1"/>
    <col min="8525" max="8525" width="11.5703125" bestFit="1" customWidth="1"/>
    <col min="8705" max="8705" width="42.140625" bestFit="1" customWidth="1"/>
    <col min="8706" max="8713" width="24.5703125" customWidth="1"/>
    <col min="8714" max="8714" width="11.5703125" bestFit="1" customWidth="1"/>
    <col min="8715" max="8715" width="15.140625" bestFit="1" customWidth="1"/>
    <col min="8716" max="8717" width="24.5703125" bestFit="1" customWidth="1"/>
    <col min="8718" max="8718" width="23.140625" bestFit="1" customWidth="1"/>
    <col min="8719" max="8725" width="44.140625" bestFit="1" customWidth="1"/>
    <col min="8726" max="8726" width="46.7109375" bestFit="1" customWidth="1"/>
    <col min="8727" max="8734" width="25.85546875" bestFit="1" customWidth="1"/>
    <col min="8735" max="8735" width="28.5703125" bestFit="1" customWidth="1"/>
    <col min="8736" max="8740" width="24.5703125" bestFit="1" customWidth="1"/>
    <col min="8741" max="8741" width="11.28515625" bestFit="1" customWidth="1"/>
    <col min="8742" max="8748" width="24.5703125" bestFit="1" customWidth="1"/>
    <col min="8749" max="8749" width="15.28515625" bestFit="1" customWidth="1"/>
    <col min="8750" max="8751" width="18.7109375" bestFit="1" customWidth="1"/>
    <col min="8752" max="8752" width="12" bestFit="1" customWidth="1"/>
    <col min="8753" max="8753" width="18.140625" bestFit="1" customWidth="1"/>
    <col min="8754" max="8754" width="20.7109375" bestFit="1" customWidth="1"/>
    <col min="8755" max="8755" width="21.5703125" bestFit="1" customWidth="1"/>
    <col min="8756" max="8756" width="24.28515625" bestFit="1" customWidth="1"/>
    <col min="8757" max="8758" width="25.140625" bestFit="1" customWidth="1"/>
    <col min="8759" max="8759" width="27.85546875" bestFit="1" customWidth="1"/>
    <col min="8760" max="8760" width="13.85546875" bestFit="1" customWidth="1"/>
    <col min="8761" max="8761" width="12.85546875" bestFit="1" customWidth="1"/>
    <col min="8762" max="8768" width="24.5703125" bestFit="1" customWidth="1"/>
    <col min="8769" max="8769" width="19.28515625" bestFit="1" customWidth="1"/>
    <col min="8770" max="8772" width="19.85546875" bestFit="1" customWidth="1"/>
    <col min="8773" max="8773" width="12.85546875" bestFit="1" customWidth="1"/>
    <col min="8774" max="8777" width="24.5703125" bestFit="1" customWidth="1"/>
    <col min="8778" max="8778" width="25.28515625" bestFit="1" customWidth="1"/>
    <col min="8779" max="8779" width="13.85546875" bestFit="1" customWidth="1"/>
    <col min="8780" max="8780" width="12.28515625" bestFit="1" customWidth="1"/>
    <col min="8781" max="8781" width="11.5703125" bestFit="1" customWidth="1"/>
    <col min="8961" max="8961" width="42.140625" bestFit="1" customWidth="1"/>
    <col min="8962" max="8969" width="24.5703125" customWidth="1"/>
    <col min="8970" max="8970" width="11.5703125" bestFit="1" customWidth="1"/>
    <col min="8971" max="8971" width="15.140625" bestFit="1" customWidth="1"/>
    <col min="8972" max="8973" width="24.5703125" bestFit="1" customWidth="1"/>
    <col min="8974" max="8974" width="23.140625" bestFit="1" customWidth="1"/>
    <col min="8975" max="8981" width="44.140625" bestFit="1" customWidth="1"/>
    <col min="8982" max="8982" width="46.7109375" bestFit="1" customWidth="1"/>
    <col min="8983" max="8990" width="25.85546875" bestFit="1" customWidth="1"/>
    <col min="8991" max="8991" width="28.5703125" bestFit="1" customWidth="1"/>
    <col min="8992" max="8996" width="24.5703125" bestFit="1" customWidth="1"/>
    <col min="8997" max="8997" width="11.28515625" bestFit="1" customWidth="1"/>
    <col min="8998" max="9004" width="24.5703125" bestFit="1" customWidth="1"/>
    <col min="9005" max="9005" width="15.28515625" bestFit="1" customWidth="1"/>
    <col min="9006" max="9007" width="18.7109375" bestFit="1" customWidth="1"/>
    <col min="9008" max="9008" width="12" bestFit="1" customWidth="1"/>
    <col min="9009" max="9009" width="18.140625" bestFit="1" customWidth="1"/>
    <col min="9010" max="9010" width="20.7109375" bestFit="1" customWidth="1"/>
    <col min="9011" max="9011" width="21.5703125" bestFit="1" customWidth="1"/>
    <col min="9012" max="9012" width="24.28515625" bestFit="1" customWidth="1"/>
    <col min="9013" max="9014" width="25.140625" bestFit="1" customWidth="1"/>
    <col min="9015" max="9015" width="27.85546875" bestFit="1" customWidth="1"/>
    <col min="9016" max="9016" width="13.85546875" bestFit="1" customWidth="1"/>
    <col min="9017" max="9017" width="12.85546875" bestFit="1" customWidth="1"/>
    <col min="9018" max="9024" width="24.5703125" bestFit="1" customWidth="1"/>
    <col min="9025" max="9025" width="19.28515625" bestFit="1" customWidth="1"/>
    <col min="9026" max="9028" width="19.85546875" bestFit="1" customWidth="1"/>
    <col min="9029" max="9029" width="12.85546875" bestFit="1" customWidth="1"/>
    <col min="9030" max="9033" width="24.5703125" bestFit="1" customWidth="1"/>
    <col min="9034" max="9034" width="25.28515625" bestFit="1" customWidth="1"/>
    <col min="9035" max="9035" width="13.85546875" bestFit="1" customWidth="1"/>
    <col min="9036" max="9036" width="12.28515625" bestFit="1" customWidth="1"/>
    <col min="9037" max="9037" width="11.5703125" bestFit="1" customWidth="1"/>
    <col min="9217" max="9217" width="42.140625" bestFit="1" customWidth="1"/>
    <col min="9218" max="9225" width="24.5703125" customWidth="1"/>
    <col min="9226" max="9226" width="11.5703125" bestFit="1" customWidth="1"/>
    <col min="9227" max="9227" width="15.140625" bestFit="1" customWidth="1"/>
    <col min="9228" max="9229" width="24.5703125" bestFit="1" customWidth="1"/>
    <col min="9230" max="9230" width="23.140625" bestFit="1" customWidth="1"/>
    <col min="9231" max="9237" width="44.140625" bestFit="1" customWidth="1"/>
    <col min="9238" max="9238" width="46.7109375" bestFit="1" customWidth="1"/>
    <col min="9239" max="9246" width="25.85546875" bestFit="1" customWidth="1"/>
    <col min="9247" max="9247" width="28.5703125" bestFit="1" customWidth="1"/>
    <col min="9248" max="9252" width="24.5703125" bestFit="1" customWidth="1"/>
    <col min="9253" max="9253" width="11.28515625" bestFit="1" customWidth="1"/>
    <col min="9254" max="9260" width="24.5703125" bestFit="1" customWidth="1"/>
    <col min="9261" max="9261" width="15.28515625" bestFit="1" customWidth="1"/>
    <col min="9262" max="9263" width="18.7109375" bestFit="1" customWidth="1"/>
    <col min="9264" max="9264" width="12" bestFit="1" customWidth="1"/>
    <col min="9265" max="9265" width="18.140625" bestFit="1" customWidth="1"/>
    <col min="9266" max="9266" width="20.7109375" bestFit="1" customWidth="1"/>
    <col min="9267" max="9267" width="21.5703125" bestFit="1" customWidth="1"/>
    <col min="9268" max="9268" width="24.28515625" bestFit="1" customWidth="1"/>
    <col min="9269" max="9270" width="25.140625" bestFit="1" customWidth="1"/>
    <col min="9271" max="9271" width="27.85546875" bestFit="1" customWidth="1"/>
    <col min="9272" max="9272" width="13.85546875" bestFit="1" customWidth="1"/>
    <col min="9273" max="9273" width="12.85546875" bestFit="1" customWidth="1"/>
    <col min="9274" max="9280" width="24.5703125" bestFit="1" customWidth="1"/>
    <col min="9281" max="9281" width="19.28515625" bestFit="1" customWidth="1"/>
    <col min="9282" max="9284" width="19.85546875" bestFit="1" customWidth="1"/>
    <col min="9285" max="9285" width="12.85546875" bestFit="1" customWidth="1"/>
    <col min="9286" max="9289" width="24.5703125" bestFit="1" customWidth="1"/>
    <col min="9290" max="9290" width="25.28515625" bestFit="1" customWidth="1"/>
    <col min="9291" max="9291" width="13.85546875" bestFit="1" customWidth="1"/>
    <col min="9292" max="9292" width="12.28515625" bestFit="1" customWidth="1"/>
    <col min="9293" max="9293" width="11.5703125" bestFit="1" customWidth="1"/>
    <col min="9473" max="9473" width="42.140625" bestFit="1" customWidth="1"/>
    <col min="9474" max="9481" width="24.5703125" customWidth="1"/>
    <col min="9482" max="9482" width="11.5703125" bestFit="1" customWidth="1"/>
    <col min="9483" max="9483" width="15.140625" bestFit="1" customWidth="1"/>
    <col min="9484" max="9485" width="24.5703125" bestFit="1" customWidth="1"/>
    <col min="9486" max="9486" width="23.140625" bestFit="1" customWidth="1"/>
    <col min="9487" max="9493" width="44.140625" bestFit="1" customWidth="1"/>
    <col min="9494" max="9494" width="46.7109375" bestFit="1" customWidth="1"/>
    <col min="9495" max="9502" width="25.85546875" bestFit="1" customWidth="1"/>
    <col min="9503" max="9503" width="28.5703125" bestFit="1" customWidth="1"/>
    <col min="9504" max="9508" width="24.5703125" bestFit="1" customWidth="1"/>
    <col min="9509" max="9509" width="11.28515625" bestFit="1" customWidth="1"/>
    <col min="9510" max="9516" width="24.5703125" bestFit="1" customWidth="1"/>
    <col min="9517" max="9517" width="15.28515625" bestFit="1" customWidth="1"/>
    <col min="9518" max="9519" width="18.7109375" bestFit="1" customWidth="1"/>
    <col min="9520" max="9520" width="12" bestFit="1" customWidth="1"/>
    <col min="9521" max="9521" width="18.140625" bestFit="1" customWidth="1"/>
    <col min="9522" max="9522" width="20.7109375" bestFit="1" customWidth="1"/>
    <col min="9523" max="9523" width="21.5703125" bestFit="1" customWidth="1"/>
    <col min="9524" max="9524" width="24.28515625" bestFit="1" customWidth="1"/>
    <col min="9525" max="9526" width="25.140625" bestFit="1" customWidth="1"/>
    <col min="9527" max="9527" width="27.85546875" bestFit="1" customWidth="1"/>
    <col min="9528" max="9528" width="13.85546875" bestFit="1" customWidth="1"/>
    <col min="9529" max="9529" width="12.85546875" bestFit="1" customWidth="1"/>
    <col min="9530" max="9536" width="24.5703125" bestFit="1" customWidth="1"/>
    <col min="9537" max="9537" width="19.28515625" bestFit="1" customWidth="1"/>
    <col min="9538" max="9540" width="19.85546875" bestFit="1" customWidth="1"/>
    <col min="9541" max="9541" width="12.85546875" bestFit="1" customWidth="1"/>
    <col min="9542" max="9545" width="24.5703125" bestFit="1" customWidth="1"/>
    <col min="9546" max="9546" width="25.28515625" bestFit="1" customWidth="1"/>
    <col min="9547" max="9547" width="13.85546875" bestFit="1" customWidth="1"/>
    <col min="9548" max="9548" width="12.28515625" bestFit="1" customWidth="1"/>
    <col min="9549" max="9549" width="11.5703125" bestFit="1" customWidth="1"/>
    <col min="9729" max="9729" width="42.140625" bestFit="1" customWidth="1"/>
    <col min="9730" max="9737" width="24.5703125" customWidth="1"/>
    <col min="9738" max="9738" width="11.5703125" bestFit="1" customWidth="1"/>
    <col min="9739" max="9739" width="15.140625" bestFit="1" customWidth="1"/>
    <col min="9740" max="9741" width="24.5703125" bestFit="1" customWidth="1"/>
    <col min="9742" max="9742" width="23.140625" bestFit="1" customWidth="1"/>
    <col min="9743" max="9749" width="44.140625" bestFit="1" customWidth="1"/>
    <col min="9750" max="9750" width="46.7109375" bestFit="1" customWidth="1"/>
    <col min="9751" max="9758" width="25.85546875" bestFit="1" customWidth="1"/>
    <col min="9759" max="9759" width="28.5703125" bestFit="1" customWidth="1"/>
    <col min="9760" max="9764" width="24.5703125" bestFit="1" customWidth="1"/>
    <col min="9765" max="9765" width="11.28515625" bestFit="1" customWidth="1"/>
    <col min="9766" max="9772" width="24.5703125" bestFit="1" customWidth="1"/>
    <col min="9773" max="9773" width="15.28515625" bestFit="1" customWidth="1"/>
    <col min="9774" max="9775" width="18.7109375" bestFit="1" customWidth="1"/>
    <col min="9776" max="9776" width="12" bestFit="1" customWidth="1"/>
    <col min="9777" max="9777" width="18.140625" bestFit="1" customWidth="1"/>
    <col min="9778" max="9778" width="20.7109375" bestFit="1" customWidth="1"/>
    <col min="9779" max="9779" width="21.5703125" bestFit="1" customWidth="1"/>
    <col min="9780" max="9780" width="24.28515625" bestFit="1" customWidth="1"/>
    <col min="9781" max="9782" width="25.140625" bestFit="1" customWidth="1"/>
    <col min="9783" max="9783" width="27.85546875" bestFit="1" customWidth="1"/>
    <col min="9784" max="9784" width="13.85546875" bestFit="1" customWidth="1"/>
    <col min="9785" max="9785" width="12.85546875" bestFit="1" customWidth="1"/>
    <col min="9786" max="9792" width="24.5703125" bestFit="1" customWidth="1"/>
    <col min="9793" max="9793" width="19.28515625" bestFit="1" customWidth="1"/>
    <col min="9794" max="9796" width="19.85546875" bestFit="1" customWidth="1"/>
    <col min="9797" max="9797" width="12.85546875" bestFit="1" customWidth="1"/>
    <col min="9798" max="9801" width="24.5703125" bestFit="1" customWidth="1"/>
    <col min="9802" max="9802" width="25.28515625" bestFit="1" customWidth="1"/>
    <col min="9803" max="9803" width="13.85546875" bestFit="1" customWidth="1"/>
    <col min="9804" max="9804" width="12.28515625" bestFit="1" customWidth="1"/>
    <col min="9805" max="9805" width="11.5703125" bestFit="1" customWidth="1"/>
    <col min="9985" max="9985" width="42.140625" bestFit="1" customWidth="1"/>
    <col min="9986" max="9993" width="24.5703125" customWidth="1"/>
    <col min="9994" max="9994" width="11.5703125" bestFit="1" customWidth="1"/>
    <col min="9995" max="9995" width="15.140625" bestFit="1" customWidth="1"/>
    <col min="9996" max="9997" width="24.5703125" bestFit="1" customWidth="1"/>
    <col min="9998" max="9998" width="23.140625" bestFit="1" customWidth="1"/>
    <col min="9999" max="10005" width="44.140625" bestFit="1" customWidth="1"/>
    <col min="10006" max="10006" width="46.7109375" bestFit="1" customWidth="1"/>
    <col min="10007" max="10014" width="25.85546875" bestFit="1" customWidth="1"/>
    <col min="10015" max="10015" width="28.5703125" bestFit="1" customWidth="1"/>
    <col min="10016" max="10020" width="24.5703125" bestFit="1" customWidth="1"/>
    <col min="10021" max="10021" width="11.28515625" bestFit="1" customWidth="1"/>
    <col min="10022" max="10028" width="24.5703125" bestFit="1" customWidth="1"/>
    <col min="10029" max="10029" width="15.28515625" bestFit="1" customWidth="1"/>
    <col min="10030" max="10031" width="18.7109375" bestFit="1" customWidth="1"/>
    <col min="10032" max="10032" width="12" bestFit="1" customWidth="1"/>
    <col min="10033" max="10033" width="18.140625" bestFit="1" customWidth="1"/>
    <col min="10034" max="10034" width="20.7109375" bestFit="1" customWidth="1"/>
    <col min="10035" max="10035" width="21.5703125" bestFit="1" customWidth="1"/>
    <col min="10036" max="10036" width="24.28515625" bestFit="1" customWidth="1"/>
    <col min="10037" max="10038" width="25.140625" bestFit="1" customWidth="1"/>
    <col min="10039" max="10039" width="27.85546875" bestFit="1" customWidth="1"/>
    <col min="10040" max="10040" width="13.85546875" bestFit="1" customWidth="1"/>
    <col min="10041" max="10041" width="12.85546875" bestFit="1" customWidth="1"/>
    <col min="10042" max="10048" width="24.5703125" bestFit="1" customWidth="1"/>
    <col min="10049" max="10049" width="19.28515625" bestFit="1" customWidth="1"/>
    <col min="10050" max="10052" width="19.85546875" bestFit="1" customWidth="1"/>
    <col min="10053" max="10053" width="12.85546875" bestFit="1" customWidth="1"/>
    <col min="10054" max="10057" width="24.5703125" bestFit="1" customWidth="1"/>
    <col min="10058" max="10058" width="25.28515625" bestFit="1" customWidth="1"/>
    <col min="10059" max="10059" width="13.85546875" bestFit="1" customWidth="1"/>
    <col min="10060" max="10060" width="12.28515625" bestFit="1" customWidth="1"/>
    <col min="10061" max="10061" width="11.5703125" bestFit="1" customWidth="1"/>
    <col min="10241" max="10241" width="42.140625" bestFit="1" customWidth="1"/>
    <col min="10242" max="10249" width="24.5703125" customWidth="1"/>
    <col min="10250" max="10250" width="11.5703125" bestFit="1" customWidth="1"/>
    <col min="10251" max="10251" width="15.140625" bestFit="1" customWidth="1"/>
    <col min="10252" max="10253" width="24.5703125" bestFit="1" customWidth="1"/>
    <col min="10254" max="10254" width="23.140625" bestFit="1" customWidth="1"/>
    <col min="10255" max="10261" width="44.140625" bestFit="1" customWidth="1"/>
    <col min="10262" max="10262" width="46.7109375" bestFit="1" customWidth="1"/>
    <col min="10263" max="10270" width="25.85546875" bestFit="1" customWidth="1"/>
    <col min="10271" max="10271" width="28.5703125" bestFit="1" customWidth="1"/>
    <col min="10272" max="10276" width="24.5703125" bestFit="1" customWidth="1"/>
    <col min="10277" max="10277" width="11.28515625" bestFit="1" customWidth="1"/>
    <col min="10278" max="10284" width="24.5703125" bestFit="1" customWidth="1"/>
    <col min="10285" max="10285" width="15.28515625" bestFit="1" customWidth="1"/>
    <col min="10286" max="10287" width="18.7109375" bestFit="1" customWidth="1"/>
    <col min="10288" max="10288" width="12" bestFit="1" customWidth="1"/>
    <col min="10289" max="10289" width="18.140625" bestFit="1" customWidth="1"/>
    <col min="10290" max="10290" width="20.7109375" bestFit="1" customWidth="1"/>
    <col min="10291" max="10291" width="21.5703125" bestFit="1" customWidth="1"/>
    <col min="10292" max="10292" width="24.28515625" bestFit="1" customWidth="1"/>
    <col min="10293" max="10294" width="25.140625" bestFit="1" customWidth="1"/>
    <col min="10295" max="10295" width="27.85546875" bestFit="1" customWidth="1"/>
    <col min="10296" max="10296" width="13.85546875" bestFit="1" customWidth="1"/>
    <col min="10297" max="10297" width="12.85546875" bestFit="1" customWidth="1"/>
    <col min="10298" max="10304" width="24.5703125" bestFit="1" customWidth="1"/>
    <col min="10305" max="10305" width="19.28515625" bestFit="1" customWidth="1"/>
    <col min="10306" max="10308" width="19.85546875" bestFit="1" customWidth="1"/>
    <col min="10309" max="10309" width="12.85546875" bestFit="1" customWidth="1"/>
    <col min="10310" max="10313" width="24.5703125" bestFit="1" customWidth="1"/>
    <col min="10314" max="10314" width="25.28515625" bestFit="1" customWidth="1"/>
    <col min="10315" max="10315" width="13.85546875" bestFit="1" customWidth="1"/>
    <col min="10316" max="10316" width="12.28515625" bestFit="1" customWidth="1"/>
    <col min="10317" max="10317" width="11.5703125" bestFit="1" customWidth="1"/>
    <col min="10497" max="10497" width="42.140625" bestFit="1" customWidth="1"/>
    <col min="10498" max="10505" width="24.5703125" customWidth="1"/>
    <col min="10506" max="10506" width="11.5703125" bestFit="1" customWidth="1"/>
    <col min="10507" max="10507" width="15.140625" bestFit="1" customWidth="1"/>
    <col min="10508" max="10509" width="24.5703125" bestFit="1" customWidth="1"/>
    <col min="10510" max="10510" width="23.140625" bestFit="1" customWidth="1"/>
    <col min="10511" max="10517" width="44.140625" bestFit="1" customWidth="1"/>
    <col min="10518" max="10518" width="46.7109375" bestFit="1" customWidth="1"/>
    <col min="10519" max="10526" width="25.85546875" bestFit="1" customWidth="1"/>
    <col min="10527" max="10527" width="28.5703125" bestFit="1" customWidth="1"/>
    <col min="10528" max="10532" width="24.5703125" bestFit="1" customWidth="1"/>
    <col min="10533" max="10533" width="11.28515625" bestFit="1" customWidth="1"/>
    <col min="10534" max="10540" width="24.5703125" bestFit="1" customWidth="1"/>
    <col min="10541" max="10541" width="15.28515625" bestFit="1" customWidth="1"/>
    <col min="10542" max="10543" width="18.7109375" bestFit="1" customWidth="1"/>
    <col min="10544" max="10544" width="12" bestFit="1" customWidth="1"/>
    <col min="10545" max="10545" width="18.140625" bestFit="1" customWidth="1"/>
    <col min="10546" max="10546" width="20.7109375" bestFit="1" customWidth="1"/>
    <col min="10547" max="10547" width="21.5703125" bestFit="1" customWidth="1"/>
    <col min="10548" max="10548" width="24.28515625" bestFit="1" customWidth="1"/>
    <col min="10549" max="10550" width="25.140625" bestFit="1" customWidth="1"/>
    <col min="10551" max="10551" width="27.85546875" bestFit="1" customWidth="1"/>
    <col min="10552" max="10552" width="13.85546875" bestFit="1" customWidth="1"/>
    <col min="10553" max="10553" width="12.85546875" bestFit="1" customWidth="1"/>
    <col min="10554" max="10560" width="24.5703125" bestFit="1" customWidth="1"/>
    <col min="10561" max="10561" width="19.28515625" bestFit="1" customWidth="1"/>
    <col min="10562" max="10564" width="19.85546875" bestFit="1" customWidth="1"/>
    <col min="10565" max="10565" width="12.85546875" bestFit="1" customWidth="1"/>
    <col min="10566" max="10569" width="24.5703125" bestFit="1" customWidth="1"/>
    <col min="10570" max="10570" width="25.28515625" bestFit="1" customWidth="1"/>
    <col min="10571" max="10571" width="13.85546875" bestFit="1" customWidth="1"/>
    <col min="10572" max="10572" width="12.28515625" bestFit="1" customWidth="1"/>
    <col min="10573" max="10573" width="11.5703125" bestFit="1" customWidth="1"/>
    <col min="10753" max="10753" width="42.140625" bestFit="1" customWidth="1"/>
    <col min="10754" max="10761" width="24.5703125" customWidth="1"/>
    <col min="10762" max="10762" width="11.5703125" bestFit="1" customWidth="1"/>
    <col min="10763" max="10763" width="15.140625" bestFit="1" customWidth="1"/>
    <col min="10764" max="10765" width="24.5703125" bestFit="1" customWidth="1"/>
    <col min="10766" max="10766" width="23.140625" bestFit="1" customWidth="1"/>
    <col min="10767" max="10773" width="44.140625" bestFit="1" customWidth="1"/>
    <col min="10774" max="10774" width="46.7109375" bestFit="1" customWidth="1"/>
    <col min="10775" max="10782" width="25.85546875" bestFit="1" customWidth="1"/>
    <col min="10783" max="10783" width="28.5703125" bestFit="1" customWidth="1"/>
    <col min="10784" max="10788" width="24.5703125" bestFit="1" customWidth="1"/>
    <col min="10789" max="10789" width="11.28515625" bestFit="1" customWidth="1"/>
    <col min="10790" max="10796" width="24.5703125" bestFit="1" customWidth="1"/>
    <col min="10797" max="10797" width="15.28515625" bestFit="1" customWidth="1"/>
    <col min="10798" max="10799" width="18.7109375" bestFit="1" customWidth="1"/>
    <col min="10800" max="10800" width="12" bestFit="1" customWidth="1"/>
    <col min="10801" max="10801" width="18.140625" bestFit="1" customWidth="1"/>
    <col min="10802" max="10802" width="20.7109375" bestFit="1" customWidth="1"/>
    <col min="10803" max="10803" width="21.5703125" bestFit="1" customWidth="1"/>
    <col min="10804" max="10804" width="24.28515625" bestFit="1" customWidth="1"/>
    <col min="10805" max="10806" width="25.140625" bestFit="1" customWidth="1"/>
    <col min="10807" max="10807" width="27.85546875" bestFit="1" customWidth="1"/>
    <col min="10808" max="10808" width="13.85546875" bestFit="1" customWidth="1"/>
    <col min="10809" max="10809" width="12.85546875" bestFit="1" customWidth="1"/>
    <col min="10810" max="10816" width="24.5703125" bestFit="1" customWidth="1"/>
    <col min="10817" max="10817" width="19.28515625" bestFit="1" customWidth="1"/>
    <col min="10818" max="10820" width="19.85546875" bestFit="1" customWidth="1"/>
    <col min="10821" max="10821" width="12.85546875" bestFit="1" customWidth="1"/>
    <col min="10822" max="10825" width="24.5703125" bestFit="1" customWidth="1"/>
    <col min="10826" max="10826" width="25.28515625" bestFit="1" customWidth="1"/>
    <col min="10827" max="10827" width="13.85546875" bestFit="1" customWidth="1"/>
    <col min="10828" max="10828" width="12.28515625" bestFit="1" customWidth="1"/>
    <col min="10829" max="10829" width="11.5703125" bestFit="1" customWidth="1"/>
    <col min="11009" max="11009" width="42.140625" bestFit="1" customWidth="1"/>
    <col min="11010" max="11017" width="24.5703125" customWidth="1"/>
    <col min="11018" max="11018" width="11.5703125" bestFit="1" customWidth="1"/>
    <col min="11019" max="11019" width="15.140625" bestFit="1" customWidth="1"/>
    <col min="11020" max="11021" width="24.5703125" bestFit="1" customWidth="1"/>
    <col min="11022" max="11022" width="23.140625" bestFit="1" customWidth="1"/>
    <col min="11023" max="11029" width="44.140625" bestFit="1" customWidth="1"/>
    <col min="11030" max="11030" width="46.7109375" bestFit="1" customWidth="1"/>
    <col min="11031" max="11038" width="25.85546875" bestFit="1" customWidth="1"/>
    <col min="11039" max="11039" width="28.5703125" bestFit="1" customWidth="1"/>
    <col min="11040" max="11044" width="24.5703125" bestFit="1" customWidth="1"/>
    <col min="11045" max="11045" width="11.28515625" bestFit="1" customWidth="1"/>
    <col min="11046" max="11052" width="24.5703125" bestFit="1" customWidth="1"/>
    <col min="11053" max="11053" width="15.28515625" bestFit="1" customWidth="1"/>
    <col min="11054" max="11055" width="18.7109375" bestFit="1" customWidth="1"/>
    <col min="11056" max="11056" width="12" bestFit="1" customWidth="1"/>
    <col min="11057" max="11057" width="18.140625" bestFit="1" customWidth="1"/>
    <col min="11058" max="11058" width="20.7109375" bestFit="1" customWidth="1"/>
    <col min="11059" max="11059" width="21.5703125" bestFit="1" customWidth="1"/>
    <col min="11060" max="11060" width="24.28515625" bestFit="1" customWidth="1"/>
    <col min="11061" max="11062" width="25.140625" bestFit="1" customWidth="1"/>
    <col min="11063" max="11063" width="27.85546875" bestFit="1" customWidth="1"/>
    <col min="11064" max="11064" width="13.85546875" bestFit="1" customWidth="1"/>
    <col min="11065" max="11065" width="12.85546875" bestFit="1" customWidth="1"/>
    <col min="11066" max="11072" width="24.5703125" bestFit="1" customWidth="1"/>
    <col min="11073" max="11073" width="19.28515625" bestFit="1" customWidth="1"/>
    <col min="11074" max="11076" width="19.85546875" bestFit="1" customWidth="1"/>
    <col min="11077" max="11077" width="12.85546875" bestFit="1" customWidth="1"/>
    <col min="11078" max="11081" width="24.5703125" bestFit="1" customWidth="1"/>
    <col min="11082" max="11082" width="25.28515625" bestFit="1" customWidth="1"/>
    <col min="11083" max="11083" width="13.85546875" bestFit="1" customWidth="1"/>
    <col min="11084" max="11084" width="12.28515625" bestFit="1" customWidth="1"/>
    <col min="11085" max="11085" width="11.5703125" bestFit="1" customWidth="1"/>
    <col min="11265" max="11265" width="42.140625" bestFit="1" customWidth="1"/>
    <col min="11266" max="11273" width="24.5703125" customWidth="1"/>
    <col min="11274" max="11274" width="11.5703125" bestFit="1" customWidth="1"/>
    <col min="11275" max="11275" width="15.140625" bestFit="1" customWidth="1"/>
    <col min="11276" max="11277" width="24.5703125" bestFit="1" customWidth="1"/>
    <col min="11278" max="11278" width="23.140625" bestFit="1" customWidth="1"/>
    <col min="11279" max="11285" width="44.140625" bestFit="1" customWidth="1"/>
    <col min="11286" max="11286" width="46.7109375" bestFit="1" customWidth="1"/>
    <col min="11287" max="11294" width="25.85546875" bestFit="1" customWidth="1"/>
    <col min="11295" max="11295" width="28.5703125" bestFit="1" customWidth="1"/>
    <col min="11296" max="11300" width="24.5703125" bestFit="1" customWidth="1"/>
    <col min="11301" max="11301" width="11.28515625" bestFit="1" customWidth="1"/>
    <col min="11302" max="11308" width="24.5703125" bestFit="1" customWidth="1"/>
    <col min="11309" max="11309" width="15.28515625" bestFit="1" customWidth="1"/>
    <col min="11310" max="11311" width="18.7109375" bestFit="1" customWidth="1"/>
    <col min="11312" max="11312" width="12" bestFit="1" customWidth="1"/>
    <col min="11313" max="11313" width="18.140625" bestFit="1" customWidth="1"/>
    <col min="11314" max="11314" width="20.7109375" bestFit="1" customWidth="1"/>
    <col min="11315" max="11315" width="21.5703125" bestFit="1" customWidth="1"/>
    <col min="11316" max="11316" width="24.28515625" bestFit="1" customWidth="1"/>
    <col min="11317" max="11318" width="25.140625" bestFit="1" customWidth="1"/>
    <col min="11319" max="11319" width="27.85546875" bestFit="1" customWidth="1"/>
    <col min="11320" max="11320" width="13.85546875" bestFit="1" customWidth="1"/>
    <col min="11321" max="11321" width="12.85546875" bestFit="1" customWidth="1"/>
    <col min="11322" max="11328" width="24.5703125" bestFit="1" customWidth="1"/>
    <col min="11329" max="11329" width="19.28515625" bestFit="1" customWidth="1"/>
    <col min="11330" max="11332" width="19.85546875" bestFit="1" customWidth="1"/>
    <col min="11333" max="11333" width="12.85546875" bestFit="1" customWidth="1"/>
    <col min="11334" max="11337" width="24.5703125" bestFit="1" customWidth="1"/>
    <col min="11338" max="11338" width="25.28515625" bestFit="1" customWidth="1"/>
    <col min="11339" max="11339" width="13.85546875" bestFit="1" customWidth="1"/>
    <col min="11340" max="11340" width="12.28515625" bestFit="1" customWidth="1"/>
    <col min="11341" max="11341" width="11.5703125" bestFit="1" customWidth="1"/>
    <col min="11521" max="11521" width="42.140625" bestFit="1" customWidth="1"/>
    <col min="11522" max="11529" width="24.5703125" customWidth="1"/>
    <col min="11530" max="11530" width="11.5703125" bestFit="1" customWidth="1"/>
    <col min="11531" max="11531" width="15.140625" bestFit="1" customWidth="1"/>
    <col min="11532" max="11533" width="24.5703125" bestFit="1" customWidth="1"/>
    <col min="11534" max="11534" width="23.140625" bestFit="1" customWidth="1"/>
    <col min="11535" max="11541" width="44.140625" bestFit="1" customWidth="1"/>
    <col min="11542" max="11542" width="46.7109375" bestFit="1" customWidth="1"/>
    <col min="11543" max="11550" width="25.85546875" bestFit="1" customWidth="1"/>
    <col min="11551" max="11551" width="28.5703125" bestFit="1" customWidth="1"/>
    <col min="11552" max="11556" width="24.5703125" bestFit="1" customWidth="1"/>
    <col min="11557" max="11557" width="11.28515625" bestFit="1" customWidth="1"/>
    <col min="11558" max="11564" width="24.5703125" bestFit="1" customWidth="1"/>
    <col min="11565" max="11565" width="15.28515625" bestFit="1" customWidth="1"/>
    <col min="11566" max="11567" width="18.7109375" bestFit="1" customWidth="1"/>
    <col min="11568" max="11568" width="12" bestFit="1" customWidth="1"/>
    <col min="11569" max="11569" width="18.140625" bestFit="1" customWidth="1"/>
    <col min="11570" max="11570" width="20.7109375" bestFit="1" customWidth="1"/>
    <col min="11571" max="11571" width="21.5703125" bestFit="1" customWidth="1"/>
    <col min="11572" max="11572" width="24.28515625" bestFit="1" customWidth="1"/>
    <col min="11573" max="11574" width="25.140625" bestFit="1" customWidth="1"/>
    <col min="11575" max="11575" width="27.85546875" bestFit="1" customWidth="1"/>
    <col min="11576" max="11576" width="13.85546875" bestFit="1" customWidth="1"/>
    <col min="11577" max="11577" width="12.85546875" bestFit="1" customWidth="1"/>
    <col min="11578" max="11584" width="24.5703125" bestFit="1" customWidth="1"/>
    <col min="11585" max="11585" width="19.28515625" bestFit="1" customWidth="1"/>
    <col min="11586" max="11588" width="19.85546875" bestFit="1" customWidth="1"/>
    <col min="11589" max="11589" width="12.85546875" bestFit="1" customWidth="1"/>
    <col min="11590" max="11593" width="24.5703125" bestFit="1" customWidth="1"/>
    <col min="11594" max="11594" width="25.28515625" bestFit="1" customWidth="1"/>
    <col min="11595" max="11595" width="13.85546875" bestFit="1" customWidth="1"/>
    <col min="11596" max="11596" width="12.28515625" bestFit="1" customWidth="1"/>
    <col min="11597" max="11597" width="11.5703125" bestFit="1" customWidth="1"/>
    <col min="11777" max="11777" width="42.140625" bestFit="1" customWidth="1"/>
    <col min="11778" max="11785" width="24.5703125" customWidth="1"/>
    <col min="11786" max="11786" width="11.5703125" bestFit="1" customWidth="1"/>
    <col min="11787" max="11787" width="15.140625" bestFit="1" customWidth="1"/>
    <col min="11788" max="11789" width="24.5703125" bestFit="1" customWidth="1"/>
    <col min="11790" max="11790" width="23.140625" bestFit="1" customWidth="1"/>
    <col min="11791" max="11797" width="44.140625" bestFit="1" customWidth="1"/>
    <col min="11798" max="11798" width="46.7109375" bestFit="1" customWidth="1"/>
    <col min="11799" max="11806" width="25.85546875" bestFit="1" customWidth="1"/>
    <col min="11807" max="11807" width="28.5703125" bestFit="1" customWidth="1"/>
    <col min="11808" max="11812" width="24.5703125" bestFit="1" customWidth="1"/>
    <col min="11813" max="11813" width="11.28515625" bestFit="1" customWidth="1"/>
    <col min="11814" max="11820" width="24.5703125" bestFit="1" customWidth="1"/>
    <col min="11821" max="11821" width="15.28515625" bestFit="1" customWidth="1"/>
    <col min="11822" max="11823" width="18.7109375" bestFit="1" customWidth="1"/>
    <col min="11824" max="11824" width="12" bestFit="1" customWidth="1"/>
    <col min="11825" max="11825" width="18.140625" bestFit="1" customWidth="1"/>
    <col min="11826" max="11826" width="20.7109375" bestFit="1" customWidth="1"/>
    <col min="11827" max="11827" width="21.5703125" bestFit="1" customWidth="1"/>
    <col min="11828" max="11828" width="24.28515625" bestFit="1" customWidth="1"/>
    <col min="11829" max="11830" width="25.140625" bestFit="1" customWidth="1"/>
    <col min="11831" max="11831" width="27.85546875" bestFit="1" customWidth="1"/>
    <col min="11832" max="11832" width="13.85546875" bestFit="1" customWidth="1"/>
    <col min="11833" max="11833" width="12.85546875" bestFit="1" customWidth="1"/>
    <col min="11834" max="11840" width="24.5703125" bestFit="1" customWidth="1"/>
    <col min="11841" max="11841" width="19.28515625" bestFit="1" customWidth="1"/>
    <col min="11842" max="11844" width="19.85546875" bestFit="1" customWidth="1"/>
    <col min="11845" max="11845" width="12.85546875" bestFit="1" customWidth="1"/>
    <col min="11846" max="11849" width="24.5703125" bestFit="1" customWidth="1"/>
    <col min="11850" max="11850" width="25.28515625" bestFit="1" customWidth="1"/>
    <col min="11851" max="11851" width="13.85546875" bestFit="1" customWidth="1"/>
    <col min="11852" max="11852" width="12.28515625" bestFit="1" customWidth="1"/>
    <col min="11853" max="11853" width="11.5703125" bestFit="1" customWidth="1"/>
    <col min="12033" max="12033" width="42.140625" bestFit="1" customWidth="1"/>
    <col min="12034" max="12041" width="24.5703125" customWidth="1"/>
    <col min="12042" max="12042" width="11.5703125" bestFit="1" customWidth="1"/>
    <col min="12043" max="12043" width="15.140625" bestFit="1" customWidth="1"/>
    <col min="12044" max="12045" width="24.5703125" bestFit="1" customWidth="1"/>
    <col min="12046" max="12046" width="23.140625" bestFit="1" customWidth="1"/>
    <col min="12047" max="12053" width="44.140625" bestFit="1" customWidth="1"/>
    <col min="12054" max="12054" width="46.7109375" bestFit="1" customWidth="1"/>
    <col min="12055" max="12062" width="25.85546875" bestFit="1" customWidth="1"/>
    <col min="12063" max="12063" width="28.5703125" bestFit="1" customWidth="1"/>
    <col min="12064" max="12068" width="24.5703125" bestFit="1" customWidth="1"/>
    <col min="12069" max="12069" width="11.28515625" bestFit="1" customWidth="1"/>
    <col min="12070" max="12076" width="24.5703125" bestFit="1" customWidth="1"/>
    <col min="12077" max="12077" width="15.28515625" bestFit="1" customWidth="1"/>
    <col min="12078" max="12079" width="18.7109375" bestFit="1" customWidth="1"/>
    <col min="12080" max="12080" width="12" bestFit="1" customWidth="1"/>
    <col min="12081" max="12081" width="18.140625" bestFit="1" customWidth="1"/>
    <col min="12082" max="12082" width="20.7109375" bestFit="1" customWidth="1"/>
    <col min="12083" max="12083" width="21.5703125" bestFit="1" customWidth="1"/>
    <col min="12084" max="12084" width="24.28515625" bestFit="1" customWidth="1"/>
    <col min="12085" max="12086" width="25.140625" bestFit="1" customWidth="1"/>
    <col min="12087" max="12087" width="27.85546875" bestFit="1" customWidth="1"/>
    <col min="12088" max="12088" width="13.85546875" bestFit="1" customWidth="1"/>
    <col min="12089" max="12089" width="12.85546875" bestFit="1" customWidth="1"/>
    <col min="12090" max="12096" width="24.5703125" bestFit="1" customWidth="1"/>
    <col min="12097" max="12097" width="19.28515625" bestFit="1" customWidth="1"/>
    <col min="12098" max="12100" width="19.85546875" bestFit="1" customWidth="1"/>
    <col min="12101" max="12101" width="12.85546875" bestFit="1" customWidth="1"/>
    <col min="12102" max="12105" width="24.5703125" bestFit="1" customWidth="1"/>
    <col min="12106" max="12106" width="25.28515625" bestFit="1" customWidth="1"/>
    <col min="12107" max="12107" width="13.85546875" bestFit="1" customWidth="1"/>
    <col min="12108" max="12108" width="12.28515625" bestFit="1" customWidth="1"/>
    <col min="12109" max="12109" width="11.5703125" bestFit="1" customWidth="1"/>
    <col min="12289" max="12289" width="42.140625" bestFit="1" customWidth="1"/>
    <col min="12290" max="12297" width="24.5703125" customWidth="1"/>
    <col min="12298" max="12298" width="11.5703125" bestFit="1" customWidth="1"/>
    <col min="12299" max="12299" width="15.140625" bestFit="1" customWidth="1"/>
    <col min="12300" max="12301" width="24.5703125" bestFit="1" customWidth="1"/>
    <col min="12302" max="12302" width="23.140625" bestFit="1" customWidth="1"/>
    <col min="12303" max="12309" width="44.140625" bestFit="1" customWidth="1"/>
    <col min="12310" max="12310" width="46.7109375" bestFit="1" customWidth="1"/>
    <col min="12311" max="12318" width="25.85546875" bestFit="1" customWidth="1"/>
    <col min="12319" max="12319" width="28.5703125" bestFit="1" customWidth="1"/>
    <col min="12320" max="12324" width="24.5703125" bestFit="1" customWidth="1"/>
    <col min="12325" max="12325" width="11.28515625" bestFit="1" customWidth="1"/>
    <col min="12326" max="12332" width="24.5703125" bestFit="1" customWidth="1"/>
    <col min="12333" max="12333" width="15.28515625" bestFit="1" customWidth="1"/>
    <col min="12334" max="12335" width="18.7109375" bestFit="1" customWidth="1"/>
    <col min="12336" max="12336" width="12" bestFit="1" customWidth="1"/>
    <col min="12337" max="12337" width="18.140625" bestFit="1" customWidth="1"/>
    <col min="12338" max="12338" width="20.7109375" bestFit="1" customWidth="1"/>
    <col min="12339" max="12339" width="21.5703125" bestFit="1" customWidth="1"/>
    <col min="12340" max="12340" width="24.28515625" bestFit="1" customWidth="1"/>
    <col min="12341" max="12342" width="25.140625" bestFit="1" customWidth="1"/>
    <col min="12343" max="12343" width="27.85546875" bestFit="1" customWidth="1"/>
    <col min="12344" max="12344" width="13.85546875" bestFit="1" customWidth="1"/>
    <col min="12345" max="12345" width="12.85546875" bestFit="1" customWidth="1"/>
    <col min="12346" max="12352" width="24.5703125" bestFit="1" customWidth="1"/>
    <col min="12353" max="12353" width="19.28515625" bestFit="1" customWidth="1"/>
    <col min="12354" max="12356" width="19.85546875" bestFit="1" customWidth="1"/>
    <col min="12357" max="12357" width="12.85546875" bestFit="1" customWidth="1"/>
    <col min="12358" max="12361" width="24.5703125" bestFit="1" customWidth="1"/>
    <col min="12362" max="12362" width="25.28515625" bestFit="1" customWidth="1"/>
    <col min="12363" max="12363" width="13.85546875" bestFit="1" customWidth="1"/>
    <col min="12364" max="12364" width="12.28515625" bestFit="1" customWidth="1"/>
    <col min="12365" max="12365" width="11.5703125" bestFit="1" customWidth="1"/>
    <col min="12545" max="12545" width="42.140625" bestFit="1" customWidth="1"/>
    <col min="12546" max="12553" width="24.5703125" customWidth="1"/>
    <col min="12554" max="12554" width="11.5703125" bestFit="1" customWidth="1"/>
    <col min="12555" max="12555" width="15.140625" bestFit="1" customWidth="1"/>
    <col min="12556" max="12557" width="24.5703125" bestFit="1" customWidth="1"/>
    <col min="12558" max="12558" width="23.140625" bestFit="1" customWidth="1"/>
    <col min="12559" max="12565" width="44.140625" bestFit="1" customWidth="1"/>
    <col min="12566" max="12566" width="46.7109375" bestFit="1" customWidth="1"/>
    <col min="12567" max="12574" width="25.85546875" bestFit="1" customWidth="1"/>
    <col min="12575" max="12575" width="28.5703125" bestFit="1" customWidth="1"/>
    <col min="12576" max="12580" width="24.5703125" bestFit="1" customWidth="1"/>
    <col min="12581" max="12581" width="11.28515625" bestFit="1" customWidth="1"/>
    <col min="12582" max="12588" width="24.5703125" bestFit="1" customWidth="1"/>
    <col min="12589" max="12589" width="15.28515625" bestFit="1" customWidth="1"/>
    <col min="12590" max="12591" width="18.7109375" bestFit="1" customWidth="1"/>
    <col min="12592" max="12592" width="12" bestFit="1" customWidth="1"/>
    <col min="12593" max="12593" width="18.140625" bestFit="1" customWidth="1"/>
    <col min="12594" max="12594" width="20.7109375" bestFit="1" customWidth="1"/>
    <col min="12595" max="12595" width="21.5703125" bestFit="1" customWidth="1"/>
    <col min="12596" max="12596" width="24.28515625" bestFit="1" customWidth="1"/>
    <col min="12597" max="12598" width="25.140625" bestFit="1" customWidth="1"/>
    <col min="12599" max="12599" width="27.85546875" bestFit="1" customWidth="1"/>
    <col min="12600" max="12600" width="13.85546875" bestFit="1" customWidth="1"/>
    <col min="12601" max="12601" width="12.85546875" bestFit="1" customWidth="1"/>
    <col min="12602" max="12608" width="24.5703125" bestFit="1" customWidth="1"/>
    <col min="12609" max="12609" width="19.28515625" bestFit="1" customWidth="1"/>
    <col min="12610" max="12612" width="19.85546875" bestFit="1" customWidth="1"/>
    <col min="12613" max="12613" width="12.85546875" bestFit="1" customWidth="1"/>
    <col min="12614" max="12617" width="24.5703125" bestFit="1" customWidth="1"/>
    <col min="12618" max="12618" width="25.28515625" bestFit="1" customWidth="1"/>
    <col min="12619" max="12619" width="13.85546875" bestFit="1" customWidth="1"/>
    <col min="12620" max="12620" width="12.28515625" bestFit="1" customWidth="1"/>
    <col min="12621" max="12621" width="11.5703125" bestFit="1" customWidth="1"/>
    <col min="12801" max="12801" width="42.140625" bestFit="1" customWidth="1"/>
    <col min="12802" max="12809" width="24.5703125" customWidth="1"/>
    <col min="12810" max="12810" width="11.5703125" bestFit="1" customWidth="1"/>
    <col min="12811" max="12811" width="15.140625" bestFit="1" customWidth="1"/>
    <col min="12812" max="12813" width="24.5703125" bestFit="1" customWidth="1"/>
    <col min="12814" max="12814" width="23.140625" bestFit="1" customWidth="1"/>
    <col min="12815" max="12821" width="44.140625" bestFit="1" customWidth="1"/>
    <col min="12822" max="12822" width="46.7109375" bestFit="1" customWidth="1"/>
    <col min="12823" max="12830" width="25.85546875" bestFit="1" customWidth="1"/>
    <col min="12831" max="12831" width="28.5703125" bestFit="1" customWidth="1"/>
    <col min="12832" max="12836" width="24.5703125" bestFit="1" customWidth="1"/>
    <col min="12837" max="12837" width="11.28515625" bestFit="1" customWidth="1"/>
    <col min="12838" max="12844" width="24.5703125" bestFit="1" customWidth="1"/>
    <col min="12845" max="12845" width="15.28515625" bestFit="1" customWidth="1"/>
    <col min="12846" max="12847" width="18.7109375" bestFit="1" customWidth="1"/>
    <col min="12848" max="12848" width="12" bestFit="1" customWidth="1"/>
    <col min="12849" max="12849" width="18.140625" bestFit="1" customWidth="1"/>
    <col min="12850" max="12850" width="20.7109375" bestFit="1" customWidth="1"/>
    <col min="12851" max="12851" width="21.5703125" bestFit="1" customWidth="1"/>
    <col min="12852" max="12852" width="24.28515625" bestFit="1" customWidth="1"/>
    <col min="12853" max="12854" width="25.140625" bestFit="1" customWidth="1"/>
    <col min="12855" max="12855" width="27.85546875" bestFit="1" customWidth="1"/>
    <col min="12856" max="12856" width="13.85546875" bestFit="1" customWidth="1"/>
    <col min="12857" max="12857" width="12.85546875" bestFit="1" customWidth="1"/>
    <col min="12858" max="12864" width="24.5703125" bestFit="1" customWidth="1"/>
    <col min="12865" max="12865" width="19.28515625" bestFit="1" customWidth="1"/>
    <col min="12866" max="12868" width="19.85546875" bestFit="1" customWidth="1"/>
    <col min="12869" max="12869" width="12.85546875" bestFit="1" customWidth="1"/>
    <col min="12870" max="12873" width="24.5703125" bestFit="1" customWidth="1"/>
    <col min="12874" max="12874" width="25.28515625" bestFit="1" customWidth="1"/>
    <col min="12875" max="12875" width="13.85546875" bestFit="1" customWidth="1"/>
    <col min="12876" max="12876" width="12.28515625" bestFit="1" customWidth="1"/>
    <col min="12877" max="12877" width="11.5703125" bestFit="1" customWidth="1"/>
    <col min="13057" max="13057" width="42.140625" bestFit="1" customWidth="1"/>
    <col min="13058" max="13065" width="24.5703125" customWidth="1"/>
    <col min="13066" max="13066" width="11.5703125" bestFit="1" customWidth="1"/>
    <col min="13067" max="13067" width="15.140625" bestFit="1" customWidth="1"/>
    <col min="13068" max="13069" width="24.5703125" bestFit="1" customWidth="1"/>
    <col min="13070" max="13070" width="23.140625" bestFit="1" customWidth="1"/>
    <col min="13071" max="13077" width="44.140625" bestFit="1" customWidth="1"/>
    <col min="13078" max="13078" width="46.7109375" bestFit="1" customWidth="1"/>
    <col min="13079" max="13086" width="25.85546875" bestFit="1" customWidth="1"/>
    <col min="13087" max="13087" width="28.5703125" bestFit="1" customWidth="1"/>
    <col min="13088" max="13092" width="24.5703125" bestFit="1" customWidth="1"/>
    <col min="13093" max="13093" width="11.28515625" bestFit="1" customWidth="1"/>
    <col min="13094" max="13100" width="24.5703125" bestFit="1" customWidth="1"/>
    <col min="13101" max="13101" width="15.28515625" bestFit="1" customWidth="1"/>
    <col min="13102" max="13103" width="18.7109375" bestFit="1" customWidth="1"/>
    <col min="13104" max="13104" width="12" bestFit="1" customWidth="1"/>
    <col min="13105" max="13105" width="18.140625" bestFit="1" customWidth="1"/>
    <col min="13106" max="13106" width="20.7109375" bestFit="1" customWidth="1"/>
    <col min="13107" max="13107" width="21.5703125" bestFit="1" customWidth="1"/>
    <col min="13108" max="13108" width="24.28515625" bestFit="1" customWidth="1"/>
    <col min="13109" max="13110" width="25.140625" bestFit="1" customWidth="1"/>
    <col min="13111" max="13111" width="27.85546875" bestFit="1" customWidth="1"/>
    <col min="13112" max="13112" width="13.85546875" bestFit="1" customWidth="1"/>
    <col min="13113" max="13113" width="12.85546875" bestFit="1" customWidth="1"/>
    <col min="13114" max="13120" width="24.5703125" bestFit="1" customWidth="1"/>
    <col min="13121" max="13121" width="19.28515625" bestFit="1" customWidth="1"/>
    <col min="13122" max="13124" width="19.85546875" bestFit="1" customWidth="1"/>
    <col min="13125" max="13125" width="12.85546875" bestFit="1" customWidth="1"/>
    <col min="13126" max="13129" width="24.5703125" bestFit="1" customWidth="1"/>
    <col min="13130" max="13130" width="25.28515625" bestFit="1" customWidth="1"/>
    <col min="13131" max="13131" width="13.85546875" bestFit="1" customWidth="1"/>
    <col min="13132" max="13132" width="12.28515625" bestFit="1" customWidth="1"/>
    <col min="13133" max="13133" width="11.5703125" bestFit="1" customWidth="1"/>
    <col min="13313" max="13313" width="42.140625" bestFit="1" customWidth="1"/>
    <col min="13314" max="13321" width="24.5703125" customWidth="1"/>
    <col min="13322" max="13322" width="11.5703125" bestFit="1" customWidth="1"/>
    <col min="13323" max="13323" width="15.140625" bestFit="1" customWidth="1"/>
    <col min="13324" max="13325" width="24.5703125" bestFit="1" customWidth="1"/>
    <col min="13326" max="13326" width="23.140625" bestFit="1" customWidth="1"/>
    <col min="13327" max="13333" width="44.140625" bestFit="1" customWidth="1"/>
    <col min="13334" max="13334" width="46.7109375" bestFit="1" customWidth="1"/>
    <col min="13335" max="13342" width="25.85546875" bestFit="1" customWidth="1"/>
    <col min="13343" max="13343" width="28.5703125" bestFit="1" customWidth="1"/>
    <col min="13344" max="13348" width="24.5703125" bestFit="1" customWidth="1"/>
    <col min="13349" max="13349" width="11.28515625" bestFit="1" customWidth="1"/>
    <col min="13350" max="13356" width="24.5703125" bestFit="1" customWidth="1"/>
    <col min="13357" max="13357" width="15.28515625" bestFit="1" customWidth="1"/>
    <col min="13358" max="13359" width="18.7109375" bestFit="1" customWidth="1"/>
    <col min="13360" max="13360" width="12" bestFit="1" customWidth="1"/>
    <col min="13361" max="13361" width="18.140625" bestFit="1" customWidth="1"/>
    <col min="13362" max="13362" width="20.7109375" bestFit="1" customWidth="1"/>
    <col min="13363" max="13363" width="21.5703125" bestFit="1" customWidth="1"/>
    <col min="13364" max="13364" width="24.28515625" bestFit="1" customWidth="1"/>
    <col min="13365" max="13366" width="25.140625" bestFit="1" customWidth="1"/>
    <col min="13367" max="13367" width="27.85546875" bestFit="1" customWidth="1"/>
    <col min="13368" max="13368" width="13.85546875" bestFit="1" customWidth="1"/>
    <col min="13369" max="13369" width="12.85546875" bestFit="1" customWidth="1"/>
    <col min="13370" max="13376" width="24.5703125" bestFit="1" customWidth="1"/>
    <col min="13377" max="13377" width="19.28515625" bestFit="1" customWidth="1"/>
    <col min="13378" max="13380" width="19.85546875" bestFit="1" customWidth="1"/>
    <col min="13381" max="13381" width="12.85546875" bestFit="1" customWidth="1"/>
    <col min="13382" max="13385" width="24.5703125" bestFit="1" customWidth="1"/>
    <col min="13386" max="13386" width="25.28515625" bestFit="1" customWidth="1"/>
    <col min="13387" max="13387" width="13.85546875" bestFit="1" customWidth="1"/>
    <col min="13388" max="13388" width="12.28515625" bestFit="1" customWidth="1"/>
    <col min="13389" max="13389" width="11.5703125" bestFit="1" customWidth="1"/>
    <col min="13569" max="13569" width="42.140625" bestFit="1" customWidth="1"/>
    <col min="13570" max="13577" width="24.5703125" customWidth="1"/>
    <col min="13578" max="13578" width="11.5703125" bestFit="1" customWidth="1"/>
    <col min="13579" max="13579" width="15.140625" bestFit="1" customWidth="1"/>
    <col min="13580" max="13581" width="24.5703125" bestFit="1" customWidth="1"/>
    <col min="13582" max="13582" width="23.140625" bestFit="1" customWidth="1"/>
    <col min="13583" max="13589" width="44.140625" bestFit="1" customWidth="1"/>
    <col min="13590" max="13590" width="46.7109375" bestFit="1" customWidth="1"/>
    <col min="13591" max="13598" width="25.85546875" bestFit="1" customWidth="1"/>
    <col min="13599" max="13599" width="28.5703125" bestFit="1" customWidth="1"/>
    <col min="13600" max="13604" width="24.5703125" bestFit="1" customWidth="1"/>
    <col min="13605" max="13605" width="11.28515625" bestFit="1" customWidth="1"/>
    <col min="13606" max="13612" width="24.5703125" bestFit="1" customWidth="1"/>
    <col min="13613" max="13613" width="15.28515625" bestFit="1" customWidth="1"/>
    <col min="13614" max="13615" width="18.7109375" bestFit="1" customWidth="1"/>
    <col min="13616" max="13616" width="12" bestFit="1" customWidth="1"/>
    <col min="13617" max="13617" width="18.140625" bestFit="1" customWidth="1"/>
    <col min="13618" max="13618" width="20.7109375" bestFit="1" customWidth="1"/>
    <col min="13619" max="13619" width="21.5703125" bestFit="1" customWidth="1"/>
    <col min="13620" max="13620" width="24.28515625" bestFit="1" customWidth="1"/>
    <col min="13621" max="13622" width="25.140625" bestFit="1" customWidth="1"/>
    <col min="13623" max="13623" width="27.85546875" bestFit="1" customWidth="1"/>
    <col min="13624" max="13624" width="13.85546875" bestFit="1" customWidth="1"/>
    <col min="13625" max="13625" width="12.85546875" bestFit="1" customWidth="1"/>
    <col min="13626" max="13632" width="24.5703125" bestFit="1" customWidth="1"/>
    <col min="13633" max="13633" width="19.28515625" bestFit="1" customWidth="1"/>
    <col min="13634" max="13636" width="19.85546875" bestFit="1" customWidth="1"/>
    <col min="13637" max="13637" width="12.85546875" bestFit="1" customWidth="1"/>
    <col min="13638" max="13641" width="24.5703125" bestFit="1" customWidth="1"/>
    <col min="13642" max="13642" width="25.28515625" bestFit="1" customWidth="1"/>
    <col min="13643" max="13643" width="13.85546875" bestFit="1" customWidth="1"/>
    <col min="13644" max="13644" width="12.28515625" bestFit="1" customWidth="1"/>
    <col min="13645" max="13645" width="11.5703125" bestFit="1" customWidth="1"/>
    <col min="13825" max="13825" width="42.140625" bestFit="1" customWidth="1"/>
    <col min="13826" max="13833" width="24.5703125" customWidth="1"/>
    <col min="13834" max="13834" width="11.5703125" bestFit="1" customWidth="1"/>
    <col min="13835" max="13835" width="15.140625" bestFit="1" customWidth="1"/>
    <col min="13836" max="13837" width="24.5703125" bestFit="1" customWidth="1"/>
    <col min="13838" max="13838" width="23.140625" bestFit="1" customWidth="1"/>
    <col min="13839" max="13845" width="44.140625" bestFit="1" customWidth="1"/>
    <col min="13846" max="13846" width="46.7109375" bestFit="1" customWidth="1"/>
    <col min="13847" max="13854" width="25.85546875" bestFit="1" customWidth="1"/>
    <col min="13855" max="13855" width="28.5703125" bestFit="1" customWidth="1"/>
    <col min="13856" max="13860" width="24.5703125" bestFit="1" customWidth="1"/>
    <col min="13861" max="13861" width="11.28515625" bestFit="1" customWidth="1"/>
    <col min="13862" max="13868" width="24.5703125" bestFit="1" customWidth="1"/>
    <col min="13869" max="13869" width="15.28515625" bestFit="1" customWidth="1"/>
    <col min="13870" max="13871" width="18.7109375" bestFit="1" customWidth="1"/>
    <col min="13872" max="13872" width="12" bestFit="1" customWidth="1"/>
    <col min="13873" max="13873" width="18.140625" bestFit="1" customWidth="1"/>
    <col min="13874" max="13874" width="20.7109375" bestFit="1" customWidth="1"/>
    <col min="13875" max="13875" width="21.5703125" bestFit="1" customWidth="1"/>
    <col min="13876" max="13876" width="24.28515625" bestFit="1" customWidth="1"/>
    <col min="13877" max="13878" width="25.140625" bestFit="1" customWidth="1"/>
    <col min="13879" max="13879" width="27.85546875" bestFit="1" customWidth="1"/>
    <col min="13880" max="13880" width="13.85546875" bestFit="1" customWidth="1"/>
    <col min="13881" max="13881" width="12.85546875" bestFit="1" customWidth="1"/>
    <col min="13882" max="13888" width="24.5703125" bestFit="1" customWidth="1"/>
    <col min="13889" max="13889" width="19.28515625" bestFit="1" customWidth="1"/>
    <col min="13890" max="13892" width="19.85546875" bestFit="1" customWidth="1"/>
    <col min="13893" max="13893" width="12.85546875" bestFit="1" customWidth="1"/>
    <col min="13894" max="13897" width="24.5703125" bestFit="1" customWidth="1"/>
    <col min="13898" max="13898" width="25.28515625" bestFit="1" customWidth="1"/>
    <col min="13899" max="13899" width="13.85546875" bestFit="1" customWidth="1"/>
    <col min="13900" max="13900" width="12.28515625" bestFit="1" customWidth="1"/>
    <col min="13901" max="13901" width="11.5703125" bestFit="1" customWidth="1"/>
    <col min="14081" max="14081" width="42.140625" bestFit="1" customWidth="1"/>
    <col min="14082" max="14089" width="24.5703125" customWidth="1"/>
    <col min="14090" max="14090" width="11.5703125" bestFit="1" customWidth="1"/>
    <col min="14091" max="14091" width="15.140625" bestFit="1" customWidth="1"/>
    <col min="14092" max="14093" width="24.5703125" bestFit="1" customWidth="1"/>
    <col min="14094" max="14094" width="23.140625" bestFit="1" customWidth="1"/>
    <col min="14095" max="14101" width="44.140625" bestFit="1" customWidth="1"/>
    <col min="14102" max="14102" width="46.7109375" bestFit="1" customWidth="1"/>
    <col min="14103" max="14110" width="25.85546875" bestFit="1" customWidth="1"/>
    <col min="14111" max="14111" width="28.5703125" bestFit="1" customWidth="1"/>
    <col min="14112" max="14116" width="24.5703125" bestFit="1" customWidth="1"/>
    <col min="14117" max="14117" width="11.28515625" bestFit="1" customWidth="1"/>
    <col min="14118" max="14124" width="24.5703125" bestFit="1" customWidth="1"/>
    <col min="14125" max="14125" width="15.28515625" bestFit="1" customWidth="1"/>
    <col min="14126" max="14127" width="18.7109375" bestFit="1" customWidth="1"/>
    <col min="14128" max="14128" width="12" bestFit="1" customWidth="1"/>
    <col min="14129" max="14129" width="18.140625" bestFit="1" customWidth="1"/>
    <col min="14130" max="14130" width="20.7109375" bestFit="1" customWidth="1"/>
    <col min="14131" max="14131" width="21.5703125" bestFit="1" customWidth="1"/>
    <col min="14132" max="14132" width="24.28515625" bestFit="1" customWidth="1"/>
    <col min="14133" max="14134" width="25.140625" bestFit="1" customWidth="1"/>
    <col min="14135" max="14135" width="27.85546875" bestFit="1" customWidth="1"/>
    <col min="14136" max="14136" width="13.85546875" bestFit="1" customWidth="1"/>
    <col min="14137" max="14137" width="12.85546875" bestFit="1" customWidth="1"/>
    <col min="14138" max="14144" width="24.5703125" bestFit="1" customWidth="1"/>
    <col min="14145" max="14145" width="19.28515625" bestFit="1" customWidth="1"/>
    <col min="14146" max="14148" width="19.85546875" bestFit="1" customWidth="1"/>
    <col min="14149" max="14149" width="12.85546875" bestFit="1" customWidth="1"/>
    <col min="14150" max="14153" width="24.5703125" bestFit="1" customWidth="1"/>
    <col min="14154" max="14154" width="25.28515625" bestFit="1" customWidth="1"/>
    <col min="14155" max="14155" width="13.85546875" bestFit="1" customWidth="1"/>
    <col min="14156" max="14156" width="12.28515625" bestFit="1" customWidth="1"/>
    <col min="14157" max="14157" width="11.5703125" bestFit="1" customWidth="1"/>
    <col min="14337" max="14337" width="42.140625" bestFit="1" customWidth="1"/>
    <col min="14338" max="14345" width="24.5703125" customWidth="1"/>
    <col min="14346" max="14346" width="11.5703125" bestFit="1" customWidth="1"/>
    <col min="14347" max="14347" width="15.140625" bestFit="1" customWidth="1"/>
    <col min="14348" max="14349" width="24.5703125" bestFit="1" customWidth="1"/>
    <col min="14350" max="14350" width="23.140625" bestFit="1" customWidth="1"/>
    <col min="14351" max="14357" width="44.140625" bestFit="1" customWidth="1"/>
    <col min="14358" max="14358" width="46.7109375" bestFit="1" customWidth="1"/>
    <col min="14359" max="14366" width="25.85546875" bestFit="1" customWidth="1"/>
    <col min="14367" max="14367" width="28.5703125" bestFit="1" customWidth="1"/>
    <col min="14368" max="14372" width="24.5703125" bestFit="1" customWidth="1"/>
    <col min="14373" max="14373" width="11.28515625" bestFit="1" customWidth="1"/>
    <col min="14374" max="14380" width="24.5703125" bestFit="1" customWidth="1"/>
    <col min="14381" max="14381" width="15.28515625" bestFit="1" customWidth="1"/>
    <col min="14382" max="14383" width="18.7109375" bestFit="1" customWidth="1"/>
    <col min="14384" max="14384" width="12" bestFit="1" customWidth="1"/>
    <col min="14385" max="14385" width="18.140625" bestFit="1" customWidth="1"/>
    <col min="14386" max="14386" width="20.7109375" bestFit="1" customWidth="1"/>
    <col min="14387" max="14387" width="21.5703125" bestFit="1" customWidth="1"/>
    <col min="14388" max="14388" width="24.28515625" bestFit="1" customWidth="1"/>
    <col min="14389" max="14390" width="25.140625" bestFit="1" customWidth="1"/>
    <col min="14391" max="14391" width="27.85546875" bestFit="1" customWidth="1"/>
    <col min="14392" max="14392" width="13.85546875" bestFit="1" customWidth="1"/>
    <col min="14393" max="14393" width="12.85546875" bestFit="1" customWidth="1"/>
    <col min="14394" max="14400" width="24.5703125" bestFit="1" customWidth="1"/>
    <col min="14401" max="14401" width="19.28515625" bestFit="1" customWidth="1"/>
    <col min="14402" max="14404" width="19.85546875" bestFit="1" customWidth="1"/>
    <col min="14405" max="14405" width="12.85546875" bestFit="1" customWidth="1"/>
    <col min="14406" max="14409" width="24.5703125" bestFit="1" customWidth="1"/>
    <col min="14410" max="14410" width="25.28515625" bestFit="1" customWidth="1"/>
    <col min="14411" max="14411" width="13.85546875" bestFit="1" customWidth="1"/>
    <col min="14412" max="14412" width="12.28515625" bestFit="1" customWidth="1"/>
    <col min="14413" max="14413" width="11.5703125" bestFit="1" customWidth="1"/>
    <col min="14593" max="14593" width="42.140625" bestFit="1" customWidth="1"/>
    <col min="14594" max="14601" width="24.5703125" customWidth="1"/>
    <col min="14602" max="14602" width="11.5703125" bestFit="1" customWidth="1"/>
    <col min="14603" max="14603" width="15.140625" bestFit="1" customWidth="1"/>
    <col min="14604" max="14605" width="24.5703125" bestFit="1" customWidth="1"/>
    <col min="14606" max="14606" width="23.140625" bestFit="1" customWidth="1"/>
    <col min="14607" max="14613" width="44.140625" bestFit="1" customWidth="1"/>
    <col min="14614" max="14614" width="46.7109375" bestFit="1" customWidth="1"/>
    <col min="14615" max="14622" width="25.85546875" bestFit="1" customWidth="1"/>
    <col min="14623" max="14623" width="28.5703125" bestFit="1" customWidth="1"/>
    <col min="14624" max="14628" width="24.5703125" bestFit="1" customWidth="1"/>
    <col min="14629" max="14629" width="11.28515625" bestFit="1" customWidth="1"/>
    <col min="14630" max="14636" width="24.5703125" bestFit="1" customWidth="1"/>
    <col min="14637" max="14637" width="15.28515625" bestFit="1" customWidth="1"/>
    <col min="14638" max="14639" width="18.7109375" bestFit="1" customWidth="1"/>
    <col min="14640" max="14640" width="12" bestFit="1" customWidth="1"/>
    <col min="14641" max="14641" width="18.140625" bestFit="1" customWidth="1"/>
    <col min="14642" max="14642" width="20.7109375" bestFit="1" customWidth="1"/>
    <col min="14643" max="14643" width="21.5703125" bestFit="1" customWidth="1"/>
    <col min="14644" max="14644" width="24.28515625" bestFit="1" customWidth="1"/>
    <col min="14645" max="14646" width="25.140625" bestFit="1" customWidth="1"/>
    <col min="14647" max="14647" width="27.85546875" bestFit="1" customWidth="1"/>
    <col min="14648" max="14648" width="13.85546875" bestFit="1" customWidth="1"/>
    <col min="14649" max="14649" width="12.85546875" bestFit="1" customWidth="1"/>
    <col min="14650" max="14656" width="24.5703125" bestFit="1" customWidth="1"/>
    <col min="14657" max="14657" width="19.28515625" bestFit="1" customWidth="1"/>
    <col min="14658" max="14660" width="19.85546875" bestFit="1" customWidth="1"/>
    <col min="14661" max="14661" width="12.85546875" bestFit="1" customWidth="1"/>
    <col min="14662" max="14665" width="24.5703125" bestFit="1" customWidth="1"/>
    <col min="14666" max="14666" width="25.28515625" bestFit="1" customWidth="1"/>
    <col min="14667" max="14667" width="13.85546875" bestFit="1" customWidth="1"/>
    <col min="14668" max="14668" width="12.28515625" bestFit="1" customWidth="1"/>
    <col min="14669" max="14669" width="11.5703125" bestFit="1" customWidth="1"/>
    <col min="14849" max="14849" width="42.140625" bestFit="1" customWidth="1"/>
    <col min="14850" max="14857" width="24.5703125" customWidth="1"/>
    <col min="14858" max="14858" width="11.5703125" bestFit="1" customWidth="1"/>
    <col min="14859" max="14859" width="15.140625" bestFit="1" customWidth="1"/>
    <col min="14860" max="14861" width="24.5703125" bestFit="1" customWidth="1"/>
    <col min="14862" max="14862" width="23.140625" bestFit="1" customWidth="1"/>
    <col min="14863" max="14869" width="44.140625" bestFit="1" customWidth="1"/>
    <col min="14870" max="14870" width="46.7109375" bestFit="1" customWidth="1"/>
    <col min="14871" max="14878" width="25.85546875" bestFit="1" customWidth="1"/>
    <col min="14879" max="14879" width="28.5703125" bestFit="1" customWidth="1"/>
    <col min="14880" max="14884" width="24.5703125" bestFit="1" customWidth="1"/>
    <col min="14885" max="14885" width="11.28515625" bestFit="1" customWidth="1"/>
    <col min="14886" max="14892" width="24.5703125" bestFit="1" customWidth="1"/>
    <col min="14893" max="14893" width="15.28515625" bestFit="1" customWidth="1"/>
    <col min="14894" max="14895" width="18.7109375" bestFit="1" customWidth="1"/>
    <col min="14896" max="14896" width="12" bestFit="1" customWidth="1"/>
    <col min="14897" max="14897" width="18.140625" bestFit="1" customWidth="1"/>
    <col min="14898" max="14898" width="20.7109375" bestFit="1" customWidth="1"/>
    <col min="14899" max="14899" width="21.5703125" bestFit="1" customWidth="1"/>
    <col min="14900" max="14900" width="24.28515625" bestFit="1" customWidth="1"/>
    <col min="14901" max="14902" width="25.140625" bestFit="1" customWidth="1"/>
    <col min="14903" max="14903" width="27.85546875" bestFit="1" customWidth="1"/>
    <col min="14904" max="14904" width="13.85546875" bestFit="1" customWidth="1"/>
    <col min="14905" max="14905" width="12.85546875" bestFit="1" customWidth="1"/>
    <col min="14906" max="14912" width="24.5703125" bestFit="1" customWidth="1"/>
    <col min="14913" max="14913" width="19.28515625" bestFit="1" customWidth="1"/>
    <col min="14914" max="14916" width="19.85546875" bestFit="1" customWidth="1"/>
    <col min="14917" max="14917" width="12.85546875" bestFit="1" customWidth="1"/>
    <col min="14918" max="14921" width="24.5703125" bestFit="1" customWidth="1"/>
    <col min="14922" max="14922" width="25.28515625" bestFit="1" customWidth="1"/>
    <col min="14923" max="14923" width="13.85546875" bestFit="1" customWidth="1"/>
    <col min="14924" max="14924" width="12.28515625" bestFit="1" customWidth="1"/>
    <col min="14925" max="14925" width="11.5703125" bestFit="1" customWidth="1"/>
    <col min="15105" max="15105" width="42.140625" bestFit="1" customWidth="1"/>
    <col min="15106" max="15113" width="24.5703125" customWidth="1"/>
    <col min="15114" max="15114" width="11.5703125" bestFit="1" customWidth="1"/>
    <col min="15115" max="15115" width="15.140625" bestFit="1" customWidth="1"/>
    <col min="15116" max="15117" width="24.5703125" bestFit="1" customWidth="1"/>
    <col min="15118" max="15118" width="23.140625" bestFit="1" customWidth="1"/>
    <col min="15119" max="15125" width="44.140625" bestFit="1" customWidth="1"/>
    <col min="15126" max="15126" width="46.7109375" bestFit="1" customWidth="1"/>
    <col min="15127" max="15134" width="25.85546875" bestFit="1" customWidth="1"/>
    <col min="15135" max="15135" width="28.5703125" bestFit="1" customWidth="1"/>
    <col min="15136" max="15140" width="24.5703125" bestFit="1" customWidth="1"/>
    <col min="15141" max="15141" width="11.28515625" bestFit="1" customWidth="1"/>
    <col min="15142" max="15148" width="24.5703125" bestFit="1" customWidth="1"/>
    <col min="15149" max="15149" width="15.28515625" bestFit="1" customWidth="1"/>
    <col min="15150" max="15151" width="18.7109375" bestFit="1" customWidth="1"/>
    <col min="15152" max="15152" width="12" bestFit="1" customWidth="1"/>
    <col min="15153" max="15153" width="18.140625" bestFit="1" customWidth="1"/>
    <col min="15154" max="15154" width="20.7109375" bestFit="1" customWidth="1"/>
    <col min="15155" max="15155" width="21.5703125" bestFit="1" customWidth="1"/>
    <col min="15156" max="15156" width="24.28515625" bestFit="1" customWidth="1"/>
    <col min="15157" max="15158" width="25.140625" bestFit="1" customWidth="1"/>
    <col min="15159" max="15159" width="27.85546875" bestFit="1" customWidth="1"/>
    <col min="15160" max="15160" width="13.85546875" bestFit="1" customWidth="1"/>
    <col min="15161" max="15161" width="12.85546875" bestFit="1" customWidth="1"/>
    <col min="15162" max="15168" width="24.5703125" bestFit="1" customWidth="1"/>
    <col min="15169" max="15169" width="19.28515625" bestFit="1" customWidth="1"/>
    <col min="15170" max="15172" width="19.85546875" bestFit="1" customWidth="1"/>
    <col min="15173" max="15173" width="12.85546875" bestFit="1" customWidth="1"/>
    <col min="15174" max="15177" width="24.5703125" bestFit="1" customWidth="1"/>
    <col min="15178" max="15178" width="25.28515625" bestFit="1" customWidth="1"/>
    <col min="15179" max="15179" width="13.85546875" bestFit="1" customWidth="1"/>
    <col min="15180" max="15180" width="12.28515625" bestFit="1" customWidth="1"/>
    <col min="15181" max="15181" width="11.5703125" bestFit="1" customWidth="1"/>
    <col min="15361" max="15361" width="42.140625" bestFit="1" customWidth="1"/>
    <col min="15362" max="15369" width="24.5703125" customWidth="1"/>
    <col min="15370" max="15370" width="11.5703125" bestFit="1" customWidth="1"/>
    <col min="15371" max="15371" width="15.140625" bestFit="1" customWidth="1"/>
    <col min="15372" max="15373" width="24.5703125" bestFit="1" customWidth="1"/>
    <col min="15374" max="15374" width="23.140625" bestFit="1" customWidth="1"/>
    <col min="15375" max="15381" width="44.140625" bestFit="1" customWidth="1"/>
    <col min="15382" max="15382" width="46.7109375" bestFit="1" customWidth="1"/>
    <col min="15383" max="15390" width="25.85546875" bestFit="1" customWidth="1"/>
    <col min="15391" max="15391" width="28.5703125" bestFit="1" customWidth="1"/>
    <col min="15392" max="15396" width="24.5703125" bestFit="1" customWidth="1"/>
    <col min="15397" max="15397" width="11.28515625" bestFit="1" customWidth="1"/>
    <col min="15398" max="15404" width="24.5703125" bestFit="1" customWidth="1"/>
    <col min="15405" max="15405" width="15.28515625" bestFit="1" customWidth="1"/>
    <col min="15406" max="15407" width="18.7109375" bestFit="1" customWidth="1"/>
    <col min="15408" max="15408" width="12" bestFit="1" customWidth="1"/>
    <col min="15409" max="15409" width="18.140625" bestFit="1" customWidth="1"/>
    <col min="15410" max="15410" width="20.7109375" bestFit="1" customWidth="1"/>
    <col min="15411" max="15411" width="21.5703125" bestFit="1" customWidth="1"/>
    <col min="15412" max="15412" width="24.28515625" bestFit="1" customWidth="1"/>
    <col min="15413" max="15414" width="25.140625" bestFit="1" customWidth="1"/>
    <col min="15415" max="15415" width="27.85546875" bestFit="1" customWidth="1"/>
    <col min="15416" max="15416" width="13.85546875" bestFit="1" customWidth="1"/>
    <col min="15417" max="15417" width="12.85546875" bestFit="1" customWidth="1"/>
    <col min="15418" max="15424" width="24.5703125" bestFit="1" customWidth="1"/>
    <col min="15425" max="15425" width="19.28515625" bestFit="1" customWidth="1"/>
    <col min="15426" max="15428" width="19.85546875" bestFit="1" customWidth="1"/>
    <col min="15429" max="15429" width="12.85546875" bestFit="1" customWidth="1"/>
    <col min="15430" max="15433" width="24.5703125" bestFit="1" customWidth="1"/>
    <col min="15434" max="15434" width="25.28515625" bestFit="1" customWidth="1"/>
    <col min="15435" max="15435" width="13.85546875" bestFit="1" customWidth="1"/>
    <col min="15436" max="15436" width="12.28515625" bestFit="1" customWidth="1"/>
    <col min="15437" max="15437" width="11.5703125" bestFit="1" customWidth="1"/>
    <col min="15617" max="15617" width="42.140625" bestFit="1" customWidth="1"/>
    <col min="15618" max="15625" width="24.5703125" customWidth="1"/>
    <col min="15626" max="15626" width="11.5703125" bestFit="1" customWidth="1"/>
    <col min="15627" max="15627" width="15.140625" bestFit="1" customWidth="1"/>
    <col min="15628" max="15629" width="24.5703125" bestFit="1" customWidth="1"/>
    <col min="15630" max="15630" width="23.140625" bestFit="1" customWidth="1"/>
    <col min="15631" max="15637" width="44.140625" bestFit="1" customWidth="1"/>
    <col min="15638" max="15638" width="46.7109375" bestFit="1" customWidth="1"/>
    <col min="15639" max="15646" width="25.85546875" bestFit="1" customWidth="1"/>
    <col min="15647" max="15647" width="28.5703125" bestFit="1" customWidth="1"/>
    <col min="15648" max="15652" width="24.5703125" bestFit="1" customWidth="1"/>
    <col min="15653" max="15653" width="11.28515625" bestFit="1" customWidth="1"/>
    <col min="15654" max="15660" width="24.5703125" bestFit="1" customWidth="1"/>
    <col min="15661" max="15661" width="15.28515625" bestFit="1" customWidth="1"/>
    <col min="15662" max="15663" width="18.7109375" bestFit="1" customWidth="1"/>
    <col min="15664" max="15664" width="12" bestFit="1" customWidth="1"/>
    <col min="15665" max="15665" width="18.140625" bestFit="1" customWidth="1"/>
    <col min="15666" max="15666" width="20.7109375" bestFit="1" customWidth="1"/>
    <col min="15667" max="15667" width="21.5703125" bestFit="1" customWidth="1"/>
    <col min="15668" max="15668" width="24.28515625" bestFit="1" customWidth="1"/>
    <col min="15669" max="15670" width="25.140625" bestFit="1" customWidth="1"/>
    <col min="15671" max="15671" width="27.85546875" bestFit="1" customWidth="1"/>
    <col min="15672" max="15672" width="13.85546875" bestFit="1" customWidth="1"/>
    <col min="15673" max="15673" width="12.85546875" bestFit="1" customWidth="1"/>
    <col min="15674" max="15680" width="24.5703125" bestFit="1" customWidth="1"/>
    <col min="15681" max="15681" width="19.28515625" bestFit="1" customWidth="1"/>
    <col min="15682" max="15684" width="19.85546875" bestFit="1" customWidth="1"/>
    <col min="15685" max="15685" width="12.85546875" bestFit="1" customWidth="1"/>
    <col min="15686" max="15689" width="24.5703125" bestFit="1" customWidth="1"/>
    <col min="15690" max="15690" width="25.28515625" bestFit="1" customWidth="1"/>
    <col min="15691" max="15691" width="13.85546875" bestFit="1" customWidth="1"/>
    <col min="15692" max="15692" width="12.28515625" bestFit="1" customWidth="1"/>
    <col min="15693" max="15693" width="11.5703125" bestFit="1" customWidth="1"/>
    <col min="15873" max="15873" width="42.140625" bestFit="1" customWidth="1"/>
    <col min="15874" max="15881" width="24.5703125" customWidth="1"/>
    <col min="15882" max="15882" width="11.5703125" bestFit="1" customWidth="1"/>
    <col min="15883" max="15883" width="15.140625" bestFit="1" customWidth="1"/>
    <col min="15884" max="15885" width="24.5703125" bestFit="1" customWidth="1"/>
    <col min="15886" max="15886" width="23.140625" bestFit="1" customWidth="1"/>
    <col min="15887" max="15893" width="44.140625" bestFit="1" customWidth="1"/>
    <col min="15894" max="15894" width="46.7109375" bestFit="1" customWidth="1"/>
    <col min="15895" max="15902" width="25.85546875" bestFit="1" customWidth="1"/>
    <col min="15903" max="15903" width="28.5703125" bestFit="1" customWidth="1"/>
    <col min="15904" max="15908" width="24.5703125" bestFit="1" customWidth="1"/>
    <col min="15909" max="15909" width="11.28515625" bestFit="1" customWidth="1"/>
    <col min="15910" max="15916" width="24.5703125" bestFit="1" customWidth="1"/>
    <col min="15917" max="15917" width="15.28515625" bestFit="1" customWidth="1"/>
    <col min="15918" max="15919" width="18.7109375" bestFit="1" customWidth="1"/>
    <col min="15920" max="15920" width="12" bestFit="1" customWidth="1"/>
    <col min="15921" max="15921" width="18.140625" bestFit="1" customWidth="1"/>
    <col min="15922" max="15922" width="20.7109375" bestFit="1" customWidth="1"/>
    <col min="15923" max="15923" width="21.5703125" bestFit="1" customWidth="1"/>
    <col min="15924" max="15924" width="24.28515625" bestFit="1" customWidth="1"/>
    <col min="15925" max="15926" width="25.140625" bestFit="1" customWidth="1"/>
    <col min="15927" max="15927" width="27.85546875" bestFit="1" customWidth="1"/>
    <col min="15928" max="15928" width="13.85546875" bestFit="1" customWidth="1"/>
    <col min="15929" max="15929" width="12.85546875" bestFit="1" customWidth="1"/>
    <col min="15930" max="15936" width="24.5703125" bestFit="1" customWidth="1"/>
    <col min="15937" max="15937" width="19.28515625" bestFit="1" customWidth="1"/>
    <col min="15938" max="15940" width="19.85546875" bestFit="1" customWidth="1"/>
    <col min="15941" max="15941" width="12.85546875" bestFit="1" customWidth="1"/>
    <col min="15942" max="15945" width="24.5703125" bestFit="1" customWidth="1"/>
    <col min="15946" max="15946" width="25.28515625" bestFit="1" customWidth="1"/>
    <col min="15947" max="15947" width="13.85546875" bestFit="1" customWidth="1"/>
    <col min="15948" max="15948" width="12.28515625" bestFit="1" customWidth="1"/>
    <col min="15949" max="15949" width="11.5703125" bestFit="1" customWidth="1"/>
    <col min="16129" max="16129" width="42.140625" bestFit="1" customWidth="1"/>
    <col min="16130" max="16137" width="24.5703125" customWidth="1"/>
    <col min="16138" max="16138" width="11.5703125" bestFit="1" customWidth="1"/>
    <col min="16139" max="16139" width="15.140625" bestFit="1" customWidth="1"/>
    <col min="16140" max="16141" width="24.5703125" bestFit="1" customWidth="1"/>
    <col min="16142" max="16142" width="23.140625" bestFit="1" customWidth="1"/>
    <col min="16143" max="16149" width="44.140625" bestFit="1" customWidth="1"/>
    <col min="16150" max="16150" width="46.7109375" bestFit="1" customWidth="1"/>
    <col min="16151" max="16158" width="25.85546875" bestFit="1" customWidth="1"/>
    <col min="16159" max="16159" width="28.5703125" bestFit="1" customWidth="1"/>
    <col min="16160" max="16164" width="24.5703125" bestFit="1" customWidth="1"/>
    <col min="16165" max="16165" width="11.28515625" bestFit="1" customWidth="1"/>
    <col min="16166" max="16172" width="24.5703125" bestFit="1" customWidth="1"/>
    <col min="16173" max="16173" width="15.28515625" bestFit="1" customWidth="1"/>
    <col min="16174" max="16175" width="18.7109375" bestFit="1" customWidth="1"/>
    <col min="16176" max="16176" width="12" bestFit="1" customWidth="1"/>
    <col min="16177" max="16177" width="18.140625" bestFit="1" customWidth="1"/>
    <col min="16178" max="16178" width="20.7109375" bestFit="1" customWidth="1"/>
    <col min="16179" max="16179" width="21.5703125" bestFit="1" customWidth="1"/>
    <col min="16180" max="16180" width="24.28515625" bestFit="1" customWidth="1"/>
    <col min="16181" max="16182" width="25.140625" bestFit="1" customWidth="1"/>
    <col min="16183" max="16183" width="27.85546875" bestFit="1" customWidth="1"/>
    <col min="16184" max="16184" width="13.85546875" bestFit="1" customWidth="1"/>
    <col min="16185" max="16185" width="12.85546875" bestFit="1" customWidth="1"/>
    <col min="16186" max="16192" width="24.5703125" bestFit="1" customWidth="1"/>
    <col min="16193" max="16193" width="19.28515625" bestFit="1" customWidth="1"/>
    <col min="16194" max="16196" width="19.85546875" bestFit="1" customWidth="1"/>
    <col min="16197" max="16197" width="12.85546875" bestFit="1" customWidth="1"/>
    <col min="16198" max="16201" width="24.5703125" bestFit="1" customWidth="1"/>
    <col min="16202" max="16202" width="25.28515625" bestFit="1" customWidth="1"/>
    <col min="16203" max="16203" width="13.85546875" bestFit="1" customWidth="1"/>
    <col min="16204" max="16204" width="12.28515625" bestFit="1" customWidth="1"/>
    <col min="16205" max="16205" width="11.5703125" bestFit="1" customWidth="1"/>
  </cols>
  <sheetData>
    <row r="2" spans="1:11" hidden="1" x14ac:dyDescent="0.2"/>
    <row r="3" spans="1:11" hidden="1" x14ac:dyDescent="0.2">
      <c r="A3" s="144" t="s">
        <v>13</v>
      </c>
      <c r="B3" s="144" t="s">
        <v>14</v>
      </c>
      <c r="C3" s="145"/>
      <c r="D3" s="145"/>
      <c r="E3" s="145"/>
      <c r="F3" s="145"/>
      <c r="G3" s="145"/>
      <c r="H3" s="145"/>
      <c r="I3" s="145"/>
      <c r="J3" s="146"/>
    </row>
    <row r="4" spans="1:11" hidden="1" x14ac:dyDescent="0.2">
      <c r="A4" s="144" t="s">
        <v>62</v>
      </c>
      <c r="B4" s="144" t="s">
        <v>17</v>
      </c>
      <c r="C4" s="147" t="s">
        <v>18</v>
      </c>
      <c r="D4" s="147" t="s">
        <v>19</v>
      </c>
      <c r="E4" s="147" t="s">
        <v>20</v>
      </c>
      <c r="F4" s="147" t="s">
        <v>24</v>
      </c>
      <c r="G4" s="147" t="s">
        <v>21</v>
      </c>
      <c r="H4" s="147" t="s">
        <v>23</v>
      </c>
      <c r="I4" s="147" t="s">
        <v>22</v>
      </c>
      <c r="J4" s="148" t="s">
        <v>26</v>
      </c>
      <c r="K4" s="149"/>
    </row>
    <row r="5" spans="1:11" hidden="1" x14ac:dyDescent="0.2">
      <c r="A5" s="144" t="s">
        <v>71</v>
      </c>
      <c r="B5" s="150"/>
      <c r="C5" s="151"/>
      <c r="D5" s="151"/>
      <c r="E5" s="151"/>
      <c r="F5" s="151"/>
      <c r="G5" s="151"/>
      <c r="H5" s="151"/>
      <c r="I5" s="151">
        <v>2</v>
      </c>
      <c r="J5" s="152">
        <v>2</v>
      </c>
    </row>
    <row r="6" spans="1:11" hidden="1" x14ac:dyDescent="0.2">
      <c r="A6" s="153" t="s">
        <v>73</v>
      </c>
      <c r="B6" s="154"/>
      <c r="C6" s="155"/>
      <c r="D6" s="155">
        <v>16</v>
      </c>
      <c r="E6" s="155"/>
      <c r="F6" s="155"/>
      <c r="G6" s="155"/>
      <c r="H6" s="155"/>
      <c r="I6" s="155">
        <v>15</v>
      </c>
      <c r="J6" s="156">
        <v>31</v>
      </c>
    </row>
    <row r="7" spans="1:11" hidden="1" x14ac:dyDescent="0.2">
      <c r="A7" s="153" t="s">
        <v>104</v>
      </c>
      <c r="B7" s="154">
        <v>1</v>
      </c>
      <c r="C7" s="155"/>
      <c r="D7" s="155"/>
      <c r="E7" s="155"/>
      <c r="F7" s="155"/>
      <c r="G7" s="155"/>
      <c r="H7" s="155"/>
      <c r="I7" s="155">
        <v>1</v>
      </c>
      <c r="J7" s="156">
        <v>2</v>
      </c>
    </row>
    <row r="8" spans="1:11" hidden="1" x14ac:dyDescent="0.2">
      <c r="A8" s="153" t="s">
        <v>112</v>
      </c>
      <c r="B8" s="154"/>
      <c r="C8" s="155"/>
      <c r="D8" s="155">
        <v>1</v>
      </c>
      <c r="E8" s="155">
        <v>1</v>
      </c>
      <c r="F8" s="155"/>
      <c r="G8" s="155"/>
      <c r="H8" s="155"/>
      <c r="I8" s="155">
        <v>2</v>
      </c>
      <c r="J8" s="156">
        <v>4</v>
      </c>
    </row>
    <row r="9" spans="1:11" hidden="1" x14ac:dyDescent="0.2">
      <c r="A9" s="153" t="s">
        <v>122</v>
      </c>
      <c r="B9" s="154">
        <v>1</v>
      </c>
      <c r="C9" s="155">
        <v>1</v>
      </c>
      <c r="D9" s="155">
        <v>6</v>
      </c>
      <c r="E9" s="155">
        <v>4</v>
      </c>
      <c r="F9" s="155">
        <v>3</v>
      </c>
      <c r="G9" s="155">
        <v>3</v>
      </c>
      <c r="H9" s="155"/>
      <c r="I9" s="155">
        <v>13</v>
      </c>
      <c r="J9" s="156">
        <v>31</v>
      </c>
    </row>
    <row r="10" spans="1:11" hidden="1" x14ac:dyDescent="0.2">
      <c r="A10" s="153" t="s">
        <v>180</v>
      </c>
      <c r="B10" s="154">
        <v>2</v>
      </c>
      <c r="C10" s="155">
        <v>2</v>
      </c>
      <c r="D10" s="155">
        <v>1</v>
      </c>
      <c r="E10" s="155">
        <v>14</v>
      </c>
      <c r="F10" s="155">
        <v>8</v>
      </c>
      <c r="G10" s="155">
        <v>2</v>
      </c>
      <c r="H10" s="155">
        <v>4</v>
      </c>
      <c r="I10" s="155">
        <v>5</v>
      </c>
      <c r="J10" s="156">
        <v>38</v>
      </c>
    </row>
    <row r="11" spans="1:11" hidden="1" x14ac:dyDescent="0.2">
      <c r="A11" s="153" t="s">
        <v>247</v>
      </c>
      <c r="B11" s="154"/>
      <c r="C11" s="155">
        <v>2</v>
      </c>
      <c r="D11" s="155">
        <v>10</v>
      </c>
      <c r="E11" s="155">
        <v>6</v>
      </c>
      <c r="F11" s="155">
        <v>2</v>
      </c>
      <c r="G11" s="155"/>
      <c r="H11" s="155"/>
      <c r="I11" s="155">
        <v>16</v>
      </c>
      <c r="J11" s="156">
        <v>36</v>
      </c>
    </row>
    <row r="12" spans="1:11" hidden="1" x14ac:dyDescent="0.2">
      <c r="A12" s="153" t="s">
        <v>278</v>
      </c>
      <c r="B12" s="154">
        <v>4</v>
      </c>
      <c r="C12" s="155">
        <v>19</v>
      </c>
      <c r="D12" s="155">
        <v>2</v>
      </c>
      <c r="E12" s="155">
        <v>30</v>
      </c>
      <c r="F12" s="155">
        <v>22</v>
      </c>
      <c r="G12" s="155">
        <v>2</v>
      </c>
      <c r="H12" s="155"/>
      <c r="I12" s="155">
        <v>23</v>
      </c>
      <c r="J12" s="156">
        <v>102</v>
      </c>
    </row>
    <row r="13" spans="1:11" hidden="1" x14ac:dyDescent="0.2">
      <c r="A13" s="153" t="s">
        <v>378</v>
      </c>
      <c r="B13" s="154"/>
      <c r="C13" s="155">
        <v>8</v>
      </c>
      <c r="D13" s="155"/>
      <c r="E13" s="155"/>
      <c r="F13" s="155"/>
      <c r="G13" s="155"/>
      <c r="H13" s="155"/>
      <c r="I13" s="155">
        <v>25</v>
      </c>
      <c r="J13" s="156">
        <v>33</v>
      </c>
    </row>
    <row r="14" spans="1:11" hidden="1" x14ac:dyDescent="0.2">
      <c r="A14" s="153" t="s">
        <v>397</v>
      </c>
      <c r="B14" s="154"/>
      <c r="C14" s="155"/>
      <c r="D14" s="155"/>
      <c r="E14" s="155"/>
      <c r="F14" s="155"/>
      <c r="G14" s="155"/>
      <c r="H14" s="155"/>
      <c r="I14" s="155">
        <v>4</v>
      </c>
      <c r="J14" s="156">
        <v>4</v>
      </c>
    </row>
    <row r="15" spans="1:11" hidden="1" x14ac:dyDescent="0.2">
      <c r="A15" s="153" t="s">
        <v>404</v>
      </c>
      <c r="B15" s="154"/>
      <c r="C15" s="155"/>
      <c r="D15" s="155">
        <v>1</v>
      </c>
      <c r="E15" s="155"/>
      <c r="F15" s="155"/>
      <c r="G15" s="155"/>
      <c r="H15" s="155"/>
      <c r="I15" s="155">
        <v>6</v>
      </c>
      <c r="J15" s="156">
        <v>7</v>
      </c>
    </row>
    <row r="16" spans="1:11" hidden="1" x14ac:dyDescent="0.2">
      <c r="A16" s="153" t="s">
        <v>415</v>
      </c>
      <c r="B16" s="154"/>
      <c r="C16" s="155"/>
      <c r="D16" s="155"/>
      <c r="E16" s="155"/>
      <c r="F16" s="155"/>
      <c r="G16" s="155"/>
      <c r="H16" s="155"/>
      <c r="I16" s="155">
        <v>4</v>
      </c>
      <c r="J16" s="156">
        <v>4</v>
      </c>
    </row>
    <row r="17" spans="1:11" hidden="1" x14ac:dyDescent="0.2">
      <c r="A17" s="153" t="s">
        <v>424</v>
      </c>
      <c r="B17" s="154">
        <v>2</v>
      </c>
      <c r="C17" s="155">
        <v>2</v>
      </c>
      <c r="D17" s="155">
        <v>6</v>
      </c>
      <c r="E17" s="155">
        <v>1</v>
      </c>
      <c r="F17" s="155">
        <v>5</v>
      </c>
      <c r="G17" s="155">
        <v>2</v>
      </c>
      <c r="H17" s="155"/>
      <c r="I17" s="155">
        <v>2</v>
      </c>
      <c r="J17" s="156">
        <v>20</v>
      </c>
    </row>
    <row r="18" spans="1:11" hidden="1" x14ac:dyDescent="0.2">
      <c r="A18" s="153" t="s">
        <v>434</v>
      </c>
      <c r="B18" s="154">
        <v>1</v>
      </c>
      <c r="C18" s="155"/>
      <c r="D18" s="155"/>
      <c r="E18" s="155"/>
      <c r="F18" s="155">
        <v>1</v>
      </c>
      <c r="G18" s="155"/>
      <c r="H18" s="155"/>
      <c r="I18" s="155">
        <v>1</v>
      </c>
      <c r="J18" s="156">
        <v>3</v>
      </c>
    </row>
    <row r="19" spans="1:11" hidden="1" x14ac:dyDescent="0.2">
      <c r="A19" s="153" t="s">
        <v>438</v>
      </c>
      <c r="B19" s="154"/>
      <c r="C19" s="155">
        <v>2</v>
      </c>
      <c r="D19" s="155"/>
      <c r="E19" s="155">
        <v>1</v>
      </c>
      <c r="F19" s="155">
        <v>3</v>
      </c>
      <c r="G19" s="155"/>
      <c r="H19" s="155"/>
      <c r="I19" s="155">
        <v>4</v>
      </c>
      <c r="J19" s="156">
        <v>10</v>
      </c>
    </row>
    <row r="20" spans="1:11" hidden="1" x14ac:dyDescent="0.2">
      <c r="A20" s="157" t="s">
        <v>26</v>
      </c>
      <c r="B20" s="158">
        <v>11</v>
      </c>
      <c r="C20" s="159">
        <v>36</v>
      </c>
      <c r="D20" s="159">
        <v>43</v>
      </c>
      <c r="E20" s="159">
        <v>57</v>
      </c>
      <c r="F20" s="159">
        <v>44</v>
      </c>
      <c r="G20" s="159">
        <v>9</v>
      </c>
      <c r="H20" s="159">
        <v>4</v>
      </c>
      <c r="I20" s="159">
        <v>123</v>
      </c>
      <c r="J20" s="160">
        <v>327</v>
      </c>
    </row>
    <row r="21" spans="1:11" hidden="1" x14ac:dyDescent="0.2"/>
    <row r="22" spans="1:11" hidden="1" x14ac:dyDescent="0.2"/>
    <row r="23" spans="1:11" hidden="1" x14ac:dyDescent="0.2"/>
    <row r="24" spans="1:11" hidden="1" x14ac:dyDescent="0.2"/>
    <row r="26" spans="1:11" x14ac:dyDescent="0.2">
      <c r="A26" s="161" t="s">
        <v>62</v>
      </c>
      <c r="B26" s="161" t="s">
        <v>17</v>
      </c>
      <c r="C26" s="161" t="s">
        <v>18</v>
      </c>
      <c r="D26" s="161" t="s">
        <v>19</v>
      </c>
      <c r="E26" s="161" t="s">
        <v>20</v>
      </c>
      <c r="F26" s="161" t="s">
        <v>24</v>
      </c>
      <c r="G26" s="161" t="s">
        <v>21</v>
      </c>
      <c r="H26" s="161" t="s">
        <v>23</v>
      </c>
      <c r="I26" s="161" t="s">
        <v>22</v>
      </c>
      <c r="J26" s="161" t="s">
        <v>26</v>
      </c>
      <c r="K26" s="161" t="s">
        <v>453</v>
      </c>
    </row>
    <row r="27" spans="1:11" x14ac:dyDescent="0.2">
      <c r="A27" s="161" t="s">
        <v>71</v>
      </c>
      <c r="B27" s="150"/>
      <c r="C27" s="151"/>
      <c r="D27" s="151"/>
      <c r="E27" s="151"/>
      <c r="F27" s="151"/>
      <c r="G27" s="151"/>
      <c r="H27" s="151"/>
      <c r="I27" s="151">
        <v>2</v>
      </c>
      <c r="J27" s="152">
        <v>2</v>
      </c>
      <c r="K27" s="161">
        <f>B27*DPGF!$D$11+'Prix par bâtiments'!C27*DPGF!$D$15+'Prix par bâtiments'!D27*DPGF!$D$13+'Prix par bâtiments'!E27*DPGF!$D$14+'Prix par bâtiments'!F27*DPGF!$D$18+'Prix par bâtiments'!G27*DPGF!$D$15+'Prix par bâtiments'!H27*DPGF!$D$17+'Prix par bâtiments'!I27*DPGF!$D$16</f>
        <v>0</v>
      </c>
    </row>
    <row r="28" spans="1:11" x14ac:dyDescent="0.2">
      <c r="A28" s="161" t="s">
        <v>73</v>
      </c>
      <c r="B28" s="154"/>
      <c r="C28" s="155"/>
      <c r="D28" s="155">
        <v>16</v>
      </c>
      <c r="E28" s="155"/>
      <c r="F28" s="155"/>
      <c r="G28" s="155"/>
      <c r="H28" s="155"/>
      <c r="I28" s="155">
        <v>15</v>
      </c>
      <c r="J28" s="156">
        <v>31</v>
      </c>
      <c r="K28" s="161">
        <f>B28*DPGF!$D$11+'Prix par bâtiments'!C28*DPGF!$D$12+'Prix par bâtiments'!D28*DPGF!$D$13+'Prix par bâtiments'!E28*DPGF!$D$14+'Prix par bâtiments'!F28*DPGF!$D$18+'Prix par bâtiments'!G28*DPGF!$D$15+'Prix par bâtiments'!H28*DPGF!$D$17+'Prix par bâtiments'!I28*DPGF!$D$16</f>
        <v>0</v>
      </c>
    </row>
    <row r="29" spans="1:11" x14ac:dyDescent="0.2">
      <c r="A29" s="161" t="s">
        <v>104</v>
      </c>
      <c r="B29" s="154">
        <v>1</v>
      </c>
      <c r="C29" s="155"/>
      <c r="D29" s="155"/>
      <c r="E29" s="155"/>
      <c r="F29" s="155"/>
      <c r="G29" s="155"/>
      <c r="H29" s="155"/>
      <c r="I29" s="155">
        <v>1</v>
      </c>
      <c r="J29" s="156">
        <v>2</v>
      </c>
      <c r="K29" s="161">
        <f>B29*DPGF!$D$11+'Prix par bâtiments'!C29*DPGF!$D$12+'Prix par bâtiments'!D29*DPGF!$D$13+'Prix par bâtiments'!E29*DPGF!$D$14+'Prix par bâtiments'!F29*DPGF!$D$18+'Prix par bâtiments'!G29*DPGF!$D$15+'Prix par bâtiments'!H29*DPGF!$D$17+'Prix par bâtiments'!I29*DPGF!$D$16</f>
        <v>0</v>
      </c>
    </row>
    <row r="30" spans="1:11" x14ac:dyDescent="0.2">
      <c r="A30" s="161" t="s">
        <v>112</v>
      </c>
      <c r="B30" s="154"/>
      <c r="C30" s="155"/>
      <c r="D30" s="155">
        <v>1</v>
      </c>
      <c r="E30" s="155">
        <v>1</v>
      </c>
      <c r="F30" s="155"/>
      <c r="G30" s="155"/>
      <c r="H30" s="155"/>
      <c r="I30" s="155">
        <v>2</v>
      </c>
      <c r="J30" s="156">
        <v>4</v>
      </c>
      <c r="K30" s="161">
        <f>B30*DPGF!$D$11+'Prix par bâtiments'!C30*DPGF!$D$12+'Prix par bâtiments'!D30*DPGF!$D$13+'Prix par bâtiments'!E30*DPGF!$D$14+'Prix par bâtiments'!F30*DPGF!$D$18+'Prix par bâtiments'!G30*DPGF!$D$15+'Prix par bâtiments'!H30*DPGF!$D$17+'Prix par bâtiments'!I30*DPGF!$D$16</f>
        <v>0</v>
      </c>
    </row>
    <row r="31" spans="1:11" x14ac:dyDescent="0.2">
      <c r="A31" s="161" t="s">
        <v>122</v>
      </c>
      <c r="B31" s="154">
        <v>1</v>
      </c>
      <c r="C31" s="155">
        <v>1</v>
      </c>
      <c r="D31" s="155">
        <v>6</v>
      </c>
      <c r="E31" s="155">
        <v>4</v>
      </c>
      <c r="F31" s="155">
        <v>3</v>
      </c>
      <c r="G31" s="155">
        <v>3</v>
      </c>
      <c r="H31" s="155"/>
      <c r="I31" s="155">
        <v>13</v>
      </c>
      <c r="J31" s="156">
        <v>31</v>
      </c>
      <c r="K31" s="161">
        <f>B31*DPGF!$D$11+'Prix par bâtiments'!C31*DPGF!$D$12+'Prix par bâtiments'!D31*DPGF!$D$13+'Prix par bâtiments'!E31*DPGF!$D$14+'Prix par bâtiments'!F31*DPGF!$D$18+'Prix par bâtiments'!G31*DPGF!$D$15+'Prix par bâtiments'!H31*DPGF!$D$17+'Prix par bâtiments'!I31*DPGF!$D$16</f>
        <v>0</v>
      </c>
    </row>
    <row r="32" spans="1:11" x14ac:dyDescent="0.2">
      <c r="A32" s="161" t="s">
        <v>180</v>
      </c>
      <c r="B32" s="154">
        <v>2</v>
      </c>
      <c r="C32" s="155">
        <v>2</v>
      </c>
      <c r="D32" s="155">
        <v>1</v>
      </c>
      <c r="E32" s="155">
        <v>14</v>
      </c>
      <c r="F32" s="155">
        <v>8</v>
      </c>
      <c r="G32" s="155">
        <v>2</v>
      </c>
      <c r="H32" s="155">
        <v>4</v>
      </c>
      <c r="I32" s="155">
        <v>5</v>
      </c>
      <c r="J32" s="156">
        <v>38</v>
      </c>
      <c r="K32" s="161">
        <f>B32*DPGF!$D$11+'Prix par bâtiments'!C32*DPGF!$D$12+'Prix par bâtiments'!D32*DPGF!$D$13+'Prix par bâtiments'!E32*DPGF!$D$14+'Prix par bâtiments'!F32*DPGF!$D$18+'Prix par bâtiments'!G32*DPGF!$D$15+'Prix par bâtiments'!H32*DPGF!$D$17+'Prix par bâtiments'!I32*DPGF!$D$16</f>
        <v>0</v>
      </c>
    </row>
    <row r="33" spans="1:11" x14ac:dyDescent="0.2">
      <c r="A33" s="161" t="s">
        <v>247</v>
      </c>
      <c r="B33" s="154"/>
      <c r="C33" s="155">
        <v>2</v>
      </c>
      <c r="D33" s="155">
        <v>10</v>
      </c>
      <c r="E33" s="155">
        <v>6</v>
      </c>
      <c r="F33" s="155">
        <v>2</v>
      </c>
      <c r="G33" s="155"/>
      <c r="H33" s="155"/>
      <c r="I33" s="155">
        <v>16</v>
      </c>
      <c r="J33" s="156">
        <v>36</v>
      </c>
      <c r="K33" s="161">
        <f>B33*DPGF!$D$11+'Prix par bâtiments'!C33*DPGF!$D$12+'Prix par bâtiments'!D33*DPGF!$D$13+'Prix par bâtiments'!E33*DPGF!$D$14+'Prix par bâtiments'!F33*DPGF!$D$18+'Prix par bâtiments'!G33*DPGF!$D$15+'Prix par bâtiments'!H33*DPGF!$D$17+'Prix par bâtiments'!I33*DPGF!$D$16</f>
        <v>0</v>
      </c>
    </row>
    <row r="34" spans="1:11" x14ac:dyDescent="0.2">
      <c r="A34" s="161" t="s">
        <v>278</v>
      </c>
      <c r="B34" s="154">
        <v>4</v>
      </c>
      <c r="C34" s="155">
        <v>19</v>
      </c>
      <c r="D34" s="155">
        <v>2</v>
      </c>
      <c r="E34" s="155">
        <v>30</v>
      </c>
      <c r="F34" s="155">
        <v>22</v>
      </c>
      <c r="G34" s="155">
        <v>2</v>
      </c>
      <c r="H34" s="155"/>
      <c r="I34" s="155">
        <v>23</v>
      </c>
      <c r="J34" s="156">
        <v>102</v>
      </c>
      <c r="K34" s="161">
        <f>'Prix par bâtiments'!B34*DPGF!$D$11+'Prix par bâtiments'!C34*DPGF!$D$12+'Prix par bâtiments'!D34*DPGF!$D$13+'Prix par bâtiments'!E34*DPGF!$D$14+'Prix par bâtiments'!F34*DPGF!$D$18+'Prix par bâtiments'!G34*DPGF!$D$15+'Prix par bâtiments'!H34*DPGF!$D$17+'Prix par bâtiments'!I34*DPGF!$D$16</f>
        <v>0</v>
      </c>
    </row>
    <row r="35" spans="1:11" x14ac:dyDescent="0.2">
      <c r="A35" s="161" t="s">
        <v>378</v>
      </c>
      <c r="B35" s="154"/>
      <c r="C35" s="155">
        <v>8</v>
      </c>
      <c r="D35" s="155"/>
      <c r="E35" s="155"/>
      <c r="F35" s="155"/>
      <c r="G35" s="155"/>
      <c r="H35" s="155"/>
      <c r="I35" s="155">
        <v>25</v>
      </c>
      <c r="J35" s="156">
        <v>33</v>
      </c>
      <c r="K35" s="161">
        <f>B35*DPGF!$D$11+'Prix par bâtiments'!C35*DPGF!$D$12+'Prix par bâtiments'!D35*DPGF!$D$13+'Prix par bâtiments'!E35*DPGF!$D$14+'Prix par bâtiments'!F35*DPGF!$D$18+'Prix par bâtiments'!G35*DPGF!$D$15+'Prix par bâtiments'!H35*DPGF!$D$17+'Prix par bâtiments'!I35*DPGF!$D$16</f>
        <v>0</v>
      </c>
    </row>
    <row r="36" spans="1:11" x14ac:dyDescent="0.2">
      <c r="A36" s="161" t="s">
        <v>397</v>
      </c>
      <c r="B36" s="154"/>
      <c r="C36" s="155"/>
      <c r="D36" s="155"/>
      <c r="E36" s="155"/>
      <c r="F36" s="155"/>
      <c r="G36" s="155"/>
      <c r="H36" s="155"/>
      <c r="I36" s="155">
        <v>4</v>
      </c>
      <c r="J36" s="156">
        <v>4</v>
      </c>
      <c r="K36" s="161">
        <f>B36*DPGF!$D$11+'Prix par bâtiments'!C36*DPGF!$D$12+'Prix par bâtiments'!D36*DPGF!$D$13+'Prix par bâtiments'!E36*DPGF!$D$14+'Prix par bâtiments'!F36*DPGF!$D$18+'Prix par bâtiments'!G36*DPGF!$D$15+'Prix par bâtiments'!H36*DPGF!$D$20+'Prix par bâtiments'!I36*DPGF!$D$16</f>
        <v>0</v>
      </c>
    </row>
    <row r="37" spans="1:11" x14ac:dyDescent="0.2">
      <c r="A37" s="161" t="s">
        <v>404</v>
      </c>
      <c r="B37" s="154"/>
      <c r="C37" s="155"/>
      <c r="D37" s="155">
        <v>1</v>
      </c>
      <c r="E37" s="155"/>
      <c r="F37" s="155"/>
      <c r="G37" s="155"/>
      <c r="H37" s="155"/>
      <c r="I37" s="155">
        <v>6</v>
      </c>
      <c r="J37" s="156">
        <v>7</v>
      </c>
      <c r="K37" s="161">
        <f>B37*DPGF!$D$11+'Prix par bâtiments'!C37*DPGF!$D$12+'Prix par bâtiments'!D37*DPGF!$D$13+'Prix par bâtiments'!E37*DPGF!$D$14+'Prix par bâtiments'!F37*DPGF!$D$18+'Prix par bâtiments'!G37*DPGF!$D$15+'Prix par bâtiments'!H37*DPGF!$D$17+'Prix par bâtiments'!I37*DPGF!$D$16</f>
        <v>0</v>
      </c>
    </row>
    <row r="38" spans="1:11" x14ac:dyDescent="0.2">
      <c r="A38" s="161" t="s">
        <v>415</v>
      </c>
      <c r="B38" s="154"/>
      <c r="C38" s="155"/>
      <c r="D38" s="155"/>
      <c r="E38" s="155"/>
      <c r="F38" s="155"/>
      <c r="G38" s="155"/>
      <c r="H38" s="155"/>
      <c r="I38" s="155">
        <v>4</v>
      </c>
      <c r="J38" s="156">
        <v>4</v>
      </c>
      <c r="K38" s="161">
        <f>B38*DPGF!$D$11+'Prix par bâtiments'!C38*DPGF!$D$12+'Prix par bâtiments'!D38*DPGF!$D$13+'Prix par bâtiments'!E38*DPGF!$D$14+'Prix par bâtiments'!F38*DPGF!$D$18+'Prix par bâtiments'!G38*DPGF!$D$15+'Prix par bâtiments'!H38*DPGF!$D$17+'Prix par bâtiments'!I38*DPGF!$D$16</f>
        <v>0</v>
      </c>
    </row>
    <row r="39" spans="1:11" x14ac:dyDescent="0.2">
      <c r="A39" s="161" t="s">
        <v>424</v>
      </c>
      <c r="B39" s="154">
        <v>2</v>
      </c>
      <c r="C39" s="155">
        <v>2</v>
      </c>
      <c r="D39" s="155">
        <v>6</v>
      </c>
      <c r="E39" s="155">
        <v>1</v>
      </c>
      <c r="F39" s="155">
        <v>5</v>
      </c>
      <c r="G39" s="155">
        <v>2</v>
      </c>
      <c r="H39" s="155"/>
      <c r="I39" s="155">
        <v>2</v>
      </c>
      <c r="J39" s="156">
        <v>20</v>
      </c>
      <c r="K39" s="161">
        <f>B39*DPGF!$D$11+'Prix par bâtiments'!C39*DPGF!$D$12+'Prix par bâtiments'!D39*DPGF!$D$13+'Prix par bâtiments'!E39*DPGF!$D$14+'Prix par bâtiments'!F39*DPGF!$D$18+'Prix par bâtiments'!G39*DPGF!$D$15+'Prix par bâtiments'!H39*DPGF!$D$17+'Prix par bâtiments'!I39*DPGF!$D$16</f>
        <v>0</v>
      </c>
    </row>
    <row r="40" spans="1:11" x14ac:dyDescent="0.2">
      <c r="A40" s="161" t="s">
        <v>434</v>
      </c>
      <c r="B40" s="154">
        <v>1</v>
      </c>
      <c r="C40" s="155"/>
      <c r="D40" s="155"/>
      <c r="E40" s="155"/>
      <c r="F40" s="155">
        <v>1</v>
      </c>
      <c r="G40" s="155"/>
      <c r="H40" s="155"/>
      <c r="I40" s="155">
        <v>1</v>
      </c>
      <c r="J40" s="156">
        <v>3</v>
      </c>
      <c r="K40" s="161">
        <f>B40*DPGF!$D$11+'Prix par bâtiments'!C40*DPGF!$D$12+'Prix par bâtiments'!D40*DPGF!$D$13+'Prix par bâtiments'!E40*DPGF!$D$14+'Prix par bâtiments'!F40*DPGF!$D$18+'Prix par bâtiments'!G40*DPGF!$D$15+'Prix par bâtiments'!H40*DPGF!$D$17+'Prix par bâtiments'!I40*DPGF!$D$16</f>
        <v>0</v>
      </c>
    </row>
    <row r="41" spans="1:11" x14ac:dyDescent="0.2">
      <c r="A41" s="161" t="s">
        <v>438</v>
      </c>
      <c r="B41" s="154"/>
      <c r="C41" s="155">
        <v>2</v>
      </c>
      <c r="D41" s="155"/>
      <c r="E41" s="155">
        <v>1</v>
      </c>
      <c r="F41" s="155">
        <v>3</v>
      </c>
      <c r="G41" s="155"/>
      <c r="H41" s="155"/>
      <c r="I41" s="155">
        <v>4</v>
      </c>
      <c r="J41" s="156">
        <v>10</v>
      </c>
      <c r="K41" s="161">
        <f>B41*DPGF!$D$11+'Prix par bâtiments'!C41*DPGF!$D$12+'Prix par bâtiments'!D41*DPGF!$D$13+'Prix par bâtiments'!E41*DPGF!$D$14+'Prix par bâtiments'!F41*DPGF!$D$18+'Prix par bâtiments'!G41*DPGF!$D$15+'Prix par bâtiments'!H41*DPGF!$D$17+'Prix par bâtiments'!I41*DPGF!$D$16</f>
        <v>0</v>
      </c>
    </row>
    <row r="42" spans="1:11" x14ac:dyDescent="0.2">
      <c r="A42" s="161" t="s">
        <v>26</v>
      </c>
      <c r="B42" s="158">
        <v>11</v>
      </c>
      <c r="C42" s="159">
        <v>36</v>
      </c>
      <c r="D42" s="159">
        <v>43</v>
      </c>
      <c r="E42" s="159">
        <v>57</v>
      </c>
      <c r="F42" s="159">
        <v>44</v>
      </c>
      <c r="G42" s="159">
        <v>9</v>
      </c>
      <c r="H42" s="159">
        <v>4</v>
      </c>
      <c r="I42" s="159">
        <v>123</v>
      </c>
      <c r="J42" s="160">
        <v>327</v>
      </c>
      <c r="K42" s="161">
        <f>B42*DPGF!$D$11+'Prix par bâtiments'!C42*DPGF!$D$12+'Prix par bâtiments'!D42*DPGF!$D$13+'Prix par bâtiments'!E42*DPGF!$D$14+'Prix par bâtiments'!F42*DPGF!$D$18+'Prix par bâtiments'!G42*DPGF!$D$15+'Prix par bâtiments'!H42*DPGF!$D$17+'Prix par bâtiments'!I42*DPGF!$D$16</f>
        <v>0</v>
      </c>
    </row>
  </sheetData>
  <sheetProtection algorithmName="SHA-512" hashValue="UzrgB2c3PR5Tx7UMw6JCMe4mgDVioQSyT9PLtO9xUyKRG/c/ThoFpIigjwKQR8URY+oxpCEV77iuZW4Cg1vgRQ==" saltValue="pBrKOlQzj090dMNUTrbUlA==" spinCount="100000"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3DFB5-2727-4DB0-B0E7-B2AE4D832DB2}">
  <dimension ref="A1:D28"/>
  <sheetViews>
    <sheetView workbookViewId="0">
      <selection activeCell="G11" sqref="G11"/>
    </sheetView>
  </sheetViews>
  <sheetFormatPr baseColWidth="10" defaultRowHeight="12.75" x14ac:dyDescent="0.2"/>
  <cols>
    <col min="1" max="1" width="47.140625" customWidth="1"/>
  </cols>
  <sheetData>
    <row r="1" spans="1:4" s="1" customFormat="1" ht="30" customHeight="1" x14ac:dyDescent="0.2">
      <c r="A1" s="215" t="s">
        <v>454</v>
      </c>
      <c r="B1" s="216"/>
      <c r="C1" s="216"/>
      <c r="D1" s="216"/>
    </row>
    <row r="2" spans="1:4" ht="13.5" thickBot="1" x14ac:dyDescent="0.25"/>
    <row r="3" spans="1:4" ht="38.25" x14ac:dyDescent="0.2">
      <c r="A3" s="163" t="s">
        <v>455</v>
      </c>
      <c r="B3" s="164" t="s">
        <v>466</v>
      </c>
    </row>
    <row r="4" spans="1:4" x14ac:dyDescent="0.2">
      <c r="A4" s="165"/>
      <c r="B4" s="166"/>
    </row>
    <row r="5" spans="1:4" x14ac:dyDescent="0.2">
      <c r="A5" s="167" t="s">
        <v>71</v>
      </c>
      <c r="B5" s="177">
        <f>'Prix par bâtiments'!K27</f>
        <v>0</v>
      </c>
    </row>
    <row r="6" spans="1:4" x14ac:dyDescent="0.2">
      <c r="A6" s="167" t="s">
        <v>73</v>
      </c>
      <c r="B6" s="177">
        <f>'Prix par bâtiments'!K28</f>
        <v>0</v>
      </c>
    </row>
    <row r="7" spans="1:4" x14ac:dyDescent="0.2">
      <c r="A7" s="167" t="s">
        <v>104</v>
      </c>
      <c r="B7" s="177">
        <f>'Prix par bâtiments'!K29</f>
        <v>0</v>
      </c>
    </row>
    <row r="8" spans="1:4" x14ac:dyDescent="0.2">
      <c r="A8" s="167" t="s">
        <v>112</v>
      </c>
      <c r="B8" s="177">
        <f>'Prix par bâtiments'!K30</f>
        <v>0</v>
      </c>
    </row>
    <row r="9" spans="1:4" x14ac:dyDescent="0.2">
      <c r="A9" s="167" t="s">
        <v>122</v>
      </c>
      <c r="B9" s="177">
        <f>'Prix par bâtiments'!K31</f>
        <v>0</v>
      </c>
    </row>
    <row r="10" spans="1:4" x14ac:dyDescent="0.2">
      <c r="A10" s="167" t="s">
        <v>180</v>
      </c>
      <c r="B10" s="177">
        <f>'Prix par bâtiments'!K32</f>
        <v>0</v>
      </c>
    </row>
    <row r="11" spans="1:4" x14ac:dyDescent="0.2">
      <c r="A11" s="167" t="s">
        <v>247</v>
      </c>
      <c r="B11" s="177">
        <f>'Prix par bâtiments'!K33</f>
        <v>0</v>
      </c>
    </row>
    <row r="12" spans="1:4" x14ac:dyDescent="0.2">
      <c r="A12" s="167" t="s">
        <v>278</v>
      </c>
      <c r="B12" s="177">
        <f>'Prix par bâtiments'!K34</f>
        <v>0</v>
      </c>
    </row>
    <row r="13" spans="1:4" x14ac:dyDescent="0.2">
      <c r="A13" s="167" t="s">
        <v>378</v>
      </c>
      <c r="B13" s="177">
        <f>'Prix par bâtiments'!K35</f>
        <v>0</v>
      </c>
    </row>
    <row r="14" spans="1:4" x14ac:dyDescent="0.2">
      <c r="A14" s="167" t="s">
        <v>397</v>
      </c>
      <c r="B14" s="177">
        <f>'Prix par bâtiments'!K36</f>
        <v>0</v>
      </c>
    </row>
    <row r="15" spans="1:4" x14ac:dyDescent="0.2">
      <c r="A15" s="167" t="s">
        <v>404</v>
      </c>
      <c r="B15" s="177">
        <f>'Prix par bâtiments'!K37</f>
        <v>0</v>
      </c>
    </row>
    <row r="16" spans="1:4" x14ac:dyDescent="0.2">
      <c r="A16" s="167" t="s">
        <v>415</v>
      </c>
      <c r="B16" s="177">
        <f>'Prix par bâtiments'!K38</f>
        <v>0</v>
      </c>
    </row>
    <row r="17" spans="1:4" x14ac:dyDescent="0.2">
      <c r="A17" s="168" t="s">
        <v>424</v>
      </c>
      <c r="B17" s="178">
        <f>'Prix par bâtiments'!K39</f>
        <v>0</v>
      </c>
    </row>
    <row r="18" spans="1:4" x14ac:dyDescent="0.2">
      <c r="A18" s="168" t="s">
        <v>434</v>
      </c>
      <c r="B18" s="178">
        <f>'Prix par bâtiments'!K40</f>
        <v>0</v>
      </c>
    </row>
    <row r="19" spans="1:4" ht="13.5" thickBot="1" x14ac:dyDescent="0.25">
      <c r="A19" s="169" t="s">
        <v>438</v>
      </c>
      <c r="B19" s="179">
        <f>'Prix par bâtiments'!K41</f>
        <v>0</v>
      </c>
    </row>
    <row r="20" spans="1:4" ht="13.5" thickBot="1" x14ac:dyDescent="0.25">
      <c r="A20" s="184" t="s">
        <v>462</v>
      </c>
      <c r="B20" s="185">
        <f>SUM(B5:B19)</f>
        <v>0</v>
      </c>
    </row>
    <row r="21" spans="1:4" x14ac:dyDescent="0.2">
      <c r="A21" s="176" t="s">
        <v>461</v>
      </c>
    </row>
    <row r="22" spans="1:4" x14ac:dyDescent="0.2">
      <c r="A22" s="176"/>
    </row>
    <row r="23" spans="1:4" x14ac:dyDescent="0.2">
      <c r="A23" s="176"/>
    </row>
    <row r="24" spans="1:4" ht="13.5" thickBot="1" x14ac:dyDescent="0.25"/>
    <row r="25" spans="1:4" ht="51" x14ac:dyDescent="0.2">
      <c r="A25" s="170"/>
      <c r="B25" s="174" t="s">
        <v>458</v>
      </c>
      <c r="C25" s="175" t="s">
        <v>459</v>
      </c>
      <c r="D25" s="190" t="s">
        <v>467</v>
      </c>
    </row>
    <row r="26" spans="1:4" x14ac:dyDescent="0.2">
      <c r="A26" s="172" t="s">
        <v>456</v>
      </c>
      <c r="B26" s="162">
        <v>0.2</v>
      </c>
      <c r="C26" s="180">
        <f>SUM(B5:B16)+B19</f>
        <v>0</v>
      </c>
      <c r="D26" s="181">
        <f>C26+C26*B26</f>
        <v>0</v>
      </c>
    </row>
    <row r="27" spans="1:4" ht="13.5" thickBot="1" x14ac:dyDescent="0.25">
      <c r="A27" s="173" t="s">
        <v>457</v>
      </c>
      <c r="B27" s="171">
        <v>0.2</v>
      </c>
      <c r="C27" s="182">
        <f>B17+B18</f>
        <v>0</v>
      </c>
      <c r="D27" s="183">
        <f>C27+C27*B27</f>
        <v>0</v>
      </c>
    </row>
    <row r="28" spans="1:4" ht="13.5" thickBot="1" x14ac:dyDescent="0.25">
      <c r="A28" s="191" t="s">
        <v>460</v>
      </c>
      <c r="B28" s="192"/>
      <c r="C28" s="192">
        <f>SUM(C26:C27)</f>
        <v>0</v>
      </c>
      <c r="D28" s="193">
        <f>SUM(D26:D27)</f>
        <v>0</v>
      </c>
    </row>
  </sheetData>
  <sheetProtection algorithmName="SHA-512" hashValue="jShrPwl9aw1T9qP5jcAlXVfJjHSb2Q34OygKbwayUyKgTmKGtqVrsIqCEkYwvl6moB2AiPXJLg6cRrcZr03q8g==" saltValue="hxqHgyNgW2wqim6LnNZLww==" spinCount="100000" sheet="1" objects="1" scenarios="1"/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DPGF</vt:lpstr>
      <vt:lpstr>DPGF BPU</vt:lpstr>
      <vt:lpstr>Inventaire</vt:lpstr>
      <vt:lpstr>Prix par bâtiments</vt:lpstr>
      <vt:lpstr>Récap prix par bâtiment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Bonicel-Cayla</dc:creator>
  <cp:lastModifiedBy>Marlene Bonicel-Cayla</cp:lastModifiedBy>
  <dcterms:created xsi:type="dcterms:W3CDTF">2025-03-27T17:08:46Z</dcterms:created>
  <dcterms:modified xsi:type="dcterms:W3CDTF">2025-04-04T09:12:40Z</dcterms:modified>
</cp:coreProperties>
</file>