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T:\TECAM Caen\OUISTREHAM - Extension PNA - 2402012\6. Projet\5. DCE\3. DCE envoi\"/>
    </mc:Choice>
  </mc:AlternateContent>
  <xr:revisionPtr revIDLastSave="0" documentId="8_{1EBB435A-DF86-4CCB-A293-5169244DD649}" xr6:coauthVersionLast="47" xr6:coauthVersionMax="47" xr10:uidLastSave="{00000000-0000-0000-0000-000000000000}"/>
  <bookViews>
    <workbookView xWindow="38280" yWindow="5325" windowWidth="29040" windowHeight="15840" xr2:uid="{00000000-000D-0000-FFFF-FFFF00000000}"/>
  </bookViews>
  <sheets>
    <sheet name="Page de garde" sheetId="1" r:id="rId1"/>
    <sheet name="AO"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AO!$1:$3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H174" i="2"/>
  <c r="H173" i="2"/>
  <c r="H172" i="2"/>
  <c r="H166" i="2"/>
  <c r="H160" i="2"/>
  <c r="H159" i="2"/>
  <c r="H161" i="2" s="1"/>
  <c r="L154" i="2"/>
  <c r="L150" i="2"/>
  <c r="L146" i="2"/>
  <c r="L132" i="2"/>
  <c r="L129" i="2"/>
  <c r="L124" i="2"/>
  <c r="L117" i="2"/>
  <c r="L112" i="2"/>
  <c r="H171" i="2" s="1"/>
  <c r="L104" i="2"/>
  <c r="L102" i="2"/>
  <c r="L100" i="2"/>
  <c r="L98" i="2"/>
  <c r="L96" i="2"/>
  <c r="L94" i="2"/>
  <c r="L92" i="2"/>
  <c r="L90" i="2"/>
  <c r="L88" i="2"/>
  <c r="L86" i="2"/>
  <c r="L81" i="2"/>
  <c r="L79" i="2"/>
  <c r="L74" i="2"/>
  <c r="L72" i="2"/>
  <c r="L70" i="2"/>
  <c r="L68" i="2"/>
  <c r="L66" i="2"/>
  <c r="H170" i="2" s="1"/>
  <c r="L60" i="2"/>
  <c r="H138" i="2" s="1"/>
  <c r="H54" i="2"/>
  <c r="L47" i="2"/>
  <c r="L44" i="2"/>
  <c r="L41" i="2"/>
  <c r="L36" i="2"/>
  <c r="L33" i="2"/>
  <c r="L27" i="2"/>
  <c r="H178" i="2" s="1"/>
  <c r="L24" i="2"/>
  <c r="L20" i="2"/>
  <c r="H53" i="2" s="1"/>
  <c r="H55" i="2" s="1"/>
  <c r="L17" i="2"/>
  <c r="L10" i="2"/>
  <c r="G85" i="1"/>
  <c r="G83" i="1"/>
  <c r="G81" i="1"/>
  <c r="G79" i="1"/>
  <c r="E66" i="1"/>
  <c r="E62" i="1"/>
  <c r="E20" i="1"/>
  <c r="E11" i="1"/>
  <c r="H165" i="2" l="1"/>
  <c r="H177" i="2"/>
  <c r="H179" i="2" s="1"/>
  <c r="AA1" i="3" s="1"/>
  <c r="H139" i="2"/>
  <c r="H140" i="2" s="1"/>
  <c r="H167" i="2"/>
  <c r="H168" i="2"/>
  <c r="H169" i="2"/>
  <c r="AA3" i="3" l="1"/>
  <c r="AA4" i="3" s="1"/>
  <c r="AA33" i="3"/>
  <c r="AA37" i="3"/>
  <c r="AA15" i="3" l="1"/>
  <c r="AA32" i="3"/>
  <c r="AA16" i="3"/>
  <c r="AA9" i="3"/>
  <c r="AA17" i="3"/>
  <c r="AA5" i="3"/>
  <c r="AA42" i="3"/>
  <c r="AA12" i="3"/>
  <c r="AA7" i="3" s="1"/>
  <c r="AA27" i="3"/>
  <c r="AA43" i="3" l="1"/>
  <c r="AA18" i="3"/>
  <c r="AA10" i="3"/>
  <c r="AA19" i="3"/>
  <c r="AA23" i="3"/>
  <c r="AA24" i="3"/>
  <c r="AA13" i="3"/>
  <c r="AA14" i="3" s="1"/>
  <c r="AA6" i="3"/>
  <c r="AA47" i="3"/>
  <c r="AA75" i="3"/>
  <c r="AA67" i="3" s="1"/>
  <c r="AA59" i="3" s="1"/>
  <c r="AA49" i="3" s="1"/>
  <c r="AA31" i="3" s="1"/>
  <c r="AA82" i="3"/>
  <c r="AA90" i="3"/>
  <c r="AA30" i="3" s="1"/>
  <c r="AA94" i="3"/>
  <c r="AA46" i="3"/>
  <c r="AA29" i="3"/>
  <c r="AA28" i="3"/>
  <c r="AA51" i="3" l="1"/>
  <c r="AA21" i="3"/>
  <c r="AA38" i="3"/>
  <c r="AA41" i="3"/>
  <c r="AA11" i="3"/>
  <c r="AA91" i="3"/>
  <c r="AA87" i="3" s="1"/>
  <c r="AA83" i="3" s="1"/>
  <c r="AA76" i="3" s="1"/>
  <c r="AA68" i="3" s="1"/>
  <c r="AA60" i="3" s="1"/>
  <c r="AA52" i="3" s="1"/>
  <c r="AA69" i="3"/>
  <c r="AA61" i="3" s="1"/>
  <c r="AA53" i="3" s="1"/>
  <c r="AA36" i="3" s="1"/>
  <c r="AA77" i="3"/>
  <c r="AA95" i="3"/>
  <c r="AA34" i="3"/>
  <c r="AA50" i="3"/>
  <c r="AA86" i="3"/>
  <c r="AA81" i="3" s="1"/>
  <c r="AA74" i="3" s="1"/>
  <c r="AA66" i="3" s="1"/>
  <c r="AA58" i="3" s="1"/>
  <c r="AA48" i="3" s="1"/>
  <c r="AA20" i="3"/>
  <c r="AA73" i="3"/>
  <c r="AA93" i="3"/>
  <c r="AA89" i="3"/>
  <c r="AA85" i="3" s="1"/>
  <c r="AA80" i="3" s="1"/>
  <c r="AA72" i="3" s="1"/>
  <c r="AA64" i="3" s="1"/>
  <c r="AA56" i="3" s="1"/>
  <c r="AA44" i="3" s="1"/>
  <c r="AA65" i="3"/>
  <c r="AA57" i="3" s="1"/>
  <c r="AA45" i="3" s="1"/>
  <c r="AA26" i="3" s="1"/>
  <c r="AA25" i="3"/>
  <c r="AA35" i="3" l="1"/>
  <c r="AA96" i="3"/>
  <c r="AA92" i="3" s="1"/>
  <c r="AA22" i="3"/>
  <c r="AA71" i="3" s="1"/>
  <c r="AA63" i="3" s="1"/>
  <c r="AA55" i="3" s="1"/>
  <c r="AA40" i="3" s="1"/>
  <c r="AA88" i="3" l="1"/>
  <c r="AA84" i="3" s="1"/>
  <c r="AA78" i="3" s="1"/>
  <c r="AA70" i="3" s="1"/>
  <c r="AA62" i="3" s="1"/>
  <c r="AA54" i="3" s="1"/>
  <c r="AA39" i="3"/>
  <c r="AA98" i="3"/>
  <c r="AA2" i="3" s="1"/>
  <c r="D182" i="2" s="1"/>
  <c r="AA7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L20" authorId="0" shapeId="0" xr:uid="{00000000-0006-0000-0100-000001000000}">
      <text>
        <r>
          <rPr>
            <sz val="8"/>
            <color indexed="81"/>
            <rFont val="Tahoma"/>
            <family val="2"/>
          </rPr>
          <t>pour mémoire</t>
        </r>
      </text>
    </comment>
  </commentList>
</comments>
</file>

<file path=xl/sharedStrings.xml><?xml version="1.0" encoding="utf-8"?>
<sst xmlns="http://schemas.openxmlformats.org/spreadsheetml/2006/main" count="417" uniqueCount="276">
  <si>
    <t>Dossier</t>
  </si>
  <si>
    <t>Date</t>
  </si>
  <si>
    <t>Phase</t>
  </si>
  <si>
    <t>Indice</t>
  </si>
  <si>
    <t>MAITRE D'OUVRAGE
CCI CAEN NORMANDIE - Direction des équipements Portuaires
Bassin d'Herouville
14200 Hérouville Saint Clair</t>
  </si>
  <si>
    <t>MAITRE D'OEUVRE : 
    AGENCE DE CAEN
    37, rue des Compagnons
    14000 CAEN
    Tél : 0231533910
    Mél : agence.caen@tecam.fr</t>
  </si>
  <si>
    <t>NIV</t>
  </si>
  <si>
    <t>CODE</t>
  </si>
  <si>
    <t>CODE_CAO</t>
  </si>
  <si>
    <t>TITRE1</t>
  </si>
  <si>
    <t>M1</t>
  </si>
  <si>
    <t>M2</t>
  </si>
  <si>
    <t>M3</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</si>
  <si>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</si>
  <si>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</si>
  <si>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</si>
  <si>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</si>
  <si>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</si>
  <si>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</si>
  <si>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</si>
  <si>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</si>
  <si>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</si>
  <si>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</si>
  <si>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</si>
  <si>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</si>
  <si>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</si>
  <si>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</si>
  <si>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</si>
  <si>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</si>
  <si>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</si>
  <si>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</si>
  <si>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</si>
  <si>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</si>
  <si>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</si>
  <si>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</si>
  <si>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</si>
  <si>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</si>
  <si>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</si>
  <si>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</si>
  <si>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n°3 Espaces verts</t>
  </si>
  <si>
    <t>TERRASSEMENT</t>
  </si>
  <si>
    <t>1.1</t>
  </si>
  <si>
    <t>TRAVAUX PREPARATOIRES</t>
  </si>
  <si>
    <t>1.1.1</t>
  </si>
  <si>
    <t>Installation de chantier</t>
  </si>
  <si>
    <t>1.1.1.2</t>
  </si>
  <si>
    <t>Installation de chantier simplifiée</t>
  </si>
  <si>
    <t>9.T</t>
  </si>
  <si>
    <t>Ce prix rémunère : 
L'installation de chantier simplifiée comprenant : 
L'élaboration de la Déclaration d'Intention de Commencement de Travaux
La fourniture, l'installation, d'une benne à ordures de chantier ainsi que l'évacuation de ses déchets pendant toute la durée du chantier
Les frais (abonnements, consommations …) de raccordement aux réseaux divers nécessaires au chantier et à son installation;
La fourniture, l'installation et le raccordement d'un local sanitaire composé d'un WC, d'un lavabo et d'une douche;
L'amenée, l'équipement en matériel d'essais et de conservation des échantillons, l'entretien et le repliement du laboratoire de chantier de l'entreprise;
L'aire de stockage des matériaux et du matériel</t>
  </si>
  <si>
    <t>9.&amp;</t>
  </si>
  <si>
    <t>Ft</t>
  </si>
  <si>
    <t>5.&amp;</t>
  </si>
  <si>
    <t>4.&amp;</t>
  </si>
  <si>
    <t>Abattage et nettoyage</t>
  </si>
  <si>
    <t>1.1.1.1</t>
  </si>
  <si>
    <t>Dépose de souche existante</t>
  </si>
  <si>
    <t>Ce prix rémunère : 
Le broyage en place de souche existante et dépose des racines par terrassement autour de la souche avec évacuation des déchets en décharge agréée .
L'unité...................................................................................</t>
  </si>
  <si>
    <t>u</t>
  </si>
  <si>
    <t>Abattage d'arbre Ø&gt;20 cm</t>
  </si>
  <si>
    <t>Ce prix rémunère : 
Abattage avec démontage complet, par système de rétention manuel, la suppression des branches de bas en haut, le démontage de la couronne, le débitage par tronçons du tronc jusqu'au niveau du sol des arbres se trouvant dans l'emprise des travaux, le chargement et l'évacuation des détritus y compris les droits de décharges restant à la charge de l'entreprise.Par la suite la souche restée en place fera l'objet d'un broyage en place avec évacuation des déchets .</t>
  </si>
  <si>
    <t>1.1.1.3</t>
  </si>
  <si>
    <t>Abattage d'arbre diam sup 20</t>
  </si>
  <si>
    <t xml:space="preserve">	</t>
  </si>
  <si>
    <t>Ce prix rémunère : 
Abattage avec démontage complet, par systéme de rétention manuel, la suppression des branches de bas en haut, le démontage de la couronne, le débitage par tronçons du tronc jusqu'au niveau du sol des arbres se trouvant dans l'emprise des travaux, le chargement et l'évacuation des détritus y compris les droits de décharges restant à la charge de l'entreprise.Par la suite la souche restée en place fera l'objet d'un broygae en place avec evacuation des déchets . Ce prix s'applique à l'unité pour les arbres dont le diamètre mesuré à 1,00m du sol est supérieur à 20 cm,
L'unité...................................................................................</t>
  </si>
  <si>
    <t>1.1.1.4</t>
  </si>
  <si>
    <t>Elagage et nettoyage d'Arbre dans la périphérie des travaux</t>
  </si>
  <si>
    <t>Ce prix rémunère au forfait : 
Remise en forme du port d'un arbre avec remontée du houppier si nécessaire suppression des branches excedentes et des branches mortes, le chargement et l'évacuation des détritus y compris les droits de décharges restant à la charge de l'entreprise. Ce prix s'applique à l'unité pour les arbres dont le diamètre mesuré à 1,00m du sol est supérieur à 20 cm,
Toutes main d'oeuvre et sujétions
L'unité...................................................................................</t>
  </si>
  <si>
    <t>FT</t>
  </si>
  <si>
    <t>1.1.2</t>
  </si>
  <si>
    <t>Fosses d'arbre</t>
  </si>
  <si>
    <t>1.1.2.2</t>
  </si>
  <si>
    <t>Réalisation de fosse d'arbres (3.6m³/u) en terrain ordinaire</t>
  </si>
  <si>
    <t>9.M.Z</t>
  </si>
  <si>
    <t>Ce prix rémunère : 
La réalisation des fosses de plantations d'arbres de 3.6 m3 en terrains de toutes natures, le piquetage et l'implantation des fosses, les fouilles en déblais (tous matériaux du site) aux dimensions de 2,00 x 2,00 x 1,00m en profondeur, le dé compactage du fond de fosse sur une épaisseur de 40cm, le griffage des bords de fosse, le maintien en état de propreté des abords et des lieux de travaux, l'évacuation des déblais en décharge.
Les fonds de fosse seront présentées au Maître d'Oeuvre et à l'entreprise espaces verts avant mise en oeuvre de la terre végétale pour validation.</t>
  </si>
  <si>
    <t>1.1.4.1</t>
  </si>
  <si>
    <t>Apport et mise en place de terre végétale pour création de fosse de plantation</t>
  </si>
  <si>
    <t>Ce prix rémunère : 
La fourniture et mise en oeuvre par matériaux d'apport de terre végétale pour la mise en forme des fosses de plantation sur l'ensemble du terrain, toutes fournitures, toutes sujétions.</t>
  </si>
  <si>
    <t>m³</t>
  </si>
  <si>
    <t>1.1.3</t>
  </si>
  <si>
    <t>Modelage et préparation de sols</t>
  </si>
  <si>
    <t>1.1.3.1</t>
  </si>
  <si>
    <t>Modelage paysager des surfaces plantées</t>
  </si>
  <si>
    <t>La terre végétale aura été remise en place par l'entreprise attributaire du lot terrassement ;
Ce prix rémunère :
-  le nettoyage des surfaces terrassées par enlèvement des gros cailloux, des racines et de tout autre corps étranger et leur évacuation en décharge,
-  le modelage paysager avec une  mise en forme de façon à ce que la terre végétale respecte les niveaux finis à + ou - 5 cm.
- Tout amendement supplémentaire nécessaire à la bonne reprise des plantations.
Le travail de la terre se fera sur sol ressuyé.
Rappel, le fond de forme, destiné aux aménagements paysagers, est livré à l'entreprise au niveau fini
La préparation du sol se fera par passage d'une rotobêche sur 0.50 m</t>
  </si>
  <si>
    <t>m²</t>
  </si>
  <si>
    <t>1.1.4.2</t>
  </si>
  <si>
    <t>Préparation avant engazonnement sur 0.15 m</t>
  </si>
  <si>
    <t>Ce prix rémunère le régalage soigné de la terre végétale mise en place par le lot vrd,sur 0.15 m de profondeur y compris intervention manuelle éventuelle pour préparation avant engazonnement, l'évacuation des pierres et racines apparentes, le nivellement de la couche de surface.Modelage paysager Toute main-d'oeuvre et toutes sujétions.</t>
  </si>
  <si>
    <t>1.1.4.3</t>
  </si>
  <si>
    <t>Préparation avant plantation sur 0.30 m</t>
  </si>
  <si>
    <t>Ce prix rémunère le régalage soigné de la terre végétale mise en place par le lot vrd,sur 0.30 m de profondeur y compris intervention manuelle éventuelle pour préparation avant engazonnement, l'évacuation des pierres et racines apparentes, le nivellement de la couche de surface. Modelage paysager.Toute main-d'oeuvre et toutes sujétions.</t>
  </si>
  <si>
    <t>3.&amp;</t>
  </si>
  <si>
    <t>Total H.T. :</t>
  </si>
  <si>
    <t>Total T.V.A. (20%) :</t>
  </si>
  <si>
    <t>Total T.T.C. :</t>
  </si>
  <si>
    <t>ESPACES VERTS</t>
  </si>
  <si>
    <t>2.1</t>
  </si>
  <si>
    <t>ENGAZONNEMENT</t>
  </si>
  <si>
    <t>2.1.1</t>
  </si>
  <si>
    <t>Engazonnement (y compris 1ère tonte)</t>
  </si>
  <si>
    <t>Ce prix rémunère l'amenée et le repli du matériel, la fourniture de semence de gazon sélectionné, le semis manuel ou à la machine suivant emplacements, le roulage, l'arrosage éventuel, la première tonte, la reprise éventuelle des manques, toutes fournitures, toute main-d'oeuvre et toutes sujétions.</t>
  </si>
  <si>
    <t>2.2</t>
  </si>
  <si>
    <t>FOURNITURE DES VEGETAUX</t>
  </si>
  <si>
    <t>2.2.1</t>
  </si>
  <si>
    <t>Arbres tiges</t>
  </si>
  <si>
    <t>5.T</t>
  </si>
  <si>
    <t>Ces prix rémunèrent : 
La fourniture à pied d'œuvre du végétal désigné, correspondant aux normes et à la catégorie demandée, toutes fournitures et toutes sujétions.</t>
  </si>
  <si>
    <t>2.2.1.1</t>
  </si>
  <si>
    <t>POPULUS tremula  RN 14/16</t>
  </si>
  <si>
    <t>2.2.1.2</t>
  </si>
  <si>
    <t>Tilia cordata RN 14/16</t>
  </si>
  <si>
    <t>2.2.1.3</t>
  </si>
  <si>
    <t>Sorbus aucuparia 14/16</t>
  </si>
  <si>
    <t>2.2.1.4</t>
  </si>
  <si>
    <t>SORBUS domestica  14/16</t>
  </si>
  <si>
    <t>2.2.1.5</t>
  </si>
  <si>
    <t>MORUS alba   RN 140/126</t>
  </si>
  <si>
    <t>2.2.2</t>
  </si>
  <si>
    <t>Arbres cépées</t>
  </si>
  <si>
    <t>2.2.2.1</t>
  </si>
  <si>
    <t>PINUS pinea MG 175/200</t>
  </si>
  <si>
    <t>2.2.2.2</t>
  </si>
  <si>
    <t xml:space="preserve">CUPRESSUS macrocarpa 175/200 </t>
  </si>
  <si>
    <t>2.2.3</t>
  </si>
  <si>
    <t>Arbustes</t>
  </si>
  <si>
    <t>Ce prix rémunère l'amenée et le repli du matériel, le transport, la fourniture, la réalisation de la tranchée de plantation de 0,2m3/ml minimum, la plantation de la haie des arbustes, l'arrosage éventuel, la garantie de reprise, toutes fournitures, toute main-d'oeuvre et toutes sujétions.</t>
  </si>
  <si>
    <t>2.2.3.1</t>
  </si>
  <si>
    <t>HIPPOPHAE rhamnoides (Argousier) C 40/60</t>
  </si>
  <si>
    <t>2.2.3.2</t>
  </si>
  <si>
    <t>PHYLLIREA angustifolia (Filaire) C40/60</t>
  </si>
  <si>
    <t>2.2.3.3</t>
  </si>
  <si>
    <t>CHOISYA aztec pearl (Oranger du Mexique) C40/60</t>
  </si>
  <si>
    <t>2.2.3.4</t>
  </si>
  <si>
    <t>RHAMNUS frangula (Bourdaine) C40/60</t>
  </si>
  <si>
    <t>2.2.3.5</t>
  </si>
  <si>
    <t>CORYLUS avellana (Noisetier) C40/60</t>
  </si>
  <si>
    <t>2.2.3.6</t>
  </si>
  <si>
    <t>EUONYMUS europeus (Fusain d'Europe) C40/60</t>
  </si>
  <si>
    <t>2.2.3.7</t>
  </si>
  <si>
    <t>SAMBUCUS nigra (Sureau)  C40/60</t>
  </si>
  <si>
    <t>2.2.3.8</t>
  </si>
  <si>
    <t>VIBURNUM opulus (Viorne) C40/60</t>
  </si>
  <si>
    <t>MESPILUS germanica (Neflier) C40/60</t>
  </si>
  <si>
    <t>ELEAGNUS x ebbingei (Chalef) C40/60</t>
  </si>
  <si>
    <t>2.3</t>
  </si>
  <si>
    <t>PLANTATIONS</t>
  </si>
  <si>
    <t>2.3.1</t>
  </si>
  <si>
    <t>Plantations des arbres et des cépées</t>
  </si>
  <si>
    <t>2.3.1.1</t>
  </si>
  <si>
    <t>Plantation des arbres et cépées</t>
  </si>
  <si>
    <t>Ce prix rémunère : 
La plantation d'arbres tiges. Il comprend toutes les fournitures, les locations de matériel et la main d'oeuvre relatives à la reprise sur site soignée des sujets, aux terrassements à la main pour faire la place de la motte, au pralinage si nécessaire, à la mise en place des sujets et au paillage des troncs. La fourniture et l'engrais et des amendements conformément au CCTP si nécessaire, l'enlèvement si il y a lieu des grillages et/ou tontines, pots ou bacs et leur évacuation hors du chantier, la taille d'équilibrage et de plantations des parties aériennes et souterraines, avec évacuation des déchets provenant de celle-ci hors du chantier, ainsi que le plombage à l'eau conformément aux prescriptions du CCTP.</t>
  </si>
  <si>
    <t>2.3.2</t>
  </si>
  <si>
    <t>Plantations des baliveaux, arbustes et massifs</t>
  </si>
  <si>
    <t>2.3.2.1</t>
  </si>
  <si>
    <t>Plantation des arbustes</t>
  </si>
  <si>
    <t>Ce prix rémunère : 
La plantation d'arbustes. Il comprend toutes les fournitures, les locations de matériel et la main d'oeuvre relatives à la reprise sur site soignée des sujets, aux terrassements à la main pour faire la place de la motte, au pralinage si nécessaire,conformément au C.C.T.P. La taille d'équilibrage et de plantation des parties aériennes et souterraines avec évacuation des déchets provenant de celle-ci, l'ouverture  du trou de plantation à la taille du système radiculaire, la plantation proprement dite et le plombage à l'eau.</t>
  </si>
  <si>
    <t>2.4</t>
  </si>
  <si>
    <t>ACCESSOIRES DE PLANTATIONS ET PAILLAGE</t>
  </si>
  <si>
    <t>2.4.1</t>
  </si>
  <si>
    <t>Accessoires de plantations</t>
  </si>
  <si>
    <t>2.4.1.1</t>
  </si>
  <si>
    <t>Fourniture et pose de tuteurs bipodes pour arbres</t>
  </si>
  <si>
    <t>Ce prix rémunère : 
Ce prix rémunère la mise en place de tuteurs conformément aux prescriptions du C.C.T.P.; y compris la fourniture et la mise en oeuvre des systèmes de fixation. Il comprend outre les fournitures et main d'oeuvre nécessaires à la bonne réalisation de cette opération, à la reprise sur site des tuteurs, à leur transport à pied d'oeuvre, à leur fichage en terre,  à leur fixation et à leur redressement.</t>
  </si>
  <si>
    <t>(Z)</t>
  </si>
  <si>
    <t>2.4.2</t>
  </si>
  <si>
    <t>Paillage</t>
  </si>
  <si>
    <t>2.4.2.1</t>
  </si>
  <si>
    <t>Fourniture et mise en place d'une toile tissée dans no man's land</t>
  </si>
  <si>
    <t>Ce prix rémunère : 
La fourniture de toile tissée  verte  largeur  1.50 m 200 g /m² de couleur verte , la mise en place manuelle ou mécanique y compris l'enfouissement des bords de 0,25m, la confection des bourrelets de la terre végétale,  la fourniture et la pose des fixation acier de la toile tous les 1 m pour l'obtention d'un aspect tendu et bien ancré, chaque bande de toile sera enterrée de 0,40m à chaque extrémité 
Toutes suggestions et mise en oeuvre...............................................................................................</t>
  </si>
  <si>
    <t>2.4.2.2</t>
  </si>
  <si>
    <t>Fourniture et mise en place d'un double paillage pour plantations et arbres tige (1 m²/arbuste, 2m²/arbre)</t>
  </si>
  <si>
    <t xml:space="preserve">Ce prix rémunère : 
la fourniture de film en rouleau, composé à 100% de fibres PLA de chez HORTAFLEX ou équivalent, épaisseur 3mm, 200g/m², couleur brune, certifiée EN13432 et NFU 52-001
la fourniture de copeaux de bois (châtaignier, chêne, aulne) prélevés dans des zones forestières contrôlées et certifiées par des organismes indépendants - labels FSC et PEFC, calibre 20/40mm, pH6, conforme à la norme
 la pose du feutre et la mise en œuvre des copeaux par-dessus sur une épaisseur de 0,10 m, en condition impérative de sol bien ressuyé pour éviter au maximum d'endommager la préparation du sol lors de l'épandage.
Un échantillon du paillage sera soumis à l'approbation du maître d'ouvrage avant la mise en œuvre.
</t>
  </si>
  <si>
    <t>14.7</t>
  </si>
  <si>
    <t>ENTRETIEN DES PLANTATIONS (travaux de finalisation)</t>
  </si>
  <si>
    <t>3.1</t>
  </si>
  <si>
    <t>14.7.1</t>
  </si>
  <si>
    <t>Entretien première année suite à la réception</t>
  </si>
  <si>
    <t>3.1.1</t>
  </si>
  <si>
    <t>14.7.1.1</t>
  </si>
  <si>
    <t>Entretien des arbres</t>
  </si>
  <si>
    <t>Ce prix rémunère : 
l'entretien des arbres : redressement des tuteurs, taille des branches détériorées, arrosage, conformément aux règles horticoles, toutes fournitures, toutes sujétions.</t>
  </si>
  <si>
    <t>3.1.2</t>
  </si>
  <si>
    <t>14.7.1.2</t>
  </si>
  <si>
    <t>Entretien des surfaces plantées d'arbustes ou vivaces (dont haies et grimpantes)</t>
  </si>
  <si>
    <t>Ce prix rémunère : 
 l'entretien des végétaux : arrosage, enlèvement des adventices, remplacement des sujets à la pousse non conforme, regarnissage en mulch au besoin conformément aux règles horticoles, toutes fournitures, toutes sujétions.</t>
  </si>
  <si>
    <t>3.1.3</t>
  </si>
  <si>
    <t>14.7.1.4</t>
  </si>
  <si>
    <t>Entretien des engazonnements</t>
  </si>
  <si>
    <t>Ce prix rémunère : 
le regarnissage des zones malvenues, les tontes (de 12 à 17 tontes à l'année) la suppression des adventices conformément aux règles horticoles, toutes fournitures, toutes sujétions.</t>
  </si>
  <si>
    <t>RECAPITULATIF
Lot n°3 Espaces verts</t>
  </si>
  <si>
    <t>RECAPITULATIF DES CHAPITRES</t>
  </si>
  <si>
    <t>1 - TERRASSEMENT</t>
  </si>
  <si>
    <t>- 1.1 - TRAVAUX PREPARATOIRES</t>
  </si>
  <si>
    <t>- 1.1 - TERRASSEMENT</t>
  </si>
  <si>
    <t>2 - ESPACES VERTS</t>
  </si>
  <si>
    <t>- 2.1 - ENGAZONNEMENT</t>
  </si>
  <si>
    <t>- 2.2 - FOURNITURE DES VEGETAUX</t>
  </si>
  <si>
    <t>- 2.3 - PLANTATIONS</t>
  </si>
  <si>
    <t>- 2.4 - ACCESSOIRES DE PLANTATIONS ET PAILLAGE</t>
  </si>
  <si>
    <t>3 - ENTRETIEN DES PLANTATIONS (travaux de finalisation)</t>
  </si>
  <si>
    <t>- 3.1 - Entretien première année suite à la réception</t>
  </si>
  <si>
    <t>Total du lot Lot n°3 Espaces verts</t>
  </si>
  <si>
    <t xml:space="preserve">Soit en toutes lettres TTC : </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</si>
  <si>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</si>
  <si>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</si>
  <si>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</si>
  <si>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</si>
  <si>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</si>
  <si>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</si>
  <si>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</si>
  <si>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</si>
  <si>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</si>
  <si>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</si>
  <si>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</si>
  <si>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</si>
  <si>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</si>
  <si>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</si>
  <si>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</si>
  <si>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</si>
  <si>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</si>
  <si>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</si>
  <si>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</si>
  <si>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</si>
  <si>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</si>
  <si>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</si>
  <si>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</si>
  <si>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</si>
  <si>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</si>
  <si>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</si>
  <si>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</si>
  <si>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</si>
  <si>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</si>
  <si>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</si>
  <si>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</si>
  <si>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Appel d'offre</t>
  </si>
  <si>
    <t>Travaux d'extention du terminal ferry à Ouistreham</t>
  </si>
  <si>
    <t>25/03/2025</t>
  </si>
  <si>
    <t>DCE</t>
  </si>
  <si>
    <t>Terminal ferry</t>
  </si>
  <si>
    <t>14150 Ouistreham</t>
  </si>
  <si>
    <t>VERSION</t>
  </si>
  <si>
    <t>4.00</t>
  </si>
  <si>
    <t>TYPEDOC</t>
  </si>
  <si>
    <t>AO</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</si>
  <si>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</si>
  <si>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</si>
  <si>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</si>
  <si>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</si>
  <si>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</si>
  <si>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</si>
  <si>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</si>
  <si>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</si>
  <si>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</si>
  <si>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</si>
  <si>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</si>
  <si>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</si>
  <si>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</si>
  <si>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</si>
  <si>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</si>
  <si>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</si>
  <si>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</si>
  <si>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</si>
  <si>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</si>
  <si>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</si>
  <si>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</si>
  <si>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</si>
  <si>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</si>
  <si>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</si>
  <si>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</si>
  <si>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</si>
  <si>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</si>
  <si>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</si>
  <si>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</si>
  <si>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</si>
  <si>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</si>
  <si>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</si>
  <si>
    <t>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</si>
</sst>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Red]\-#,##0.00\ [$€]"/>
    <numFmt numFmtId="166" formatCode="00000"/>
    <numFmt numFmtId="167" formatCode="0#&quot; &quot;##&quot; &quot;##&quot; &quot;##&quot; &quot;##"/>
  </numFmts>
  <fonts count="23" x14ac:knownFonts="1">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10"/>
      <color theme="1"/>
      <name val="Arial"/>
      <family val="2"/>
    </font>
    <font>
      <sz val="7"/>
      <color theme="1"/>
      <name val="Arial"/>
      <family val="2"/>
    </font>
    <font>
      <sz val="7"/>
      <color rgb="FF000000"/>
      <name val="Arial"/>
      <family val="2"/>
    </font>
    <font>
      <b/>
      <u/>
      <sz val="12"/>
      <color rgb="FF000000"/>
      <name val="Arial"/>
      <family val="2"/>
    </font>
    <font>
      <b/>
      <sz val="11"/>
      <color rgb="FF000000"/>
      <name val="Arial"/>
      <family val="2"/>
    </font>
    <font>
      <b/>
      <sz val="10"/>
      <color rgb="FF000000"/>
      <name val="Arial"/>
      <family val="2"/>
    </font>
    <font>
      <sz val="6"/>
      <color rgb="FF000000"/>
      <name val="Arial"/>
      <family val="2"/>
    </font>
    <font>
      <b/>
      <sz val="8"/>
      <color rgb="FF000000"/>
      <name val="Arial"/>
      <family val="2"/>
    </font>
    <font>
      <sz val="8"/>
      <color rgb="FF000000"/>
      <name val="Arial"/>
      <family val="2"/>
    </font>
    <font>
      <b/>
      <sz val="8"/>
      <color rgb="FF000000"/>
      <name val="Arial"/>
      <family val="2"/>
    </font>
    <font>
      <sz val="8"/>
      <color rgb="FF000000"/>
      <name val="Arial"/>
      <family val="2"/>
    </font>
    <font>
      <b/>
      <sz val="10"/>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sz val="8"/>
      <color indexed="81"/>
      <name val="Tahoma"/>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s>
  <cellStyleXfs count="1">
    <xf numFmtId="0" fontId="0" fillId="0" borderId="0"/>
  </cellStyleXfs>
  <cellXfs count="123">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0" fillId="0" borderId="11" xfId="0" applyFont="1" applyBorder="1" applyAlignment="1">
      <alignment vertical="top" wrapText="1"/>
    </xf>
    <xf numFmtId="0" fontId="11" fillId="0" borderId="11" xfId="0" applyFont="1" applyBorder="1" applyAlignment="1">
      <alignment vertical="top" wrapText="1"/>
    </xf>
    <xf numFmtId="0" fontId="1" fillId="0" borderId="11" xfId="0" applyFont="1" applyBorder="1" applyAlignment="1">
      <alignment vertical="top" wrapText="1"/>
    </xf>
    <xf numFmtId="0" fontId="13" fillId="0" borderId="11" xfId="0" applyFont="1" applyBorder="1" applyAlignment="1">
      <alignment vertical="top" wrapText="1"/>
    </xf>
    <xf numFmtId="0" fontId="14" fillId="0" borderId="9" xfId="0" applyFont="1" applyBorder="1" applyAlignment="1">
      <alignment horizontal="right" vertical="top" wrapText="1"/>
    </xf>
    <xf numFmtId="3" fontId="14" fillId="0" borderId="9" xfId="0" applyNumberFormat="1" applyFont="1" applyBorder="1" applyAlignment="1">
      <alignment horizontal="right" vertical="top" wrapText="1"/>
    </xf>
    <xf numFmtId="4" fontId="15" fillId="0" borderId="9" xfId="0" applyNumberFormat="1" applyFont="1" applyBorder="1" applyAlignment="1">
      <alignment vertical="top" wrapText="1"/>
    </xf>
    <xf numFmtId="10" fontId="6" fillId="0" borderId="0" xfId="0" applyNumberFormat="1" applyFont="1" applyAlignment="1">
      <alignment horizontal="right" vertical="top" wrapText="1"/>
    </xf>
    <xf numFmtId="164" fontId="14" fillId="0" borderId="9" xfId="0" applyNumberFormat="1" applyFont="1" applyBorder="1" applyAlignment="1">
      <alignment horizontal="right" vertical="top" wrapText="1"/>
    </xf>
    <xf numFmtId="4" fontId="14" fillId="0" borderId="9" xfId="0" applyNumberFormat="1" applyFont="1" applyBorder="1" applyAlignment="1">
      <alignment horizontal="right" vertical="top" wrapText="1"/>
    </xf>
    <xf numFmtId="0" fontId="19" fillId="0" borderId="0" xfId="0" applyFont="1" applyAlignment="1">
      <alignment vertical="top" wrapText="1"/>
    </xf>
    <xf numFmtId="0" fontId="1" fillId="0" borderId="13" xfId="0" applyFont="1" applyBorder="1" applyAlignment="1">
      <alignment vertical="top" wrapText="1"/>
    </xf>
    <xf numFmtId="0" fontId="1" fillId="0" borderId="14" xfId="0" applyFont="1" applyBorder="1" applyAlignment="1">
      <alignment vertical="top" wrapText="1"/>
    </xf>
    <xf numFmtId="0" fontId="1" fillId="0" borderId="0" xfId="0" applyFont="1" applyAlignment="1">
      <alignment vertical="top"/>
    </xf>
    <xf numFmtId="0" fontId="5" fillId="0" borderId="0" xfId="0" applyFont="1" applyAlignment="1">
      <alignment vertical="top" wrapText="1"/>
    </xf>
    <xf numFmtId="0" fontId="5" fillId="0" borderId="0" xfId="0" applyFont="1" applyAlignment="1">
      <alignment horizontal="right" vertical="top" wrapText="1"/>
    </xf>
    <xf numFmtId="0" fontId="5" fillId="0" borderId="9" xfId="0" applyFont="1" applyBorder="1" applyAlignment="1">
      <alignment vertical="top" wrapText="1"/>
    </xf>
    <xf numFmtId="10" fontId="5" fillId="0" borderId="10" xfId="0" applyNumberFormat="1" applyFont="1" applyBorder="1" applyAlignment="1">
      <alignment horizontal="right" vertical="top" wrapText="1"/>
    </xf>
    <xf numFmtId="0" fontId="5" fillId="0" borderId="0" xfId="0" applyFont="1" applyAlignment="1">
      <alignment vertical="top"/>
    </xf>
    <xf numFmtId="10" fontId="5" fillId="0" borderId="11" xfId="0" applyNumberFormat="1" applyFont="1" applyBorder="1" applyAlignment="1">
      <alignment horizontal="right" vertical="top" wrapText="1"/>
    </xf>
    <xf numFmtId="10" fontId="5" fillId="0" borderId="23" xfId="0" applyNumberFormat="1" applyFont="1" applyBorder="1" applyAlignment="1">
      <alignment horizontal="right" vertical="top" wrapText="1"/>
    </xf>
    <xf numFmtId="0" fontId="5" fillId="0" borderId="0" xfId="0" applyFont="1" applyAlignment="1">
      <alignment horizontal="center" vertical="top" wrapText="1"/>
    </xf>
    <xf numFmtId="0" fontId="5" fillId="0" borderId="24" xfId="0" applyFont="1" applyBorder="1" applyAlignment="1" applyProtection="1">
      <alignment horizontal="left" vertical="top" wrapText="1"/>
      <protection locked="0"/>
    </xf>
    <xf numFmtId="0" fontId="5" fillId="0" borderId="24" xfId="0" applyFont="1" applyBorder="1" applyAlignment="1" applyProtection="1">
      <alignment horizontal="center" vertical="top" wrapText="1"/>
      <protection locked="0"/>
    </xf>
    <xf numFmtId="164" fontId="5" fillId="0" borderId="24" xfId="0" applyNumberFormat="1" applyFont="1" applyBorder="1" applyAlignment="1" applyProtection="1">
      <alignment horizontal="right" vertical="top" wrapText="1"/>
      <protection locked="0"/>
    </xf>
    <xf numFmtId="165" fontId="5" fillId="0" borderId="24" xfId="0" applyNumberFormat="1" applyFont="1" applyBorder="1" applyAlignment="1" applyProtection="1">
      <alignment horizontal="right" vertical="top" wrapText="1"/>
      <protection locked="0"/>
    </xf>
    <xf numFmtId="165" fontId="5" fillId="0" borderId="9" xfId="0" applyNumberFormat="1" applyFont="1" applyBorder="1" applyAlignment="1">
      <alignment horizontal="right" vertical="top" wrapText="1"/>
    </xf>
    <xf numFmtId="0" fontId="1" fillId="0" borderId="0" xfId="0" applyFont="1" applyAlignment="1">
      <alignment vertical="top"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5" fillId="0" borderId="9" xfId="0" applyFont="1" applyBorder="1" applyAlignment="1">
      <alignment horizontal="center" vertical="center" wrapText="1"/>
    </xf>
    <xf numFmtId="0" fontId="3" fillId="0" borderId="0" xfId="0" applyFont="1" applyAlignment="1">
      <alignment horizontal="left" vertical="top" wrapText="1"/>
    </xf>
    <xf numFmtId="0" fontId="6" fillId="2" borderId="0" xfId="0" applyFont="1" applyFill="1" applyAlignment="1">
      <alignment vertical="top" wrapText="1"/>
    </xf>
    <xf numFmtId="0" fontId="1" fillId="2" borderId="0" xfId="0" applyFont="1" applyFill="1" applyAlignment="1">
      <alignment vertical="top" wrapText="1"/>
    </xf>
    <xf numFmtId="0" fontId="1" fillId="2" borderId="4" xfId="0" applyFont="1" applyFill="1" applyBorder="1" applyAlignment="1">
      <alignment vertical="top" wrapText="1"/>
    </xf>
    <xf numFmtId="0" fontId="1" fillId="0" borderId="9" xfId="0" applyFont="1" applyBorder="1" applyAlignment="1">
      <alignment horizontal="center" vertical="top" wrapText="1"/>
    </xf>
    <xf numFmtId="0" fontId="8" fillId="0" borderId="2" xfId="0" applyFont="1" applyBorder="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10" fillId="0" borderId="0" xfId="0" applyFont="1" applyAlignment="1">
      <alignment vertical="top" wrapText="1"/>
    </xf>
    <xf numFmtId="0" fontId="12" fillId="0" borderId="0" xfId="0" applyFont="1" applyAlignment="1">
      <alignment vertical="top" wrapText="1"/>
    </xf>
    <xf numFmtId="0" fontId="0" fillId="0" borderId="0" xfId="0"/>
    <xf numFmtId="0" fontId="13" fillId="0" borderId="11" xfId="0" applyFont="1" applyBorder="1" applyAlignment="1">
      <alignment vertical="top" wrapText="1"/>
    </xf>
    <xf numFmtId="0" fontId="1" fillId="0" borderId="11" xfId="0" applyFont="1" applyBorder="1" applyAlignment="1">
      <alignment vertical="top" wrapText="1"/>
    </xf>
    <xf numFmtId="0" fontId="16" fillId="0" borderId="2" xfId="0" applyFont="1" applyBorder="1" applyAlignment="1">
      <alignment horizontal="right" vertical="top" wrapText="1"/>
    </xf>
    <xf numFmtId="0" fontId="16" fillId="0" borderId="3" xfId="0" applyFont="1" applyBorder="1" applyAlignment="1">
      <alignment horizontal="right" vertical="top" wrapText="1"/>
    </xf>
    <xf numFmtId="0" fontId="16" fillId="0" borderId="1" xfId="0" applyFont="1" applyBorder="1" applyAlignment="1">
      <alignment vertical="top" wrapText="1"/>
    </xf>
    <xf numFmtId="0" fontId="16"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165" fontId="16" fillId="0" borderId="0" xfId="0" applyNumberFormat="1" applyFont="1" applyAlignment="1">
      <alignment horizontal="right" vertical="top" wrapText="1"/>
    </xf>
    <xf numFmtId="165" fontId="16" fillId="0" borderId="5" xfId="0" applyNumberFormat="1" applyFont="1" applyBorder="1" applyAlignment="1">
      <alignment horizontal="right" vertical="top" wrapText="1"/>
    </xf>
    <xf numFmtId="0" fontId="16" fillId="0" borderId="4" xfId="0" applyFont="1" applyBorder="1" applyAlignment="1">
      <alignment vertical="top" wrapText="1"/>
    </xf>
    <xf numFmtId="0" fontId="16" fillId="0" borderId="0" xfId="0" applyFont="1" applyAlignment="1">
      <alignment vertical="top" wrapText="1"/>
    </xf>
    <xf numFmtId="165" fontId="16" fillId="0" borderId="7" xfId="0" applyNumberFormat="1" applyFont="1" applyBorder="1" applyAlignment="1">
      <alignment horizontal="right" vertical="top" wrapText="1"/>
    </xf>
    <xf numFmtId="165" fontId="16" fillId="0" borderId="8" xfId="0" applyNumberFormat="1" applyFont="1" applyBorder="1" applyAlignment="1">
      <alignment horizontal="right" vertical="top" wrapText="1"/>
    </xf>
    <xf numFmtId="0" fontId="16" fillId="0" borderId="6" xfId="0" applyFont="1" applyBorder="1" applyAlignment="1">
      <alignment vertical="top" wrapText="1"/>
    </xf>
    <xf numFmtId="0" fontId="16" fillId="0" borderId="7" xfId="0" applyFont="1" applyBorder="1" applyAlignment="1">
      <alignment vertical="top" wrapText="1"/>
    </xf>
    <xf numFmtId="0" fontId="17" fillId="0" borderId="2" xfId="0" applyFont="1" applyBorder="1" applyAlignment="1">
      <alignment horizontal="center" vertical="top" wrapText="1"/>
    </xf>
    <xf numFmtId="0" fontId="18" fillId="0" borderId="0" xfId="0" applyFont="1" applyAlignment="1">
      <alignment horizontal="center" vertical="top" wrapText="1"/>
    </xf>
    <xf numFmtId="165" fontId="19" fillId="0" borderId="0" xfId="0" applyNumberFormat="1" applyFont="1" applyAlignment="1">
      <alignment horizontal="right" vertical="top" wrapText="1"/>
    </xf>
    <xf numFmtId="0" fontId="19" fillId="0" borderId="0" xfId="0" applyFont="1" applyAlignment="1">
      <alignment horizontal="left" vertical="top" wrapText="1"/>
    </xf>
    <xf numFmtId="0" fontId="19" fillId="0" borderId="0" xfId="0" applyFont="1" applyAlignment="1">
      <alignment vertical="top" wrapText="1"/>
    </xf>
    <xf numFmtId="165" fontId="20" fillId="0" borderId="0" xfId="0" applyNumberFormat="1" applyFont="1" applyAlignment="1">
      <alignment horizontal="right" vertical="top" wrapText="1" indent="1"/>
    </xf>
    <xf numFmtId="165" fontId="20" fillId="0" borderId="0" xfId="0" applyNumberFormat="1" applyFont="1" applyAlignment="1">
      <alignment horizontal="right" vertical="top" wrapText="1"/>
    </xf>
    <xf numFmtId="0" fontId="20" fillId="0" borderId="0" xfId="0" applyFont="1" applyAlignment="1">
      <alignment horizontal="left" vertical="top" wrapText="1" indent="1"/>
    </xf>
    <xf numFmtId="0" fontId="20" fillId="0" borderId="0" xfId="0" applyFont="1" applyAlignment="1">
      <alignment vertical="top" wrapText="1"/>
    </xf>
    <xf numFmtId="0" fontId="19" fillId="0" borderId="12" xfId="0" applyFont="1" applyBorder="1" applyAlignment="1">
      <alignment vertical="top" wrapText="1"/>
    </xf>
    <xf numFmtId="0" fontId="19" fillId="0" borderId="13" xfId="0" applyFont="1" applyBorder="1" applyAlignment="1">
      <alignment vertical="top" wrapText="1"/>
    </xf>
    <xf numFmtId="0" fontId="1" fillId="0" borderId="15" xfId="0" applyFont="1" applyBorder="1" applyAlignment="1">
      <alignment vertical="top" wrapText="1"/>
    </xf>
    <xf numFmtId="0" fontId="1" fillId="0" borderId="2" xfId="0" applyFont="1" applyBorder="1" applyAlignment="1">
      <alignment vertical="top" wrapText="1"/>
    </xf>
    <xf numFmtId="0" fontId="1" fillId="0" borderId="16" xfId="0" applyFont="1" applyBorder="1" applyAlignment="1">
      <alignment vertical="top" wrapText="1"/>
    </xf>
    <xf numFmtId="0" fontId="3" fillId="0" borderId="17" xfId="0" applyFont="1" applyBorder="1" applyAlignment="1">
      <alignment vertical="top" wrapText="1"/>
    </xf>
    <xf numFmtId="165" fontId="3" fillId="0" borderId="0" xfId="0" applyNumberFormat="1" applyFont="1" applyAlignment="1">
      <alignment vertical="top" wrapText="1"/>
    </xf>
    <xf numFmtId="165" fontId="1" fillId="0" borderId="0" xfId="0" applyNumberFormat="1" applyFont="1" applyAlignment="1">
      <alignment vertical="top" wrapText="1"/>
    </xf>
    <xf numFmtId="165" fontId="1" fillId="0" borderId="18" xfId="0" applyNumberFormat="1" applyFont="1" applyBorder="1" applyAlignment="1">
      <alignment vertical="top" wrapText="1"/>
    </xf>
    <xf numFmtId="0" fontId="3" fillId="0" borderId="19" xfId="0" applyFont="1" applyBorder="1" applyAlignment="1">
      <alignment vertical="top" wrapText="1"/>
    </xf>
    <xf numFmtId="0" fontId="1" fillId="0" borderId="20" xfId="0" applyFont="1" applyBorder="1" applyAlignment="1">
      <alignment vertical="top" wrapText="1"/>
    </xf>
    <xf numFmtId="165" fontId="3" fillId="0" borderId="20" xfId="0" applyNumberFormat="1" applyFont="1" applyBorder="1" applyAlignment="1">
      <alignment vertical="top" wrapText="1"/>
    </xf>
    <xf numFmtId="165" fontId="1" fillId="0" borderId="20" xfId="0" applyNumberFormat="1" applyFont="1" applyBorder="1" applyAlignment="1">
      <alignment vertical="top" wrapText="1"/>
    </xf>
    <xf numFmtId="165" fontId="1" fillId="0" borderId="21" xfId="0" applyNumberFormat="1" applyFont="1" applyBorder="1" applyAlignment="1">
      <alignment vertical="top" wrapText="1"/>
    </xf>
    <xf numFmtId="0" fontId="3" fillId="0" borderId="0" xfId="0" applyFont="1" applyAlignment="1">
      <alignment vertical="top" wrapText="1"/>
    </xf>
    <xf numFmtId="0" fontId="20" fillId="0" borderId="20" xfId="0" applyFont="1" applyBorder="1" applyAlignment="1">
      <alignment vertical="top" wrapText="1"/>
    </xf>
    <xf numFmtId="0" fontId="5" fillId="0" borderId="0" xfId="0" applyFont="1" applyAlignment="1">
      <alignment vertical="top" wrapText="1"/>
    </xf>
    <xf numFmtId="0" fontId="1" fillId="0" borderId="22" xfId="0" applyFont="1" applyBorder="1" applyAlignment="1">
      <alignment vertical="top" wrapText="1"/>
    </xf>
    <xf numFmtId="0" fontId="5" fillId="0" borderId="0" xfId="0" applyFont="1" applyAlignment="1">
      <alignment horizontal="left" vertical="top" wrapText="1"/>
    </xf>
    <xf numFmtId="0" fontId="5" fillId="0" borderId="9" xfId="0" applyFont="1" applyBorder="1" applyAlignment="1">
      <alignment vertical="top" wrapText="1"/>
    </xf>
    <xf numFmtId="0" fontId="19" fillId="0" borderId="0" xfId="0" applyFont="1" applyAlignment="1">
      <alignment horizontal="center" vertical="top" wrapText="1"/>
    </xf>
    <xf numFmtId="0" fontId="5" fillId="0" borderId="24" xfId="0" applyFont="1" applyBorder="1" applyAlignment="1" applyProtection="1">
      <alignment vertical="top" wrapText="1"/>
      <protection locked="0"/>
    </xf>
    <xf numFmtId="166" fontId="5" fillId="0" borderId="24" xfId="0" applyNumberFormat="1" applyFont="1" applyBorder="1" applyAlignment="1" applyProtection="1">
      <alignment vertical="top" wrapText="1"/>
      <protection locked="0"/>
    </xf>
    <xf numFmtId="167" fontId="5" fillId="0" borderId="24" xfId="0" applyNumberFormat="1" applyFont="1" applyBorder="1" applyAlignment="1" applyProtection="1">
      <alignment vertical="top" wrapText="1"/>
      <protection locked="0"/>
    </xf>
    <xf numFmtId="0" fontId="21"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914400</xdr:colOff>
      <xdr:row>27</xdr:row>
      <xdr:rowOff>0</xdr:rowOff>
    </xdr:from>
    <xdr:to>
      <xdr:col>7</xdr:col>
      <xdr:colOff>56560</xdr:colOff>
      <xdr:row>44</xdr:row>
      <xdr:rowOff>114043</xdr:rowOff>
    </xdr:to>
    <xdr:pic>
      <xdr:nvPicPr>
        <xdr:cNvPr id="2" name="Picture 1" descr="{3ac91a20-da48-4a7d-ac82-c6db659dc05c}">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38575" y="3086100"/>
          <a:ext cx="1790110" cy="2057143"/>
        </a:xfrm>
        <a:prstGeom prst="rect">
          <a:avLst/>
        </a:prstGeom>
      </xdr:spPr>
    </xdr:pic>
    <xdr:clientData/>
  </xdr:twoCellAnchor>
  <xdr:twoCellAnchor editAs="oneCell">
    <xdr:from>
      <xdr:col>1</xdr:col>
      <xdr:colOff>61913</xdr:colOff>
      <xdr:row>79</xdr:row>
      <xdr:rowOff>47625</xdr:rowOff>
    </xdr:from>
    <xdr:to>
      <xdr:col>1</xdr:col>
      <xdr:colOff>608175</xdr:colOff>
      <xdr:row>85</xdr:row>
      <xdr:rowOff>60325</xdr:rowOff>
    </xdr:to>
    <xdr:pic>
      <xdr:nvPicPr>
        <xdr:cNvPr id="4" name="Picture 3" descr="{6650741c-eb3e-4627-8063-a8f401f04e1e}">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1438" y="9077325"/>
          <a:ext cx="546263" cy="698500"/>
        </a:xfrm>
        <a:prstGeom prst="rect">
          <a:avLst/>
        </a:prstGeom>
      </xdr:spPr>
    </xdr:pic>
    <xdr:clientData/>
  </xdr:twoCellAnchor>
  <xdr:twoCellAnchor editAs="oneCell">
    <xdr:from>
      <xdr:col>3</xdr:col>
      <xdr:colOff>66675</xdr:colOff>
      <xdr:row>2</xdr:row>
      <xdr:rowOff>0</xdr:rowOff>
    </xdr:from>
    <xdr:to>
      <xdr:col>5</xdr:col>
      <xdr:colOff>760354</xdr:colOff>
      <xdr:row>7</xdr:row>
      <xdr:rowOff>18748</xdr:rowOff>
    </xdr:to>
    <xdr:pic>
      <xdr:nvPicPr>
        <xdr:cNvPr id="5" name="Picture 2" descr="{2f55cb4d-0a08-42ec-bc0d-1e2ac288a326}">
          <a:extLst>
            <a:ext uri="{FF2B5EF4-FFF2-40B4-BE49-F238E27FC236}">
              <a16:creationId xmlns:a16="http://schemas.microsoft.com/office/drawing/2014/main" id="{ED95F8B5-312A-46CE-A3C9-B64950A9F764}"/>
            </a:ext>
          </a:extLst>
        </xdr:cNvPr>
        <xdr:cNvPicPr>
          <a:picLocks noChangeAspect="1"/>
        </xdr:cNvPicPr>
      </xdr:nvPicPr>
      <xdr:blipFill>
        <a:blip xmlns:r="http://schemas.openxmlformats.org/officeDocument/2006/relationships" r:embed="rId3"/>
        <a:stretch>
          <a:fillRect/>
        </a:stretch>
      </xdr:blipFill>
      <xdr:spPr>
        <a:xfrm>
          <a:off x="2838450" y="228600"/>
          <a:ext cx="1808104" cy="590248"/>
        </a:xfrm>
        <a:prstGeom prst="rect">
          <a:avLst/>
        </a:prstGeom>
      </xdr:spPr>
    </xdr:pic>
    <xdr:clientData/>
  </xdr:twoCellAnchor>
  <xdr:twoCellAnchor editAs="oneCell">
    <xdr:from>
      <xdr:col>6</xdr:col>
      <xdr:colOff>419041</xdr:colOff>
      <xdr:row>1</xdr:row>
      <xdr:rowOff>57150</xdr:rowOff>
    </xdr:from>
    <xdr:to>
      <xdr:col>7</xdr:col>
      <xdr:colOff>951686</xdr:colOff>
      <xdr:row>7</xdr:row>
      <xdr:rowOff>3021</xdr:rowOff>
    </xdr:to>
    <xdr:pic>
      <xdr:nvPicPr>
        <xdr:cNvPr id="6" name="Image 5">
          <a:extLst>
            <a:ext uri="{FF2B5EF4-FFF2-40B4-BE49-F238E27FC236}">
              <a16:creationId xmlns:a16="http://schemas.microsoft.com/office/drawing/2014/main" id="{DF972209-FC7C-4EBF-8524-11397924F0D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162491" y="171450"/>
          <a:ext cx="1361320" cy="6316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7"/>
  <sheetViews>
    <sheetView showGridLines="0" tabSelected="1" workbookViewId="0">
      <selection activeCell="L48" sqref="L48"/>
    </sheetView>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50"/>
      <c r="F2" s="50"/>
      <c r="G2" s="50"/>
      <c r="H2" s="50"/>
      <c r="I2" s="8"/>
    </row>
    <row r="3" spans="2:9" ht="9" customHeight="1" x14ac:dyDescent="0.25">
      <c r="B3" s="5"/>
      <c r="C3" s="6"/>
      <c r="D3" s="7"/>
      <c r="E3" s="50"/>
      <c r="F3" s="50"/>
      <c r="G3" s="50"/>
      <c r="H3" s="50"/>
      <c r="I3" s="8"/>
    </row>
    <row r="4" spans="2:9" ht="9" customHeight="1" x14ac:dyDescent="0.25">
      <c r="B4" s="5"/>
      <c r="C4" s="6"/>
      <c r="D4" s="7"/>
      <c r="E4" s="50"/>
      <c r="F4" s="50"/>
      <c r="G4" s="50"/>
      <c r="H4" s="50"/>
      <c r="I4" s="8"/>
    </row>
    <row r="5" spans="2:9" ht="9" customHeight="1" x14ac:dyDescent="0.25">
      <c r="B5" s="5"/>
      <c r="C5" s="6"/>
      <c r="D5" s="7"/>
      <c r="E5" s="50"/>
      <c r="F5" s="50"/>
      <c r="G5" s="50"/>
      <c r="H5" s="50"/>
      <c r="I5" s="8"/>
    </row>
    <row r="6" spans="2:9" ht="9" customHeight="1" x14ac:dyDescent="0.25">
      <c r="B6" s="5"/>
      <c r="C6" s="6"/>
      <c r="D6" s="7"/>
      <c r="E6" s="50"/>
      <c r="F6" s="50"/>
      <c r="G6" s="50"/>
      <c r="H6" s="50"/>
      <c r="I6" s="8"/>
    </row>
    <row r="7" spans="2:9" ht="9" customHeight="1" x14ac:dyDescent="0.25">
      <c r="B7" s="5"/>
      <c r="C7" s="6"/>
      <c r="D7" s="7"/>
      <c r="E7" s="50"/>
      <c r="F7" s="50"/>
      <c r="G7" s="50"/>
      <c r="H7" s="50"/>
      <c r="I7" s="8"/>
    </row>
    <row r="8" spans="2:9" ht="9" customHeight="1" x14ac:dyDescent="0.25">
      <c r="B8" s="5"/>
      <c r="C8" s="6"/>
      <c r="D8" s="7"/>
      <c r="E8" s="50"/>
      <c r="F8" s="50"/>
      <c r="G8" s="50"/>
      <c r="H8" s="50"/>
      <c r="I8" s="8"/>
    </row>
    <row r="9" spans="2:9" ht="9" customHeight="1" x14ac:dyDescent="0.25">
      <c r="B9" s="5"/>
      <c r="C9" s="6"/>
      <c r="D9" s="7"/>
      <c r="E9" s="50"/>
      <c r="F9" s="50"/>
      <c r="G9" s="50"/>
      <c r="H9" s="50"/>
      <c r="I9" s="8"/>
    </row>
    <row r="10" spans="2:9" ht="9" customHeight="1" x14ac:dyDescent="0.25">
      <c r="B10" s="5"/>
      <c r="C10" s="6"/>
      <c r="D10" s="7"/>
      <c r="E10" s="50"/>
      <c r="F10" s="50"/>
      <c r="G10" s="50"/>
      <c r="H10" s="50"/>
      <c r="I10" s="8"/>
    </row>
    <row r="11" spans="2:9" ht="9" customHeight="1" x14ac:dyDescent="0.25">
      <c r="B11" s="5"/>
      <c r="C11" s="6"/>
      <c r="D11" s="7"/>
      <c r="E11" s="51" t="str">
        <f>IF(Paramètres!C5&lt;&gt;"",Paramètres!C5,"")</f>
        <v>Travaux d'extention du terminal ferry à Ouistreham</v>
      </c>
      <c r="F11" s="51"/>
      <c r="G11" s="51"/>
      <c r="H11" s="51"/>
      <c r="I11" s="8"/>
    </row>
    <row r="12" spans="2:9" ht="9" customHeight="1" x14ac:dyDescent="0.25">
      <c r="B12" s="5"/>
      <c r="C12" s="6"/>
      <c r="D12" s="7"/>
      <c r="E12" s="51"/>
      <c r="F12" s="51"/>
      <c r="G12" s="51"/>
      <c r="H12" s="51"/>
      <c r="I12" s="8"/>
    </row>
    <row r="13" spans="2:9" ht="9" customHeight="1" x14ac:dyDescent="0.25">
      <c r="B13" s="5"/>
      <c r="C13" s="6"/>
      <c r="D13" s="7"/>
      <c r="E13" s="51"/>
      <c r="F13" s="51"/>
      <c r="G13" s="51"/>
      <c r="H13" s="51"/>
      <c r="I13" s="8"/>
    </row>
    <row r="14" spans="2:9" ht="9" customHeight="1" x14ac:dyDescent="0.25">
      <c r="B14" s="5"/>
      <c r="C14" s="6"/>
      <c r="D14" s="7"/>
      <c r="E14" s="51"/>
      <c r="F14" s="51"/>
      <c r="G14" s="51"/>
      <c r="H14" s="51"/>
      <c r="I14" s="8"/>
    </row>
    <row r="15" spans="2:9" ht="9" customHeight="1" x14ac:dyDescent="0.25">
      <c r="B15" s="5"/>
      <c r="C15" s="6"/>
      <c r="D15" s="7"/>
      <c r="E15" s="51"/>
      <c r="F15" s="51"/>
      <c r="G15" s="51"/>
      <c r="H15" s="51"/>
      <c r="I15" s="8"/>
    </row>
    <row r="16" spans="2:9" ht="9" customHeight="1" x14ac:dyDescent="0.25">
      <c r="B16" s="5"/>
      <c r="C16" s="6"/>
      <c r="D16" s="7"/>
      <c r="E16" s="51"/>
      <c r="F16" s="51"/>
      <c r="G16" s="51"/>
      <c r="H16" s="51"/>
      <c r="I16" s="8"/>
    </row>
    <row r="17" spans="2:9" ht="9" customHeight="1" x14ac:dyDescent="0.25">
      <c r="B17" s="5"/>
      <c r="C17" s="6"/>
      <c r="D17" s="7"/>
      <c r="E17" s="51"/>
      <c r="F17" s="51"/>
      <c r="G17" s="51"/>
      <c r="H17" s="51"/>
      <c r="I17" s="8"/>
    </row>
    <row r="18" spans="2:9" ht="9" customHeight="1" x14ac:dyDescent="0.25">
      <c r="B18" s="5"/>
      <c r="C18" s="6"/>
      <c r="D18" s="7"/>
      <c r="E18" s="51"/>
      <c r="F18" s="51"/>
      <c r="G18" s="51"/>
      <c r="H18" s="51"/>
      <c r="I18" s="8"/>
    </row>
    <row r="19" spans="2:9" ht="9" customHeight="1" x14ac:dyDescent="0.25">
      <c r="B19" s="5"/>
      <c r="C19" s="6"/>
      <c r="D19" s="7"/>
      <c r="E19" s="51"/>
      <c r="F19" s="51"/>
      <c r="G19" s="51"/>
      <c r="H19" s="51"/>
      <c r="I19" s="8"/>
    </row>
    <row r="20" spans="2:9" ht="9" customHeight="1" x14ac:dyDescent="0.25">
      <c r="B20" s="5"/>
      <c r="C20" s="6"/>
      <c r="D20" s="7"/>
      <c r="E20" s="51" t="str">
        <f>IF(Paramètres!C24&lt;&gt;"",Paramètres!C24,"") &amp; CHAR(10) &amp; IF(Paramètres!C26&lt;&gt;"",Paramètres!C26,"") &amp; CHAR(10) &amp; IF(Paramètres!C28&lt;&gt;"",Paramètres!C28,"")</f>
        <v xml:space="preserve">Terminal ferry
14150 Ouistreham
</v>
      </c>
      <c r="F20" s="51"/>
      <c r="G20" s="51"/>
      <c r="H20" s="51"/>
      <c r="I20" s="8"/>
    </row>
    <row r="21" spans="2:9" ht="9" customHeight="1" x14ac:dyDescent="0.25">
      <c r="B21" s="5"/>
      <c r="C21" s="6"/>
      <c r="D21" s="7"/>
      <c r="E21" s="51"/>
      <c r="F21" s="51"/>
      <c r="G21" s="51"/>
      <c r="H21" s="51"/>
      <c r="I21" s="8"/>
    </row>
    <row r="22" spans="2:9" ht="9" customHeight="1" x14ac:dyDescent="0.25">
      <c r="B22" s="5"/>
      <c r="C22" s="6"/>
      <c r="D22" s="7"/>
      <c r="E22" s="51"/>
      <c r="F22" s="51"/>
      <c r="G22" s="51"/>
      <c r="H22" s="51"/>
      <c r="I22" s="8"/>
    </row>
    <row r="23" spans="2:9" ht="9" customHeight="1" x14ac:dyDescent="0.25">
      <c r="B23" s="5"/>
      <c r="C23" s="6"/>
      <c r="D23" s="7"/>
      <c r="E23" s="51"/>
      <c r="F23" s="51"/>
      <c r="G23" s="51"/>
      <c r="H23" s="51"/>
      <c r="I23" s="8"/>
    </row>
    <row r="24" spans="2:9" ht="9" customHeight="1" x14ac:dyDescent="0.25">
      <c r="B24" s="5"/>
      <c r="C24" s="6"/>
      <c r="D24" s="7"/>
      <c r="E24" s="51"/>
      <c r="F24" s="51"/>
      <c r="G24" s="51"/>
      <c r="H24" s="51"/>
      <c r="I24" s="8"/>
    </row>
    <row r="25" spans="2:9" ht="9" customHeight="1" x14ac:dyDescent="0.25">
      <c r="B25" s="5"/>
      <c r="C25" s="6"/>
      <c r="D25" s="7"/>
      <c r="E25" s="51"/>
      <c r="F25" s="51"/>
      <c r="G25" s="51"/>
      <c r="H25" s="51"/>
      <c r="I25" s="8"/>
    </row>
    <row r="26" spans="2:9" ht="9" customHeight="1" x14ac:dyDescent="0.25">
      <c r="B26" s="5"/>
      <c r="C26" s="6"/>
      <c r="D26" s="7"/>
      <c r="E26" s="51"/>
      <c r="F26" s="51"/>
      <c r="G26" s="51"/>
      <c r="H26" s="51"/>
      <c r="I26" s="8"/>
    </row>
    <row r="27" spans="2:9" ht="9" customHeight="1" x14ac:dyDescent="0.25">
      <c r="B27" s="5"/>
      <c r="C27" s="6"/>
      <c r="D27" s="7"/>
      <c r="E27" s="51"/>
      <c r="F27" s="51"/>
      <c r="G27" s="51"/>
      <c r="H27" s="51"/>
      <c r="I27" s="8"/>
    </row>
    <row r="28" spans="2:9" ht="9" customHeight="1" x14ac:dyDescent="0.25">
      <c r="B28" s="5"/>
      <c r="C28" s="6"/>
      <c r="D28" s="7"/>
      <c r="E28" s="50"/>
      <c r="F28" s="50"/>
      <c r="G28" s="50"/>
      <c r="H28" s="50"/>
      <c r="I28" s="8"/>
    </row>
    <row r="29" spans="2:9" ht="9" customHeight="1" x14ac:dyDescent="0.25">
      <c r="B29" s="5"/>
      <c r="C29" s="6"/>
      <c r="D29" s="7"/>
      <c r="E29" s="50"/>
      <c r="F29" s="50"/>
      <c r="G29" s="50"/>
      <c r="H29" s="50"/>
      <c r="I29" s="8"/>
    </row>
    <row r="30" spans="2:9" ht="9" customHeight="1" x14ac:dyDescent="0.25">
      <c r="B30" s="5"/>
      <c r="C30" s="6"/>
      <c r="D30" s="7"/>
      <c r="E30" s="50"/>
      <c r="F30" s="50"/>
      <c r="G30" s="50"/>
      <c r="H30" s="50"/>
      <c r="I30" s="8"/>
    </row>
    <row r="31" spans="2:9" ht="9" customHeight="1" x14ac:dyDescent="0.25">
      <c r="B31" s="5"/>
      <c r="C31" s="6"/>
      <c r="D31" s="7"/>
      <c r="E31" s="50"/>
      <c r="F31" s="50"/>
      <c r="G31" s="50"/>
      <c r="H31" s="50"/>
      <c r="I31" s="8"/>
    </row>
    <row r="32" spans="2:9" ht="9" customHeight="1" x14ac:dyDescent="0.25">
      <c r="B32" s="5"/>
      <c r="C32" s="6"/>
      <c r="D32" s="7"/>
      <c r="E32" s="50"/>
      <c r="F32" s="50"/>
      <c r="G32" s="50"/>
      <c r="H32" s="50"/>
      <c r="I32" s="8"/>
    </row>
    <row r="33" spans="2:9" ht="9" customHeight="1" x14ac:dyDescent="0.25">
      <c r="B33" s="5"/>
      <c r="C33" s="6"/>
      <c r="D33" s="7"/>
      <c r="E33" s="50"/>
      <c r="F33" s="50"/>
      <c r="G33" s="50"/>
      <c r="H33" s="50"/>
      <c r="I33" s="8"/>
    </row>
    <row r="34" spans="2:9" ht="9" customHeight="1" x14ac:dyDescent="0.25">
      <c r="B34" s="5"/>
      <c r="C34" s="6"/>
      <c r="D34" s="7"/>
      <c r="E34" s="50"/>
      <c r="F34" s="50"/>
      <c r="G34" s="50"/>
      <c r="H34" s="50"/>
      <c r="I34" s="8"/>
    </row>
    <row r="35" spans="2:9" ht="9" customHeight="1" x14ac:dyDescent="0.25">
      <c r="B35" s="5"/>
      <c r="C35" s="6"/>
      <c r="D35" s="7"/>
      <c r="E35" s="50"/>
      <c r="F35" s="50"/>
      <c r="G35" s="50"/>
      <c r="H35" s="50"/>
      <c r="I35" s="8"/>
    </row>
    <row r="36" spans="2:9" ht="9" customHeight="1" x14ac:dyDescent="0.25">
      <c r="B36" s="5"/>
      <c r="C36" s="6"/>
      <c r="D36" s="7"/>
      <c r="E36" s="50"/>
      <c r="F36" s="50"/>
      <c r="G36" s="50"/>
      <c r="H36" s="50"/>
      <c r="I36" s="8"/>
    </row>
    <row r="37" spans="2:9" ht="9" customHeight="1" x14ac:dyDescent="0.25">
      <c r="B37" s="5"/>
      <c r="C37" s="6"/>
      <c r="D37" s="7"/>
      <c r="E37" s="50"/>
      <c r="F37" s="50"/>
      <c r="G37" s="50"/>
      <c r="H37" s="50"/>
      <c r="I37" s="8"/>
    </row>
    <row r="38" spans="2:9" ht="9" customHeight="1" x14ac:dyDescent="0.25">
      <c r="B38" s="5"/>
      <c r="C38" s="6"/>
      <c r="D38" s="7"/>
      <c r="E38" s="50"/>
      <c r="F38" s="50"/>
      <c r="G38" s="50"/>
      <c r="H38" s="50"/>
      <c r="I38" s="8"/>
    </row>
    <row r="39" spans="2:9" ht="9" customHeight="1" x14ac:dyDescent="0.25">
      <c r="B39" s="5"/>
      <c r="C39" s="6"/>
      <c r="D39" s="7"/>
      <c r="E39" s="50"/>
      <c r="F39" s="50"/>
      <c r="G39" s="50"/>
      <c r="H39" s="50"/>
      <c r="I39" s="8"/>
    </row>
    <row r="40" spans="2:9" ht="9" customHeight="1" x14ac:dyDescent="0.25">
      <c r="B40" s="5"/>
      <c r="C40" s="6"/>
      <c r="D40" s="7"/>
      <c r="E40" s="50"/>
      <c r="F40" s="50"/>
      <c r="G40" s="50"/>
      <c r="H40" s="50"/>
      <c r="I40" s="8"/>
    </row>
    <row r="41" spans="2:9" ht="9" customHeight="1" x14ac:dyDescent="0.25">
      <c r="B41" s="5"/>
      <c r="C41" s="6"/>
      <c r="D41" s="7"/>
      <c r="E41" s="50"/>
      <c r="F41" s="50"/>
      <c r="G41" s="50"/>
      <c r="H41" s="50"/>
      <c r="I41" s="8"/>
    </row>
    <row r="42" spans="2:9" ht="9" customHeight="1" x14ac:dyDescent="0.25">
      <c r="B42" s="5"/>
      <c r="C42" s="6"/>
      <c r="D42" s="7"/>
      <c r="E42" s="50"/>
      <c r="F42" s="50"/>
      <c r="G42" s="50"/>
      <c r="H42" s="50"/>
      <c r="I42" s="8"/>
    </row>
    <row r="43" spans="2:9" ht="9" customHeight="1" x14ac:dyDescent="0.25">
      <c r="B43" s="5"/>
      <c r="C43" s="6"/>
      <c r="D43" s="7"/>
      <c r="E43" s="50"/>
      <c r="F43" s="50"/>
      <c r="G43" s="50"/>
      <c r="H43" s="50"/>
      <c r="I43" s="8"/>
    </row>
    <row r="44" spans="2:9" ht="9" customHeight="1" x14ac:dyDescent="0.25">
      <c r="B44" s="5"/>
      <c r="C44" s="6"/>
      <c r="D44" s="7"/>
      <c r="E44" s="50"/>
      <c r="F44" s="50"/>
      <c r="G44" s="50"/>
      <c r="H44" s="50"/>
      <c r="I44" s="8"/>
    </row>
    <row r="45" spans="2:9" ht="9" customHeight="1" x14ac:dyDescent="0.25">
      <c r="B45" s="5"/>
      <c r="C45" s="6"/>
      <c r="D45" s="7"/>
      <c r="E45" s="50"/>
      <c r="F45" s="50"/>
      <c r="G45" s="50"/>
      <c r="H45" s="50"/>
      <c r="I45" s="8"/>
    </row>
    <row r="46" spans="2:9" ht="9" customHeight="1" x14ac:dyDescent="0.25">
      <c r="B46" s="5"/>
      <c r="C46" s="6"/>
      <c r="D46" s="7"/>
      <c r="E46" s="7"/>
      <c r="F46" s="7"/>
      <c r="G46" s="7"/>
      <c r="H46" s="7"/>
      <c r="I46" s="8"/>
    </row>
    <row r="47" spans="2:9" ht="9" customHeight="1" x14ac:dyDescent="0.25">
      <c r="B47" s="5"/>
      <c r="C47" s="6"/>
      <c r="D47" s="7"/>
      <c r="E47" s="50"/>
      <c r="F47" s="62" t="s">
        <v>4</v>
      </c>
      <c r="G47" s="50"/>
      <c r="H47" s="50"/>
      <c r="I47" s="8"/>
    </row>
    <row r="48" spans="2:9" ht="9" customHeight="1" x14ac:dyDescent="0.25">
      <c r="B48" s="5"/>
      <c r="C48" s="6"/>
      <c r="D48" s="7"/>
      <c r="E48" s="50"/>
      <c r="F48" s="50"/>
      <c r="G48" s="50"/>
      <c r="H48" s="50"/>
      <c r="I48" s="8"/>
    </row>
    <row r="49" spans="2:9" ht="9" customHeight="1" x14ac:dyDescent="0.25">
      <c r="B49" s="5"/>
      <c r="C49" s="6"/>
      <c r="D49" s="7"/>
      <c r="E49" s="50"/>
      <c r="F49" s="50"/>
      <c r="G49" s="50"/>
      <c r="H49" s="50"/>
      <c r="I49" s="8"/>
    </row>
    <row r="50" spans="2:9" ht="9" customHeight="1" x14ac:dyDescent="0.25">
      <c r="B50" s="5"/>
      <c r="C50" s="6"/>
      <c r="D50" s="7"/>
      <c r="E50" s="50"/>
      <c r="F50" s="50"/>
      <c r="G50" s="50"/>
      <c r="H50" s="50"/>
      <c r="I50" s="8"/>
    </row>
    <row r="51" spans="2:9" ht="9" customHeight="1" x14ac:dyDescent="0.25">
      <c r="B51" s="5"/>
      <c r="C51" s="6"/>
      <c r="D51" s="7"/>
      <c r="E51" s="50"/>
      <c r="F51" s="50"/>
      <c r="G51" s="50"/>
      <c r="H51" s="50"/>
      <c r="I51" s="8"/>
    </row>
    <row r="52" spans="2:9" ht="9" customHeight="1" x14ac:dyDescent="0.25">
      <c r="B52" s="5"/>
      <c r="C52" s="6"/>
      <c r="D52" s="7"/>
      <c r="E52" s="50"/>
      <c r="F52" s="50"/>
      <c r="G52" s="50"/>
      <c r="H52" s="50"/>
      <c r="I52" s="8"/>
    </row>
    <row r="53" spans="2:9" ht="9" customHeight="1" x14ac:dyDescent="0.25">
      <c r="B53" s="5"/>
      <c r="C53" s="6"/>
      <c r="D53" s="7"/>
      <c r="E53" s="50"/>
      <c r="F53" s="50"/>
      <c r="G53" s="50"/>
      <c r="H53" s="50"/>
      <c r="I53" s="8"/>
    </row>
    <row r="54" spans="2:9" ht="9" customHeight="1" x14ac:dyDescent="0.25">
      <c r="B54" s="5"/>
      <c r="C54" s="6"/>
      <c r="D54" s="7"/>
      <c r="E54" s="50"/>
      <c r="F54" s="50"/>
      <c r="G54" s="50"/>
      <c r="H54" s="50"/>
      <c r="I54" s="8"/>
    </row>
    <row r="55" spans="2:9" ht="9" customHeight="1" x14ac:dyDescent="0.25">
      <c r="B55" s="5"/>
      <c r="C55" s="6"/>
      <c r="D55" s="7"/>
      <c r="E55" s="50"/>
      <c r="F55" s="50"/>
      <c r="G55" s="50"/>
      <c r="H55" s="50"/>
      <c r="I55" s="8"/>
    </row>
    <row r="56" spans="2:9" ht="9" customHeight="1" x14ac:dyDescent="0.25">
      <c r="B56" s="5"/>
      <c r="C56" s="6"/>
      <c r="D56" s="7"/>
      <c r="E56" s="50"/>
      <c r="F56" s="50"/>
      <c r="G56" s="50"/>
      <c r="H56" s="50"/>
      <c r="I56" s="8"/>
    </row>
    <row r="57" spans="2:9" ht="9" customHeight="1" x14ac:dyDescent="0.25">
      <c r="B57" s="5"/>
      <c r="C57" s="6"/>
      <c r="D57" s="7"/>
      <c r="E57" s="50"/>
      <c r="F57" s="50"/>
      <c r="G57" s="50"/>
      <c r="H57" s="50"/>
      <c r="I57" s="8"/>
    </row>
    <row r="58" spans="2:9" ht="9" customHeight="1" x14ac:dyDescent="0.25">
      <c r="B58" s="5"/>
      <c r="C58" s="6"/>
      <c r="D58" s="7"/>
      <c r="E58" s="50"/>
      <c r="F58" s="50"/>
      <c r="G58" s="50"/>
      <c r="H58" s="50"/>
      <c r="I58" s="8"/>
    </row>
    <row r="59" spans="2:9" ht="9" customHeight="1" x14ac:dyDescent="0.25">
      <c r="B59" s="5"/>
      <c r="C59" s="6"/>
      <c r="D59" s="7"/>
      <c r="E59" s="50"/>
      <c r="F59" s="50"/>
      <c r="G59" s="50"/>
      <c r="H59" s="50"/>
      <c r="I59" s="8"/>
    </row>
    <row r="60" spans="2:9" ht="9" customHeight="1" x14ac:dyDescent="0.25">
      <c r="B60" s="5"/>
      <c r="C60" s="6"/>
      <c r="D60" s="7"/>
      <c r="E60" s="50"/>
      <c r="F60" s="50"/>
      <c r="G60" s="50"/>
      <c r="H60" s="50"/>
      <c r="I60" s="8"/>
    </row>
    <row r="61" spans="2:9" ht="9" customHeight="1" x14ac:dyDescent="0.25">
      <c r="B61" s="5"/>
      <c r="C61" s="6"/>
      <c r="D61" s="7"/>
      <c r="E61" s="7"/>
      <c r="F61" s="7"/>
      <c r="G61" s="7"/>
      <c r="H61" s="7"/>
      <c r="I61" s="8"/>
    </row>
    <row r="62" spans="2:9" ht="9" customHeight="1" x14ac:dyDescent="0.25">
      <c r="B62" s="5"/>
      <c r="C62" s="6"/>
      <c r="D62" s="7"/>
      <c r="E62" s="52" t="str">
        <f>IF(Paramètres!C9&lt;&gt;"",Paramètres!C9,"")</f>
        <v/>
      </c>
      <c r="F62" s="52"/>
      <c r="G62" s="52"/>
      <c r="H62" s="52"/>
      <c r="I62" s="8"/>
    </row>
    <row r="63" spans="2:9" ht="9" customHeight="1" x14ac:dyDescent="0.25">
      <c r="B63" s="5"/>
      <c r="C63" s="6"/>
      <c r="D63" s="7"/>
      <c r="E63" s="52"/>
      <c r="F63" s="52"/>
      <c r="G63" s="52"/>
      <c r="H63" s="52"/>
      <c r="I63" s="8"/>
    </row>
    <row r="64" spans="2:9" ht="9" customHeight="1" x14ac:dyDescent="0.25">
      <c r="B64" s="5"/>
      <c r="C64" s="6"/>
      <c r="D64" s="7"/>
      <c r="E64" s="52"/>
      <c r="F64" s="52"/>
      <c r="G64" s="52"/>
      <c r="H64" s="52"/>
      <c r="I64" s="8"/>
    </row>
    <row r="65" spans="2:9" ht="9" customHeight="1" x14ac:dyDescent="0.25">
      <c r="B65" s="5"/>
      <c r="C65" s="6"/>
      <c r="D65" s="7"/>
      <c r="E65" s="52"/>
      <c r="F65" s="52"/>
      <c r="G65" s="52"/>
      <c r="H65" s="52"/>
      <c r="I65" s="8"/>
    </row>
    <row r="66" spans="2:9" ht="9" customHeight="1" x14ac:dyDescent="0.25">
      <c r="B66" s="5"/>
      <c r="C66" s="6"/>
      <c r="D66" s="7"/>
      <c r="E66" s="52" t="str">
        <f>IF(Paramètres!C11&lt;&gt;"",Paramètres!C11,"")</f>
        <v>Lot n°3 Espaces verts</v>
      </c>
      <c r="F66" s="52"/>
      <c r="G66" s="52"/>
      <c r="H66" s="52"/>
      <c r="I66" s="8"/>
    </row>
    <row r="67" spans="2:9" ht="9" customHeight="1" x14ac:dyDescent="0.25">
      <c r="B67" s="5"/>
      <c r="C67" s="6"/>
      <c r="D67" s="7"/>
      <c r="E67" s="52"/>
      <c r="F67" s="52"/>
      <c r="G67" s="52"/>
      <c r="H67" s="52"/>
      <c r="I67" s="8"/>
    </row>
    <row r="68" spans="2:9" ht="9" customHeight="1" x14ac:dyDescent="0.25">
      <c r="B68" s="5"/>
      <c r="C68" s="6"/>
      <c r="D68" s="7"/>
      <c r="E68" s="52"/>
      <c r="F68" s="52"/>
      <c r="G68" s="52"/>
      <c r="H68" s="52"/>
      <c r="I68" s="8"/>
    </row>
    <row r="69" spans="2:9" ht="9" customHeight="1" x14ac:dyDescent="0.25">
      <c r="B69" s="5"/>
      <c r="C69" s="6"/>
      <c r="D69" s="7"/>
      <c r="E69" s="52"/>
      <c r="F69" s="52"/>
      <c r="G69" s="52"/>
      <c r="H69" s="52"/>
      <c r="I69" s="8"/>
    </row>
    <row r="70" spans="2:9" ht="9" customHeight="1" x14ac:dyDescent="0.25">
      <c r="B70" s="5"/>
      <c r="C70" s="6"/>
      <c r="D70" s="7"/>
      <c r="E70" s="52"/>
      <c r="F70" s="52"/>
      <c r="G70" s="52"/>
      <c r="H70" s="52"/>
      <c r="I70" s="8"/>
    </row>
    <row r="71" spans="2:9" ht="9" customHeight="1" x14ac:dyDescent="0.25">
      <c r="B71" s="5"/>
      <c r="C71" s="6"/>
      <c r="D71" s="7"/>
      <c r="E71" s="53" t="s">
        <v>275</v>
      </c>
      <c r="F71" s="54"/>
      <c r="G71" s="54"/>
      <c r="H71" s="55"/>
      <c r="I71" s="8"/>
    </row>
    <row r="72" spans="2:9" ht="9" customHeight="1" x14ac:dyDescent="0.25">
      <c r="B72" s="5"/>
      <c r="C72" s="6"/>
      <c r="D72" s="7"/>
      <c r="E72" s="56"/>
      <c r="F72" s="51"/>
      <c r="G72" s="51"/>
      <c r="H72" s="57"/>
      <c r="I72" s="8"/>
    </row>
    <row r="73" spans="2:9" ht="9" customHeight="1" x14ac:dyDescent="0.25">
      <c r="B73" s="5"/>
      <c r="C73" s="6"/>
      <c r="D73" s="7"/>
      <c r="E73" s="56"/>
      <c r="F73" s="51"/>
      <c r="G73" s="51"/>
      <c r="H73" s="57"/>
      <c r="I73" s="8"/>
    </row>
    <row r="74" spans="2:9" ht="9" customHeight="1" x14ac:dyDescent="0.25">
      <c r="B74" s="5"/>
      <c r="C74" s="6"/>
      <c r="D74" s="7"/>
      <c r="E74" s="56"/>
      <c r="F74" s="51"/>
      <c r="G74" s="51"/>
      <c r="H74" s="57"/>
      <c r="I74" s="8"/>
    </row>
    <row r="75" spans="2:9" ht="9" customHeight="1" x14ac:dyDescent="0.25">
      <c r="B75" s="5"/>
      <c r="C75" s="6"/>
      <c r="D75" s="7"/>
      <c r="E75" s="56"/>
      <c r="F75" s="51"/>
      <c r="G75" s="51"/>
      <c r="H75" s="57"/>
      <c r="I75" s="8"/>
    </row>
    <row r="76" spans="2:9" ht="9" customHeight="1" x14ac:dyDescent="0.25">
      <c r="B76" s="5"/>
      <c r="C76" s="6"/>
      <c r="D76" s="7"/>
      <c r="E76" s="56"/>
      <c r="F76" s="51"/>
      <c r="G76" s="51"/>
      <c r="H76" s="57"/>
      <c r="I76" s="8"/>
    </row>
    <row r="77" spans="2:9" ht="9" customHeight="1" x14ac:dyDescent="0.25">
      <c r="B77" s="5"/>
      <c r="C77" s="6"/>
      <c r="D77" s="7"/>
      <c r="E77" s="58"/>
      <c r="F77" s="59"/>
      <c r="G77" s="59"/>
      <c r="H77" s="60"/>
      <c r="I77" s="8"/>
    </row>
    <row r="78" spans="2:9" ht="9" customHeight="1" x14ac:dyDescent="0.25">
      <c r="B78" s="5"/>
      <c r="C78" s="6"/>
      <c r="D78" s="7"/>
      <c r="E78" s="7"/>
      <c r="F78" s="7"/>
      <c r="G78" s="7"/>
      <c r="H78" s="7"/>
      <c r="I78" s="8"/>
    </row>
    <row r="79" spans="2:9" ht="9" customHeight="1" x14ac:dyDescent="0.25">
      <c r="B79" s="5"/>
      <c r="C79" s="6"/>
      <c r="D79" s="7"/>
      <c r="E79" s="7"/>
      <c r="F79" s="61" t="s">
        <v>0</v>
      </c>
      <c r="G79" s="61">
        <f>IF(Paramètres!C7&lt;&gt;"",Paramètres!C7,"")</f>
        <v>2402012</v>
      </c>
      <c r="H79" s="7"/>
      <c r="I79" s="8"/>
    </row>
    <row r="80" spans="2:9" ht="9" customHeight="1" x14ac:dyDescent="0.25">
      <c r="B80" s="65"/>
      <c r="C80" s="63" t="s">
        <v>5</v>
      </c>
      <c r="D80" s="7"/>
      <c r="E80" s="7"/>
      <c r="F80" s="61"/>
      <c r="G80" s="61"/>
      <c r="H80" s="7"/>
      <c r="I80" s="8"/>
    </row>
    <row r="81" spans="2:9" ht="9" customHeight="1" x14ac:dyDescent="0.25">
      <c r="B81" s="65"/>
      <c r="C81" s="64"/>
      <c r="D81" s="7"/>
      <c r="E81" s="7"/>
      <c r="F81" s="61" t="s">
        <v>1</v>
      </c>
      <c r="G81" s="61" t="str">
        <f>IF(Paramètres!C13&lt;&gt;"",Paramètres!C13,"")</f>
        <v>25/03/2025</v>
      </c>
      <c r="H81" s="7"/>
      <c r="I81" s="8"/>
    </row>
    <row r="82" spans="2:9" ht="9" customHeight="1" x14ac:dyDescent="0.25">
      <c r="B82" s="65"/>
      <c r="C82" s="64"/>
      <c r="D82" s="7"/>
      <c r="E82" s="7"/>
      <c r="F82" s="61"/>
      <c r="G82" s="61"/>
      <c r="H82" s="7"/>
      <c r="I82" s="8"/>
    </row>
    <row r="83" spans="2:9" ht="9" customHeight="1" x14ac:dyDescent="0.25">
      <c r="B83" s="65"/>
      <c r="C83" s="64"/>
      <c r="D83" s="7"/>
      <c r="E83" s="7"/>
      <c r="F83" s="61" t="s">
        <v>2</v>
      </c>
      <c r="G83" s="61" t="str">
        <f>IF(Paramètres!C15&lt;&gt;"",Paramètres!C15,"")</f>
        <v>DCE</v>
      </c>
      <c r="H83" s="7"/>
      <c r="I83" s="8"/>
    </row>
    <row r="84" spans="2:9" ht="9" customHeight="1" x14ac:dyDescent="0.25">
      <c r="B84" s="65"/>
      <c r="C84" s="64"/>
      <c r="D84" s="7"/>
      <c r="E84" s="7"/>
      <c r="F84" s="61"/>
      <c r="G84" s="61"/>
      <c r="H84" s="7"/>
      <c r="I84" s="8"/>
    </row>
    <row r="85" spans="2:9" ht="9" customHeight="1" x14ac:dyDescent="0.25">
      <c r="B85" s="65"/>
      <c r="C85" s="64"/>
      <c r="D85" s="7"/>
      <c r="E85" s="7"/>
      <c r="F85" s="61" t="s">
        <v>3</v>
      </c>
      <c r="G85" s="61" t="str">
        <f>IF(Paramètres!C17&lt;&gt;"",Paramètres!C17,"")</f>
        <v/>
      </c>
      <c r="H85" s="7"/>
      <c r="I85" s="8"/>
    </row>
    <row r="86" spans="2:9" ht="9" customHeight="1" x14ac:dyDescent="0.25">
      <c r="B86" s="65"/>
      <c r="C86" s="64"/>
      <c r="D86" s="7"/>
      <c r="E86" s="7"/>
      <c r="F86" s="61"/>
      <c r="G86" s="61"/>
      <c r="H86" s="7"/>
      <c r="I86" s="8"/>
    </row>
    <row r="87" spans="2:9" ht="9" customHeight="1" x14ac:dyDescent="0.25">
      <c r="B87" s="9"/>
      <c r="C87" s="10"/>
      <c r="D87" s="11"/>
      <c r="E87" s="11"/>
      <c r="F87" s="11"/>
      <c r="G87" s="11"/>
      <c r="H87" s="11"/>
      <c r="I87" s="12"/>
    </row>
  </sheetData>
  <mergeCells count="19">
    <mergeCell ref="C80:C86"/>
    <mergeCell ref="B80:B86"/>
    <mergeCell ref="F83:F84"/>
    <mergeCell ref="G83:G84"/>
    <mergeCell ref="F85:F86"/>
    <mergeCell ref="G85:G86"/>
    <mergeCell ref="F47:H60"/>
    <mergeCell ref="E66:H70"/>
    <mergeCell ref="E71:H77"/>
    <mergeCell ref="F79:F80"/>
    <mergeCell ref="G79:G80"/>
    <mergeCell ref="F81:F82"/>
    <mergeCell ref="G81:G82"/>
    <mergeCell ref="E2:H10"/>
    <mergeCell ref="E11:H19"/>
    <mergeCell ref="E20:H27"/>
    <mergeCell ref="E28:H45"/>
    <mergeCell ref="E62:H65"/>
    <mergeCell ref="E47:E60"/>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S187"/>
  <sheetViews>
    <sheetView showGridLines="0" workbookViewId="0">
      <pane ySplit="3" topLeftCell="A111" activePane="bottomLeft" state="frozen"/>
      <selection pane="bottomLeft"/>
    </sheetView>
  </sheetViews>
  <sheetFormatPr baseColWidth="10" defaultColWidth="9.140625" defaultRowHeight="15" x14ac:dyDescent="0.25"/>
  <cols>
    <col min="1" max="1" width="0" hidden="1" customWidth="1"/>
    <col min="2" max="2" width="3.7109375" customWidth="1"/>
    <col min="3" max="3" width="0" hidden="1" customWidth="1"/>
    <col min="4" max="4" width="28.5703125" customWidth="1"/>
    <col min="5" max="8" width="8.140625" customWidth="1"/>
    <col min="9" max="9" width="0" hidden="1" customWidth="1"/>
    <col min="10" max="10" width="8.140625" customWidth="1"/>
    <col min="11" max="12" width="12.5703125" customWidth="1"/>
    <col min="13" max="19" width="0" hidden="1" customWidth="1"/>
    <col min="20" max="69" width="10.7109375" customWidth="1"/>
  </cols>
  <sheetData>
    <row r="1" spans="1:19" ht="22.5" hidden="1" x14ac:dyDescent="0.25">
      <c r="A1" s="7" t="s">
        <v>6</v>
      </c>
      <c r="B1" s="7" t="s">
        <v>7</v>
      </c>
      <c r="C1" s="7" t="s">
        <v>8</v>
      </c>
      <c r="D1" s="7" t="s">
        <v>9</v>
      </c>
      <c r="E1" s="7" t="s">
        <v>10</v>
      </c>
      <c r="F1" s="7" t="s">
        <v>11</v>
      </c>
      <c r="G1" s="7" t="s">
        <v>12</v>
      </c>
      <c r="H1" s="7" t="s">
        <v>13</v>
      </c>
      <c r="I1" s="7" t="s">
        <v>14</v>
      </c>
      <c r="J1" s="7" t="s">
        <v>15</v>
      </c>
      <c r="K1" s="7" t="s">
        <v>16</v>
      </c>
      <c r="L1" s="7" t="s">
        <v>17</v>
      </c>
      <c r="M1" s="7" t="s">
        <v>18</v>
      </c>
      <c r="O1" s="7" t="s">
        <v>19</v>
      </c>
      <c r="P1" s="7" t="s">
        <v>20</v>
      </c>
      <c r="Q1" s="7" t="s">
        <v>21</v>
      </c>
      <c r="R1" s="7" t="s">
        <v>22</v>
      </c>
      <c r="S1" s="7" t="s">
        <v>23</v>
      </c>
    </row>
    <row r="3" spans="1:19" ht="22.5" x14ac:dyDescent="0.25">
      <c r="A3" s="7" t="s">
        <v>24</v>
      </c>
      <c r="B3" s="13" t="s">
        <v>25</v>
      </c>
      <c r="C3" s="13" t="s">
        <v>26</v>
      </c>
      <c r="D3" s="66" t="s">
        <v>27</v>
      </c>
      <c r="E3" s="66"/>
      <c r="F3" s="66"/>
      <c r="G3" s="66"/>
      <c r="H3" s="13" t="s">
        <v>13</v>
      </c>
      <c r="I3" s="13" t="s">
        <v>28</v>
      </c>
      <c r="J3" s="13" t="s">
        <v>29</v>
      </c>
      <c r="K3" s="13" t="s">
        <v>30</v>
      </c>
      <c r="L3" s="13" t="s">
        <v>31</v>
      </c>
      <c r="M3" s="13" t="s">
        <v>32</v>
      </c>
      <c r="N3" s="13" t="s">
        <v>33</v>
      </c>
      <c r="O3" s="13" t="s">
        <v>34</v>
      </c>
      <c r="P3" s="13" t="s">
        <v>35</v>
      </c>
      <c r="Q3" s="13" t="s">
        <v>36</v>
      </c>
      <c r="R3" s="13" t="s">
        <v>37</v>
      </c>
      <c r="S3" s="13" t="s">
        <v>38</v>
      </c>
    </row>
    <row r="4" spans="1:19" ht="15.75" customHeight="1" x14ac:dyDescent="0.25">
      <c r="A4" s="7">
        <v>2</v>
      </c>
      <c r="B4" s="14"/>
      <c r="C4" s="14"/>
      <c r="D4" s="67" t="s">
        <v>39</v>
      </c>
      <c r="E4" s="67"/>
      <c r="F4" s="67"/>
      <c r="G4" s="67"/>
      <c r="H4" s="15"/>
      <c r="I4" s="15"/>
      <c r="J4" s="15"/>
      <c r="K4" s="15"/>
      <c r="L4" s="16"/>
      <c r="M4" s="7"/>
    </row>
    <row r="5" spans="1:19" ht="15.75" customHeight="1" x14ac:dyDescent="0.25">
      <c r="A5" s="7">
        <v>3</v>
      </c>
      <c r="B5" s="17">
        <v>1</v>
      </c>
      <c r="C5" s="17"/>
      <c r="D5" s="68" t="s">
        <v>40</v>
      </c>
      <c r="E5" s="68"/>
      <c r="F5" s="68"/>
      <c r="G5" s="68"/>
      <c r="H5" s="18"/>
      <c r="I5" s="18"/>
      <c r="J5" s="18"/>
      <c r="K5" s="18"/>
      <c r="L5" s="19"/>
      <c r="M5" s="7"/>
    </row>
    <row r="6" spans="1:19" x14ac:dyDescent="0.25">
      <c r="A6" s="7">
        <v>4</v>
      </c>
      <c r="B6" s="17" t="s">
        <v>41</v>
      </c>
      <c r="C6" s="17"/>
      <c r="D6" s="69" t="s">
        <v>42</v>
      </c>
      <c r="E6" s="69"/>
      <c r="F6" s="69"/>
      <c r="G6" s="69"/>
      <c r="H6" s="20"/>
      <c r="I6" s="20"/>
      <c r="J6" s="20"/>
      <c r="K6" s="20"/>
      <c r="L6" s="21"/>
      <c r="M6" s="7"/>
    </row>
    <row r="7" spans="1:19" x14ac:dyDescent="0.25">
      <c r="A7" s="7">
        <v>5</v>
      </c>
      <c r="B7" s="17" t="s">
        <v>43</v>
      </c>
      <c r="C7" s="17"/>
      <c r="D7" s="70" t="s">
        <v>44</v>
      </c>
      <c r="E7" s="70"/>
      <c r="F7" s="70"/>
      <c r="G7" s="70"/>
      <c r="H7" s="22"/>
      <c r="I7" s="22"/>
      <c r="J7" s="22"/>
      <c r="K7" s="22"/>
      <c r="L7" s="23"/>
      <c r="M7" s="7"/>
    </row>
    <row r="8" spans="1:19" ht="16.5" x14ac:dyDescent="0.25">
      <c r="A8" s="7">
        <v>9</v>
      </c>
      <c r="B8" s="24" t="s">
        <v>45</v>
      </c>
      <c r="C8" s="24"/>
      <c r="D8" s="71" t="s">
        <v>46</v>
      </c>
      <c r="E8" s="72"/>
      <c r="F8" s="72"/>
      <c r="G8" s="72"/>
      <c r="H8" s="72"/>
      <c r="I8" s="72"/>
      <c r="J8" s="72"/>
      <c r="K8" s="72"/>
      <c r="L8" s="25"/>
    </row>
    <row r="9" spans="1:19" ht="123.75" customHeight="1" x14ac:dyDescent="0.25">
      <c r="A9" s="7" t="s">
        <v>47</v>
      </c>
      <c r="B9" s="26"/>
      <c r="C9" s="26"/>
      <c r="D9" s="73" t="s">
        <v>48</v>
      </c>
      <c r="E9" s="73"/>
      <c r="F9" s="73"/>
      <c r="G9" s="73"/>
      <c r="H9" s="73"/>
      <c r="I9" s="73"/>
      <c r="J9" s="73"/>
      <c r="K9" s="73"/>
      <c r="L9" s="26"/>
    </row>
    <row r="10" spans="1:19" x14ac:dyDescent="0.25">
      <c r="A10" s="7" t="s">
        <v>49</v>
      </c>
      <c r="B10" s="17"/>
      <c r="C10" s="25"/>
      <c r="D10" s="74"/>
      <c r="E10" s="74"/>
      <c r="F10" s="74"/>
      <c r="G10" s="74"/>
      <c r="H10" s="27" t="s">
        <v>50</v>
      </c>
      <c r="I10" s="28">
        <v>0</v>
      </c>
      <c r="J10" s="28"/>
      <c r="K10" s="29"/>
      <c r="L10" s="29">
        <f>IF(AND(I10= "",J10= ""), 0, ROUND(ROUND(K10, 2) * ROUND(IF(J10="",I10,J10),  0), 2))</f>
        <v>0</v>
      </c>
      <c r="M10" s="7"/>
      <c r="O10" s="30">
        <v>0.2</v>
      </c>
      <c r="S10" s="7">
        <v>1414</v>
      </c>
    </row>
    <row r="11" spans="1:19" hidden="1" x14ac:dyDescent="0.25">
      <c r="A11" s="7" t="s">
        <v>51</v>
      </c>
    </row>
    <row r="12" spans="1:19" hidden="1" x14ac:dyDescent="0.25">
      <c r="A12" s="7" t="s">
        <v>52</v>
      </c>
    </row>
    <row r="13" spans="1:19" x14ac:dyDescent="0.25">
      <c r="A13" s="7">
        <v>4</v>
      </c>
      <c r="B13" s="17" t="s">
        <v>41</v>
      </c>
      <c r="C13" s="17"/>
      <c r="D13" s="69" t="s">
        <v>40</v>
      </c>
      <c r="E13" s="69"/>
      <c r="F13" s="69"/>
      <c r="G13" s="69"/>
      <c r="H13" s="20"/>
      <c r="I13" s="20"/>
      <c r="J13" s="20"/>
      <c r="K13" s="20"/>
      <c r="L13" s="21"/>
      <c r="M13" s="7"/>
    </row>
    <row r="14" spans="1:19" x14ac:dyDescent="0.25">
      <c r="A14" s="7">
        <v>5</v>
      </c>
      <c r="B14" s="17" t="s">
        <v>43</v>
      </c>
      <c r="C14" s="17"/>
      <c r="D14" s="70" t="s">
        <v>53</v>
      </c>
      <c r="E14" s="70"/>
      <c r="F14" s="70"/>
      <c r="G14" s="70"/>
      <c r="H14" s="22"/>
      <c r="I14" s="22"/>
      <c r="J14" s="22"/>
      <c r="K14" s="22"/>
      <c r="L14" s="23"/>
      <c r="M14" s="7"/>
    </row>
    <row r="15" spans="1:19" x14ac:dyDescent="0.25">
      <c r="A15" s="7">
        <v>9</v>
      </c>
      <c r="B15" s="24" t="s">
        <v>54</v>
      </c>
      <c r="C15" s="24"/>
      <c r="D15" s="71" t="s">
        <v>55</v>
      </c>
      <c r="E15" s="72"/>
      <c r="F15" s="72"/>
      <c r="G15" s="72"/>
      <c r="H15" s="72"/>
      <c r="I15" s="72"/>
      <c r="J15" s="72"/>
      <c r="K15" s="72"/>
      <c r="L15" s="25"/>
    </row>
    <row r="16" spans="1:19" ht="45" customHeight="1" x14ac:dyDescent="0.25">
      <c r="A16" s="7" t="s">
        <v>47</v>
      </c>
      <c r="B16" s="26"/>
      <c r="C16" s="26"/>
      <c r="D16" s="73" t="s">
        <v>56</v>
      </c>
      <c r="E16" s="73"/>
      <c r="F16" s="73"/>
      <c r="G16" s="73"/>
      <c r="H16" s="73"/>
      <c r="I16" s="73"/>
      <c r="J16" s="73"/>
      <c r="K16" s="73"/>
      <c r="L16" s="26"/>
    </row>
    <row r="17" spans="1:19" x14ac:dyDescent="0.25">
      <c r="A17" s="7" t="s">
        <v>49</v>
      </c>
      <c r="B17" s="17"/>
      <c r="C17" s="25"/>
      <c r="D17" s="74"/>
      <c r="E17" s="74"/>
      <c r="F17" s="74"/>
      <c r="G17" s="74"/>
      <c r="H17" s="27" t="s">
        <v>57</v>
      </c>
      <c r="I17" s="28">
        <v>0</v>
      </c>
      <c r="J17" s="28"/>
      <c r="K17" s="29"/>
      <c r="L17" s="29">
        <f>IF(AND(I17= "",J17= ""), 0, ROUND(ROUND(K17, 2) * ROUND(IF(J17="",I17,J17),  0), 2))</f>
        <v>0</v>
      </c>
      <c r="M17" s="7"/>
      <c r="O17" s="30">
        <v>0.2</v>
      </c>
      <c r="S17" s="7">
        <v>1414</v>
      </c>
    </row>
    <row r="18" spans="1:19" ht="16.5" x14ac:dyDescent="0.25">
      <c r="A18" s="7">
        <v>9</v>
      </c>
      <c r="B18" s="24" t="s">
        <v>45</v>
      </c>
      <c r="C18" s="24"/>
      <c r="D18" s="71" t="s">
        <v>58</v>
      </c>
      <c r="E18" s="72"/>
      <c r="F18" s="72"/>
      <c r="G18" s="72"/>
      <c r="H18" s="72"/>
      <c r="I18" s="72"/>
      <c r="J18" s="72"/>
      <c r="K18" s="72"/>
      <c r="L18" s="25"/>
    </row>
    <row r="19" spans="1:19" ht="67.5" customHeight="1" x14ac:dyDescent="0.25">
      <c r="A19" s="7" t="s">
        <v>47</v>
      </c>
      <c r="B19" s="26"/>
      <c r="C19" s="26"/>
      <c r="D19" s="73" t="s">
        <v>59</v>
      </c>
      <c r="E19" s="73"/>
      <c r="F19" s="73"/>
      <c r="G19" s="73"/>
      <c r="H19" s="73"/>
      <c r="I19" s="73"/>
      <c r="J19" s="73"/>
      <c r="K19" s="73"/>
      <c r="L19" s="26"/>
    </row>
    <row r="20" spans="1:19" x14ac:dyDescent="0.25">
      <c r="A20" s="7" t="s">
        <v>49</v>
      </c>
      <c r="B20" s="17"/>
      <c r="C20" s="25"/>
      <c r="D20" s="74"/>
      <c r="E20" s="74"/>
      <c r="F20" s="74"/>
      <c r="G20" s="74"/>
      <c r="H20" s="27" t="s">
        <v>57</v>
      </c>
      <c r="I20" s="28">
        <v>0</v>
      </c>
      <c r="J20" s="28"/>
      <c r="K20" s="29"/>
      <c r="L20" s="29">
        <f>IF(AND(I20= "",J20= ""), 0, ROUND(ROUND(K20, 2) * ROUND(IF(J20="",I20,J20),  0), 2))</f>
        <v>0</v>
      </c>
      <c r="M20" s="7"/>
      <c r="O20" s="30">
        <v>0.2</v>
      </c>
      <c r="S20" s="7">
        <v>1414</v>
      </c>
    </row>
    <row r="21" spans="1:19" ht="16.5" x14ac:dyDescent="0.25">
      <c r="A21" s="7">
        <v>9</v>
      </c>
      <c r="B21" s="24" t="s">
        <v>60</v>
      </c>
      <c r="C21" s="24"/>
      <c r="D21" s="71" t="s">
        <v>61</v>
      </c>
      <c r="E21" s="72"/>
      <c r="F21" s="72"/>
      <c r="G21" s="72"/>
      <c r="H21" s="72"/>
      <c r="I21" s="72"/>
      <c r="J21" s="72"/>
      <c r="K21" s="72"/>
      <c r="L21" s="25"/>
    </row>
    <row r="22" spans="1:19" x14ac:dyDescent="0.25">
      <c r="A22" s="7" t="s">
        <v>47</v>
      </c>
      <c r="B22" s="26"/>
      <c r="C22" s="26"/>
      <c r="D22" s="73" t="s">
        <v>62</v>
      </c>
      <c r="E22" s="73"/>
      <c r="F22" s="73"/>
      <c r="G22" s="73"/>
      <c r="H22" s="73"/>
      <c r="I22" s="73"/>
      <c r="J22" s="73"/>
      <c r="K22" s="73"/>
      <c r="L22" s="26"/>
    </row>
    <row r="23" spans="1:19" ht="90" customHeight="1" x14ac:dyDescent="0.25">
      <c r="A23" s="7" t="s">
        <v>47</v>
      </c>
      <c r="B23" s="26"/>
      <c r="C23" s="26"/>
      <c r="D23" s="73" t="s">
        <v>63</v>
      </c>
      <c r="E23" s="73"/>
      <c r="F23" s="73"/>
      <c r="G23" s="73"/>
      <c r="H23" s="73"/>
      <c r="I23" s="73"/>
      <c r="J23" s="73"/>
      <c r="K23" s="73"/>
      <c r="L23" s="26"/>
    </row>
    <row r="24" spans="1:19" x14ac:dyDescent="0.25">
      <c r="A24" s="7" t="s">
        <v>49</v>
      </c>
      <c r="B24" s="17"/>
      <c r="C24" s="25"/>
      <c r="D24" s="74"/>
      <c r="E24" s="74"/>
      <c r="F24" s="74"/>
      <c r="G24" s="74"/>
      <c r="H24" s="27" t="s">
        <v>57</v>
      </c>
      <c r="I24" s="28">
        <v>0</v>
      </c>
      <c r="J24" s="28"/>
      <c r="K24" s="29"/>
      <c r="L24" s="29">
        <f>IF(AND(I24= "",J24= ""), 0, ROUND(ROUND(K24, 2) * ROUND(IF(J24="",I24,J24),  0), 2))</f>
        <v>0</v>
      </c>
      <c r="M24" s="7"/>
      <c r="O24" s="30">
        <v>0.2</v>
      </c>
      <c r="S24" s="7">
        <v>1414</v>
      </c>
    </row>
    <row r="25" spans="1:19" ht="16.5" x14ac:dyDescent="0.25">
      <c r="A25" s="7">
        <v>9</v>
      </c>
      <c r="B25" s="24" t="s">
        <v>64</v>
      </c>
      <c r="C25" s="24"/>
      <c r="D25" s="71" t="s">
        <v>65</v>
      </c>
      <c r="E25" s="72"/>
      <c r="F25" s="72"/>
      <c r="G25" s="72"/>
      <c r="H25" s="72"/>
      <c r="I25" s="72"/>
      <c r="J25" s="72"/>
      <c r="K25" s="72"/>
      <c r="L25" s="25"/>
    </row>
    <row r="26" spans="1:19" ht="78.75" customHeight="1" x14ac:dyDescent="0.25">
      <c r="A26" s="7" t="s">
        <v>47</v>
      </c>
      <c r="B26" s="26"/>
      <c r="C26" s="26"/>
      <c r="D26" s="73" t="s">
        <v>66</v>
      </c>
      <c r="E26" s="73"/>
      <c r="F26" s="73"/>
      <c r="G26" s="73"/>
      <c r="H26" s="73"/>
      <c r="I26" s="73"/>
      <c r="J26" s="73"/>
      <c r="K26" s="73"/>
      <c r="L26" s="26"/>
    </row>
    <row r="27" spans="1:19" x14ac:dyDescent="0.25">
      <c r="A27" s="7" t="s">
        <v>49</v>
      </c>
      <c r="B27" s="17"/>
      <c r="C27" s="25"/>
      <c r="D27" s="74"/>
      <c r="E27" s="74"/>
      <c r="F27" s="74"/>
      <c r="G27" s="74"/>
      <c r="H27" s="27" t="s">
        <v>67</v>
      </c>
      <c r="I27" s="28">
        <v>0</v>
      </c>
      <c r="J27" s="28"/>
      <c r="K27" s="29"/>
      <c r="L27" s="29">
        <f>IF(AND(I27= "",J27= ""), 0, ROUND(ROUND(K27, 2) * ROUND(IF(J27="",I27,J27),  0), 2))</f>
        <v>0</v>
      </c>
      <c r="M27" s="7"/>
      <c r="O27" s="30">
        <v>0.2</v>
      </c>
      <c r="S27" s="7">
        <v>1414</v>
      </c>
    </row>
    <row r="28" spans="1:19" hidden="1" x14ac:dyDescent="0.25">
      <c r="A28" s="7" t="s">
        <v>51</v>
      </c>
    </row>
    <row r="29" spans="1:19" x14ac:dyDescent="0.25">
      <c r="A29" s="7">
        <v>5</v>
      </c>
      <c r="B29" s="17" t="s">
        <v>68</v>
      </c>
      <c r="C29" s="17"/>
      <c r="D29" s="70" t="s">
        <v>69</v>
      </c>
      <c r="E29" s="70"/>
      <c r="F29" s="70"/>
      <c r="G29" s="70"/>
      <c r="H29" s="22"/>
      <c r="I29" s="22"/>
      <c r="J29" s="22"/>
      <c r="K29" s="22"/>
      <c r="L29" s="23"/>
      <c r="M29" s="7"/>
    </row>
    <row r="30" spans="1:19" ht="16.5" x14ac:dyDescent="0.25">
      <c r="A30" s="7">
        <v>9</v>
      </c>
      <c r="B30" s="24" t="s">
        <v>70</v>
      </c>
      <c r="C30" s="24"/>
      <c r="D30" s="71" t="s">
        <v>71</v>
      </c>
      <c r="E30" s="72"/>
      <c r="F30" s="72"/>
      <c r="G30" s="72"/>
      <c r="H30" s="72"/>
      <c r="I30" s="72"/>
      <c r="J30" s="72"/>
      <c r="K30" s="72"/>
      <c r="L30" s="25"/>
    </row>
    <row r="31" spans="1:19" hidden="1" x14ac:dyDescent="0.25">
      <c r="A31" s="7" t="s">
        <v>72</v>
      </c>
    </row>
    <row r="32" spans="1:19" ht="78.75" customHeight="1" x14ac:dyDescent="0.25">
      <c r="A32" s="7" t="s">
        <v>47</v>
      </c>
      <c r="B32" s="26"/>
      <c r="C32" s="26"/>
      <c r="D32" s="73" t="s">
        <v>73</v>
      </c>
      <c r="E32" s="73"/>
      <c r="F32" s="73"/>
      <c r="G32" s="73"/>
      <c r="H32" s="73"/>
      <c r="I32" s="73"/>
      <c r="J32" s="73"/>
      <c r="K32" s="73"/>
      <c r="L32" s="26"/>
    </row>
    <row r="33" spans="1:19" x14ac:dyDescent="0.25">
      <c r="A33" s="7" t="s">
        <v>49</v>
      </c>
      <c r="B33" s="17"/>
      <c r="C33" s="25"/>
      <c r="D33" s="74"/>
      <c r="E33" s="74"/>
      <c r="F33" s="74"/>
      <c r="G33" s="74"/>
      <c r="H33" s="27" t="s">
        <v>13</v>
      </c>
      <c r="I33" s="28">
        <v>0</v>
      </c>
      <c r="J33" s="28"/>
      <c r="K33" s="29"/>
      <c r="L33" s="29">
        <f>IF(AND(I33= "",J33= ""), 0, ROUND(ROUND(K33, 2) * ROUND(IF(J33="",I33,J33),  0), 2))</f>
        <v>0</v>
      </c>
      <c r="M33" s="7"/>
      <c r="O33" s="30">
        <v>0.2</v>
      </c>
      <c r="S33" s="7">
        <v>1414</v>
      </c>
    </row>
    <row r="34" spans="1:19" ht="16.5" x14ac:dyDescent="0.25">
      <c r="A34" s="7">
        <v>9</v>
      </c>
      <c r="B34" s="24" t="s">
        <v>74</v>
      </c>
      <c r="C34" s="24"/>
      <c r="D34" s="71" t="s">
        <v>75</v>
      </c>
      <c r="E34" s="72"/>
      <c r="F34" s="72"/>
      <c r="G34" s="72"/>
      <c r="H34" s="72"/>
      <c r="I34" s="72"/>
      <c r="J34" s="72"/>
      <c r="K34" s="72"/>
      <c r="L34" s="25"/>
    </row>
    <row r="35" spans="1:19" ht="33.75" customHeight="1" x14ac:dyDescent="0.25">
      <c r="A35" s="7" t="s">
        <v>47</v>
      </c>
      <c r="B35" s="26"/>
      <c r="C35" s="26"/>
      <c r="D35" s="73" t="s">
        <v>76</v>
      </c>
      <c r="E35" s="73"/>
      <c r="F35" s="73"/>
      <c r="G35" s="73"/>
      <c r="H35" s="73"/>
      <c r="I35" s="73"/>
      <c r="J35" s="73"/>
      <c r="K35" s="73"/>
      <c r="L35" s="26"/>
    </row>
    <row r="36" spans="1:19" x14ac:dyDescent="0.25">
      <c r="A36" s="7" t="s">
        <v>49</v>
      </c>
      <c r="B36" s="17"/>
      <c r="C36" s="25"/>
      <c r="D36" s="74"/>
      <c r="E36" s="74"/>
      <c r="F36" s="74"/>
      <c r="G36" s="74"/>
      <c r="H36" s="27" t="s">
        <v>77</v>
      </c>
      <c r="I36" s="31">
        <v>0</v>
      </c>
      <c r="J36" s="31"/>
      <c r="K36" s="29"/>
      <c r="L36" s="29">
        <f>IF(AND(I36= "",J36= ""), 0, ROUND(ROUND(K36, 2) * ROUND(IF(J36="",I36,J36),  3), 2))</f>
        <v>0</v>
      </c>
      <c r="M36" s="7"/>
      <c r="O36" s="30">
        <v>0.2</v>
      </c>
      <c r="S36" s="7">
        <v>1414</v>
      </c>
    </row>
    <row r="37" spans="1:19" hidden="1" x14ac:dyDescent="0.25">
      <c r="A37" s="7" t="s">
        <v>51</v>
      </c>
    </row>
    <row r="38" spans="1:19" x14ac:dyDescent="0.25">
      <c r="A38" s="7">
        <v>5</v>
      </c>
      <c r="B38" s="17" t="s">
        <v>78</v>
      </c>
      <c r="C38" s="17"/>
      <c r="D38" s="70" t="s">
        <v>79</v>
      </c>
      <c r="E38" s="70"/>
      <c r="F38" s="70"/>
      <c r="G38" s="70"/>
      <c r="H38" s="22"/>
      <c r="I38" s="22"/>
      <c r="J38" s="22"/>
      <c r="K38" s="22"/>
      <c r="L38" s="23"/>
      <c r="M38" s="7"/>
    </row>
    <row r="39" spans="1:19" ht="16.5" x14ac:dyDescent="0.25">
      <c r="A39" s="7">
        <v>9</v>
      </c>
      <c r="B39" s="24" t="s">
        <v>80</v>
      </c>
      <c r="C39" s="24"/>
      <c r="D39" s="71" t="s">
        <v>81</v>
      </c>
      <c r="E39" s="72"/>
      <c r="F39" s="72"/>
      <c r="G39" s="72"/>
      <c r="H39" s="72"/>
      <c r="I39" s="72"/>
      <c r="J39" s="72"/>
      <c r="K39" s="72"/>
      <c r="L39" s="25"/>
    </row>
    <row r="40" spans="1:19" ht="112.5" customHeight="1" x14ac:dyDescent="0.25">
      <c r="A40" s="7" t="s">
        <v>47</v>
      </c>
      <c r="B40" s="26"/>
      <c r="C40" s="26"/>
      <c r="D40" s="73" t="s">
        <v>82</v>
      </c>
      <c r="E40" s="73"/>
      <c r="F40" s="73"/>
      <c r="G40" s="73"/>
      <c r="H40" s="73"/>
      <c r="I40" s="73"/>
      <c r="J40" s="73"/>
      <c r="K40" s="73"/>
      <c r="L40" s="26"/>
    </row>
    <row r="41" spans="1:19" x14ac:dyDescent="0.25">
      <c r="A41" s="7" t="s">
        <v>49</v>
      </c>
      <c r="B41" s="17"/>
      <c r="C41" s="25"/>
      <c r="D41" s="74"/>
      <c r="E41" s="74"/>
      <c r="F41" s="74"/>
      <c r="G41" s="74"/>
      <c r="H41" s="27" t="s">
        <v>83</v>
      </c>
      <c r="I41" s="32">
        <v>0</v>
      </c>
      <c r="J41" s="32"/>
      <c r="K41" s="29"/>
      <c r="L41" s="29">
        <f>IF(AND(I41= "",J41= ""), 0, ROUND(ROUND(K41, 2) * ROUND(IF(J41="",I41,J41),  2), 2))</f>
        <v>0</v>
      </c>
      <c r="M41" s="7"/>
      <c r="O41" s="30">
        <v>0.2</v>
      </c>
      <c r="S41" s="7">
        <v>1414</v>
      </c>
    </row>
    <row r="42" spans="1:19" ht="16.5" x14ac:dyDescent="0.25">
      <c r="A42" s="7">
        <v>9</v>
      </c>
      <c r="B42" s="24" t="s">
        <v>84</v>
      </c>
      <c r="C42" s="24"/>
      <c r="D42" s="71" t="s">
        <v>85</v>
      </c>
      <c r="E42" s="72"/>
      <c r="F42" s="72"/>
      <c r="G42" s="72"/>
      <c r="H42" s="72"/>
      <c r="I42" s="72"/>
      <c r="J42" s="72"/>
      <c r="K42" s="72"/>
      <c r="L42" s="25"/>
    </row>
    <row r="43" spans="1:19" ht="45" customHeight="1" x14ac:dyDescent="0.25">
      <c r="A43" s="7" t="s">
        <v>47</v>
      </c>
      <c r="B43" s="26"/>
      <c r="C43" s="26"/>
      <c r="D43" s="73" t="s">
        <v>86</v>
      </c>
      <c r="E43" s="73"/>
      <c r="F43" s="73"/>
      <c r="G43" s="73"/>
      <c r="H43" s="73"/>
      <c r="I43" s="73"/>
      <c r="J43" s="73"/>
      <c r="K43" s="73"/>
      <c r="L43" s="26"/>
    </row>
    <row r="44" spans="1:19" x14ac:dyDescent="0.25">
      <c r="A44" s="7" t="s">
        <v>49</v>
      </c>
      <c r="B44" s="17"/>
      <c r="C44" s="25"/>
      <c r="D44" s="74"/>
      <c r="E44" s="74"/>
      <c r="F44" s="74"/>
      <c r="G44" s="74"/>
      <c r="H44" s="27" t="s">
        <v>83</v>
      </c>
      <c r="I44" s="32">
        <v>0</v>
      </c>
      <c r="J44" s="32"/>
      <c r="K44" s="29"/>
      <c r="L44" s="29">
        <f>IF(AND(I44= "",J44= ""), 0, ROUND(ROUND(K44, 2) * ROUND(IF(J44="",I44,J44),  2), 2))</f>
        <v>0</v>
      </c>
      <c r="M44" s="7"/>
      <c r="O44" s="30">
        <v>0.2</v>
      </c>
      <c r="S44" s="7">
        <v>1414</v>
      </c>
    </row>
    <row r="45" spans="1:19" ht="16.5" x14ac:dyDescent="0.25">
      <c r="A45" s="7">
        <v>9</v>
      </c>
      <c r="B45" s="24" t="s">
        <v>87</v>
      </c>
      <c r="C45" s="24"/>
      <c r="D45" s="71" t="s">
        <v>88</v>
      </c>
      <c r="E45" s="72"/>
      <c r="F45" s="72"/>
      <c r="G45" s="72"/>
      <c r="H45" s="72"/>
      <c r="I45" s="72"/>
      <c r="J45" s="72"/>
      <c r="K45" s="72"/>
      <c r="L45" s="25"/>
    </row>
    <row r="46" spans="1:19" ht="45" customHeight="1" x14ac:dyDescent="0.25">
      <c r="A46" s="7" t="s">
        <v>47</v>
      </c>
      <c r="B46" s="26"/>
      <c r="C46" s="26"/>
      <c r="D46" s="73" t="s">
        <v>89</v>
      </c>
      <c r="E46" s="73"/>
      <c r="F46" s="73"/>
      <c r="G46" s="73"/>
      <c r="H46" s="73"/>
      <c r="I46" s="73"/>
      <c r="J46" s="73"/>
      <c r="K46" s="73"/>
      <c r="L46" s="26"/>
    </row>
    <row r="47" spans="1:19" x14ac:dyDescent="0.25">
      <c r="A47" s="7" t="s">
        <v>49</v>
      </c>
      <c r="B47" s="17"/>
      <c r="C47" s="25"/>
      <c r="D47" s="74"/>
      <c r="E47" s="74"/>
      <c r="F47" s="74"/>
      <c r="G47" s="74"/>
      <c r="H47" s="27" t="s">
        <v>83</v>
      </c>
      <c r="I47" s="32">
        <v>0</v>
      </c>
      <c r="J47" s="32"/>
      <c r="K47" s="29"/>
      <c r="L47" s="29">
        <f>IF(AND(I47= "",J47= ""), 0, ROUND(ROUND(K47, 2) * ROUND(IF(J47="",I47,J47),  2), 2))</f>
        <v>0</v>
      </c>
      <c r="M47" s="7"/>
      <c r="O47" s="30">
        <v>0.2</v>
      </c>
      <c r="S47" s="7">
        <v>1414</v>
      </c>
    </row>
    <row r="48" spans="1:19" hidden="1" x14ac:dyDescent="0.25">
      <c r="A48" s="7" t="s">
        <v>51</v>
      </c>
    </row>
    <row r="49" spans="1:19" hidden="1" x14ac:dyDescent="0.25">
      <c r="A49" s="7" t="s">
        <v>52</v>
      </c>
    </row>
    <row r="50" spans="1:19" x14ac:dyDescent="0.25">
      <c r="A50" s="7" t="s">
        <v>90</v>
      </c>
      <c r="B50" s="25"/>
      <c r="C50" s="25"/>
      <c r="D50" s="72"/>
      <c r="E50" s="72"/>
      <c r="F50" s="72"/>
      <c r="G50" s="72"/>
      <c r="L50" s="25"/>
    </row>
    <row r="51" spans="1:19" x14ac:dyDescent="0.25">
      <c r="B51" s="25"/>
      <c r="C51" s="25"/>
      <c r="D51" s="77" t="s">
        <v>40</v>
      </c>
      <c r="E51" s="78"/>
      <c r="F51" s="78"/>
      <c r="G51" s="78"/>
      <c r="H51" s="75"/>
      <c r="I51" s="75"/>
      <c r="J51" s="75"/>
      <c r="K51" s="75"/>
      <c r="L51" s="76"/>
    </row>
    <row r="52" spans="1:19" x14ac:dyDescent="0.25">
      <c r="B52" s="25"/>
      <c r="C52" s="25"/>
      <c r="D52" s="80"/>
      <c r="E52" s="50"/>
      <c r="F52" s="50"/>
      <c r="G52" s="50"/>
      <c r="H52" s="50"/>
      <c r="I52" s="50"/>
      <c r="J52" s="50"/>
      <c r="K52" s="50"/>
      <c r="L52" s="79"/>
    </row>
    <row r="53" spans="1:19" x14ac:dyDescent="0.25">
      <c r="B53" s="25"/>
      <c r="C53" s="25"/>
      <c r="D53" s="83" t="s">
        <v>91</v>
      </c>
      <c r="E53" s="84"/>
      <c r="F53" s="84"/>
      <c r="G53" s="84"/>
      <c r="H53" s="81">
        <f>SUMIF(M6:M50, IF(M5="","",M5), L6:L50)</f>
        <v>0</v>
      </c>
      <c r="I53" s="81"/>
      <c r="J53" s="81"/>
      <c r="K53" s="81"/>
      <c r="L53" s="82"/>
    </row>
    <row r="54" spans="1:19" x14ac:dyDescent="0.25">
      <c r="B54" s="25"/>
      <c r="C54" s="25"/>
      <c r="D54" s="83" t="s">
        <v>92</v>
      </c>
      <c r="E54" s="84"/>
      <c r="F54" s="84"/>
      <c r="G54" s="84"/>
      <c r="H54" s="81">
        <f>ROUND(SUMIF(M6:M50, IF(M5="","",M5), L6:L50) * 0.2, 2)</f>
        <v>0</v>
      </c>
      <c r="I54" s="81"/>
      <c r="J54" s="81"/>
      <c r="K54" s="81"/>
      <c r="L54" s="82"/>
    </row>
    <row r="55" spans="1:19" x14ac:dyDescent="0.25">
      <c r="B55" s="25"/>
      <c r="C55" s="25"/>
      <c r="D55" s="87" t="s">
        <v>93</v>
      </c>
      <c r="E55" s="88"/>
      <c r="F55" s="88"/>
      <c r="G55" s="88"/>
      <c r="H55" s="85">
        <f>SUM(H53:H54)</f>
        <v>0</v>
      </c>
      <c r="I55" s="85"/>
      <c r="J55" s="85"/>
      <c r="K55" s="85"/>
      <c r="L55" s="86"/>
    </row>
    <row r="56" spans="1:19" ht="15.75" customHeight="1" x14ac:dyDescent="0.25">
      <c r="A56" s="7">
        <v>3</v>
      </c>
      <c r="B56" s="17">
        <v>2</v>
      </c>
      <c r="C56" s="17"/>
      <c r="D56" s="68" t="s">
        <v>94</v>
      </c>
      <c r="E56" s="68"/>
      <c r="F56" s="68"/>
      <c r="G56" s="68"/>
      <c r="H56" s="18"/>
      <c r="I56" s="18"/>
      <c r="J56" s="18"/>
      <c r="K56" s="18"/>
      <c r="L56" s="19"/>
      <c r="M56" s="7"/>
    </row>
    <row r="57" spans="1:19" x14ac:dyDescent="0.25">
      <c r="A57" s="7">
        <v>4</v>
      </c>
      <c r="B57" s="17" t="s">
        <v>95</v>
      </c>
      <c r="C57" s="17"/>
      <c r="D57" s="69" t="s">
        <v>96</v>
      </c>
      <c r="E57" s="69"/>
      <c r="F57" s="69"/>
      <c r="G57" s="69"/>
      <c r="H57" s="20"/>
      <c r="I57" s="20"/>
      <c r="J57" s="20"/>
      <c r="K57" s="20"/>
      <c r="L57" s="21"/>
      <c r="M57" s="7"/>
    </row>
    <row r="58" spans="1:19" x14ac:dyDescent="0.25">
      <c r="A58" s="7">
        <v>9</v>
      </c>
      <c r="B58" s="24" t="s">
        <v>97</v>
      </c>
      <c r="C58" s="24"/>
      <c r="D58" s="71" t="s">
        <v>98</v>
      </c>
      <c r="E58" s="72"/>
      <c r="F58" s="72"/>
      <c r="G58" s="72"/>
      <c r="H58" s="72"/>
      <c r="I58" s="72"/>
      <c r="J58" s="72"/>
      <c r="K58" s="72"/>
      <c r="L58" s="25"/>
    </row>
    <row r="59" spans="1:19" ht="33.75" customHeight="1" x14ac:dyDescent="0.25">
      <c r="A59" s="7" t="s">
        <v>47</v>
      </c>
      <c r="B59" s="26"/>
      <c r="C59" s="26"/>
      <c r="D59" s="73" t="s">
        <v>99</v>
      </c>
      <c r="E59" s="73"/>
      <c r="F59" s="73"/>
      <c r="G59" s="73"/>
      <c r="H59" s="73"/>
      <c r="I59" s="73"/>
      <c r="J59" s="73"/>
      <c r="K59" s="73"/>
      <c r="L59" s="26"/>
    </row>
    <row r="60" spans="1:19" x14ac:dyDescent="0.25">
      <c r="A60" s="7" t="s">
        <v>49</v>
      </c>
      <c r="B60" s="17"/>
      <c r="C60" s="25"/>
      <c r="D60" s="74"/>
      <c r="E60" s="74"/>
      <c r="F60" s="74"/>
      <c r="G60" s="74"/>
      <c r="H60" s="27" t="s">
        <v>83</v>
      </c>
      <c r="I60" s="32">
        <v>0</v>
      </c>
      <c r="J60" s="32"/>
      <c r="K60" s="29"/>
      <c r="L60" s="29">
        <f>IF(AND(I60= "",J60= ""), 0, ROUND(ROUND(K60, 2) * ROUND(IF(J60="",I60,J60),  2), 2))</f>
        <v>0</v>
      </c>
      <c r="M60" s="7"/>
      <c r="O60" s="30">
        <v>0.2</v>
      </c>
      <c r="S60" s="7">
        <v>1414</v>
      </c>
    </row>
    <row r="61" spans="1:19" hidden="1" x14ac:dyDescent="0.25">
      <c r="A61" s="7" t="s">
        <v>52</v>
      </c>
    </row>
    <row r="62" spans="1:19" x14ac:dyDescent="0.25">
      <c r="A62" s="7">
        <v>4</v>
      </c>
      <c r="B62" s="17" t="s">
        <v>100</v>
      </c>
      <c r="C62" s="17"/>
      <c r="D62" s="69" t="s">
        <v>101</v>
      </c>
      <c r="E62" s="69"/>
      <c r="F62" s="69"/>
      <c r="G62" s="69"/>
      <c r="H62" s="20"/>
      <c r="I62" s="20"/>
      <c r="J62" s="20"/>
      <c r="K62" s="20"/>
      <c r="L62" s="21"/>
      <c r="M62" s="7"/>
    </row>
    <row r="63" spans="1:19" x14ac:dyDescent="0.25">
      <c r="A63" s="7">
        <v>5</v>
      </c>
      <c r="B63" s="17" t="s">
        <v>102</v>
      </c>
      <c r="C63" s="17"/>
      <c r="D63" s="70" t="s">
        <v>103</v>
      </c>
      <c r="E63" s="70"/>
      <c r="F63" s="70"/>
      <c r="G63" s="70"/>
      <c r="H63" s="22"/>
      <c r="I63" s="22"/>
      <c r="J63" s="22"/>
      <c r="K63" s="22"/>
      <c r="L63" s="23"/>
      <c r="M63" s="7"/>
    </row>
    <row r="64" spans="1:19" ht="33.75" customHeight="1" x14ac:dyDescent="0.25">
      <c r="A64" s="7" t="s">
        <v>104</v>
      </c>
      <c r="B64" s="26"/>
      <c r="C64" s="26"/>
      <c r="D64" s="73" t="s">
        <v>105</v>
      </c>
      <c r="E64" s="73"/>
      <c r="F64" s="73"/>
      <c r="G64" s="73"/>
      <c r="H64" s="73"/>
      <c r="I64" s="73"/>
      <c r="J64" s="73"/>
      <c r="K64" s="73"/>
      <c r="L64" s="26"/>
    </row>
    <row r="65" spans="1:19" ht="16.5" x14ac:dyDescent="0.25">
      <c r="A65" s="7">
        <v>9</v>
      </c>
      <c r="B65" s="24" t="s">
        <v>106</v>
      </c>
      <c r="C65" s="24"/>
      <c r="D65" s="71" t="s">
        <v>107</v>
      </c>
      <c r="E65" s="72"/>
      <c r="F65" s="72"/>
      <c r="G65" s="72"/>
      <c r="H65" s="72"/>
      <c r="I65" s="72"/>
      <c r="J65" s="72"/>
      <c r="K65" s="72"/>
      <c r="L65" s="25"/>
    </row>
    <row r="66" spans="1:19" x14ac:dyDescent="0.25">
      <c r="A66" s="7" t="s">
        <v>49</v>
      </c>
      <c r="B66" s="17"/>
      <c r="C66" s="25"/>
      <c r="D66" s="74"/>
      <c r="E66" s="74"/>
      <c r="F66" s="74"/>
      <c r="G66" s="74"/>
      <c r="H66" s="27" t="s">
        <v>57</v>
      </c>
      <c r="I66" s="28">
        <v>0</v>
      </c>
      <c r="J66" s="28"/>
      <c r="K66" s="29"/>
      <c r="L66" s="29">
        <f>IF(AND(I66= "",J66= ""), 0, ROUND(ROUND(K66, 2) * ROUND(IF(J66="",I66,J66),  0), 2))</f>
        <v>0</v>
      </c>
      <c r="M66" s="7"/>
      <c r="O66" s="30">
        <v>0.2</v>
      </c>
      <c r="S66" s="7">
        <v>1414</v>
      </c>
    </row>
    <row r="67" spans="1:19" ht="16.5" x14ac:dyDescent="0.25">
      <c r="A67" s="7">
        <v>9</v>
      </c>
      <c r="B67" s="24" t="s">
        <v>108</v>
      </c>
      <c r="C67" s="24"/>
      <c r="D67" s="71" t="s">
        <v>109</v>
      </c>
      <c r="E67" s="72"/>
      <c r="F67" s="72"/>
      <c r="G67" s="72"/>
      <c r="H67" s="72"/>
      <c r="I67" s="72"/>
      <c r="J67" s="72"/>
      <c r="K67" s="72"/>
      <c r="L67" s="25"/>
    </row>
    <row r="68" spans="1:19" x14ac:dyDescent="0.25">
      <c r="A68" s="7" t="s">
        <v>49</v>
      </c>
      <c r="B68" s="17"/>
      <c r="C68" s="25"/>
      <c r="D68" s="74"/>
      <c r="E68" s="74"/>
      <c r="F68" s="74"/>
      <c r="G68" s="74"/>
      <c r="H68" s="27" t="s">
        <v>57</v>
      </c>
      <c r="I68" s="28">
        <v>0</v>
      </c>
      <c r="J68" s="28"/>
      <c r="K68" s="29"/>
      <c r="L68" s="29">
        <f>IF(AND(I68= "",J68= ""), 0, ROUND(ROUND(K68, 2) * ROUND(IF(J68="",I68,J68),  0), 2))</f>
        <v>0</v>
      </c>
      <c r="M68" s="7"/>
      <c r="O68" s="30">
        <v>0.2</v>
      </c>
      <c r="S68" s="7">
        <v>1414</v>
      </c>
    </row>
    <row r="69" spans="1:19" ht="16.5" x14ac:dyDescent="0.25">
      <c r="A69" s="7">
        <v>9</v>
      </c>
      <c r="B69" s="24" t="s">
        <v>110</v>
      </c>
      <c r="C69" s="24"/>
      <c r="D69" s="71" t="s">
        <v>111</v>
      </c>
      <c r="E69" s="72"/>
      <c r="F69" s="72"/>
      <c r="G69" s="72"/>
      <c r="H69" s="72"/>
      <c r="I69" s="72"/>
      <c r="J69" s="72"/>
      <c r="K69" s="72"/>
      <c r="L69" s="25"/>
    </row>
    <row r="70" spans="1:19" x14ac:dyDescent="0.25">
      <c r="A70" s="7" t="s">
        <v>49</v>
      </c>
      <c r="B70" s="17"/>
      <c r="C70" s="25"/>
      <c r="D70" s="74"/>
      <c r="E70" s="74"/>
      <c r="F70" s="74"/>
      <c r="G70" s="74"/>
      <c r="H70" s="27" t="s">
        <v>57</v>
      </c>
      <c r="I70" s="28">
        <v>0</v>
      </c>
      <c r="J70" s="28"/>
      <c r="K70" s="29"/>
      <c r="L70" s="29">
        <f>IF(AND(I70= "",J70= ""), 0, ROUND(ROUND(K70, 2) * ROUND(IF(J70="",I70,J70),  0), 2))</f>
        <v>0</v>
      </c>
      <c r="M70" s="7"/>
      <c r="O70" s="30">
        <v>0.2</v>
      </c>
      <c r="S70" s="7">
        <v>1414</v>
      </c>
    </row>
    <row r="71" spans="1:19" ht="16.5" x14ac:dyDescent="0.25">
      <c r="A71" s="7">
        <v>9</v>
      </c>
      <c r="B71" s="24" t="s">
        <v>112</v>
      </c>
      <c r="C71" s="24"/>
      <c r="D71" s="71" t="s">
        <v>113</v>
      </c>
      <c r="E71" s="72"/>
      <c r="F71" s="72"/>
      <c r="G71" s="72"/>
      <c r="H71" s="72"/>
      <c r="I71" s="72"/>
      <c r="J71" s="72"/>
      <c r="K71" s="72"/>
      <c r="L71" s="25"/>
    </row>
    <row r="72" spans="1:19" x14ac:dyDescent="0.25">
      <c r="A72" s="7" t="s">
        <v>49</v>
      </c>
      <c r="B72" s="17"/>
      <c r="C72" s="25"/>
      <c r="D72" s="74"/>
      <c r="E72" s="74"/>
      <c r="F72" s="74"/>
      <c r="G72" s="74"/>
      <c r="H72" s="27" t="s">
        <v>57</v>
      </c>
      <c r="I72" s="28">
        <v>0</v>
      </c>
      <c r="J72" s="28"/>
      <c r="K72" s="29"/>
      <c r="L72" s="29">
        <f>IF(AND(I72= "",J72= ""), 0, ROUND(ROUND(K72, 2) * ROUND(IF(J72="",I72,J72),  0), 2))</f>
        <v>0</v>
      </c>
      <c r="M72" s="7"/>
      <c r="O72" s="30">
        <v>0.2</v>
      </c>
      <c r="S72" s="7">
        <v>1414</v>
      </c>
    </row>
    <row r="73" spans="1:19" ht="16.5" x14ac:dyDescent="0.25">
      <c r="A73" s="7">
        <v>9</v>
      </c>
      <c r="B73" s="24" t="s">
        <v>114</v>
      </c>
      <c r="C73" s="24"/>
      <c r="D73" s="71" t="s">
        <v>115</v>
      </c>
      <c r="E73" s="72"/>
      <c r="F73" s="72"/>
      <c r="G73" s="72"/>
      <c r="H73" s="72"/>
      <c r="I73" s="72"/>
      <c r="J73" s="72"/>
      <c r="K73" s="72"/>
      <c r="L73" s="25"/>
    </row>
    <row r="74" spans="1:19" x14ac:dyDescent="0.25">
      <c r="A74" s="7" t="s">
        <v>49</v>
      </c>
      <c r="B74" s="17"/>
      <c r="C74" s="25"/>
      <c r="D74" s="74"/>
      <c r="E74" s="74"/>
      <c r="F74" s="74"/>
      <c r="G74" s="74"/>
      <c r="H74" s="27" t="s">
        <v>57</v>
      </c>
      <c r="I74" s="28">
        <v>0</v>
      </c>
      <c r="J74" s="28"/>
      <c r="K74" s="29"/>
      <c r="L74" s="29">
        <f>IF(AND(I74= "",J74= ""), 0, ROUND(ROUND(K74, 2) * ROUND(IF(J74="",I74,J74),  0), 2))</f>
        <v>0</v>
      </c>
      <c r="M74" s="7"/>
      <c r="O74" s="30">
        <v>0.2</v>
      </c>
      <c r="S74" s="7">
        <v>1414</v>
      </c>
    </row>
    <row r="75" spans="1:19" hidden="1" x14ac:dyDescent="0.25">
      <c r="A75" s="7" t="s">
        <v>51</v>
      </c>
    </row>
    <row r="76" spans="1:19" x14ac:dyDescent="0.25">
      <c r="A76" s="7">
        <v>5</v>
      </c>
      <c r="B76" s="17" t="s">
        <v>116</v>
      </c>
      <c r="C76" s="17"/>
      <c r="D76" s="70" t="s">
        <v>117</v>
      </c>
      <c r="E76" s="70"/>
      <c r="F76" s="70"/>
      <c r="G76" s="70"/>
      <c r="H76" s="22"/>
      <c r="I76" s="22"/>
      <c r="J76" s="22"/>
      <c r="K76" s="22"/>
      <c r="L76" s="23"/>
      <c r="M76" s="7"/>
    </row>
    <row r="77" spans="1:19" ht="33.75" customHeight="1" x14ac:dyDescent="0.25">
      <c r="A77" s="7" t="s">
        <v>104</v>
      </c>
      <c r="B77" s="26"/>
      <c r="C77" s="26"/>
      <c r="D77" s="73" t="s">
        <v>105</v>
      </c>
      <c r="E77" s="73"/>
      <c r="F77" s="73"/>
      <c r="G77" s="73"/>
      <c r="H77" s="73"/>
      <c r="I77" s="73"/>
      <c r="J77" s="73"/>
      <c r="K77" s="73"/>
      <c r="L77" s="26"/>
    </row>
    <row r="78" spans="1:19" ht="16.5" x14ac:dyDescent="0.25">
      <c r="A78" s="7">
        <v>9</v>
      </c>
      <c r="B78" s="24" t="s">
        <v>118</v>
      </c>
      <c r="C78" s="24"/>
      <c r="D78" s="71" t="s">
        <v>119</v>
      </c>
      <c r="E78" s="72"/>
      <c r="F78" s="72"/>
      <c r="G78" s="72"/>
      <c r="H78" s="72"/>
      <c r="I78" s="72"/>
      <c r="J78" s="72"/>
      <c r="K78" s="72"/>
      <c r="L78" s="25"/>
    </row>
    <row r="79" spans="1:19" x14ac:dyDescent="0.25">
      <c r="A79" s="7" t="s">
        <v>49</v>
      </c>
      <c r="B79" s="17"/>
      <c r="C79" s="25"/>
      <c r="D79" s="74"/>
      <c r="E79" s="74"/>
      <c r="F79" s="74"/>
      <c r="G79" s="74"/>
      <c r="H79" s="27" t="s">
        <v>57</v>
      </c>
      <c r="I79" s="28">
        <v>0</v>
      </c>
      <c r="J79" s="28"/>
      <c r="K79" s="29"/>
      <c r="L79" s="29">
        <f>IF(AND(I79= "",J79= ""), 0, ROUND(ROUND(K79, 2) * ROUND(IF(J79="",I79,J79),  0), 2))</f>
        <v>0</v>
      </c>
      <c r="M79" s="7"/>
      <c r="O79" s="30">
        <v>0.2</v>
      </c>
      <c r="S79" s="7">
        <v>1414</v>
      </c>
    </row>
    <row r="80" spans="1:19" ht="16.5" x14ac:dyDescent="0.25">
      <c r="A80" s="7">
        <v>9</v>
      </c>
      <c r="B80" s="24" t="s">
        <v>120</v>
      </c>
      <c r="C80" s="24"/>
      <c r="D80" s="71" t="s">
        <v>121</v>
      </c>
      <c r="E80" s="72"/>
      <c r="F80" s="72"/>
      <c r="G80" s="72"/>
      <c r="H80" s="72"/>
      <c r="I80" s="72"/>
      <c r="J80" s="72"/>
      <c r="K80" s="72"/>
      <c r="L80" s="25"/>
    </row>
    <row r="81" spans="1:19" x14ac:dyDescent="0.25">
      <c r="A81" s="7" t="s">
        <v>49</v>
      </c>
      <c r="B81" s="17"/>
      <c r="C81" s="25"/>
      <c r="D81" s="74"/>
      <c r="E81" s="74"/>
      <c r="F81" s="74"/>
      <c r="G81" s="74"/>
      <c r="H81" s="27" t="s">
        <v>57</v>
      </c>
      <c r="I81" s="28">
        <v>0</v>
      </c>
      <c r="J81" s="28"/>
      <c r="K81" s="29"/>
      <c r="L81" s="29">
        <f>IF(AND(I81= "",J81= ""), 0, ROUND(ROUND(K81, 2) * ROUND(IF(J81="",I81,J81),  0), 2))</f>
        <v>0</v>
      </c>
      <c r="M81" s="7"/>
      <c r="O81" s="30">
        <v>0.2</v>
      </c>
      <c r="S81" s="7">
        <v>1414</v>
      </c>
    </row>
    <row r="82" spans="1:19" hidden="1" x14ac:dyDescent="0.25">
      <c r="A82" s="7" t="s">
        <v>51</v>
      </c>
    </row>
    <row r="83" spans="1:19" x14ac:dyDescent="0.25">
      <c r="A83" s="7">
        <v>5</v>
      </c>
      <c r="B83" s="17" t="s">
        <v>122</v>
      </c>
      <c r="C83" s="17"/>
      <c r="D83" s="70" t="s">
        <v>123</v>
      </c>
      <c r="E83" s="70"/>
      <c r="F83" s="70"/>
      <c r="G83" s="70"/>
      <c r="H83" s="22"/>
      <c r="I83" s="22"/>
      <c r="J83" s="22"/>
      <c r="K83" s="22"/>
      <c r="L83" s="23"/>
      <c r="M83" s="7"/>
    </row>
    <row r="84" spans="1:19" ht="33.75" customHeight="1" x14ac:dyDescent="0.25">
      <c r="A84" s="7" t="s">
        <v>104</v>
      </c>
      <c r="B84" s="26"/>
      <c r="C84" s="26"/>
      <c r="D84" s="73" t="s">
        <v>124</v>
      </c>
      <c r="E84" s="73"/>
      <c r="F84" s="73"/>
      <c r="G84" s="73"/>
      <c r="H84" s="73"/>
      <c r="I84" s="73"/>
      <c r="J84" s="73"/>
      <c r="K84" s="73"/>
      <c r="L84" s="26"/>
    </row>
    <row r="85" spans="1:19" ht="16.5" x14ac:dyDescent="0.25">
      <c r="A85" s="7">
        <v>9</v>
      </c>
      <c r="B85" s="24" t="s">
        <v>125</v>
      </c>
      <c r="C85" s="24"/>
      <c r="D85" s="71" t="s">
        <v>126</v>
      </c>
      <c r="E85" s="72"/>
      <c r="F85" s="72"/>
      <c r="G85" s="72"/>
      <c r="H85" s="72"/>
      <c r="I85" s="72"/>
      <c r="J85" s="72"/>
      <c r="K85" s="72"/>
      <c r="L85" s="25"/>
    </row>
    <row r="86" spans="1:19" x14ac:dyDescent="0.25">
      <c r="A86" s="7" t="s">
        <v>49</v>
      </c>
      <c r="B86" s="17"/>
      <c r="C86" s="25"/>
      <c r="D86" s="74"/>
      <c r="E86" s="74"/>
      <c r="F86" s="74"/>
      <c r="G86" s="74"/>
      <c r="H86" s="27" t="s">
        <v>57</v>
      </c>
      <c r="I86" s="28">
        <v>0</v>
      </c>
      <c r="J86" s="28"/>
      <c r="K86" s="29"/>
      <c r="L86" s="29">
        <f>IF(AND(I86= "",J86= ""), 0, ROUND(ROUND(K86, 2) * ROUND(IF(J86="",I86,J86),  0), 2))</f>
        <v>0</v>
      </c>
      <c r="M86" s="7"/>
      <c r="O86" s="30">
        <v>0.2</v>
      </c>
      <c r="S86" s="7">
        <v>1414</v>
      </c>
    </row>
    <row r="87" spans="1:19" ht="16.5" x14ac:dyDescent="0.25">
      <c r="A87" s="7">
        <v>9</v>
      </c>
      <c r="B87" s="24" t="s">
        <v>127</v>
      </c>
      <c r="C87" s="24"/>
      <c r="D87" s="71" t="s">
        <v>128</v>
      </c>
      <c r="E87" s="72"/>
      <c r="F87" s="72"/>
      <c r="G87" s="72"/>
      <c r="H87" s="72"/>
      <c r="I87" s="72"/>
      <c r="J87" s="72"/>
      <c r="K87" s="72"/>
      <c r="L87" s="25"/>
    </row>
    <row r="88" spans="1:19" x14ac:dyDescent="0.25">
      <c r="A88" s="7" t="s">
        <v>49</v>
      </c>
      <c r="B88" s="17"/>
      <c r="C88" s="25"/>
      <c r="D88" s="74"/>
      <c r="E88" s="74"/>
      <c r="F88" s="74"/>
      <c r="G88" s="74"/>
      <c r="H88" s="27" t="s">
        <v>57</v>
      </c>
      <c r="I88" s="28">
        <v>0</v>
      </c>
      <c r="J88" s="28"/>
      <c r="K88" s="29"/>
      <c r="L88" s="29">
        <f>IF(AND(I88= "",J88= ""), 0, ROUND(ROUND(K88, 2) * ROUND(IF(J88="",I88,J88),  0), 2))</f>
        <v>0</v>
      </c>
      <c r="M88" s="7"/>
      <c r="O88" s="30">
        <v>0.2</v>
      </c>
      <c r="S88" s="7">
        <v>1414</v>
      </c>
    </row>
    <row r="89" spans="1:19" ht="16.5" x14ac:dyDescent="0.25">
      <c r="A89" s="7">
        <v>9</v>
      </c>
      <c r="B89" s="24" t="s">
        <v>129</v>
      </c>
      <c r="C89" s="24"/>
      <c r="D89" s="71" t="s">
        <v>130</v>
      </c>
      <c r="E89" s="72"/>
      <c r="F89" s="72"/>
      <c r="G89" s="72"/>
      <c r="H89" s="72"/>
      <c r="I89" s="72"/>
      <c r="J89" s="72"/>
      <c r="K89" s="72"/>
      <c r="L89" s="25"/>
    </row>
    <row r="90" spans="1:19" x14ac:dyDescent="0.25">
      <c r="A90" s="7" t="s">
        <v>49</v>
      </c>
      <c r="B90" s="17"/>
      <c r="C90" s="25"/>
      <c r="D90" s="74"/>
      <c r="E90" s="74"/>
      <c r="F90" s="74"/>
      <c r="G90" s="74"/>
      <c r="H90" s="27" t="s">
        <v>57</v>
      </c>
      <c r="I90" s="28">
        <v>0</v>
      </c>
      <c r="J90" s="28"/>
      <c r="K90" s="29"/>
      <c r="L90" s="29">
        <f>IF(AND(I90= "",J90= ""), 0, ROUND(ROUND(K90, 2) * ROUND(IF(J90="",I90,J90),  0), 2))</f>
        <v>0</v>
      </c>
      <c r="M90" s="7"/>
      <c r="O90" s="30">
        <v>0.2</v>
      </c>
      <c r="S90" s="7">
        <v>1414</v>
      </c>
    </row>
    <row r="91" spans="1:19" ht="16.5" x14ac:dyDescent="0.25">
      <c r="A91" s="7">
        <v>9</v>
      </c>
      <c r="B91" s="24" t="s">
        <v>131</v>
      </c>
      <c r="C91" s="24"/>
      <c r="D91" s="71" t="s">
        <v>132</v>
      </c>
      <c r="E91" s="72"/>
      <c r="F91" s="72"/>
      <c r="G91" s="72"/>
      <c r="H91" s="72"/>
      <c r="I91" s="72"/>
      <c r="J91" s="72"/>
      <c r="K91" s="72"/>
      <c r="L91" s="25"/>
    </row>
    <row r="92" spans="1:19" x14ac:dyDescent="0.25">
      <c r="A92" s="7" t="s">
        <v>49</v>
      </c>
      <c r="B92" s="17"/>
      <c r="C92" s="25"/>
      <c r="D92" s="74"/>
      <c r="E92" s="74"/>
      <c r="F92" s="74"/>
      <c r="G92" s="74"/>
      <c r="H92" s="27" t="s">
        <v>57</v>
      </c>
      <c r="I92" s="28">
        <v>0</v>
      </c>
      <c r="J92" s="28"/>
      <c r="K92" s="29"/>
      <c r="L92" s="29">
        <f>IF(AND(I92= "",J92= ""), 0, ROUND(ROUND(K92, 2) * ROUND(IF(J92="",I92,J92),  0), 2))</f>
        <v>0</v>
      </c>
      <c r="M92" s="7"/>
      <c r="O92" s="30">
        <v>0.2</v>
      </c>
      <c r="S92" s="7">
        <v>1414</v>
      </c>
    </row>
    <row r="93" spans="1:19" ht="16.5" x14ac:dyDescent="0.25">
      <c r="A93" s="7">
        <v>9</v>
      </c>
      <c r="B93" s="24" t="s">
        <v>133</v>
      </c>
      <c r="C93" s="24"/>
      <c r="D93" s="71" t="s">
        <v>134</v>
      </c>
      <c r="E93" s="72"/>
      <c r="F93" s="72"/>
      <c r="G93" s="72"/>
      <c r="H93" s="72"/>
      <c r="I93" s="72"/>
      <c r="J93" s="72"/>
      <c r="K93" s="72"/>
      <c r="L93" s="25"/>
    </row>
    <row r="94" spans="1:19" x14ac:dyDescent="0.25">
      <c r="A94" s="7" t="s">
        <v>49</v>
      </c>
      <c r="B94" s="17"/>
      <c r="C94" s="25"/>
      <c r="D94" s="74"/>
      <c r="E94" s="74"/>
      <c r="F94" s="74"/>
      <c r="G94" s="74"/>
      <c r="H94" s="27" t="s">
        <v>57</v>
      </c>
      <c r="I94" s="28">
        <v>0</v>
      </c>
      <c r="J94" s="28"/>
      <c r="K94" s="29"/>
      <c r="L94" s="29">
        <f>IF(AND(I94= "",J94= ""), 0, ROUND(ROUND(K94, 2) * ROUND(IF(J94="",I94,J94),  0), 2))</f>
        <v>0</v>
      </c>
      <c r="M94" s="7"/>
      <c r="O94" s="30">
        <v>0.2</v>
      </c>
      <c r="S94" s="7">
        <v>1414</v>
      </c>
    </row>
    <row r="95" spans="1:19" ht="16.5" x14ac:dyDescent="0.25">
      <c r="A95" s="7">
        <v>9</v>
      </c>
      <c r="B95" s="24" t="s">
        <v>135</v>
      </c>
      <c r="C95" s="24"/>
      <c r="D95" s="71" t="s">
        <v>136</v>
      </c>
      <c r="E95" s="72"/>
      <c r="F95" s="72"/>
      <c r="G95" s="72"/>
      <c r="H95" s="72"/>
      <c r="I95" s="72"/>
      <c r="J95" s="72"/>
      <c r="K95" s="72"/>
      <c r="L95" s="25"/>
    </row>
    <row r="96" spans="1:19" x14ac:dyDescent="0.25">
      <c r="A96" s="7" t="s">
        <v>49</v>
      </c>
      <c r="B96" s="17"/>
      <c r="C96" s="25"/>
      <c r="D96" s="74"/>
      <c r="E96" s="74"/>
      <c r="F96" s="74"/>
      <c r="G96" s="74"/>
      <c r="H96" s="27" t="s">
        <v>57</v>
      </c>
      <c r="I96" s="28">
        <v>0</v>
      </c>
      <c r="J96" s="28"/>
      <c r="K96" s="29"/>
      <c r="L96" s="29">
        <f>IF(AND(I96= "",J96= ""), 0, ROUND(ROUND(K96, 2) * ROUND(IF(J96="",I96,J96),  0), 2))</f>
        <v>0</v>
      </c>
      <c r="M96" s="7"/>
      <c r="O96" s="30">
        <v>0.2</v>
      </c>
      <c r="S96" s="7">
        <v>1414</v>
      </c>
    </row>
    <row r="97" spans="1:19" ht="16.5" x14ac:dyDescent="0.25">
      <c r="A97" s="7">
        <v>9</v>
      </c>
      <c r="B97" s="24" t="s">
        <v>137</v>
      </c>
      <c r="C97" s="24"/>
      <c r="D97" s="71" t="s">
        <v>138</v>
      </c>
      <c r="E97" s="72"/>
      <c r="F97" s="72"/>
      <c r="G97" s="72"/>
      <c r="H97" s="72"/>
      <c r="I97" s="72"/>
      <c r="J97" s="72"/>
      <c r="K97" s="72"/>
      <c r="L97" s="25"/>
    </row>
    <row r="98" spans="1:19" x14ac:dyDescent="0.25">
      <c r="A98" s="7" t="s">
        <v>49</v>
      </c>
      <c r="B98" s="17"/>
      <c r="C98" s="25"/>
      <c r="D98" s="74"/>
      <c r="E98" s="74"/>
      <c r="F98" s="74"/>
      <c r="G98" s="74"/>
      <c r="H98" s="27" t="s">
        <v>57</v>
      </c>
      <c r="I98" s="28">
        <v>0</v>
      </c>
      <c r="J98" s="28"/>
      <c r="K98" s="29"/>
      <c r="L98" s="29">
        <f>IF(AND(I98= "",J98= ""), 0, ROUND(ROUND(K98, 2) * ROUND(IF(J98="",I98,J98),  0), 2))</f>
        <v>0</v>
      </c>
      <c r="M98" s="7"/>
      <c r="O98" s="30">
        <v>0.2</v>
      </c>
      <c r="S98" s="7">
        <v>1414</v>
      </c>
    </row>
    <row r="99" spans="1:19" ht="16.5" x14ac:dyDescent="0.25">
      <c r="A99" s="7">
        <v>9</v>
      </c>
      <c r="B99" s="24" t="s">
        <v>139</v>
      </c>
      <c r="C99" s="24"/>
      <c r="D99" s="71" t="s">
        <v>140</v>
      </c>
      <c r="E99" s="72"/>
      <c r="F99" s="72"/>
      <c r="G99" s="72"/>
      <c r="H99" s="72"/>
      <c r="I99" s="72"/>
      <c r="J99" s="72"/>
      <c r="K99" s="72"/>
      <c r="L99" s="25"/>
    </row>
    <row r="100" spans="1:19" x14ac:dyDescent="0.25">
      <c r="A100" s="7" t="s">
        <v>49</v>
      </c>
      <c r="B100" s="17"/>
      <c r="C100" s="25"/>
      <c r="D100" s="74"/>
      <c r="E100" s="74"/>
      <c r="F100" s="74"/>
      <c r="G100" s="74"/>
      <c r="H100" s="27" t="s">
        <v>57</v>
      </c>
      <c r="I100" s="28">
        <v>0</v>
      </c>
      <c r="J100" s="28"/>
      <c r="K100" s="29"/>
      <c r="L100" s="29">
        <f>IF(AND(I100= "",J100= ""), 0, ROUND(ROUND(K100, 2) * ROUND(IF(J100="",I100,J100),  0), 2))</f>
        <v>0</v>
      </c>
      <c r="M100" s="7"/>
      <c r="O100" s="30">
        <v>0.2</v>
      </c>
      <c r="S100" s="7">
        <v>1414</v>
      </c>
    </row>
    <row r="101" spans="1:19" ht="16.5" x14ac:dyDescent="0.25">
      <c r="A101" s="7">
        <v>9</v>
      </c>
      <c r="B101" s="24" t="s">
        <v>139</v>
      </c>
      <c r="C101" s="24"/>
      <c r="D101" s="71" t="s">
        <v>141</v>
      </c>
      <c r="E101" s="72"/>
      <c r="F101" s="72"/>
      <c r="G101" s="72"/>
      <c r="H101" s="72"/>
      <c r="I101" s="72"/>
      <c r="J101" s="72"/>
      <c r="K101" s="72"/>
      <c r="L101" s="25"/>
    </row>
    <row r="102" spans="1:19" x14ac:dyDescent="0.25">
      <c r="A102" s="7" t="s">
        <v>49</v>
      </c>
      <c r="B102" s="17"/>
      <c r="C102" s="25"/>
      <c r="D102" s="74"/>
      <c r="E102" s="74"/>
      <c r="F102" s="74"/>
      <c r="G102" s="74"/>
      <c r="H102" s="27" t="s">
        <v>57</v>
      </c>
      <c r="I102" s="28">
        <v>0</v>
      </c>
      <c r="J102" s="28"/>
      <c r="K102" s="29"/>
      <c r="L102" s="29">
        <f>IF(AND(I102= "",J102= ""), 0, ROUND(ROUND(K102, 2) * ROUND(IF(J102="",I102,J102),  0), 2))</f>
        <v>0</v>
      </c>
      <c r="M102" s="7"/>
      <c r="O102" s="30">
        <v>0.2</v>
      </c>
      <c r="S102" s="7">
        <v>1414</v>
      </c>
    </row>
    <row r="103" spans="1:19" ht="16.5" x14ac:dyDescent="0.25">
      <c r="A103" s="7">
        <v>9</v>
      </c>
      <c r="B103" s="24" t="s">
        <v>139</v>
      </c>
      <c r="C103" s="24"/>
      <c r="D103" s="71" t="s">
        <v>142</v>
      </c>
      <c r="E103" s="72"/>
      <c r="F103" s="72"/>
      <c r="G103" s="72"/>
      <c r="H103" s="72"/>
      <c r="I103" s="72"/>
      <c r="J103" s="72"/>
      <c r="K103" s="72"/>
      <c r="L103" s="25"/>
    </row>
    <row r="104" spans="1:19" x14ac:dyDescent="0.25">
      <c r="A104" s="7" t="s">
        <v>49</v>
      </c>
      <c r="B104" s="17"/>
      <c r="C104" s="25"/>
      <c r="D104" s="74"/>
      <c r="E104" s="74"/>
      <c r="F104" s="74"/>
      <c r="G104" s="74"/>
      <c r="H104" s="27" t="s">
        <v>57</v>
      </c>
      <c r="I104" s="28">
        <v>0</v>
      </c>
      <c r="J104" s="28"/>
      <c r="K104" s="29"/>
      <c r="L104" s="29">
        <f>IF(AND(I104= "",J104= ""), 0, ROUND(ROUND(K104, 2) * ROUND(IF(J104="",I104,J104),  0), 2))</f>
        <v>0</v>
      </c>
      <c r="M104" s="7"/>
      <c r="O104" s="30">
        <v>0.2</v>
      </c>
      <c r="S104" s="7">
        <v>1414</v>
      </c>
    </row>
    <row r="105" spans="1:19" hidden="1" x14ac:dyDescent="0.25">
      <c r="A105" s="7" t="s">
        <v>51</v>
      </c>
    </row>
    <row r="106" spans="1:19" hidden="1" x14ac:dyDescent="0.25">
      <c r="A106" s="7" t="s">
        <v>52</v>
      </c>
    </row>
    <row r="107" spans="1:19" x14ac:dyDescent="0.25">
      <c r="A107" s="7">
        <v>4</v>
      </c>
      <c r="B107" s="17" t="s">
        <v>143</v>
      </c>
      <c r="C107" s="17"/>
      <c r="D107" s="69" t="s">
        <v>144</v>
      </c>
      <c r="E107" s="69"/>
      <c r="F107" s="69"/>
      <c r="G107" s="69"/>
      <c r="H107" s="20"/>
      <c r="I107" s="20"/>
      <c r="J107" s="20"/>
      <c r="K107" s="20"/>
      <c r="L107" s="21"/>
      <c r="M107" s="7"/>
    </row>
    <row r="108" spans="1:19" x14ac:dyDescent="0.25">
      <c r="A108" s="7">
        <v>5</v>
      </c>
      <c r="B108" s="17" t="s">
        <v>145</v>
      </c>
      <c r="C108" s="17"/>
      <c r="D108" s="70" t="s">
        <v>146</v>
      </c>
      <c r="E108" s="70"/>
      <c r="F108" s="70"/>
      <c r="G108" s="70"/>
      <c r="H108" s="22"/>
      <c r="I108" s="22"/>
      <c r="J108" s="22"/>
      <c r="K108" s="22"/>
      <c r="L108" s="23"/>
      <c r="M108" s="7"/>
    </row>
    <row r="109" spans="1:19" ht="16.5" x14ac:dyDescent="0.25">
      <c r="A109" s="7">
        <v>9</v>
      </c>
      <c r="B109" s="24" t="s">
        <v>147</v>
      </c>
      <c r="C109" s="24"/>
      <c r="D109" s="71" t="s">
        <v>148</v>
      </c>
      <c r="E109" s="72"/>
      <c r="F109" s="72"/>
      <c r="G109" s="72"/>
      <c r="H109" s="72"/>
      <c r="I109" s="72"/>
      <c r="J109" s="72"/>
      <c r="K109" s="72"/>
      <c r="L109" s="25"/>
    </row>
    <row r="110" spans="1:19" hidden="1" x14ac:dyDescent="0.25">
      <c r="A110" s="7" t="s">
        <v>72</v>
      </c>
    </row>
    <row r="111" spans="1:19" ht="90" customHeight="1" x14ac:dyDescent="0.25">
      <c r="A111" s="7" t="s">
        <v>47</v>
      </c>
      <c r="B111" s="26"/>
      <c r="C111" s="26"/>
      <c r="D111" s="73" t="s">
        <v>149</v>
      </c>
      <c r="E111" s="73"/>
      <c r="F111" s="73"/>
      <c r="G111" s="73"/>
      <c r="H111" s="73"/>
      <c r="I111" s="73"/>
      <c r="J111" s="73"/>
      <c r="K111" s="73"/>
      <c r="L111" s="26"/>
    </row>
    <row r="112" spans="1:19" x14ac:dyDescent="0.25">
      <c r="A112" s="7" t="s">
        <v>49</v>
      </c>
      <c r="B112" s="17"/>
      <c r="C112" s="25"/>
      <c r="D112" s="74"/>
      <c r="E112" s="74"/>
      <c r="F112" s="74"/>
      <c r="G112" s="74"/>
      <c r="H112" s="27" t="s">
        <v>13</v>
      </c>
      <c r="I112" s="28">
        <v>0</v>
      </c>
      <c r="J112" s="28"/>
      <c r="K112" s="29"/>
      <c r="L112" s="29">
        <f>IF(AND(I112= "",J112= ""), 0, ROUND(ROUND(K112, 2) * ROUND(IF(J112="",I112,J112),  0), 2))</f>
        <v>0</v>
      </c>
      <c r="M112" s="7"/>
      <c r="O112" s="30">
        <v>0.2</v>
      </c>
      <c r="S112" s="7">
        <v>1414</v>
      </c>
    </row>
    <row r="113" spans="1:19" hidden="1" x14ac:dyDescent="0.25">
      <c r="A113" s="7" t="s">
        <v>51</v>
      </c>
    </row>
    <row r="114" spans="1:19" x14ac:dyDescent="0.25">
      <c r="A114" s="7">
        <v>5</v>
      </c>
      <c r="B114" s="17" t="s">
        <v>150</v>
      </c>
      <c r="C114" s="17"/>
      <c r="D114" s="70" t="s">
        <v>151</v>
      </c>
      <c r="E114" s="70"/>
      <c r="F114" s="70"/>
      <c r="G114" s="70"/>
      <c r="H114" s="22"/>
      <c r="I114" s="22"/>
      <c r="J114" s="22"/>
      <c r="K114" s="22"/>
      <c r="L114" s="23"/>
      <c r="M114" s="7"/>
    </row>
    <row r="115" spans="1:19" ht="16.5" x14ac:dyDescent="0.25">
      <c r="A115" s="7">
        <v>9</v>
      </c>
      <c r="B115" s="24" t="s">
        <v>152</v>
      </c>
      <c r="C115" s="24"/>
      <c r="D115" s="71" t="s">
        <v>153</v>
      </c>
      <c r="E115" s="72"/>
      <c r="F115" s="72"/>
      <c r="G115" s="72"/>
      <c r="H115" s="72"/>
      <c r="I115" s="72"/>
      <c r="J115" s="72"/>
      <c r="K115" s="72"/>
      <c r="L115" s="25"/>
    </row>
    <row r="116" spans="1:19" ht="67.5" customHeight="1" x14ac:dyDescent="0.25">
      <c r="A116" s="7" t="s">
        <v>47</v>
      </c>
      <c r="B116" s="26"/>
      <c r="C116" s="26"/>
      <c r="D116" s="73" t="s">
        <v>154</v>
      </c>
      <c r="E116" s="73"/>
      <c r="F116" s="73"/>
      <c r="G116" s="73"/>
      <c r="H116" s="73"/>
      <c r="I116" s="73"/>
      <c r="J116" s="73"/>
      <c r="K116" s="73"/>
      <c r="L116" s="26"/>
    </row>
    <row r="117" spans="1:19" x14ac:dyDescent="0.25">
      <c r="A117" s="7" t="s">
        <v>49</v>
      </c>
      <c r="B117" s="17"/>
      <c r="C117" s="25"/>
      <c r="D117" s="74"/>
      <c r="E117" s="74"/>
      <c r="F117" s="74"/>
      <c r="G117" s="74"/>
      <c r="H117" s="27" t="s">
        <v>57</v>
      </c>
      <c r="I117" s="28">
        <v>0</v>
      </c>
      <c r="J117" s="28"/>
      <c r="K117" s="29"/>
      <c r="L117" s="29">
        <f>IF(AND(I117= "",J117= ""), 0, ROUND(ROUND(K117, 2) * ROUND(IF(J117="",I117,J117),  0), 2))</f>
        <v>0</v>
      </c>
      <c r="M117" s="7"/>
      <c r="O117" s="30">
        <v>0.2</v>
      </c>
      <c r="S117" s="7">
        <v>1414</v>
      </c>
    </row>
    <row r="118" spans="1:19" hidden="1" x14ac:dyDescent="0.25">
      <c r="A118" s="7" t="s">
        <v>51</v>
      </c>
    </row>
    <row r="119" spans="1:19" hidden="1" x14ac:dyDescent="0.25">
      <c r="A119" s="7" t="s">
        <v>52</v>
      </c>
    </row>
    <row r="120" spans="1:19" x14ac:dyDescent="0.25">
      <c r="A120" s="7">
        <v>4</v>
      </c>
      <c r="B120" s="17" t="s">
        <v>155</v>
      </c>
      <c r="C120" s="17"/>
      <c r="D120" s="69" t="s">
        <v>156</v>
      </c>
      <c r="E120" s="69"/>
      <c r="F120" s="69"/>
      <c r="G120" s="69"/>
      <c r="H120" s="20"/>
      <c r="I120" s="20"/>
      <c r="J120" s="20"/>
      <c r="K120" s="20"/>
      <c r="L120" s="21"/>
      <c r="M120" s="7"/>
    </row>
    <row r="121" spans="1:19" x14ac:dyDescent="0.25">
      <c r="A121" s="7">
        <v>5</v>
      </c>
      <c r="B121" s="17" t="s">
        <v>157</v>
      </c>
      <c r="C121" s="17"/>
      <c r="D121" s="70" t="s">
        <v>158</v>
      </c>
      <c r="E121" s="70"/>
      <c r="F121" s="70"/>
      <c r="G121" s="70"/>
      <c r="H121" s="22"/>
      <c r="I121" s="22"/>
      <c r="J121" s="22"/>
      <c r="K121" s="22"/>
      <c r="L121" s="23"/>
      <c r="M121" s="7"/>
    </row>
    <row r="122" spans="1:19" ht="16.5" x14ac:dyDescent="0.25">
      <c r="A122" s="7">
        <v>9</v>
      </c>
      <c r="B122" s="24" t="s">
        <v>159</v>
      </c>
      <c r="C122" s="24"/>
      <c r="D122" s="71" t="s">
        <v>160</v>
      </c>
      <c r="E122" s="72"/>
      <c r="F122" s="72"/>
      <c r="G122" s="72"/>
      <c r="H122" s="72"/>
      <c r="I122" s="72"/>
      <c r="J122" s="72"/>
      <c r="K122" s="72"/>
      <c r="L122" s="25"/>
    </row>
    <row r="123" spans="1:19" ht="56.25" customHeight="1" x14ac:dyDescent="0.25">
      <c r="A123" s="7" t="s">
        <v>47</v>
      </c>
      <c r="B123" s="26"/>
      <c r="C123" s="26"/>
      <c r="D123" s="73" t="s">
        <v>161</v>
      </c>
      <c r="E123" s="73"/>
      <c r="F123" s="73"/>
      <c r="G123" s="73"/>
      <c r="H123" s="73"/>
      <c r="I123" s="73"/>
      <c r="J123" s="73"/>
      <c r="K123" s="73"/>
      <c r="L123" s="26"/>
    </row>
    <row r="124" spans="1:19" x14ac:dyDescent="0.25">
      <c r="A124" s="7" t="s">
        <v>49</v>
      </c>
      <c r="B124" s="17" t="s">
        <v>162</v>
      </c>
      <c r="C124" s="25"/>
      <c r="D124" s="74"/>
      <c r="E124" s="74"/>
      <c r="F124" s="74"/>
      <c r="G124" s="74"/>
      <c r="H124" s="27" t="s">
        <v>13</v>
      </c>
      <c r="I124" s="28">
        <v>0</v>
      </c>
      <c r="J124" s="28"/>
      <c r="K124" s="29"/>
      <c r="L124" s="29">
        <f>IF(AND(I124= "",J124= ""), 0, ROUND(ROUND(K124, 2) * ROUND(IF(J124="",I124,J124),  0), 2))</f>
        <v>0</v>
      </c>
      <c r="M124" s="7"/>
      <c r="O124" s="30">
        <v>0.2</v>
      </c>
      <c r="S124" s="7">
        <v>1414</v>
      </c>
    </row>
    <row r="125" spans="1:19" hidden="1" x14ac:dyDescent="0.25">
      <c r="A125" s="7" t="s">
        <v>51</v>
      </c>
    </row>
    <row r="126" spans="1:19" x14ac:dyDescent="0.25">
      <c r="A126" s="7">
        <v>5</v>
      </c>
      <c r="B126" s="17" t="s">
        <v>163</v>
      </c>
      <c r="C126" s="17"/>
      <c r="D126" s="70" t="s">
        <v>164</v>
      </c>
      <c r="E126" s="70"/>
      <c r="F126" s="70"/>
      <c r="G126" s="70"/>
      <c r="H126" s="22"/>
      <c r="I126" s="22"/>
      <c r="J126" s="22"/>
      <c r="K126" s="22"/>
      <c r="L126" s="23"/>
      <c r="M126" s="7"/>
    </row>
    <row r="127" spans="1:19" ht="16.5" x14ac:dyDescent="0.25">
      <c r="A127" s="7">
        <v>9</v>
      </c>
      <c r="B127" s="24" t="s">
        <v>165</v>
      </c>
      <c r="C127" s="24"/>
      <c r="D127" s="71" t="s">
        <v>166</v>
      </c>
      <c r="E127" s="72"/>
      <c r="F127" s="72"/>
      <c r="G127" s="72"/>
      <c r="H127" s="72"/>
      <c r="I127" s="72"/>
      <c r="J127" s="72"/>
      <c r="K127" s="72"/>
      <c r="L127" s="25"/>
    </row>
    <row r="128" spans="1:19" ht="67.5" customHeight="1" x14ac:dyDescent="0.25">
      <c r="A128" s="7" t="s">
        <v>47</v>
      </c>
      <c r="B128" s="26"/>
      <c r="C128" s="26"/>
      <c r="D128" s="73" t="s">
        <v>167</v>
      </c>
      <c r="E128" s="73"/>
      <c r="F128" s="73"/>
      <c r="G128" s="73"/>
      <c r="H128" s="73"/>
      <c r="I128" s="73"/>
      <c r="J128" s="73"/>
      <c r="K128" s="73"/>
      <c r="L128" s="26"/>
    </row>
    <row r="129" spans="1:19" x14ac:dyDescent="0.25">
      <c r="A129" s="7" t="s">
        <v>49</v>
      </c>
      <c r="B129" s="17"/>
      <c r="C129" s="25"/>
      <c r="D129" s="74"/>
      <c r="E129" s="74"/>
      <c r="F129" s="74"/>
      <c r="G129" s="74"/>
      <c r="H129" s="27" t="s">
        <v>83</v>
      </c>
      <c r="I129" s="32">
        <v>0</v>
      </c>
      <c r="J129" s="32"/>
      <c r="K129" s="29"/>
      <c r="L129" s="29">
        <f>IF(AND(I129= "",J129= ""), 0, ROUND(ROUND(K129, 2) * ROUND(IF(J129="",I129,J129),  2), 2))</f>
        <v>0</v>
      </c>
      <c r="M129" s="7"/>
      <c r="O129" s="30">
        <v>0.2</v>
      </c>
      <c r="S129" s="7">
        <v>1414</v>
      </c>
    </row>
    <row r="130" spans="1:19" ht="22.5" customHeight="1" x14ac:dyDescent="0.25">
      <c r="A130" s="7">
        <v>9</v>
      </c>
      <c r="B130" s="24" t="s">
        <v>168</v>
      </c>
      <c r="C130" s="24"/>
      <c r="D130" s="71" t="s">
        <v>169</v>
      </c>
      <c r="E130" s="72"/>
      <c r="F130" s="72"/>
      <c r="G130" s="72"/>
      <c r="H130" s="72"/>
      <c r="I130" s="72"/>
      <c r="J130" s="72"/>
      <c r="K130" s="72"/>
      <c r="L130" s="25"/>
    </row>
    <row r="131" spans="1:19" ht="101.25" customHeight="1" x14ac:dyDescent="0.25">
      <c r="A131" s="7" t="s">
        <v>47</v>
      </c>
      <c r="B131" s="26"/>
      <c r="C131" s="26"/>
      <c r="D131" s="73" t="s">
        <v>170</v>
      </c>
      <c r="E131" s="73"/>
      <c r="F131" s="73"/>
      <c r="G131" s="73"/>
      <c r="H131" s="73"/>
      <c r="I131" s="73"/>
      <c r="J131" s="73"/>
      <c r="K131" s="73"/>
      <c r="L131" s="26"/>
    </row>
    <row r="132" spans="1:19" x14ac:dyDescent="0.25">
      <c r="A132" s="7" t="s">
        <v>49</v>
      </c>
      <c r="B132" s="17"/>
      <c r="C132" s="25"/>
      <c r="D132" s="74"/>
      <c r="E132" s="74"/>
      <c r="F132" s="74"/>
      <c r="G132" s="74"/>
      <c r="H132" s="27" t="s">
        <v>83</v>
      </c>
      <c r="I132" s="32">
        <v>0</v>
      </c>
      <c r="J132" s="32"/>
      <c r="K132" s="29"/>
      <c r="L132" s="29">
        <f>IF(AND(I132= "",J132= ""), 0, ROUND(ROUND(K132, 2) * ROUND(IF(J132="",I132,J132),  2), 2))</f>
        <v>0</v>
      </c>
      <c r="M132" s="7"/>
      <c r="O132" s="30">
        <v>0.2</v>
      </c>
      <c r="S132" s="7">
        <v>1414</v>
      </c>
    </row>
    <row r="133" spans="1:19" hidden="1" x14ac:dyDescent="0.25">
      <c r="A133" s="7" t="s">
        <v>51</v>
      </c>
    </row>
    <row r="134" spans="1:19" hidden="1" x14ac:dyDescent="0.25">
      <c r="A134" s="7" t="s">
        <v>52</v>
      </c>
    </row>
    <row r="135" spans="1:19" x14ac:dyDescent="0.25">
      <c r="A135" s="7" t="s">
        <v>90</v>
      </c>
      <c r="B135" s="25"/>
      <c r="C135" s="25"/>
      <c r="D135" s="72"/>
      <c r="E135" s="72"/>
      <c r="F135" s="72"/>
      <c r="G135" s="72"/>
      <c r="L135" s="25"/>
    </row>
    <row r="136" spans="1:19" x14ac:dyDescent="0.25">
      <c r="B136" s="25"/>
      <c r="C136" s="25"/>
      <c r="D136" s="77" t="s">
        <v>94</v>
      </c>
      <c r="E136" s="78"/>
      <c r="F136" s="78"/>
      <c r="G136" s="78"/>
      <c r="H136" s="75"/>
      <c r="I136" s="75"/>
      <c r="J136" s="75"/>
      <c r="K136" s="75"/>
      <c r="L136" s="76"/>
    </row>
    <row r="137" spans="1:19" x14ac:dyDescent="0.25">
      <c r="B137" s="25"/>
      <c r="C137" s="25"/>
      <c r="D137" s="80"/>
      <c r="E137" s="50"/>
      <c r="F137" s="50"/>
      <c r="G137" s="50"/>
      <c r="H137" s="50"/>
      <c r="I137" s="50"/>
      <c r="J137" s="50"/>
      <c r="K137" s="50"/>
      <c r="L137" s="79"/>
    </row>
    <row r="138" spans="1:19" x14ac:dyDescent="0.25">
      <c r="B138" s="25"/>
      <c r="C138" s="25"/>
      <c r="D138" s="83" t="s">
        <v>91</v>
      </c>
      <c r="E138" s="84"/>
      <c r="F138" s="84"/>
      <c r="G138" s="84"/>
      <c r="H138" s="81">
        <f>SUMIF(M57:M135, IF(M56="","",M56), L57:L135)</f>
        <v>0</v>
      </c>
      <c r="I138" s="81"/>
      <c r="J138" s="81"/>
      <c r="K138" s="81"/>
      <c r="L138" s="82"/>
    </row>
    <row r="139" spans="1:19" x14ac:dyDescent="0.25">
      <c r="B139" s="25"/>
      <c r="C139" s="25"/>
      <c r="D139" s="83" t="s">
        <v>92</v>
      </c>
      <c r="E139" s="84"/>
      <c r="F139" s="84"/>
      <c r="G139" s="84"/>
      <c r="H139" s="81">
        <f>ROUND(SUMIF(M57:M135, IF(M56="","",M56), L57:L135) * 0.2, 2)</f>
        <v>0</v>
      </c>
      <c r="I139" s="81"/>
      <c r="J139" s="81"/>
      <c r="K139" s="81"/>
      <c r="L139" s="82"/>
    </row>
    <row r="140" spans="1:19" x14ac:dyDescent="0.25">
      <c r="B140" s="25"/>
      <c r="C140" s="25"/>
      <c r="D140" s="87" t="s">
        <v>93</v>
      </c>
      <c r="E140" s="88"/>
      <c r="F140" s="88"/>
      <c r="G140" s="88"/>
      <c r="H140" s="85">
        <f>SUM(H138:H139)</f>
        <v>0</v>
      </c>
      <c r="I140" s="85"/>
      <c r="J140" s="85"/>
      <c r="K140" s="85"/>
      <c r="L140" s="86"/>
    </row>
    <row r="141" spans="1:19" ht="31.5" customHeight="1" x14ac:dyDescent="0.25">
      <c r="A141" s="7">
        <v>3</v>
      </c>
      <c r="B141" s="17">
        <v>3</v>
      </c>
      <c r="C141" s="17" t="s">
        <v>171</v>
      </c>
      <c r="D141" s="68" t="s">
        <v>172</v>
      </c>
      <c r="E141" s="68"/>
      <c r="F141" s="68"/>
      <c r="G141" s="68"/>
      <c r="H141" s="18"/>
      <c r="I141" s="18"/>
      <c r="J141" s="18"/>
      <c r="K141" s="18"/>
      <c r="L141" s="19"/>
      <c r="M141" s="7"/>
    </row>
    <row r="142" spans="1:19" x14ac:dyDescent="0.25">
      <c r="A142" s="7">
        <v>4</v>
      </c>
      <c r="B142" s="17" t="s">
        <v>173</v>
      </c>
      <c r="C142" s="17" t="s">
        <v>174</v>
      </c>
      <c r="D142" s="69" t="s">
        <v>175</v>
      </c>
      <c r="E142" s="69"/>
      <c r="F142" s="69"/>
      <c r="G142" s="69"/>
      <c r="H142" s="20"/>
      <c r="I142" s="20"/>
      <c r="J142" s="20"/>
      <c r="K142" s="20"/>
      <c r="L142" s="21"/>
      <c r="M142" s="7"/>
    </row>
    <row r="143" spans="1:19" x14ac:dyDescent="0.25">
      <c r="A143" s="7">
        <v>9</v>
      </c>
      <c r="B143" s="24" t="s">
        <v>176</v>
      </c>
      <c r="C143" s="24" t="s">
        <v>177</v>
      </c>
      <c r="D143" s="71" t="s">
        <v>178</v>
      </c>
      <c r="E143" s="72"/>
      <c r="F143" s="72"/>
      <c r="G143" s="72"/>
      <c r="H143" s="72"/>
      <c r="I143" s="72"/>
      <c r="J143" s="72"/>
      <c r="K143" s="72"/>
      <c r="L143" s="25"/>
    </row>
    <row r="144" spans="1:19" hidden="1" x14ac:dyDescent="0.25">
      <c r="A144" s="7" t="s">
        <v>72</v>
      </c>
    </row>
    <row r="145" spans="1:19" ht="33.75" customHeight="1" x14ac:dyDescent="0.25">
      <c r="A145" s="7" t="s">
        <v>47</v>
      </c>
      <c r="B145" s="26"/>
      <c r="C145" s="26"/>
      <c r="D145" s="73" t="s">
        <v>179</v>
      </c>
      <c r="E145" s="73"/>
      <c r="F145" s="73"/>
      <c r="G145" s="73"/>
      <c r="H145" s="73"/>
      <c r="I145" s="73"/>
      <c r="J145" s="73"/>
      <c r="K145" s="73"/>
      <c r="L145" s="26"/>
    </row>
    <row r="146" spans="1:19" x14ac:dyDescent="0.25">
      <c r="A146" s="7" t="s">
        <v>49</v>
      </c>
      <c r="B146" s="17"/>
      <c r="C146" s="25"/>
      <c r="D146" s="74"/>
      <c r="E146" s="74"/>
      <c r="F146" s="74"/>
      <c r="G146" s="74"/>
      <c r="H146" s="27" t="s">
        <v>13</v>
      </c>
      <c r="I146" s="28">
        <v>0</v>
      </c>
      <c r="J146" s="28"/>
      <c r="K146" s="29"/>
      <c r="L146" s="29">
        <f>IF(AND(I146= "",J146= ""), 0, ROUND(ROUND(K146, 2) * ROUND(IF(J146="",I146,J146),  0), 2))</f>
        <v>0</v>
      </c>
      <c r="M146" s="7"/>
      <c r="O146" s="30">
        <v>0.2</v>
      </c>
      <c r="S146" s="7">
        <v>1414</v>
      </c>
    </row>
    <row r="147" spans="1:19" x14ac:dyDescent="0.25">
      <c r="A147" s="7">
        <v>9</v>
      </c>
      <c r="B147" s="24" t="s">
        <v>180</v>
      </c>
      <c r="C147" s="24" t="s">
        <v>181</v>
      </c>
      <c r="D147" s="71" t="s">
        <v>182</v>
      </c>
      <c r="E147" s="72"/>
      <c r="F147" s="72"/>
      <c r="G147" s="72"/>
      <c r="H147" s="72"/>
      <c r="I147" s="72"/>
      <c r="J147" s="72"/>
      <c r="K147" s="72"/>
      <c r="L147" s="25"/>
    </row>
    <row r="148" spans="1:19" hidden="1" x14ac:dyDescent="0.25">
      <c r="A148" s="7" t="s">
        <v>72</v>
      </c>
    </row>
    <row r="149" spans="1:19" ht="45" customHeight="1" x14ac:dyDescent="0.25">
      <c r="A149" s="7" t="s">
        <v>47</v>
      </c>
      <c r="B149" s="26"/>
      <c r="C149" s="26"/>
      <c r="D149" s="73" t="s">
        <v>183</v>
      </c>
      <c r="E149" s="73"/>
      <c r="F149" s="73"/>
      <c r="G149" s="73"/>
      <c r="H149" s="73"/>
      <c r="I149" s="73"/>
      <c r="J149" s="73"/>
      <c r="K149" s="73"/>
      <c r="L149" s="26"/>
    </row>
    <row r="150" spans="1:19" x14ac:dyDescent="0.25">
      <c r="A150" s="7" t="s">
        <v>49</v>
      </c>
      <c r="B150" s="17"/>
      <c r="C150" s="25"/>
      <c r="D150" s="74"/>
      <c r="E150" s="74"/>
      <c r="F150" s="74"/>
      <c r="G150" s="74"/>
      <c r="H150" s="27" t="s">
        <v>13</v>
      </c>
      <c r="I150" s="28">
        <v>0</v>
      </c>
      <c r="J150" s="28"/>
      <c r="K150" s="29"/>
      <c r="L150" s="29">
        <f>IF(AND(I150= "",J150= ""), 0, ROUND(ROUND(K150, 2) * ROUND(IF(J150="",I150,J150),  0), 2))</f>
        <v>0</v>
      </c>
      <c r="M150" s="7"/>
      <c r="O150" s="30">
        <v>0.2</v>
      </c>
      <c r="S150" s="7">
        <v>1414</v>
      </c>
    </row>
    <row r="151" spans="1:19" x14ac:dyDescent="0.25">
      <c r="A151" s="7">
        <v>9</v>
      </c>
      <c r="B151" s="24" t="s">
        <v>184</v>
      </c>
      <c r="C151" s="24" t="s">
        <v>185</v>
      </c>
      <c r="D151" s="71" t="s">
        <v>186</v>
      </c>
      <c r="E151" s="72"/>
      <c r="F151" s="72"/>
      <c r="G151" s="72"/>
      <c r="H151" s="72"/>
      <c r="I151" s="72"/>
      <c r="J151" s="72"/>
      <c r="K151" s="72"/>
      <c r="L151" s="25"/>
    </row>
    <row r="152" spans="1:19" hidden="1" x14ac:dyDescent="0.25">
      <c r="A152" s="7" t="s">
        <v>72</v>
      </c>
    </row>
    <row r="153" spans="1:19" ht="33.75" customHeight="1" x14ac:dyDescent="0.25">
      <c r="A153" s="7" t="s">
        <v>47</v>
      </c>
      <c r="B153" s="26"/>
      <c r="C153" s="26"/>
      <c r="D153" s="73" t="s">
        <v>187</v>
      </c>
      <c r="E153" s="73"/>
      <c r="F153" s="73"/>
      <c r="G153" s="73"/>
      <c r="H153" s="73"/>
      <c r="I153" s="73"/>
      <c r="J153" s="73"/>
      <c r="K153" s="73"/>
      <c r="L153" s="26"/>
    </row>
    <row r="154" spans="1:19" x14ac:dyDescent="0.25">
      <c r="A154" s="7" t="s">
        <v>49</v>
      </c>
      <c r="B154" s="17"/>
      <c r="C154" s="25"/>
      <c r="D154" s="74"/>
      <c r="E154" s="74"/>
      <c r="F154" s="74"/>
      <c r="G154" s="74"/>
      <c r="H154" s="27" t="s">
        <v>83</v>
      </c>
      <c r="I154" s="32">
        <v>0</v>
      </c>
      <c r="J154" s="32"/>
      <c r="K154" s="29"/>
      <c r="L154" s="29">
        <f>IF(AND(I154= "",J154= ""), 0, ROUND(ROUND(K154, 2) * ROUND(IF(J154="",I154,J154),  2), 2))</f>
        <v>0</v>
      </c>
      <c r="M154" s="7"/>
      <c r="O154" s="30">
        <v>0.2</v>
      </c>
      <c r="S154" s="7">
        <v>1414</v>
      </c>
    </row>
    <row r="155" spans="1:19" hidden="1" x14ac:dyDescent="0.25">
      <c r="A155" s="7" t="s">
        <v>52</v>
      </c>
    </row>
    <row r="156" spans="1:19" x14ac:dyDescent="0.25">
      <c r="A156" s="7" t="s">
        <v>90</v>
      </c>
      <c r="B156" s="25"/>
      <c r="C156" s="25"/>
      <c r="D156" s="72"/>
      <c r="E156" s="72"/>
      <c r="F156" s="72"/>
      <c r="G156" s="72"/>
      <c r="L156" s="25"/>
    </row>
    <row r="157" spans="1:19" x14ac:dyDescent="0.25">
      <c r="B157" s="25"/>
      <c r="C157" s="25"/>
      <c r="D157" s="77" t="s">
        <v>172</v>
      </c>
      <c r="E157" s="78"/>
      <c r="F157" s="78"/>
      <c r="G157" s="78"/>
      <c r="H157" s="75"/>
      <c r="I157" s="75"/>
      <c r="J157" s="75"/>
      <c r="K157" s="75"/>
      <c r="L157" s="76"/>
    </row>
    <row r="158" spans="1:19" x14ac:dyDescent="0.25">
      <c r="B158" s="25"/>
      <c r="C158" s="25"/>
      <c r="D158" s="80"/>
      <c r="E158" s="50"/>
      <c r="F158" s="50"/>
      <c r="G158" s="50"/>
      <c r="H158" s="50"/>
      <c r="I158" s="50"/>
      <c r="J158" s="50"/>
      <c r="K158" s="50"/>
      <c r="L158" s="79"/>
    </row>
    <row r="159" spans="1:19" x14ac:dyDescent="0.25">
      <c r="B159" s="25"/>
      <c r="C159" s="25"/>
      <c r="D159" s="83" t="s">
        <v>91</v>
      </c>
      <c r="E159" s="84"/>
      <c r="F159" s="84"/>
      <c r="G159" s="84"/>
      <c r="H159" s="81">
        <f>SUMIF(M142:M156, IF(M141="","",M141), L142:L156)</f>
        <v>0</v>
      </c>
      <c r="I159" s="81"/>
      <c r="J159" s="81"/>
      <c r="K159" s="81"/>
      <c r="L159" s="82"/>
    </row>
    <row r="160" spans="1:19" x14ac:dyDescent="0.25">
      <c r="B160" s="25"/>
      <c r="C160" s="25"/>
      <c r="D160" s="83" t="s">
        <v>92</v>
      </c>
      <c r="E160" s="84"/>
      <c r="F160" s="84"/>
      <c r="G160" s="84"/>
      <c r="H160" s="81">
        <f>ROUND(SUMIF(M142:M156, IF(M141="","",M141), L142:L156) * 0.2, 2)</f>
        <v>0</v>
      </c>
      <c r="I160" s="81"/>
      <c r="J160" s="81"/>
      <c r="K160" s="81"/>
      <c r="L160" s="82"/>
    </row>
    <row r="161" spans="2:12" x14ac:dyDescent="0.25">
      <c r="B161" s="25"/>
      <c r="C161" s="25"/>
      <c r="D161" s="87" t="s">
        <v>93</v>
      </c>
      <c r="E161" s="88"/>
      <c r="F161" s="88"/>
      <c r="G161" s="88"/>
      <c r="H161" s="85">
        <f>SUM(H159:H160)</f>
        <v>0</v>
      </c>
      <c r="I161" s="85"/>
      <c r="J161" s="85"/>
      <c r="K161" s="85"/>
      <c r="L161" s="86"/>
    </row>
    <row r="162" spans="2:12" ht="31.5" customHeight="1" x14ac:dyDescent="0.25">
      <c r="B162" s="3"/>
      <c r="C162" s="3"/>
      <c r="D162" s="89" t="s">
        <v>188</v>
      </c>
      <c r="E162" s="89"/>
      <c r="F162" s="89"/>
      <c r="G162" s="89"/>
      <c r="H162" s="89"/>
      <c r="I162" s="89"/>
      <c r="J162" s="89"/>
      <c r="K162" s="89"/>
      <c r="L162" s="89"/>
    </row>
    <row r="164" spans="2:12" x14ac:dyDescent="0.25">
      <c r="D164" s="90" t="s">
        <v>189</v>
      </c>
      <c r="E164" s="90"/>
      <c r="F164" s="90"/>
      <c r="G164" s="90"/>
      <c r="H164" s="90"/>
      <c r="I164" s="90"/>
      <c r="J164" s="90"/>
      <c r="K164" s="90"/>
      <c r="L164" s="90"/>
    </row>
    <row r="165" spans="2:12" x14ac:dyDescent="0.25">
      <c r="D165" s="92" t="s">
        <v>190</v>
      </c>
      <c r="E165" s="93"/>
      <c r="F165" s="93"/>
      <c r="G165" s="93"/>
      <c r="H165" s="91">
        <f>SUMIF(M10:M47, "", L10:L47)</f>
        <v>0</v>
      </c>
      <c r="I165" s="91"/>
      <c r="J165" s="91"/>
      <c r="K165" s="91"/>
      <c r="L165" s="91"/>
    </row>
    <row r="166" spans="2:12" x14ac:dyDescent="0.25">
      <c r="D166" s="96" t="s">
        <v>191</v>
      </c>
      <c r="E166" s="97"/>
      <c r="F166" s="97"/>
      <c r="G166" s="97"/>
      <c r="H166" s="94">
        <f>SUMIF(M10:M10, "", L10:L10)</f>
        <v>0</v>
      </c>
      <c r="I166" s="95"/>
      <c r="J166" s="95"/>
      <c r="K166" s="95"/>
      <c r="L166" s="95"/>
    </row>
    <row r="167" spans="2:12" x14ac:dyDescent="0.25">
      <c r="D167" s="96" t="s">
        <v>192</v>
      </c>
      <c r="E167" s="97"/>
      <c r="F167" s="97"/>
      <c r="G167" s="97"/>
      <c r="H167" s="94">
        <f>SUMIF(M17:M47, "", L17:L47)</f>
        <v>0</v>
      </c>
      <c r="I167" s="95"/>
      <c r="J167" s="95"/>
      <c r="K167" s="95"/>
      <c r="L167" s="95"/>
    </row>
    <row r="168" spans="2:12" x14ac:dyDescent="0.25">
      <c r="D168" s="92" t="s">
        <v>193</v>
      </c>
      <c r="E168" s="93"/>
      <c r="F168" s="93"/>
      <c r="G168" s="93"/>
      <c r="H168" s="91">
        <f>SUMIF(M60:M132, "", L60:L132)</f>
        <v>0</v>
      </c>
      <c r="I168" s="91"/>
      <c r="J168" s="91"/>
      <c r="K168" s="91"/>
      <c r="L168" s="91"/>
    </row>
    <row r="169" spans="2:12" x14ac:dyDescent="0.25">
      <c r="D169" s="96" t="s">
        <v>194</v>
      </c>
      <c r="E169" s="97"/>
      <c r="F169" s="97"/>
      <c r="G169" s="97"/>
      <c r="H169" s="94">
        <f>SUMIF(M60:M60, "", L60:L60)</f>
        <v>0</v>
      </c>
      <c r="I169" s="95"/>
      <c r="J169" s="95"/>
      <c r="K169" s="95"/>
      <c r="L169" s="95"/>
    </row>
    <row r="170" spans="2:12" x14ac:dyDescent="0.25">
      <c r="D170" s="96" t="s">
        <v>195</v>
      </c>
      <c r="E170" s="97"/>
      <c r="F170" s="97"/>
      <c r="G170" s="97"/>
      <c r="H170" s="94">
        <f>SUMIF(M66:M104, "", L66:L104)</f>
        <v>0</v>
      </c>
      <c r="I170" s="95"/>
      <c r="J170" s="95"/>
      <c r="K170" s="95"/>
      <c r="L170" s="95"/>
    </row>
    <row r="171" spans="2:12" x14ac:dyDescent="0.25">
      <c r="D171" s="96" t="s">
        <v>196</v>
      </c>
      <c r="E171" s="97"/>
      <c r="F171" s="97"/>
      <c r="G171" s="97"/>
      <c r="H171" s="94">
        <f>SUMIF(M112:M117, "", L112:L117)</f>
        <v>0</v>
      </c>
      <c r="I171" s="95"/>
      <c r="J171" s="95"/>
      <c r="K171" s="95"/>
      <c r="L171" s="95"/>
    </row>
    <row r="172" spans="2:12" x14ac:dyDescent="0.25">
      <c r="D172" s="96" t="s">
        <v>197</v>
      </c>
      <c r="E172" s="97"/>
      <c r="F172" s="97"/>
      <c r="G172" s="97"/>
      <c r="H172" s="94">
        <f>SUMIF(M124:M132, "", L124:L132)</f>
        <v>0</v>
      </c>
      <c r="I172" s="95"/>
      <c r="J172" s="95"/>
      <c r="K172" s="95"/>
      <c r="L172" s="95"/>
    </row>
    <row r="173" spans="2:12" ht="25.5" customHeight="1" x14ac:dyDescent="0.25">
      <c r="D173" s="92" t="s">
        <v>198</v>
      </c>
      <c r="E173" s="93"/>
      <c r="F173" s="93"/>
      <c r="G173" s="93"/>
      <c r="H173" s="91">
        <f>SUMIF(M146:M154, "", L146:L154)</f>
        <v>0</v>
      </c>
      <c r="I173" s="91"/>
      <c r="J173" s="91"/>
      <c r="K173" s="91"/>
      <c r="L173" s="91"/>
    </row>
    <row r="174" spans="2:12" x14ac:dyDescent="0.25">
      <c r="D174" s="96" t="s">
        <v>199</v>
      </c>
      <c r="E174" s="97"/>
      <c r="F174" s="97"/>
      <c r="G174" s="97"/>
      <c r="H174" s="94">
        <f>SUMIF(M146:M154, "", L146:L154)</f>
        <v>0</v>
      </c>
      <c r="I174" s="95"/>
      <c r="J174" s="95"/>
      <c r="K174" s="95"/>
      <c r="L174" s="95"/>
    </row>
    <row r="175" spans="2:12" x14ac:dyDescent="0.25">
      <c r="D175" s="98" t="s">
        <v>200</v>
      </c>
      <c r="E175" s="99"/>
      <c r="F175" s="99"/>
      <c r="G175" s="99"/>
      <c r="H175" s="34"/>
      <c r="I175" s="34"/>
      <c r="J175" s="34"/>
      <c r="K175" s="34"/>
      <c r="L175" s="35"/>
    </row>
    <row r="176" spans="2:12" x14ac:dyDescent="0.25">
      <c r="D176" s="100"/>
      <c r="E176" s="101"/>
      <c r="F176" s="101"/>
      <c r="G176" s="101"/>
      <c r="H176" s="101"/>
      <c r="I176" s="101"/>
      <c r="J176" s="101"/>
      <c r="K176" s="101"/>
      <c r="L176" s="102"/>
    </row>
    <row r="177" spans="1:12" x14ac:dyDescent="0.25">
      <c r="A177" s="36"/>
      <c r="D177" s="103" t="s">
        <v>91</v>
      </c>
      <c r="E177" s="50"/>
      <c r="F177" s="50"/>
      <c r="G177" s="50"/>
      <c r="H177" s="104">
        <f>SUMIF(M5:M162, IF(M4="","",M4), L5:L162)</f>
        <v>0</v>
      </c>
      <c r="I177" s="105"/>
      <c r="J177" s="105"/>
      <c r="K177" s="105"/>
      <c r="L177" s="106"/>
    </row>
    <row r="178" spans="1:12" x14ac:dyDescent="0.25">
      <c r="A178" s="36"/>
      <c r="D178" s="103" t="s">
        <v>92</v>
      </c>
      <c r="E178" s="50"/>
      <c r="F178" s="50"/>
      <c r="G178" s="50"/>
      <c r="H178" s="104">
        <f>ROUND(SUMIF(M5:M162, IF(M4="","",M4), L5:L162) * 0.2, 2)</f>
        <v>0</v>
      </c>
      <c r="I178" s="105"/>
      <c r="J178" s="105"/>
      <c r="K178" s="105"/>
      <c r="L178" s="106"/>
    </row>
    <row r="179" spans="1:12" x14ac:dyDescent="0.25">
      <c r="D179" s="107" t="s">
        <v>93</v>
      </c>
      <c r="E179" s="108"/>
      <c r="F179" s="108"/>
      <c r="G179" s="108"/>
      <c r="H179" s="109">
        <f>SUM(H177:H178)</f>
        <v>0</v>
      </c>
      <c r="I179" s="110"/>
      <c r="J179" s="110"/>
      <c r="K179" s="110"/>
      <c r="L179" s="111"/>
    </row>
    <row r="180" spans="1:12" x14ac:dyDescent="0.25">
      <c r="D180" s="97"/>
      <c r="E180" s="50"/>
      <c r="F180" s="50"/>
      <c r="G180" s="50"/>
      <c r="H180" s="50"/>
      <c r="I180" s="50"/>
      <c r="J180" s="50"/>
      <c r="K180" s="50"/>
      <c r="L180" s="50"/>
    </row>
    <row r="181" spans="1:12" x14ac:dyDescent="0.25">
      <c r="D181" s="112" t="s">
        <v>201</v>
      </c>
      <c r="E181" s="112"/>
      <c r="F181" s="112"/>
      <c r="G181" s="112"/>
      <c r="H181" s="112"/>
      <c r="I181" s="112"/>
      <c r="J181" s="112"/>
      <c r="K181" s="112"/>
      <c r="L181" s="112"/>
    </row>
    <row r="182" spans="1:12" x14ac:dyDescent="0.25">
      <c r="D182" s="113" t="str">
        <f>IF(Paramètres!AA2&lt;&gt;"",Paramètres!AA2,"")</f>
        <v xml:space="preserve">Zéro euro </v>
      </c>
      <c r="E182" s="113"/>
      <c r="F182" s="113"/>
      <c r="G182" s="113"/>
      <c r="H182" s="113"/>
      <c r="I182" s="113"/>
      <c r="J182" s="113"/>
      <c r="K182" s="113"/>
      <c r="L182" s="113"/>
    </row>
    <row r="183" spans="1:12" x14ac:dyDescent="0.25">
      <c r="D183" s="113"/>
      <c r="E183" s="113"/>
      <c r="F183" s="113"/>
      <c r="G183" s="113"/>
      <c r="H183" s="113"/>
      <c r="I183" s="113"/>
      <c r="J183" s="113"/>
      <c r="K183" s="113"/>
      <c r="L183" s="113"/>
    </row>
    <row r="184" spans="1:12" ht="56.65" customHeight="1" x14ac:dyDescent="0.25">
      <c r="H184" s="114" t="s">
        <v>202</v>
      </c>
      <c r="I184" s="114"/>
      <c r="J184" s="114"/>
      <c r="K184" s="114"/>
      <c r="L184" s="114"/>
    </row>
    <row r="186" spans="1:12" ht="85.15" customHeight="1" x14ac:dyDescent="0.25">
      <c r="D186" s="115" t="s">
        <v>203</v>
      </c>
      <c r="E186" s="115"/>
      <c r="F186" s="115"/>
      <c r="H186" s="115" t="s">
        <v>204</v>
      </c>
      <c r="I186" s="115"/>
      <c r="J186" s="115"/>
      <c r="K186" s="115"/>
      <c r="L186" s="115"/>
    </row>
    <row r="187" spans="1:12" x14ac:dyDescent="0.25">
      <c r="D187" s="116" t="s">
        <v>205</v>
      </c>
      <c r="E187" s="116"/>
      <c r="F187" s="116"/>
      <c r="G187" s="116"/>
      <c r="H187" s="116"/>
      <c r="I187" s="116"/>
      <c r="J187" s="116"/>
      <c r="K187" s="116"/>
      <c r="L187" s="116"/>
    </row>
  </sheetData>
  <mergeCells count="189">
    <mergeCell ref="D182:L182"/>
    <mergeCell ref="D183:L183"/>
    <mergeCell ref="H184:L184"/>
    <mergeCell ref="D186:F186"/>
    <mergeCell ref="H186:L186"/>
    <mergeCell ref="D187:L187"/>
    <mergeCell ref="D176:L176"/>
    <mergeCell ref="D177:G177"/>
    <mergeCell ref="H177:L177"/>
    <mergeCell ref="D178:G178"/>
    <mergeCell ref="H178:L178"/>
    <mergeCell ref="D179:G179"/>
    <mergeCell ref="H179:L179"/>
    <mergeCell ref="D180:L180"/>
    <mergeCell ref="D181:L181"/>
    <mergeCell ref="H171:L171"/>
    <mergeCell ref="D171:G171"/>
    <mergeCell ref="H172:L172"/>
    <mergeCell ref="D172:G172"/>
    <mergeCell ref="H173:L173"/>
    <mergeCell ref="D173:G173"/>
    <mergeCell ref="H174:L174"/>
    <mergeCell ref="D174:G174"/>
    <mergeCell ref="D175:G175"/>
    <mergeCell ref="H166:L166"/>
    <mergeCell ref="D166:G166"/>
    <mergeCell ref="H167:L167"/>
    <mergeCell ref="D167:G167"/>
    <mergeCell ref="H168:L168"/>
    <mergeCell ref="D168:G168"/>
    <mergeCell ref="H169:L169"/>
    <mergeCell ref="D169:G169"/>
    <mergeCell ref="H170:L170"/>
    <mergeCell ref="D170:G170"/>
    <mergeCell ref="H159:L159"/>
    <mergeCell ref="D159:G159"/>
    <mergeCell ref="H160:L160"/>
    <mergeCell ref="D160:G160"/>
    <mergeCell ref="H161:L161"/>
    <mergeCell ref="D161:G161"/>
    <mergeCell ref="D162:L162"/>
    <mergeCell ref="D164:L164"/>
    <mergeCell ref="H165:L165"/>
    <mergeCell ref="D165:G165"/>
    <mergeCell ref="D150:G150"/>
    <mergeCell ref="D151:K151"/>
    <mergeCell ref="D153:K153"/>
    <mergeCell ref="D154:G154"/>
    <mergeCell ref="D156:G156"/>
    <mergeCell ref="H157:L157"/>
    <mergeCell ref="D157:G157"/>
    <mergeCell ref="H158:L158"/>
    <mergeCell ref="D158:G158"/>
    <mergeCell ref="H140:L140"/>
    <mergeCell ref="D140:G140"/>
    <mergeCell ref="D141:G141"/>
    <mergeCell ref="D142:G142"/>
    <mergeCell ref="D143:K143"/>
    <mergeCell ref="D145:K145"/>
    <mergeCell ref="D146:G146"/>
    <mergeCell ref="D147:K147"/>
    <mergeCell ref="D149:K149"/>
    <mergeCell ref="D132:G132"/>
    <mergeCell ref="D135:G135"/>
    <mergeCell ref="H136:L136"/>
    <mergeCell ref="D136:G136"/>
    <mergeCell ref="H137:L137"/>
    <mergeCell ref="D137:G137"/>
    <mergeCell ref="H138:L138"/>
    <mergeCell ref="D138:G138"/>
    <mergeCell ref="H139:L139"/>
    <mergeCell ref="D139:G139"/>
    <mergeCell ref="D122:K122"/>
    <mergeCell ref="D123:K123"/>
    <mergeCell ref="D124:G124"/>
    <mergeCell ref="D126:G126"/>
    <mergeCell ref="D127:K127"/>
    <mergeCell ref="D128:K128"/>
    <mergeCell ref="D129:G129"/>
    <mergeCell ref="D130:K130"/>
    <mergeCell ref="D131:K131"/>
    <mergeCell ref="D109:K109"/>
    <mergeCell ref="D111:K111"/>
    <mergeCell ref="D112:G112"/>
    <mergeCell ref="D114:G114"/>
    <mergeCell ref="D115:K115"/>
    <mergeCell ref="D116:K116"/>
    <mergeCell ref="D117:G117"/>
    <mergeCell ref="D120:G120"/>
    <mergeCell ref="D121:G121"/>
    <mergeCell ref="D98:G98"/>
    <mergeCell ref="D99:K99"/>
    <mergeCell ref="D100:G100"/>
    <mergeCell ref="D101:K101"/>
    <mergeCell ref="D102:G102"/>
    <mergeCell ref="D103:K103"/>
    <mergeCell ref="D104:G104"/>
    <mergeCell ref="D107:G107"/>
    <mergeCell ref="D108:G108"/>
    <mergeCell ref="D89:K89"/>
    <mergeCell ref="D90:G90"/>
    <mergeCell ref="D91:K91"/>
    <mergeCell ref="D92:G92"/>
    <mergeCell ref="D93:K93"/>
    <mergeCell ref="D94:G94"/>
    <mergeCell ref="D95:K95"/>
    <mergeCell ref="D96:G96"/>
    <mergeCell ref="D97:K97"/>
    <mergeCell ref="D79:G79"/>
    <mergeCell ref="D80:K80"/>
    <mergeCell ref="D81:G81"/>
    <mergeCell ref="D83:G83"/>
    <mergeCell ref="D84:K84"/>
    <mergeCell ref="D85:K85"/>
    <mergeCell ref="D86:G86"/>
    <mergeCell ref="D87:K87"/>
    <mergeCell ref="D88:G88"/>
    <mergeCell ref="D69:K69"/>
    <mergeCell ref="D70:G70"/>
    <mergeCell ref="D71:K71"/>
    <mergeCell ref="D72:G72"/>
    <mergeCell ref="D73:K73"/>
    <mergeCell ref="D74:G74"/>
    <mergeCell ref="D76:G76"/>
    <mergeCell ref="D77:K77"/>
    <mergeCell ref="D78:K78"/>
    <mergeCell ref="D59:K59"/>
    <mergeCell ref="D60:G60"/>
    <mergeCell ref="D62:G62"/>
    <mergeCell ref="D63:G63"/>
    <mergeCell ref="D64:K64"/>
    <mergeCell ref="D65:K65"/>
    <mergeCell ref="D66:G66"/>
    <mergeCell ref="D67:K67"/>
    <mergeCell ref="D68:G68"/>
    <mergeCell ref="H53:L53"/>
    <mergeCell ref="D53:G53"/>
    <mergeCell ref="H54:L54"/>
    <mergeCell ref="D54:G54"/>
    <mergeCell ref="H55:L55"/>
    <mergeCell ref="D55:G55"/>
    <mergeCell ref="D56:G56"/>
    <mergeCell ref="D57:G57"/>
    <mergeCell ref="D58:K58"/>
    <mergeCell ref="D44:G44"/>
    <mergeCell ref="D45:K45"/>
    <mergeCell ref="D46:K46"/>
    <mergeCell ref="D47:G47"/>
    <mergeCell ref="D50:G50"/>
    <mergeCell ref="H51:L51"/>
    <mergeCell ref="D51:G51"/>
    <mergeCell ref="H52:L52"/>
    <mergeCell ref="D52:G52"/>
    <mergeCell ref="D34:K34"/>
    <mergeCell ref="D35:K35"/>
    <mergeCell ref="D36:G36"/>
    <mergeCell ref="D38:G38"/>
    <mergeCell ref="D39:K39"/>
    <mergeCell ref="D40:K40"/>
    <mergeCell ref="D41:G41"/>
    <mergeCell ref="D42:K42"/>
    <mergeCell ref="D43:K43"/>
    <mergeCell ref="D23:K23"/>
    <mergeCell ref="D24:G24"/>
    <mergeCell ref="D25:K25"/>
    <mergeCell ref="D26:K26"/>
    <mergeCell ref="D27:G27"/>
    <mergeCell ref="D29:G29"/>
    <mergeCell ref="D30:K30"/>
    <mergeCell ref="D32:K32"/>
    <mergeCell ref="D33:G33"/>
    <mergeCell ref="D14:G14"/>
    <mergeCell ref="D15:K15"/>
    <mergeCell ref="D16:K16"/>
    <mergeCell ref="D17:G17"/>
    <mergeCell ref="D18:K18"/>
    <mergeCell ref="D19:K19"/>
    <mergeCell ref="D20:G20"/>
    <mergeCell ref="D21:K21"/>
    <mergeCell ref="D22:K22"/>
    <mergeCell ref="D3:G3"/>
    <mergeCell ref="D4:G4"/>
    <mergeCell ref="D5:G5"/>
    <mergeCell ref="D6:G6"/>
    <mergeCell ref="D7:G7"/>
    <mergeCell ref="D8:K8"/>
    <mergeCell ref="D9:K9"/>
    <mergeCell ref="D10:G10"/>
    <mergeCell ref="D13:G13"/>
  </mergeCells>
  <pageMargins left="0.55118110236219997" right="0.55118110236219997" top="0.55118110236219997" bottom="0.55118110236219997" header="0.23622047244093999" footer="0.23622047244093999"/>
  <pageSetup paperSize="9" fitToHeight="0" orientation="portrait"/>
  <headerFooter>
    <oddHeader>&amp;L2402012 - Travaux d'extention du terminal ferry à Ouistreham
Terminal ferry - 14150 Ouistreham&amp;RAppel d'offre -  Lot n°3 Espaces verts 
DCE - Edition du 25/03/2025</oddHeader>
    <oddFooter>&amp;LAGENCE DE CAEN&amp;CEdition du 25/03/2025&amp;RPage &amp;P/&amp;N</oddFoot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33" t="s">
        <v>206</v>
      </c>
      <c r="AA1" s="7">
        <f>IF(AO!H179&lt;&gt;"",AO!H179,"0")</f>
        <v>0</v>
      </c>
    </row>
    <row r="2" spans="1:27" ht="12.75" customHeight="1" x14ac:dyDescent="0.25">
      <c r="AA2" s="7" t="str">
        <f>UPPER(MID(AA98,1,1))&amp;MID(AA98,2,168)</f>
        <v xml:space="preserve">Zéro euro </v>
      </c>
    </row>
    <row r="3" spans="1:27" ht="25.5" customHeight="1" x14ac:dyDescent="0.25">
      <c r="A3" s="38" t="s">
        <v>207</v>
      </c>
      <c r="B3" s="37" t="s">
        <v>208</v>
      </c>
      <c r="C3" s="117" t="s">
        <v>233</v>
      </c>
      <c r="D3" s="117"/>
      <c r="E3" s="117"/>
      <c r="F3" s="117"/>
      <c r="G3" s="117"/>
      <c r="H3" s="117"/>
      <c r="I3" s="117"/>
      <c r="J3" s="117"/>
      <c r="AA3" s="7">
        <f>INT(AA1/1000000)</f>
        <v>0</v>
      </c>
    </row>
    <row r="4" spans="1:27" ht="12.75" customHeight="1" x14ac:dyDescent="0.25">
      <c r="AA4" s="7">
        <f>INT((AA1-AA3*1000000)/1000)</f>
        <v>0</v>
      </c>
    </row>
    <row r="5" spans="1:27" ht="25.5" customHeight="1" x14ac:dyDescent="0.25">
      <c r="A5" s="38" t="s">
        <v>209</v>
      </c>
      <c r="B5" s="37" t="s">
        <v>210</v>
      </c>
      <c r="C5" s="117" t="s">
        <v>234</v>
      </c>
      <c r="D5" s="117"/>
      <c r="E5" s="117"/>
      <c r="F5" s="117"/>
      <c r="G5" s="117"/>
      <c r="H5" s="117"/>
      <c r="I5" s="117"/>
      <c r="J5" s="117"/>
      <c r="AA5" s="7">
        <f>INT(AA1-AA3*1000000-AA4*1000)</f>
        <v>0</v>
      </c>
    </row>
    <row r="6" spans="1:27" ht="12.75" customHeight="1" x14ac:dyDescent="0.25">
      <c r="AA6" s="7">
        <f>ROUND(AA1-AA3*1000000-AA4*1000-AA5,2)*100</f>
        <v>0</v>
      </c>
    </row>
    <row r="7" spans="1:27" ht="12.75" customHeight="1" x14ac:dyDescent="0.25">
      <c r="A7" s="38" t="s">
        <v>219</v>
      </c>
      <c r="B7" s="37" t="s">
        <v>220</v>
      </c>
      <c r="C7" s="39">
        <v>2402012</v>
      </c>
      <c r="AA7" s="7">
        <f>AA3-AA12*100</f>
        <v>0</v>
      </c>
    </row>
    <row r="8" spans="1:27" ht="12.75" customHeight="1" x14ac:dyDescent="0.25">
      <c r="AA8" s="7">
        <f>0</f>
        <v>0</v>
      </c>
    </row>
    <row r="9" spans="1:27" ht="12.75" customHeight="1" x14ac:dyDescent="0.25">
      <c r="A9" s="38" t="s">
        <v>221</v>
      </c>
      <c r="B9" s="37" t="s">
        <v>222</v>
      </c>
      <c r="C9" s="39"/>
      <c r="AA9" s="7">
        <f>AA4-AA15*100</f>
        <v>0</v>
      </c>
    </row>
    <row r="10" spans="1:27" ht="12.75" customHeight="1" x14ac:dyDescent="0.25">
      <c r="AA10" s="7">
        <f>ROUND(AA5-AA18*100,0)</f>
        <v>0</v>
      </c>
    </row>
    <row r="11" spans="1:27" ht="25.5" customHeight="1" x14ac:dyDescent="0.25">
      <c r="A11" s="38" t="s">
        <v>211</v>
      </c>
      <c r="B11" s="37" t="s">
        <v>212</v>
      </c>
      <c r="C11" s="117" t="s">
        <v>39</v>
      </c>
      <c r="D11" s="117"/>
      <c r="E11" s="117"/>
      <c r="F11" s="117"/>
      <c r="G11" s="117"/>
      <c r="H11" s="117"/>
      <c r="I11" s="117"/>
      <c r="J11" s="117"/>
      <c r="AA11" s="7">
        <f>AA6</f>
        <v>0</v>
      </c>
    </row>
    <row r="12" spans="1:27" ht="12.75" customHeight="1" x14ac:dyDescent="0.25">
      <c r="AA12" s="7">
        <f>INT(AA3/100)</f>
        <v>0</v>
      </c>
    </row>
    <row r="13" spans="1:27" ht="12.75" customHeight="1" x14ac:dyDescent="0.25">
      <c r="A13" s="38" t="s">
        <v>223</v>
      </c>
      <c r="B13" s="37" t="s">
        <v>224</v>
      </c>
      <c r="C13" s="39" t="s">
        <v>235</v>
      </c>
      <c r="AA13" s="7">
        <f>INT((AA3-AA12*100)/10)</f>
        <v>0</v>
      </c>
    </row>
    <row r="14" spans="1:27" ht="12.75" customHeight="1" x14ac:dyDescent="0.25">
      <c r="AA14" s="7">
        <f>AA3-AA12*100-AA13*10</f>
        <v>0</v>
      </c>
    </row>
    <row r="15" spans="1:27" ht="12.75" customHeight="1" x14ac:dyDescent="0.25">
      <c r="A15" s="38" t="s">
        <v>225</v>
      </c>
      <c r="B15" s="37" t="s">
        <v>226</v>
      </c>
      <c r="C15" s="39" t="s">
        <v>236</v>
      </c>
      <c r="AA15" s="7">
        <f>INT(AA4/100)</f>
        <v>0</v>
      </c>
    </row>
    <row r="16" spans="1:27" ht="12.75" customHeight="1" x14ac:dyDescent="0.25">
      <c r="AA16" s="7">
        <f>INT((AA4-AA15*100)/10)</f>
        <v>0</v>
      </c>
    </row>
    <row r="17" spans="1:27" ht="12.75" customHeight="1" x14ac:dyDescent="0.25">
      <c r="A17" s="38" t="s">
        <v>227</v>
      </c>
      <c r="B17" s="37" t="s">
        <v>228</v>
      </c>
      <c r="C17" s="39"/>
      <c r="AA17" s="7">
        <f>AA4-AA15*100-AA16*10</f>
        <v>0</v>
      </c>
    </row>
    <row r="18" spans="1:27" ht="12.75" customHeight="1" x14ac:dyDescent="0.25">
      <c r="AA18" s="7">
        <f>INT(AA5/100)</f>
        <v>0</v>
      </c>
    </row>
    <row r="19" spans="1:27" ht="12.75" customHeight="1" x14ac:dyDescent="0.25">
      <c r="C19" s="40">
        <v>0.2</v>
      </c>
      <c r="E19" s="41" t="s">
        <v>229</v>
      </c>
      <c r="AA19" s="7">
        <f>INT((AA5-AA18*100)/10)</f>
        <v>0</v>
      </c>
    </row>
    <row r="20" spans="1:27" ht="12.75" customHeight="1" x14ac:dyDescent="0.25">
      <c r="C20" s="42">
        <v>5.5E-2</v>
      </c>
      <c r="E20" s="41" t="s">
        <v>230</v>
      </c>
      <c r="AA20" s="7">
        <f>AA5-AA18*100-AA19*10</f>
        <v>0</v>
      </c>
    </row>
    <row r="21" spans="1:27" ht="12.75" customHeight="1" x14ac:dyDescent="0.25">
      <c r="C21" s="42">
        <v>0</v>
      </c>
      <c r="E21" s="41" t="s">
        <v>231</v>
      </c>
      <c r="AA21" s="7">
        <f>INT(AA6/10)</f>
        <v>0</v>
      </c>
    </row>
    <row r="22" spans="1:27" ht="12.75" customHeight="1" x14ac:dyDescent="0.25">
      <c r="C22" s="43">
        <v>0</v>
      </c>
      <c r="E22" s="41" t="s">
        <v>232</v>
      </c>
      <c r="AA22" s="7">
        <f>ROUND(AA6-AA21*10,0)</f>
        <v>0</v>
      </c>
    </row>
    <row r="23" spans="1:27" ht="12.75" customHeight="1" x14ac:dyDescent="0.25">
      <c r="AA23" s="7" t="str">
        <f>IF(AA12=0,"",IF(AA12=1,"",IF(AA12=2,"deux ",IF(AA12=3,"trois ",IF(AA12=4,"quatre ",IF(AA12=5,"cinq ",AA42))))))</f>
        <v/>
      </c>
    </row>
    <row r="24" spans="1:27" ht="12.75" customHeight="1" x14ac:dyDescent="0.25">
      <c r="A24" s="38" t="s">
        <v>213</v>
      </c>
      <c r="B24" s="37" t="s">
        <v>214</v>
      </c>
      <c r="C24" s="117" t="s">
        <v>237</v>
      </c>
      <c r="D24" s="117"/>
      <c r="E24" s="117"/>
      <c r="F24" s="117"/>
      <c r="G24" s="117"/>
      <c r="H24" s="117"/>
      <c r="I24" s="117"/>
      <c r="J24" s="117"/>
      <c r="AA24" s="7" t="str">
        <f>IF(AA12=0,"",IF(AA12&lt;2,"cent ",AA43))</f>
        <v/>
      </c>
    </row>
    <row r="25" spans="1:27" ht="12.75" customHeight="1" x14ac:dyDescent="0.25">
      <c r="AA25" s="7" t="str">
        <f>IF(AA13=1,AA44,IF(AA13=7,AA64,IF(AA13=9,AA80,AA89)))</f>
        <v/>
      </c>
    </row>
    <row r="26" spans="1:27" ht="12.75" customHeight="1" x14ac:dyDescent="0.25">
      <c r="A26" s="38" t="s">
        <v>215</v>
      </c>
      <c r="B26" s="37" t="s">
        <v>216</v>
      </c>
      <c r="C26" s="117" t="s">
        <v>238</v>
      </c>
      <c r="D26" s="117"/>
      <c r="E26" s="117"/>
      <c r="F26" s="117"/>
      <c r="G26" s="117"/>
      <c r="H26" s="117"/>
      <c r="I26" s="117"/>
      <c r="J26" s="117"/>
      <c r="AA26" s="7" t="str">
        <f>IF(AA7=11,"",IF(AA7=12,"",IF(AA7=13,"",IF(AA7=14,"",IF(AA7=15,"",IF(AA7=16,"",AA45))))))</f>
        <v/>
      </c>
    </row>
    <row r="27" spans="1:27" ht="12.75" customHeight="1" x14ac:dyDescent="0.25">
      <c r="AA27" s="7" t="str">
        <f>IF(AA3=0,"",IF(AA3&lt;2,"million ","millions "))</f>
        <v/>
      </c>
    </row>
    <row r="28" spans="1:27" ht="12.75" customHeight="1" x14ac:dyDescent="0.25">
      <c r="A28" s="38" t="s">
        <v>217</v>
      </c>
      <c r="B28" s="37" t="s">
        <v>218</v>
      </c>
      <c r="C28" s="117"/>
      <c r="D28" s="117"/>
      <c r="E28" s="117"/>
      <c r="F28" s="117"/>
      <c r="G28" s="117"/>
      <c r="H28" s="117"/>
      <c r="I28" s="117"/>
      <c r="J28" s="117"/>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9.140625" defaultRowHeight="15" x14ac:dyDescent="0.25"/>
  <cols>
    <col min="1" max="1" width="24.7109375" customWidth="1"/>
  </cols>
  <sheetData>
    <row r="1" spans="1:3" x14ac:dyDescent="0.25">
      <c r="A1" s="7" t="s">
        <v>239</v>
      </c>
      <c r="B1" s="7" t="s">
        <v>240</v>
      </c>
    </row>
    <row r="2" spans="1:3" x14ac:dyDescent="0.25">
      <c r="A2" s="7" t="s">
        <v>241</v>
      </c>
      <c r="B2" s="7" t="s">
        <v>242</v>
      </c>
    </row>
    <row r="3" spans="1:3" x14ac:dyDescent="0.25">
      <c r="A3" s="7" t="s">
        <v>243</v>
      </c>
      <c r="B3" s="7">
        <v>1</v>
      </c>
    </row>
    <row r="4" spans="1:3" x14ac:dyDescent="0.25">
      <c r="A4" s="7" t="s">
        <v>244</v>
      </c>
      <c r="B4" s="7">
        <v>0</v>
      </c>
    </row>
    <row r="5" spans="1:3" x14ac:dyDescent="0.25">
      <c r="A5" s="7" t="s">
        <v>245</v>
      </c>
      <c r="B5" s="7">
        <v>0</v>
      </c>
    </row>
    <row r="6" spans="1:3" x14ac:dyDescent="0.25">
      <c r="A6" s="7" t="s">
        <v>246</v>
      </c>
      <c r="B6" s="7">
        <v>1</v>
      </c>
    </row>
    <row r="7" spans="1:3" x14ac:dyDescent="0.25">
      <c r="A7" s="7" t="s">
        <v>247</v>
      </c>
      <c r="B7" s="7">
        <v>0</v>
      </c>
    </row>
    <row r="8" spans="1:3" x14ac:dyDescent="0.25">
      <c r="A8" s="7" t="s">
        <v>248</v>
      </c>
      <c r="B8" s="7">
        <v>0</v>
      </c>
    </row>
    <row r="9" spans="1:3" x14ac:dyDescent="0.25">
      <c r="A9" s="7" t="s">
        <v>249</v>
      </c>
      <c r="B9" s="7">
        <v>0</v>
      </c>
    </row>
    <row r="10" spans="1:3" x14ac:dyDescent="0.25">
      <c r="A10" s="7" t="s">
        <v>250</v>
      </c>
      <c r="C10" s="7" t="s">
        <v>251</v>
      </c>
    </row>
    <row r="11" spans="1:3" x14ac:dyDescent="0.25">
      <c r="A11" s="7" t="s">
        <v>252</v>
      </c>
      <c r="B11" s="7">
        <v>0</v>
      </c>
    </row>
    <row r="12" spans="1:3" x14ac:dyDescent="0.25">
      <c r="A12" s="7" t="s">
        <v>253</v>
      </c>
      <c r="B12" s="7" t="s">
        <v>254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18" t="s">
        <v>255</v>
      </c>
      <c r="C2" s="118"/>
      <c r="D2" s="118"/>
      <c r="E2" s="118"/>
      <c r="F2" s="118"/>
      <c r="G2" s="118"/>
      <c r="H2" s="118"/>
      <c r="I2" s="118"/>
      <c r="J2" s="118"/>
    </row>
    <row r="4" spans="1:10" ht="12.75" customHeight="1" x14ac:dyDescent="0.25">
      <c r="A4" s="38" t="s">
        <v>207</v>
      </c>
      <c r="B4" s="37" t="s">
        <v>256</v>
      </c>
      <c r="C4" s="119"/>
      <c r="D4" s="119"/>
      <c r="E4" s="119"/>
      <c r="F4" s="119"/>
      <c r="G4" s="119"/>
      <c r="H4" s="119"/>
      <c r="I4" s="119"/>
      <c r="J4" s="119"/>
    </row>
    <row r="6" spans="1:10" ht="12.75" customHeight="1" x14ac:dyDescent="0.25">
      <c r="A6" s="38" t="s">
        <v>209</v>
      </c>
      <c r="B6" s="37" t="s">
        <v>257</v>
      </c>
      <c r="C6" s="119"/>
      <c r="D6" s="119"/>
      <c r="E6" s="119"/>
      <c r="F6" s="119"/>
      <c r="G6" s="119"/>
      <c r="H6" s="119"/>
      <c r="I6" s="119"/>
      <c r="J6" s="119"/>
    </row>
    <row r="8" spans="1:10" ht="12.75" customHeight="1" x14ac:dyDescent="0.25">
      <c r="A8" s="38" t="s">
        <v>219</v>
      </c>
      <c r="B8" s="37" t="s">
        <v>258</v>
      </c>
      <c r="C8" s="119"/>
      <c r="D8" s="119"/>
      <c r="E8" s="119"/>
      <c r="F8" s="119"/>
      <c r="G8" s="119"/>
      <c r="H8" s="119"/>
      <c r="I8" s="119"/>
      <c r="J8" s="119"/>
    </row>
    <row r="10" spans="1:10" ht="12.75" customHeight="1" x14ac:dyDescent="0.25">
      <c r="A10" s="38" t="s">
        <v>221</v>
      </c>
      <c r="B10" s="37" t="s">
        <v>259</v>
      </c>
      <c r="C10" s="120"/>
      <c r="D10" s="120"/>
      <c r="E10" s="120"/>
      <c r="F10" s="120"/>
      <c r="G10" s="120"/>
      <c r="H10" s="120"/>
      <c r="I10" s="120"/>
      <c r="J10" s="120"/>
    </row>
    <row r="12" spans="1:10" ht="12.75" customHeight="1" x14ac:dyDescent="0.25">
      <c r="A12" s="38" t="s">
        <v>211</v>
      </c>
      <c r="B12" s="37" t="s">
        <v>260</v>
      </c>
      <c r="C12" s="119"/>
      <c r="D12" s="119"/>
      <c r="E12" s="119"/>
      <c r="F12" s="119"/>
      <c r="G12" s="119"/>
      <c r="H12" s="119"/>
      <c r="I12" s="119"/>
      <c r="J12" s="119"/>
    </row>
    <row r="14" spans="1:10" ht="12.75" customHeight="1" x14ac:dyDescent="0.25">
      <c r="A14" s="38" t="s">
        <v>223</v>
      </c>
      <c r="B14" s="37" t="s">
        <v>261</v>
      </c>
      <c r="C14" s="119"/>
      <c r="D14" s="119"/>
      <c r="E14" s="119"/>
      <c r="F14" s="119"/>
      <c r="G14" s="119"/>
      <c r="H14" s="119"/>
      <c r="I14" s="119"/>
      <c r="J14" s="119"/>
    </row>
    <row r="16" spans="1:10" ht="12.75" customHeight="1" x14ac:dyDescent="0.25">
      <c r="A16" s="38" t="s">
        <v>225</v>
      </c>
      <c r="B16" s="37" t="s">
        <v>262</v>
      </c>
      <c r="C16" s="119"/>
      <c r="D16" s="119"/>
      <c r="E16" s="119"/>
      <c r="F16" s="119"/>
      <c r="G16" s="119"/>
      <c r="H16" s="119"/>
      <c r="I16" s="119"/>
      <c r="J16" s="119"/>
    </row>
    <row r="18" spans="1:10" ht="12.75" customHeight="1" x14ac:dyDescent="0.25">
      <c r="A18" s="38" t="s">
        <v>227</v>
      </c>
      <c r="B18" s="37" t="s">
        <v>263</v>
      </c>
      <c r="C18" s="121"/>
      <c r="D18" s="121"/>
      <c r="E18" s="121"/>
      <c r="F18" s="121"/>
      <c r="G18" s="121"/>
      <c r="H18" s="121"/>
      <c r="I18" s="121"/>
      <c r="J18" s="121"/>
    </row>
    <row r="20" spans="1:10" ht="12.75" customHeight="1" x14ac:dyDescent="0.25">
      <c r="A20" s="38" t="s">
        <v>264</v>
      </c>
      <c r="B20" s="37" t="s">
        <v>265</v>
      </c>
      <c r="C20" s="121"/>
      <c r="D20" s="121"/>
      <c r="E20" s="121"/>
      <c r="F20" s="121"/>
      <c r="G20" s="121"/>
      <c r="H20" s="121"/>
      <c r="I20" s="121"/>
      <c r="J20" s="121"/>
    </row>
    <row r="22" spans="1:10" ht="12.75" customHeight="1" x14ac:dyDescent="0.25">
      <c r="A22" s="38" t="s">
        <v>213</v>
      </c>
      <c r="B22" s="37" t="s">
        <v>266</v>
      </c>
      <c r="C22" s="121"/>
      <c r="D22" s="121"/>
      <c r="E22" s="121"/>
      <c r="F22" s="121"/>
      <c r="G22" s="121"/>
      <c r="H22" s="121"/>
      <c r="I22" s="121"/>
      <c r="J22" s="121"/>
    </row>
    <row r="24" spans="1:10" ht="12.75" customHeight="1" x14ac:dyDescent="0.25">
      <c r="A24" s="38" t="s">
        <v>215</v>
      </c>
      <c r="B24" s="37" t="s">
        <v>267</v>
      </c>
      <c r="C24" s="119"/>
      <c r="D24" s="119"/>
      <c r="E24" s="119"/>
      <c r="F24" s="119"/>
      <c r="G24" s="119"/>
      <c r="H24" s="119"/>
      <c r="I24" s="119"/>
      <c r="J24" s="119"/>
    </row>
    <row r="28" spans="1:10" ht="60" customHeight="1" x14ac:dyDescent="0.25">
      <c r="A28" s="38" t="s">
        <v>217</v>
      </c>
      <c r="B28" s="37" t="s">
        <v>268</v>
      </c>
      <c r="C28" s="119"/>
      <c r="D28" s="119"/>
      <c r="E28" s="119"/>
      <c r="F28" s="119"/>
      <c r="G28" s="119"/>
      <c r="H28" s="119"/>
      <c r="I28" s="119"/>
      <c r="J28" s="119"/>
    </row>
  </sheetData>
  <mergeCells count="13">
    <mergeCell ref="C22:J22"/>
    <mergeCell ref="C24:J24"/>
    <mergeCell ref="C28:J28"/>
    <mergeCell ref="C12:J12"/>
    <mergeCell ref="C14:J14"/>
    <mergeCell ref="C16:J16"/>
    <mergeCell ref="C18:J18"/>
    <mergeCell ref="C20:J20"/>
    <mergeCell ref="B2:J2"/>
    <mergeCell ref="C4:J4"/>
    <mergeCell ref="C6:J6"/>
    <mergeCell ref="C8:J8"/>
    <mergeCell ref="C10:J1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x14ac:dyDescent="0.25"/>
  <cols>
    <col min="1" max="1" width="6.7109375" customWidth="1"/>
    <col min="2" max="2" width="68.140625" customWidth="1"/>
    <col min="3" max="6" width="15.5703125" customWidth="1"/>
  </cols>
  <sheetData>
    <row r="2" spans="2:6" ht="16.149999999999999" customHeight="1" x14ac:dyDescent="0.25">
      <c r="B2" s="122" t="s">
        <v>269</v>
      </c>
      <c r="C2" s="122"/>
      <c r="D2" s="122"/>
      <c r="E2" s="122"/>
      <c r="F2" s="122"/>
    </row>
    <row r="4" spans="2:6" ht="12.75" customHeight="1" x14ac:dyDescent="0.25">
      <c r="B4" s="44" t="s">
        <v>270</v>
      </c>
      <c r="C4" s="44" t="s">
        <v>271</v>
      </c>
      <c r="D4" s="44" t="s">
        <v>272</v>
      </c>
      <c r="E4" s="44" t="s">
        <v>273</v>
      </c>
      <c r="F4" s="44" t="s">
        <v>274</v>
      </c>
    </row>
    <row r="6" spans="2:6" ht="12.75" customHeight="1" x14ac:dyDescent="0.25">
      <c r="B6" s="45"/>
      <c r="C6" s="46"/>
      <c r="D6" s="47"/>
      <c r="E6" s="48"/>
      <c r="F6" s="49" t="str">
        <f>IF(AND(E6= "",D6= ""), "", ROUND(ROUND(E6, 2) * ROUND(D6, 3), 2))</f>
        <v/>
      </c>
    </row>
    <row r="8" spans="2:6" ht="12.75" customHeight="1" x14ac:dyDescent="0.25">
      <c r="B8" s="45"/>
      <c r="C8" s="46"/>
      <c r="D8" s="47"/>
      <c r="E8" s="48"/>
      <c r="F8" s="49" t="str">
        <f>IF(AND(E8= "",D8= ""), "", ROUND(ROUND(E8, 2) * ROUND(D8, 3), 2))</f>
        <v/>
      </c>
    </row>
    <row r="10" spans="2:6" ht="12.75" customHeight="1" x14ac:dyDescent="0.25">
      <c r="B10" s="45"/>
      <c r="C10" s="46"/>
      <c r="D10" s="47"/>
      <c r="E10" s="48"/>
      <c r="F10" s="49" t="str">
        <f>IF(AND(E10= "",D10= ""), "", ROUND(ROUND(E10, 2) * ROUND(D10, 3), 2))</f>
        <v/>
      </c>
    </row>
    <row r="12" spans="2:6" ht="12.75" customHeight="1" x14ac:dyDescent="0.25">
      <c r="B12" s="45"/>
      <c r="C12" s="46"/>
      <c r="D12" s="47"/>
      <c r="E12" s="48"/>
      <c r="F12" s="49" t="str">
        <f>IF(AND(E12= "",D12= ""), "", ROUND(ROUND(E12, 2) * ROUND(D12, 3), 2))</f>
        <v/>
      </c>
    </row>
    <row r="14" spans="2:6" ht="12.75" customHeight="1" x14ac:dyDescent="0.25">
      <c r="B14" s="45"/>
      <c r="C14" s="46"/>
      <c r="D14" s="47"/>
      <c r="E14" s="48"/>
      <c r="F14" s="49" t="str">
        <f>IF(AND(E14= "",D14= ""), "", ROUND(ROUND(E14, 2) * ROUND(D14, 3), 2))</f>
        <v/>
      </c>
    </row>
    <row r="16" spans="2:6" ht="12.75" customHeight="1" x14ac:dyDescent="0.25">
      <c r="B16" s="45"/>
      <c r="C16" s="46"/>
      <c r="D16" s="47"/>
      <c r="E16" s="48"/>
      <c r="F16" s="49" t="str">
        <f>IF(AND(E16= "",D16= ""), "", ROUND(ROUND(E16, 2) * ROUND(D16, 3), 2))</f>
        <v/>
      </c>
    </row>
    <row r="18" spans="2:6" ht="12.75" customHeight="1" x14ac:dyDescent="0.25">
      <c r="B18" s="45"/>
      <c r="C18" s="46"/>
      <c r="D18" s="47"/>
      <c r="E18" s="48"/>
      <c r="F18" s="49" t="str">
        <f>IF(AND(E18= "",D18= ""), "", ROUND(ROUND(E18, 2) * ROUND(D18, 3), 2))</f>
        <v/>
      </c>
    </row>
    <row r="20" spans="2:6" ht="12.75" customHeight="1" x14ac:dyDescent="0.25">
      <c r="B20" s="45"/>
      <c r="C20" s="46"/>
      <c r="D20" s="47"/>
      <c r="E20" s="48"/>
      <c r="F20" s="49" t="str">
        <f>IF(AND(E20= "",D20= ""), "", ROUND(ROUND(E20, 2) * ROUND(D20, 3), 2))</f>
        <v/>
      </c>
    </row>
    <row r="22" spans="2:6" ht="12.75" customHeight="1" x14ac:dyDescent="0.25">
      <c r="B22" s="45"/>
      <c r="C22" s="46"/>
      <c r="D22" s="47"/>
      <c r="E22" s="48"/>
      <c r="F22" s="49" t="str">
        <f>IF(AND(E22= "",D22= ""), "", ROUND(ROUND(E22, 2) * ROUND(D22, 3), 2))</f>
        <v/>
      </c>
    </row>
    <row r="24" spans="2:6" ht="12.75" customHeight="1" x14ac:dyDescent="0.25">
      <c r="B24" s="45"/>
      <c r="C24" s="46"/>
      <c r="D24" s="47"/>
      <c r="E24" s="48"/>
      <c r="F24" s="49" t="str">
        <f>IF(AND(E24= "",D24= ""), "", ROUND(ROUND(E24, 2) * ROUND(D24, 3), 2))</f>
        <v/>
      </c>
    </row>
    <row r="26" spans="2:6" ht="12.75" customHeight="1" x14ac:dyDescent="0.25">
      <c r="B26" s="45"/>
      <c r="C26" s="46"/>
      <c r="D26" s="47"/>
      <c r="E26" s="48"/>
      <c r="F26" s="49" t="str">
        <f>IF(AND(E26= "",D26= ""), "", ROUND(ROUND(E26, 2) * ROUND(D26, 3), 2))</f>
        <v/>
      </c>
    </row>
    <row r="28" spans="2:6" ht="12.75" customHeight="1" x14ac:dyDescent="0.25">
      <c r="B28" s="45"/>
      <c r="C28" s="46"/>
      <c r="D28" s="47"/>
      <c r="E28" s="48"/>
      <c r="F28" s="49" t="str">
        <f>IF(AND(E28= "",D28= ""), "", ROUND(ROUND(E28, 2) * ROUND(D28, 3), 2))</f>
        <v/>
      </c>
    </row>
    <row r="30" spans="2:6" ht="12.75" customHeight="1" x14ac:dyDescent="0.25">
      <c r="B30" s="45"/>
      <c r="C30" s="46"/>
      <c r="D30" s="47"/>
      <c r="E30" s="48"/>
      <c r="F30" s="49" t="str">
        <f>IF(AND(E30= "",D30= ""), "", ROUND(ROUND(E30, 2) * ROUND(D30, 3), 2))</f>
        <v/>
      </c>
    </row>
    <row r="32" spans="2:6" ht="12.75" customHeight="1" x14ac:dyDescent="0.25">
      <c r="B32" s="45"/>
      <c r="C32" s="46"/>
      <c r="D32" s="47"/>
      <c r="E32" s="48"/>
      <c r="F32" s="49" t="str">
        <f>IF(AND(E32= "",D32= ""), "", ROUND(ROUND(E32, 2) * ROUND(D32, 3), 2))</f>
        <v/>
      </c>
    </row>
    <row r="34" spans="2:6" ht="12.75" customHeight="1" x14ac:dyDescent="0.25">
      <c r="B34" s="45"/>
      <c r="C34" s="46"/>
      <c r="D34" s="47"/>
      <c r="E34" s="48"/>
      <c r="F34" s="49" t="str">
        <f>IF(AND(E34= "",D34= ""), "", ROUND(ROUND(E34, 2) * ROUND(D34, 3), 2))</f>
        <v/>
      </c>
    </row>
    <row r="36" spans="2:6" ht="12.75" customHeight="1" x14ac:dyDescent="0.25">
      <c r="B36" s="45"/>
      <c r="C36" s="46"/>
      <c r="D36" s="47"/>
      <c r="E36" s="48"/>
      <c r="F36" s="49" t="str">
        <f>IF(AND(E36= "",D36= ""), "", ROUND(ROUND(E36, 2) * ROUND(D36, 3), 2))</f>
        <v/>
      </c>
    </row>
    <row r="38" spans="2:6" ht="12.75" customHeight="1" x14ac:dyDescent="0.25">
      <c r="B38" s="45"/>
      <c r="C38" s="46"/>
      <c r="D38" s="47"/>
      <c r="E38" s="48"/>
      <c r="F38" s="49" t="str">
        <f>IF(AND(E38= "",D38= ""), "", ROUND(ROUND(E38, 2) * ROUND(D38, 3), 2))</f>
        <v/>
      </c>
    </row>
    <row r="40" spans="2:6" ht="12.75" customHeight="1" x14ac:dyDescent="0.25">
      <c r="B40" s="45"/>
      <c r="C40" s="46"/>
      <c r="D40" s="47"/>
      <c r="E40" s="48"/>
      <c r="F40" s="49" t="str">
        <f>IF(AND(E40= "",D40= ""), "", ROUND(ROUND(E40, 2) * ROUND(D40, 3), 2))</f>
        <v/>
      </c>
    </row>
    <row r="42" spans="2:6" ht="12.75" customHeight="1" x14ac:dyDescent="0.25">
      <c r="B42" s="45"/>
      <c r="C42" s="46"/>
      <c r="D42" s="47"/>
      <c r="E42" s="48"/>
      <c r="F42" s="49" t="str">
        <f>IF(AND(E42= "",D42= ""), "", ROUND(ROUND(E42, 2) * ROUND(D42, 3), 2))</f>
        <v/>
      </c>
    </row>
    <row r="44" spans="2:6" ht="12.75" customHeight="1" x14ac:dyDescent="0.25">
      <c r="B44" s="45"/>
      <c r="C44" s="46"/>
      <c r="D44" s="47"/>
      <c r="E44" s="48"/>
      <c r="F44" s="49" t="str">
        <f>IF(AND(E44= "",D44= ""), "", ROUND(ROUND(E44, 2) * ROUND(D44, 3), 2))</f>
        <v/>
      </c>
    </row>
    <row r="46" spans="2:6" ht="12.75" customHeight="1" x14ac:dyDescent="0.25">
      <c r="B46" s="45"/>
      <c r="C46" s="46"/>
      <c r="D46" s="47"/>
      <c r="E46" s="48"/>
      <c r="F46" s="49" t="str">
        <f>IF(AND(E46= "",D46= ""), "", ROUND(ROUND(E46, 2) * ROUND(D46, 3), 2))</f>
        <v/>
      </c>
    </row>
    <row r="48" spans="2:6" ht="12.75" customHeight="1" x14ac:dyDescent="0.25">
      <c r="B48" s="45"/>
      <c r="C48" s="46"/>
      <c r="D48" s="47"/>
      <c r="E48" s="48"/>
      <c r="F48" s="49" t="str">
        <f>IF(AND(E48= "",D48= ""), "", ROUND(ROUND(E48, 2) * ROUND(D48, 3), 2))</f>
        <v/>
      </c>
    </row>
    <row r="50" spans="2:6" ht="12.75" customHeight="1" x14ac:dyDescent="0.25">
      <c r="B50" s="45"/>
      <c r="C50" s="46"/>
      <c r="D50" s="47"/>
      <c r="E50" s="48"/>
      <c r="F50" s="49" t="str">
        <f>IF(AND(E50= "",D50= ""), "", ROUND(ROUND(E50, 2) * ROUND(D50, 3), 2))</f>
        <v/>
      </c>
    </row>
    <row r="52" spans="2:6" ht="12.75" customHeight="1" x14ac:dyDescent="0.25">
      <c r="B52" s="45"/>
      <c r="C52" s="46"/>
      <c r="D52" s="47"/>
      <c r="E52" s="48"/>
      <c r="F52" s="49" t="str">
        <f>IF(AND(E52= "",D52= ""), "", ROUND(ROUND(E52, 2) * ROUND(D52, 3), 2))</f>
        <v/>
      </c>
    </row>
    <row r="54" spans="2:6" ht="12.75" customHeight="1" x14ac:dyDescent="0.25">
      <c r="B54" s="45"/>
      <c r="C54" s="46"/>
      <c r="D54" s="47"/>
      <c r="E54" s="48"/>
      <c r="F54" s="49" t="str">
        <f>IF(AND(E54= "",D54= ""), "", ROUND(ROUND(E54, 2) * ROUND(D54, 3), 2))</f>
        <v/>
      </c>
    </row>
  </sheetData>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AO</vt:lpstr>
      <vt:lpstr>Paramètres</vt:lpstr>
      <vt:lpstr>Version</vt:lpstr>
      <vt:lpstr>Coordonnées Entreprise</vt:lpstr>
      <vt:lpstr>Prestations supplémentaires</vt:lpstr>
      <vt:lpstr>CODELOT</vt:lpstr>
      <vt:lpstr>CPVILLEDOSSIER</vt:lpstr>
      <vt:lpstr>DATEVALEUR</vt:lpstr>
      <vt:lpstr>AO!Impression_des_titres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THIBAULT</dc:creator>
  <cp:lastModifiedBy>Stephane THIBAULT</cp:lastModifiedBy>
  <dcterms:created xsi:type="dcterms:W3CDTF">2025-03-31T13:22:23Z</dcterms:created>
  <dcterms:modified xsi:type="dcterms:W3CDTF">2025-03-31T13:23:23Z</dcterms:modified>
</cp:coreProperties>
</file>