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Alandj\Downloads\MARCHES IFPEN 2023\POMPES ET AIRCOMPRIME RUEIL\Remise à niveau sous station chauffage FOUGERES - MYOSOTIS\2 - DCE\"/>
    </mc:Choice>
  </mc:AlternateContent>
  <xr:revisionPtr revIDLastSave="0" documentId="13_ncr:1_{A91F17D4-1D87-40F4-8CE7-E3F9010419F5}" xr6:coauthVersionLast="47" xr6:coauthVersionMax="47" xr10:uidLastSave="{00000000-0000-0000-0000-000000000000}"/>
  <bookViews>
    <workbookView xWindow="28680" yWindow="-120" windowWidth="29040" windowHeight="15840" xr2:uid="{00000000-000D-0000-FFFF-FFFF00000000}"/>
  </bookViews>
  <sheets>
    <sheet name="PDG" sheetId="16" r:id="rId1"/>
    <sheet name="DPGF" sheetId="3" r:id="rId2"/>
  </sheets>
  <definedNames>
    <definedName name="_xlnm.Print_Titles" localSheetId="1">DPGF!$1:$11</definedName>
    <definedName name="_xlnm.Print_Titles" localSheetId="0">PDG!$1:$4</definedName>
    <definedName name="_xlnm.Print_Area" localSheetId="1">DPGF!$A$1:$K$920</definedName>
    <definedName name="_xlnm.Print_Area" localSheetId="0">PDG!$A$1:$J$53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58" i="3" l="1"/>
  <c r="J159" i="3" s="1"/>
  <c r="J160" i="3" s="1"/>
  <c r="J162" i="3" s="1"/>
  <c r="D4" i="3" l="1"/>
  <c r="D3" i="3"/>
  <c r="J161" i="3"/>
  <c r="C130" i="3"/>
  <c r="B130" i="3"/>
  <c r="C129" i="3"/>
  <c r="B129" i="3"/>
  <c r="C128" i="3"/>
  <c r="B128" i="3"/>
  <c r="D850" i="3"/>
  <c r="C126" i="3"/>
  <c r="B126" i="3"/>
  <c r="C125" i="3"/>
  <c r="B125" i="3"/>
  <c r="C124" i="3"/>
  <c r="B124" i="3"/>
  <c r="C123" i="3"/>
  <c r="B123" i="3"/>
  <c r="C121" i="3"/>
  <c r="B121" i="3"/>
  <c r="C120" i="3"/>
  <c r="B120" i="3"/>
  <c r="C119" i="3"/>
  <c r="B119" i="3"/>
  <c r="C118" i="3"/>
  <c r="B118" i="3"/>
  <c r="A116" i="3"/>
  <c r="C133" i="3" s="1"/>
  <c r="C104" i="3"/>
  <c r="B104" i="3"/>
  <c r="C103" i="3"/>
  <c r="B103" i="3"/>
  <c r="C102" i="3"/>
  <c r="B102" i="3"/>
  <c r="C100" i="3"/>
  <c r="B100" i="3"/>
  <c r="C99" i="3"/>
  <c r="B99" i="3"/>
  <c r="C98" i="3"/>
  <c r="B98" i="3"/>
  <c r="C96" i="3"/>
  <c r="B96" i="3"/>
  <c r="C95" i="3"/>
  <c r="B95" i="3"/>
  <c r="C94" i="3"/>
  <c r="B94" i="3"/>
  <c r="C93" i="3"/>
  <c r="B93" i="3"/>
  <c r="C92" i="3"/>
  <c r="B92" i="3"/>
  <c r="C91" i="3"/>
  <c r="B91" i="3"/>
  <c r="C89" i="3"/>
  <c r="B89" i="3"/>
  <c r="C88" i="3"/>
  <c r="B88" i="3"/>
  <c r="C87" i="3"/>
  <c r="B87" i="3"/>
  <c r="C86" i="3"/>
  <c r="B86" i="3"/>
  <c r="C85" i="3"/>
  <c r="B85" i="3"/>
  <c r="C84" i="3"/>
  <c r="B84" i="3"/>
  <c r="A82" i="3"/>
  <c r="C106" i="3" s="1"/>
  <c r="C68" i="3"/>
  <c r="B68" i="3"/>
  <c r="C67" i="3"/>
  <c r="B67" i="3"/>
  <c r="C66" i="3"/>
  <c r="B66" i="3"/>
  <c r="C65" i="3"/>
  <c r="B65" i="3"/>
  <c r="C63" i="3"/>
  <c r="B63" i="3"/>
  <c r="C62" i="3"/>
  <c r="B62" i="3"/>
  <c r="C61" i="3"/>
  <c r="B61" i="3"/>
  <c r="A59" i="3"/>
  <c r="C35" i="3"/>
  <c r="B35" i="3"/>
  <c r="C34" i="3"/>
  <c r="B34" i="3"/>
  <c r="C33" i="3"/>
  <c r="B33" i="3"/>
  <c r="C31" i="3"/>
  <c r="B31" i="3"/>
  <c r="C30" i="3"/>
  <c r="B30" i="3"/>
  <c r="C29" i="3"/>
  <c r="B29" i="3"/>
  <c r="D904" i="3"/>
  <c r="D902" i="3"/>
  <c r="K898" i="3"/>
  <c r="K902" i="3" s="1"/>
  <c r="K130" i="3" s="1"/>
  <c r="D893" i="3"/>
  <c r="K889" i="3"/>
  <c r="K877" i="3"/>
  <c r="K875" i="3"/>
  <c r="K873" i="3"/>
  <c r="K870" i="3"/>
  <c r="K869" i="3"/>
  <c r="K867" i="3"/>
  <c r="K856" i="3"/>
  <c r="K855" i="3"/>
  <c r="K854" i="3"/>
  <c r="D879" i="3"/>
  <c r="D862" i="3"/>
  <c r="K859" i="3"/>
  <c r="K847" i="3"/>
  <c r="K844" i="3"/>
  <c r="K806" i="3"/>
  <c r="D781" i="3"/>
  <c r="D779" i="3"/>
  <c r="K775" i="3"/>
  <c r="K779" i="3" s="1"/>
  <c r="K104" i="3" s="1"/>
  <c r="D770" i="3"/>
  <c r="K766" i="3"/>
  <c r="K770" i="3" s="1"/>
  <c r="K103" i="3" s="1"/>
  <c r="D432" i="3"/>
  <c r="K428" i="3"/>
  <c r="K432" i="3" s="1"/>
  <c r="K63" i="3" s="1"/>
  <c r="D492" i="3"/>
  <c r="K477" i="3"/>
  <c r="D434" i="3"/>
  <c r="C785" i="3"/>
  <c r="D756" i="3"/>
  <c r="D754" i="3"/>
  <c r="K752" i="3"/>
  <c r="K751" i="3"/>
  <c r="K750" i="3"/>
  <c r="K748" i="3"/>
  <c r="D745" i="3"/>
  <c r="K743" i="3"/>
  <c r="K742" i="3"/>
  <c r="K741" i="3"/>
  <c r="K739" i="3"/>
  <c r="D733" i="3"/>
  <c r="D731" i="3"/>
  <c r="K726" i="3"/>
  <c r="I721" i="3"/>
  <c r="K721" i="3" s="1"/>
  <c r="K719" i="3"/>
  <c r="K718" i="3"/>
  <c r="I715" i="3"/>
  <c r="K715" i="3" s="1"/>
  <c r="K712" i="3"/>
  <c r="K711" i="3"/>
  <c r="D707" i="3"/>
  <c r="K705" i="3"/>
  <c r="K704" i="3"/>
  <c r="G701" i="3"/>
  <c r="K696" i="3"/>
  <c r="I692" i="3"/>
  <c r="K692" i="3" s="1"/>
  <c r="K689" i="3"/>
  <c r="D684" i="3"/>
  <c r="I682" i="3"/>
  <c r="K682" i="3" s="1"/>
  <c r="K680" i="3"/>
  <c r="D675" i="3"/>
  <c r="K673" i="3"/>
  <c r="K671" i="3"/>
  <c r="K669" i="3"/>
  <c r="K667" i="3"/>
  <c r="D663" i="3"/>
  <c r="K661" i="3"/>
  <c r="K659" i="3"/>
  <c r="K658" i="3"/>
  <c r="K655" i="3"/>
  <c r="D649" i="3"/>
  <c r="D647" i="3"/>
  <c r="K642" i="3"/>
  <c r="I638" i="3"/>
  <c r="K638" i="3" s="1"/>
  <c r="K636" i="3"/>
  <c r="K635" i="3"/>
  <c r="K634" i="3"/>
  <c r="K633" i="3"/>
  <c r="K632" i="3"/>
  <c r="K631" i="3"/>
  <c r="K630" i="3"/>
  <c r="K629" i="3"/>
  <c r="K628" i="3"/>
  <c r="K627" i="3"/>
  <c r="K626" i="3"/>
  <c r="K625" i="3"/>
  <c r="K624" i="3"/>
  <c r="K623" i="3"/>
  <c r="K622" i="3"/>
  <c r="K621" i="3"/>
  <c r="K620" i="3"/>
  <c r="I614" i="3"/>
  <c r="K614" i="3" s="1"/>
  <c r="K611" i="3"/>
  <c r="K610" i="3"/>
  <c r="K609" i="3"/>
  <c r="K608" i="3"/>
  <c r="K607" i="3"/>
  <c r="K606" i="3"/>
  <c r="K605" i="3"/>
  <c r="K604" i="3"/>
  <c r="K603" i="3"/>
  <c r="K602" i="3"/>
  <c r="K601" i="3"/>
  <c r="K600" i="3"/>
  <c r="K599" i="3"/>
  <c r="K598" i="3"/>
  <c r="K597" i="3"/>
  <c r="K596" i="3"/>
  <c r="K595" i="3"/>
  <c r="D591" i="3"/>
  <c r="K589" i="3"/>
  <c r="K588" i="3"/>
  <c r="I586" i="3"/>
  <c r="K586" i="3" s="1"/>
  <c r="G586" i="3"/>
  <c r="G585" i="3"/>
  <c r="K580" i="3"/>
  <c r="K576" i="3"/>
  <c r="I575" i="3"/>
  <c r="I585" i="3" s="1"/>
  <c r="K585" i="3" s="1"/>
  <c r="K572" i="3"/>
  <c r="K571" i="3"/>
  <c r="D568" i="3"/>
  <c r="I566" i="3"/>
  <c r="K566" i="3" s="1"/>
  <c r="K563" i="3"/>
  <c r="K560" i="3"/>
  <c r="K557" i="3"/>
  <c r="K554" i="3"/>
  <c r="K551" i="3"/>
  <c r="D545" i="3"/>
  <c r="K543" i="3"/>
  <c r="I542" i="3"/>
  <c r="K542" i="3" s="1"/>
  <c r="K541" i="3"/>
  <c r="I540" i="3"/>
  <c r="K540" i="3" s="1"/>
  <c r="I538" i="3"/>
  <c r="K538" i="3" s="1"/>
  <c r="D534" i="3"/>
  <c r="K532" i="3"/>
  <c r="K530" i="3"/>
  <c r="K529" i="3"/>
  <c r="K528" i="3"/>
  <c r="K527" i="3"/>
  <c r="K526" i="3"/>
  <c r="K525" i="3"/>
  <c r="K524" i="3"/>
  <c r="K523" i="3"/>
  <c r="K522" i="3"/>
  <c r="K521" i="3"/>
  <c r="K520" i="3"/>
  <c r="K519" i="3"/>
  <c r="K518" i="3"/>
  <c r="K517" i="3"/>
  <c r="K516" i="3"/>
  <c r="K515" i="3"/>
  <c r="K514" i="3"/>
  <c r="K511" i="3"/>
  <c r="D397" i="3"/>
  <c r="D395" i="3"/>
  <c r="K393" i="3"/>
  <c r="K392" i="3"/>
  <c r="K391" i="3"/>
  <c r="K389" i="3"/>
  <c r="D386" i="3"/>
  <c r="K384" i="3"/>
  <c r="K383" i="3"/>
  <c r="K382" i="3"/>
  <c r="K380" i="3"/>
  <c r="D372" i="3"/>
  <c r="D363" i="3"/>
  <c r="D374" i="3"/>
  <c r="K368" i="3"/>
  <c r="K372" i="3" s="1"/>
  <c r="K31" i="3" s="1"/>
  <c r="K359" i="3"/>
  <c r="K363" i="3" s="1"/>
  <c r="K30" i="3" s="1"/>
  <c r="C907" i="3"/>
  <c r="D881" i="3"/>
  <c r="D838" i="3"/>
  <c r="D836" i="3"/>
  <c r="K834" i="3"/>
  <c r="K832" i="3"/>
  <c r="K830" i="3"/>
  <c r="K827" i="3"/>
  <c r="K824" i="3"/>
  <c r="D821" i="3"/>
  <c r="K818" i="3"/>
  <c r="K815" i="3"/>
  <c r="K814" i="3"/>
  <c r="K813" i="3"/>
  <c r="D809" i="3"/>
  <c r="K803" i="3"/>
  <c r="K297" i="3"/>
  <c r="K293" i="3"/>
  <c r="K289" i="3"/>
  <c r="K209" i="3"/>
  <c r="K205" i="3"/>
  <c r="K201" i="3"/>
  <c r="K850" i="3" l="1"/>
  <c r="K124" i="3" s="1"/>
  <c r="K893" i="3"/>
  <c r="K879" i="3"/>
  <c r="K126" i="3" s="1"/>
  <c r="K862" i="3"/>
  <c r="K781" i="3"/>
  <c r="K534" i="3"/>
  <c r="K85" i="3" s="1"/>
  <c r="K684" i="3"/>
  <c r="K94" i="3" s="1"/>
  <c r="K675" i="3"/>
  <c r="K93" i="3" s="1"/>
  <c r="K731" i="3"/>
  <c r="K96" i="3" s="1"/>
  <c r="K647" i="3"/>
  <c r="K89" i="3" s="1"/>
  <c r="K754" i="3"/>
  <c r="K100" i="3" s="1"/>
  <c r="K545" i="3"/>
  <c r="K86" i="3" s="1"/>
  <c r="K568" i="3"/>
  <c r="K87" i="3" s="1"/>
  <c r="K663" i="3"/>
  <c r="K92" i="3" s="1"/>
  <c r="K575" i="3"/>
  <c r="K591" i="3" s="1"/>
  <c r="K88" i="3" s="1"/>
  <c r="I701" i="3"/>
  <c r="K701" i="3" s="1"/>
  <c r="K707" i="3" s="1"/>
  <c r="K95" i="3" s="1"/>
  <c r="K386" i="3"/>
  <c r="K34" i="3" s="1"/>
  <c r="K395" i="3"/>
  <c r="K35" i="3" s="1"/>
  <c r="K745" i="3"/>
  <c r="K99" i="3" s="1"/>
  <c r="K374" i="3"/>
  <c r="K821" i="3"/>
  <c r="K120" i="3" s="1"/>
  <c r="K836" i="3"/>
  <c r="K121" i="3" s="1"/>
  <c r="K809" i="3"/>
  <c r="K119" i="3" s="1"/>
  <c r="K98" i="3" l="1"/>
  <c r="K904" i="3"/>
  <c r="K129" i="3"/>
  <c r="K128" i="3" s="1"/>
  <c r="K118" i="3"/>
  <c r="K125" i="3"/>
  <c r="K123" i="3" s="1"/>
  <c r="K84" i="3"/>
  <c r="K91" i="3"/>
  <c r="K33" i="3"/>
  <c r="K881" i="3"/>
  <c r="K733" i="3"/>
  <c r="K649" i="3"/>
  <c r="K397" i="3"/>
  <c r="K756" i="3"/>
  <c r="K838" i="3"/>
  <c r="K251" i="3"/>
  <c r="J133" i="3" l="1"/>
  <c r="J137" i="3" s="1"/>
  <c r="J907" i="3"/>
  <c r="J915" i="3" s="1"/>
  <c r="K305" i="3"/>
  <c r="K309" i="3" s="1"/>
  <c r="K25" i="3" s="1"/>
  <c r="K217" i="3"/>
  <c r="K221" i="3" s="1"/>
  <c r="K18" i="3" s="1"/>
  <c r="K325" i="3"/>
  <c r="K236" i="3"/>
  <c r="C25" i="3"/>
  <c r="B25" i="3"/>
  <c r="D309" i="3"/>
  <c r="C18" i="3"/>
  <c r="B18" i="3"/>
  <c r="D221" i="3"/>
  <c r="K486" i="3"/>
  <c r="J138" i="3" l="1"/>
  <c r="J157" i="3"/>
  <c r="J785" i="3"/>
  <c r="J789" i="3" s="1"/>
  <c r="J790" i="3" s="1"/>
  <c r="J791" i="3" s="1"/>
  <c r="K342" i="3"/>
  <c r="K315" i="3"/>
  <c r="K29" i="3" s="1"/>
  <c r="J139" i="3" l="1"/>
  <c r="K227" i="3"/>
  <c r="K49" i="3" l="1"/>
  <c r="D490" i="3" l="1"/>
  <c r="G470" i="3"/>
  <c r="K465" i="3"/>
  <c r="I452" i="3"/>
  <c r="I454" i="3" s="1"/>
  <c r="K454" i="3" s="1"/>
  <c r="K102" i="3" s="1"/>
  <c r="J106" i="3" s="1"/>
  <c r="J110" i="3" s="1"/>
  <c r="J156" i="3" s="1"/>
  <c r="I443" i="3"/>
  <c r="I445" i="3" s="1"/>
  <c r="K445" i="3" s="1"/>
  <c r="K450" i="3"/>
  <c r="D480" i="3"/>
  <c r="K441" i="3"/>
  <c r="I419" i="3"/>
  <c r="K419" i="3" s="1"/>
  <c r="K417" i="3"/>
  <c r="J111" i="3" l="1"/>
  <c r="J112" i="3" s="1"/>
  <c r="I474" i="3"/>
  <c r="K474" i="3" s="1"/>
  <c r="I472" i="3"/>
  <c r="K472" i="3" s="1"/>
  <c r="I457" i="3"/>
  <c r="K452" i="3"/>
  <c r="I421" i="3"/>
  <c r="K421" i="3" s="1"/>
  <c r="K443" i="3"/>
  <c r="I459" i="3" l="1"/>
  <c r="I462" i="3"/>
  <c r="I470" i="3" s="1"/>
  <c r="K470" i="3" s="1"/>
  <c r="K457" i="3"/>
  <c r="K490" i="3" l="1"/>
  <c r="K462" i="3"/>
  <c r="K459" i="3"/>
  <c r="K68" i="3" l="1"/>
  <c r="K480" i="3"/>
  <c r="K67" i="3" l="1"/>
  <c r="C71" i="3"/>
  <c r="C27" i="3"/>
  <c r="B27" i="3"/>
  <c r="C26" i="3"/>
  <c r="B26" i="3"/>
  <c r="C24" i="3"/>
  <c r="B24" i="3"/>
  <c r="C23" i="3"/>
  <c r="B23" i="3"/>
  <c r="C22" i="3"/>
  <c r="B22" i="3"/>
  <c r="K317" i="3"/>
  <c r="K278" i="3"/>
  <c r="K274" i="3"/>
  <c r="D351" i="3"/>
  <c r="D349" i="3"/>
  <c r="K345" i="3"/>
  <c r="K339" i="3"/>
  <c r="K336" i="3"/>
  <c r="K333" i="3"/>
  <c r="D329" i="3"/>
  <c r="K322" i="3"/>
  <c r="K321" i="3"/>
  <c r="K320" i="3"/>
  <c r="K313" i="3"/>
  <c r="K312" i="3"/>
  <c r="D300" i="3"/>
  <c r="D284" i="3"/>
  <c r="K282" i="3"/>
  <c r="K271" i="3"/>
  <c r="K246" i="3"/>
  <c r="K249" i="3"/>
  <c r="K259" i="3"/>
  <c r="K256" i="3"/>
  <c r="K243" i="3"/>
  <c r="K233" i="3"/>
  <c r="K232" i="3"/>
  <c r="K225" i="3"/>
  <c r="K224" i="3"/>
  <c r="K191" i="3"/>
  <c r="C19" i="3"/>
  <c r="B19" i="3"/>
  <c r="C17" i="3"/>
  <c r="B17" i="3"/>
  <c r="D240" i="3"/>
  <c r="K231" i="3"/>
  <c r="D212" i="3"/>
  <c r="K349" i="3" l="1"/>
  <c r="K27" i="3" s="1"/>
  <c r="K329" i="3"/>
  <c r="K26" i="3" s="1"/>
  <c r="K284" i="3"/>
  <c r="K240" i="3"/>
  <c r="K19" i="3" s="1"/>
  <c r="K212" i="3"/>
  <c r="K17" i="3" s="1"/>
  <c r="K23" i="3" l="1"/>
  <c r="C496" i="3"/>
  <c r="D447" i="3"/>
  <c r="K447" i="3"/>
  <c r="K66" i="3" s="1"/>
  <c r="K65" i="3" s="1"/>
  <c r="D423" i="3"/>
  <c r="K187" i="3"/>
  <c r="K492" i="3" l="1"/>
  <c r="K423" i="3"/>
  <c r="K434" i="3" l="1"/>
  <c r="K62" i="3"/>
  <c r="K61" i="3" s="1"/>
  <c r="J71" i="3" l="1"/>
  <c r="J75" i="3" s="1"/>
  <c r="J155" i="3" s="1"/>
  <c r="J496" i="3"/>
  <c r="J500" i="3" s="1"/>
  <c r="J501" i="3" s="1"/>
  <c r="J502" i="3" s="1"/>
  <c r="J76" i="3" l="1"/>
  <c r="J77" i="3" s="1"/>
  <c r="K263" i="3"/>
  <c r="K194" i="3"/>
  <c r="K20" i="3" l="1"/>
  <c r="K196" i="3" l="1"/>
  <c r="C20" i="3"/>
  <c r="B20" i="3"/>
  <c r="C16" i="3"/>
  <c r="B16" i="3"/>
  <c r="D263" i="3"/>
  <c r="D196" i="3"/>
  <c r="K265" i="3" l="1"/>
  <c r="K16" i="3"/>
  <c r="K15" i="3" s="1"/>
  <c r="D6" i="3" l="1"/>
  <c r="C15" i="3" l="1"/>
  <c r="B15" i="3"/>
  <c r="D265" i="3"/>
  <c r="D5" i="3" l="1"/>
  <c r="D2" i="3"/>
  <c r="K2" i="3"/>
  <c r="J2" i="3"/>
  <c r="G2" i="3"/>
  <c r="A13" i="3" l="1"/>
  <c r="C38" i="3" s="1"/>
  <c r="C401" i="3"/>
  <c r="K300" i="3" l="1"/>
  <c r="K24" i="3" l="1"/>
  <c r="K22" i="3" s="1"/>
  <c r="J38" i="3" s="1"/>
  <c r="J42" i="3" s="1"/>
  <c r="J154" i="3" s="1"/>
  <c r="K351" i="3"/>
  <c r="J401" i="3" s="1"/>
  <c r="J405" i="3" s="1"/>
  <c r="J406" i="3" s="1"/>
  <c r="J407" i="3" s="1"/>
  <c r="J916" i="3" l="1"/>
  <c r="J917" i="3" s="1"/>
  <c r="J43" i="3" l="1"/>
  <c r="J44" i="3" s="1"/>
  <c r="I54" i="3" l="1"/>
</calcChain>
</file>

<file path=xl/sharedStrings.xml><?xml version="1.0" encoding="utf-8"?>
<sst xmlns="http://schemas.openxmlformats.org/spreadsheetml/2006/main" count="1107" uniqueCount="353">
  <si>
    <t>U</t>
  </si>
  <si>
    <t>TOTAL</t>
  </si>
  <si>
    <t>-</t>
  </si>
  <si>
    <t>Ens</t>
  </si>
  <si>
    <t>Les quantités figurant sur le devis quantitatif - estimatif de consultation ne sont fournies qu'à titre indicatif. En conséquence, l'entrepreneur devra vérifier l'exactitude, avant l'établissement de sa proposition, aucune réclamation au titre des métrés ne pourra être opposée aprés passation du marché.</t>
  </si>
  <si>
    <t>Désignation</t>
  </si>
  <si>
    <t>Date</t>
  </si>
  <si>
    <t>Type</t>
  </si>
  <si>
    <t>Affaire</t>
  </si>
  <si>
    <t>1.1.</t>
  </si>
  <si>
    <t>1.2.</t>
  </si>
  <si>
    <t>Sous total du §</t>
  </si>
  <si>
    <t>N° série</t>
  </si>
  <si>
    <t>Ind.</t>
  </si>
  <si>
    <t>Eremes</t>
  </si>
  <si>
    <t>IFP Energies nouvelles</t>
  </si>
  <si>
    <r>
      <t>TVA (</t>
    </r>
    <r>
      <rPr>
        <sz val="10"/>
        <color indexed="10"/>
        <rFont val="Times New Roman"/>
        <family val="1"/>
      </rPr>
      <t xml:space="preserve"> </t>
    </r>
    <r>
      <rPr>
        <sz val="10"/>
        <rFont val="Times New Roman"/>
        <family val="1"/>
      </rPr>
      <t>20,0%)</t>
    </r>
  </si>
  <si>
    <t>Chemins de câbles</t>
  </si>
  <si>
    <t>Mise à la terre de tous les équipements</t>
  </si>
  <si>
    <t>Y compris</t>
  </si>
  <si>
    <t>Boite de dérivation</t>
  </si>
  <si>
    <t>DECOMPOSITION GLOBALE &amp; FORFAITAIRE</t>
  </si>
  <si>
    <t>DPGF</t>
  </si>
  <si>
    <t>24bis, rue de l'égalité - 69 740 GENAS</t>
  </si>
  <si>
    <t>Web : www.eremes.fr - Mail : contact@eremes.fr</t>
  </si>
  <si>
    <t>Contact : Yannick ROUVIERE</t>
  </si>
  <si>
    <t xml:space="preserve">Repérage </t>
  </si>
  <si>
    <t>Evacuation en décharge spécialisée</t>
  </si>
  <si>
    <t>PM</t>
  </si>
  <si>
    <t>1.1.1</t>
  </si>
  <si>
    <t>Sous-total du §</t>
  </si>
  <si>
    <t>1.1.2</t>
  </si>
  <si>
    <t>Tél : 04.78.93.15.76</t>
  </si>
  <si>
    <r>
      <rPr>
        <b/>
        <sz val="10"/>
        <rFont val="Times New Roman"/>
        <family val="1"/>
      </rPr>
      <t>Raccordement électriques</t>
    </r>
    <r>
      <rPr>
        <sz val="10"/>
        <rFont val="Times New Roman"/>
        <family val="1"/>
      </rPr>
      <t xml:space="preserve"> des équipements en aval de l'armoire suivant prescriptions du CCTP</t>
    </r>
  </si>
  <si>
    <t>1 et 4, avenue de Bois Préau - 92 852 RUEIL-MALMAISON Cedex</t>
  </si>
  <si>
    <t>Tél : 01.47.52.52.65</t>
  </si>
  <si>
    <t>Contact : Amhed AZIZI</t>
  </si>
  <si>
    <t xml:space="preserve">1 et 4, avenue de Bois Préau </t>
  </si>
  <si>
    <t>92 852 RUEIL-MALMAISON Cedex</t>
  </si>
  <si>
    <t>Qté</t>
  </si>
  <si>
    <t>Prix unitaire</t>
  </si>
  <si>
    <t>Unité</t>
  </si>
  <si>
    <t>1.2.1</t>
  </si>
  <si>
    <t>1.2.2</t>
  </si>
  <si>
    <t>1.2.3</t>
  </si>
  <si>
    <t>Modifications des fichiers sources existants disponibles par rapport à l’évolution des travaux suivant prescriptions du CCTP</t>
  </si>
  <si>
    <t xml:space="preserve"> - DPGF - 001</t>
  </si>
  <si>
    <t>Montant 
Total HT</t>
  </si>
  <si>
    <r>
      <rPr>
        <b/>
        <sz val="10"/>
        <rFont val="Times New Roman"/>
        <family val="1"/>
      </rPr>
      <t>Consignation</t>
    </r>
    <r>
      <rPr>
        <sz val="10"/>
        <rFont val="Times New Roman"/>
        <family val="1"/>
      </rPr>
      <t xml:space="preserve"> des installations en collaboration avec les services techniques IFPEN suivant prescriptions du CCTP</t>
    </r>
  </si>
  <si>
    <t>Type :</t>
  </si>
  <si>
    <t>Débit nom. :</t>
  </si>
  <si>
    <t>Modification des vues de supervision existantes</t>
  </si>
  <si>
    <r>
      <rPr>
        <b/>
        <sz val="12"/>
        <rFont val="Times New Roman"/>
        <family val="1"/>
      </rPr>
      <t>VALORISATION CEE</t>
    </r>
    <r>
      <rPr>
        <sz val="12"/>
        <rFont val="Times New Roman"/>
        <family val="1"/>
      </rPr>
      <t xml:space="preserve"> selon </t>
    </r>
    <r>
      <rPr>
        <b/>
        <sz val="12"/>
        <rFont val="Times New Roman"/>
        <family val="1"/>
      </rPr>
      <t>IND-UT 114</t>
    </r>
    <r>
      <rPr>
        <sz val="12"/>
        <rFont val="Times New Roman"/>
        <family val="1"/>
      </rPr>
      <t xml:space="preserve"> (Moto-variateur synchrone à aimants permanents ou à réluctance)</t>
    </r>
  </si>
  <si>
    <t>kW</t>
  </si>
  <si>
    <t>kWh/kW</t>
  </si>
  <si>
    <t>kWh cumac</t>
  </si>
  <si>
    <t>MONTANT TOTAL CEE</t>
  </si>
  <si>
    <t>2.1.</t>
  </si>
  <si>
    <t>2.1.1</t>
  </si>
  <si>
    <t>2.1.2</t>
  </si>
  <si>
    <t>2.2.</t>
  </si>
  <si>
    <t>2.2.1</t>
  </si>
  <si>
    <t>2.2.2</t>
  </si>
  <si>
    <t>IFPEN - BATIMENTS FOUGERES / MYOSOTIS</t>
  </si>
  <si>
    <t>POMPES A DEBIT VARIABLE</t>
  </si>
  <si>
    <t>DISTRIBUTION CHAUFFAGE</t>
  </si>
  <si>
    <t>RMS 23 070</t>
  </si>
  <si>
    <t>Dépose des installations</t>
  </si>
  <si>
    <t>Circulateurs</t>
  </si>
  <si>
    <t>1.1.3</t>
  </si>
  <si>
    <t>Raccordements hydrauliques</t>
  </si>
  <si>
    <t>1.1.4</t>
  </si>
  <si>
    <t>Raccordements électriques &amp; paramétrage</t>
  </si>
  <si>
    <r>
      <rPr>
        <b/>
        <sz val="10"/>
        <rFont val="Times New Roman"/>
        <family val="1"/>
      </rPr>
      <t>Dépose</t>
    </r>
    <r>
      <rPr>
        <sz val="10"/>
        <rFont val="Times New Roman"/>
        <family val="1"/>
      </rPr>
      <t xml:space="preserve"> des installations existantes situées </t>
    </r>
    <r>
      <rPr>
        <b/>
        <sz val="10"/>
        <rFont val="Times New Roman"/>
        <family val="1"/>
      </rPr>
      <t>en local sous-station</t>
    </r>
    <r>
      <rPr>
        <sz val="10"/>
        <rFont val="Times New Roman"/>
        <family val="1"/>
      </rPr>
      <t xml:space="preserve"> D/012D suivant prescriptions du CCTP</t>
    </r>
  </si>
  <si>
    <t>Pompe réseau variable</t>
  </si>
  <si>
    <t>Pompe de charge</t>
  </si>
  <si>
    <t>Pompe Circuit CTA FOUGERES</t>
  </si>
  <si>
    <r>
      <t xml:space="preserve">Fourniture et pose de </t>
    </r>
    <r>
      <rPr>
        <b/>
        <sz val="10"/>
        <rFont val="Times New Roman"/>
        <family val="1"/>
      </rPr>
      <t xml:space="preserve">circulateurs </t>
    </r>
    <r>
      <rPr>
        <sz val="10"/>
        <rFont val="Times New Roman"/>
        <family val="1"/>
      </rPr>
      <t>suivant prescriptions du CCTP</t>
    </r>
  </si>
  <si>
    <r>
      <t>20,0 m</t>
    </r>
    <r>
      <rPr>
        <vertAlign val="superscript"/>
        <sz val="10"/>
        <color indexed="8"/>
        <rFont val="Times New Roman"/>
        <family val="1"/>
      </rPr>
      <t>3</t>
    </r>
    <r>
      <rPr>
        <sz val="10"/>
        <color indexed="8"/>
        <rFont val="Times New Roman"/>
        <family val="1"/>
      </rPr>
      <t>/h – Hmt : 10,0mCE</t>
    </r>
  </si>
  <si>
    <r>
      <t>140,0 m</t>
    </r>
    <r>
      <rPr>
        <vertAlign val="superscript"/>
        <sz val="10"/>
        <color indexed="8"/>
        <rFont val="Times New Roman"/>
        <family val="1"/>
      </rPr>
      <t>3</t>
    </r>
    <r>
      <rPr>
        <sz val="10"/>
        <color indexed="8"/>
        <rFont val="Times New Roman"/>
        <family val="1"/>
      </rPr>
      <t>/h – Hmt : 9,0mCE</t>
    </r>
  </si>
  <si>
    <t xml:space="preserve">Pompe réseau CTA FOUGERES </t>
  </si>
  <si>
    <r>
      <t xml:space="preserve">GRUNDFOS TPED 125-130/4 S-A-F-A-BQQE-LWA </t>
    </r>
    <r>
      <rPr>
        <i/>
        <sz val="10"/>
        <color indexed="8"/>
        <rFont val="Times New Roman"/>
        <family val="1"/>
      </rPr>
      <t>ou équivalent approuvé</t>
    </r>
  </si>
  <si>
    <r>
      <t xml:space="preserve">GRUNDFOS MAGNA3 D 65-150 F 340 </t>
    </r>
    <r>
      <rPr>
        <i/>
        <sz val="10"/>
        <color indexed="8"/>
        <rFont val="Times New Roman"/>
        <family val="1"/>
      </rPr>
      <t>ou équivalent approuvé</t>
    </r>
  </si>
  <si>
    <r>
      <t>50,0 m</t>
    </r>
    <r>
      <rPr>
        <vertAlign val="superscript"/>
        <sz val="10"/>
        <color indexed="8"/>
        <rFont val="Times New Roman"/>
        <family val="1"/>
      </rPr>
      <t>3</t>
    </r>
    <r>
      <rPr>
        <sz val="10"/>
        <color indexed="8"/>
        <rFont val="Times New Roman"/>
        <family val="1"/>
      </rPr>
      <t>/h – Hmt : 30,0mCE</t>
    </r>
  </si>
  <si>
    <r>
      <t xml:space="preserve">Fourniture et pose de </t>
    </r>
    <r>
      <rPr>
        <b/>
        <sz val="10"/>
        <rFont val="Times New Roman"/>
        <family val="1"/>
      </rPr>
      <t xml:space="preserve">manchettes souples </t>
    </r>
    <r>
      <rPr>
        <sz val="10"/>
        <rFont val="Times New Roman"/>
        <family val="1"/>
      </rPr>
      <t>suivant prescriptions du CCTP</t>
    </r>
  </si>
  <si>
    <t>DN65</t>
  </si>
  <si>
    <t>DN125</t>
  </si>
  <si>
    <t>Modification des canalisations de raccordement selon nécessité</t>
  </si>
  <si>
    <r>
      <t>Réalisation des prestations nécessaires aux</t>
    </r>
    <r>
      <rPr>
        <b/>
        <sz val="10"/>
        <rFont val="Times New Roman"/>
        <family val="1"/>
      </rPr>
      <t xml:space="preserve"> raccordements hydrauliques </t>
    </r>
    <r>
      <rPr>
        <sz val="10"/>
        <rFont val="Times New Roman"/>
        <family val="1"/>
      </rPr>
      <t>des nouveaux équipements suivant prescriptions du CCTP</t>
    </r>
  </si>
  <si>
    <r>
      <t xml:space="preserve">Réalisation des </t>
    </r>
    <r>
      <rPr>
        <b/>
        <sz val="10"/>
        <rFont val="Times New Roman"/>
        <family val="1"/>
      </rPr>
      <t>modifications électriques</t>
    </r>
    <r>
      <rPr>
        <sz val="10"/>
        <rFont val="Times New Roman"/>
        <family val="1"/>
      </rPr>
      <t xml:space="preserve"> au niveau de l'armoire existante suivant prescriptions du CCTP</t>
    </r>
  </si>
  <si>
    <r>
      <t xml:space="preserve">Réalisation des </t>
    </r>
    <r>
      <rPr>
        <b/>
        <sz val="10"/>
        <rFont val="Times New Roman"/>
        <family val="1"/>
      </rPr>
      <t>modifications de paramétrage</t>
    </r>
    <r>
      <rPr>
        <sz val="10"/>
        <rFont val="Times New Roman"/>
        <family val="1"/>
      </rPr>
      <t xml:space="preserve"> au niveau de l'automate existant suivant prescriptions du CCTP</t>
    </r>
  </si>
  <si>
    <r>
      <rPr>
        <b/>
        <sz val="10"/>
        <rFont val="Times New Roman"/>
        <family val="1"/>
      </rPr>
      <t>Dépose</t>
    </r>
    <r>
      <rPr>
        <sz val="10"/>
        <rFont val="Times New Roman"/>
        <family val="1"/>
      </rPr>
      <t xml:space="preserve"> des installations existantes situées </t>
    </r>
    <r>
      <rPr>
        <b/>
        <sz val="10"/>
        <rFont val="Times New Roman"/>
        <family val="1"/>
      </rPr>
      <t xml:space="preserve">en chaufferie terrasse </t>
    </r>
    <r>
      <rPr>
        <sz val="10"/>
        <rFont val="Times New Roman"/>
        <family val="1"/>
      </rPr>
      <t>suivant prescriptions du CCTP</t>
    </r>
  </si>
  <si>
    <t>Pompe Circuit CTA MYOSOTIS</t>
  </si>
  <si>
    <r>
      <rPr>
        <b/>
        <sz val="10"/>
        <rFont val="Times New Roman"/>
        <family val="1"/>
      </rPr>
      <t>Dépose</t>
    </r>
    <r>
      <rPr>
        <sz val="10"/>
        <rFont val="Times New Roman"/>
        <family val="1"/>
      </rPr>
      <t xml:space="preserve"> des installations existantes situées </t>
    </r>
    <r>
      <rPr>
        <b/>
        <sz val="10"/>
        <rFont val="Times New Roman"/>
        <family val="1"/>
      </rPr>
      <t>en local sous-station</t>
    </r>
    <r>
      <rPr>
        <sz val="10"/>
        <rFont val="Times New Roman"/>
        <family val="1"/>
      </rPr>
      <t xml:space="preserve"> M/014 suivant prescriptions du CCTP</t>
    </r>
  </si>
  <si>
    <t>Pompe eau chaude CTA</t>
  </si>
  <si>
    <t>Pompe Terminaux labos + Radiateurs (EC4)</t>
  </si>
  <si>
    <t>1.2.4</t>
  </si>
  <si>
    <t>Pompe réseau CTA FOUGERES</t>
  </si>
  <si>
    <r>
      <t xml:space="preserve">GRUNDFOS MAGNA3 D 50-150 F 280 1x230V PN6/10 </t>
    </r>
    <r>
      <rPr>
        <i/>
        <sz val="10"/>
        <color indexed="8"/>
        <rFont val="Times New Roman"/>
        <family val="1"/>
      </rPr>
      <t>ou équivalent approuvé</t>
    </r>
  </si>
  <si>
    <r>
      <t>10,0 m</t>
    </r>
    <r>
      <rPr>
        <vertAlign val="superscript"/>
        <sz val="10"/>
        <color indexed="8"/>
        <rFont val="Times New Roman"/>
        <family val="1"/>
      </rPr>
      <t>3</t>
    </r>
    <r>
      <rPr>
        <sz val="10"/>
        <color indexed="8"/>
        <rFont val="Times New Roman"/>
        <family val="1"/>
      </rPr>
      <t>/h – Hmt : 10,0mCE</t>
    </r>
  </si>
  <si>
    <t>Pompe réseau CTA MYOSOTIS</t>
  </si>
  <si>
    <t xml:space="preserve">Pompe réseau Terminaux labos + Radiateurs </t>
  </si>
  <si>
    <r>
      <t>GRUNDFOS TPED 80-180/2 S-A-F-A-BQQE-JWB</t>
    </r>
    <r>
      <rPr>
        <i/>
        <sz val="10"/>
        <color indexed="8"/>
        <rFont val="Times New Roman"/>
        <family val="1"/>
      </rPr>
      <t xml:space="preserve"> ou équivalent approuvé</t>
    </r>
  </si>
  <si>
    <r>
      <t>GRUNDFOS TPED 65-460/2 S-A-F-A-BQQE-NWB</t>
    </r>
    <r>
      <rPr>
        <i/>
        <sz val="10"/>
        <color indexed="8"/>
        <rFont val="Times New Roman"/>
        <family val="1"/>
      </rPr>
      <t xml:space="preserve"> ou équivalent approuvé</t>
    </r>
  </si>
  <si>
    <r>
      <t>56,0 m</t>
    </r>
    <r>
      <rPr>
        <vertAlign val="superscript"/>
        <sz val="10"/>
        <color indexed="8"/>
        <rFont val="Times New Roman"/>
        <family val="1"/>
      </rPr>
      <t>3</t>
    </r>
    <r>
      <rPr>
        <sz val="10"/>
        <color indexed="8"/>
        <rFont val="Times New Roman"/>
        <family val="1"/>
      </rPr>
      <t>/h – Hmt : 12,0mCE</t>
    </r>
  </si>
  <si>
    <t>DN50</t>
  </si>
  <si>
    <t>DN80</t>
  </si>
  <si>
    <t>DN100</t>
  </si>
  <si>
    <t>MODIFICATION DES PANOPLIES - CTA FOUGERES</t>
  </si>
  <si>
    <t>2.2.3</t>
  </si>
  <si>
    <r>
      <rPr>
        <b/>
        <sz val="10"/>
        <rFont val="Times New Roman"/>
        <family val="1"/>
      </rPr>
      <t>Dépose</t>
    </r>
    <r>
      <rPr>
        <sz val="10"/>
        <rFont val="Times New Roman"/>
        <family val="1"/>
      </rPr>
      <t xml:space="preserve"> des installations existantes situées </t>
    </r>
    <r>
      <rPr>
        <b/>
        <sz val="10"/>
        <rFont val="Times New Roman"/>
        <family val="1"/>
      </rPr>
      <t>en locaux techniques</t>
    </r>
    <r>
      <rPr>
        <sz val="10"/>
        <rFont val="Times New Roman"/>
        <family val="1"/>
      </rPr>
      <t xml:space="preserve"> CTA suivant prescriptions du CCTP</t>
    </r>
  </si>
  <si>
    <t>CTA3-F/37 - Local F/41</t>
  </si>
  <si>
    <t>CTA4-F/46 - Local F/48</t>
  </si>
  <si>
    <t>CTA5-F/144 - Local F/146</t>
  </si>
  <si>
    <t>CTA6-F/148 - Local F/146</t>
  </si>
  <si>
    <t>CTA7-F/149 - Local F/147</t>
  </si>
  <si>
    <t>CTA8-F/236 - Local F/244</t>
  </si>
  <si>
    <t>CTA9-F/239 - Local F/243</t>
  </si>
  <si>
    <t>CTA10-F/248 - Local F/244</t>
  </si>
  <si>
    <t>CTA11-F/249 - Local F/243</t>
  </si>
  <si>
    <t>CTA12-F/106 - Local F/108</t>
  </si>
  <si>
    <t>CTA F/13 - Local F/111</t>
  </si>
  <si>
    <t>CTA F/111 - Local F/111</t>
  </si>
  <si>
    <t>CTA 3 AN NORD COUR - Local F/348</t>
  </si>
  <si>
    <t>CTA 5 AN SUD - Local F/348</t>
  </si>
  <si>
    <t>CTA 4 AN NORD RUE - Local F/348</t>
  </si>
  <si>
    <r>
      <t xml:space="preserve">Fourniture et pose de </t>
    </r>
    <r>
      <rPr>
        <b/>
        <sz val="10"/>
        <rFont val="Times New Roman"/>
        <family val="1"/>
      </rPr>
      <t xml:space="preserve">robinetterie et accessoires </t>
    </r>
    <r>
      <rPr>
        <sz val="10"/>
        <rFont val="Times New Roman"/>
        <family val="1"/>
      </rPr>
      <t>suivant prescriptions du CCTP</t>
    </r>
  </si>
  <si>
    <t>Thermomètres</t>
  </si>
  <si>
    <t xml:space="preserve">Repose de vannes 3 voies motorisées </t>
  </si>
  <si>
    <t>DN40</t>
  </si>
  <si>
    <t>Repose de vannes de réglage</t>
  </si>
  <si>
    <r>
      <t xml:space="preserve">GRUNDFOS MAGNA3 32-80 </t>
    </r>
    <r>
      <rPr>
        <i/>
        <sz val="10"/>
        <color indexed="8"/>
        <rFont val="Times New Roman"/>
        <family val="1"/>
      </rPr>
      <t>ou équivalent approuvé</t>
    </r>
  </si>
  <si>
    <r>
      <t xml:space="preserve">GRUNDFOS TMAGNA3 40-80F </t>
    </r>
    <r>
      <rPr>
        <i/>
        <sz val="10"/>
        <color indexed="8"/>
        <rFont val="Times New Roman"/>
        <family val="1"/>
      </rPr>
      <t>ou équivalent approuvé</t>
    </r>
  </si>
  <si>
    <r>
      <t>GRUNDFOS MAGNA3 32-60</t>
    </r>
    <r>
      <rPr>
        <i/>
        <sz val="10"/>
        <color indexed="8"/>
        <rFont val="Times New Roman"/>
        <family val="1"/>
      </rPr>
      <t xml:space="preserve"> ou équivalent approuvé</t>
    </r>
  </si>
  <si>
    <t xml:space="preserve">CTA F/111 </t>
  </si>
  <si>
    <t>CTA1-F/04 ; CTA2-F/08 ; CTA5-F/144 ; CTA6-F/148 ; CTA7-F/149 ; CTA8-F/236 ; CTA10-F/248 ; CTA11-F/249 ; CTA12-F/106 ; CTA F/13</t>
  </si>
  <si>
    <t xml:space="preserve">CTA3-F/37 ; CTA 3 AN NORD COUR </t>
  </si>
  <si>
    <t xml:space="preserve">CTA4-F/46 ; CTA9-F/239 ; CTA5 AN SUD </t>
  </si>
  <si>
    <t>CTA 4 AN NORD RUE</t>
  </si>
  <si>
    <r>
      <t xml:space="preserve">GRUNDFOS MAGNA3 32-100F </t>
    </r>
    <r>
      <rPr>
        <i/>
        <sz val="10"/>
        <color indexed="8"/>
        <rFont val="Times New Roman"/>
        <family val="1"/>
      </rPr>
      <t>ou équivalent approuvé</t>
    </r>
  </si>
  <si>
    <r>
      <t xml:space="preserve">GRUNDFOS MAGNA3 40-100F </t>
    </r>
    <r>
      <rPr>
        <i/>
        <sz val="10"/>
        <color indexed="8"/>
        <rFont val="Times New Roman"/>
        <family val="1"/>
      </rPr>
      <t>ou équivalent approuvé</t>
    </r>
  </si>
  <si>
    <t>Kit manomètre avec robinets d'isolement</t>
  </si>
  <si>
    <t>DN32</t>
  </si>
  <si>
    <r>
      <t xml:space="preserve">Fourniture et pose de </t>
    </r>
    <r>
      <rPr>
        <b/>
        <sz val="10"/>
        <rFont val="Times New Roman"/>
        <family val="1"/>
      </rPr>
      <t xml:space="preserve">canalisations de chauffage </t>
    </r>
    <r>
      <rPr>
        <sz val="10"/>
        <rFont val="Times New Roman"/>
        <family val="1"/>
      </rPr>
      <t>en acier noir suivant prescriptions du C.C.T.P :</t>
    </r>
  </si>
  <si>
    <t>ml</t>
  </si>
  <si>
    <t>Y compris :</t>
  </si>
  <si>
    <t>Peinture antirouille</t>
  </si>
  <si>
    <t>Supportages</t>
  </si>
  <si>
    <t>Epreuve des réseaux</t>
  </si>
  <si>
    <t>Accessoires de mise en œuvre (brides, joints, coudes, réductions…)</t>
  </si>
  <si>
    <t>Raccordements sur réseaux existants</t>
  </si>
  <si>
    <r>
      <t xml:space="preserve">Fourniture et pose de </t>
    </r>
    <r>
      <rPr>
        <b/>
        <sz val="10"/>
        <rFont val="Times New Roman"/>
        <family val="1"/>
      </rPr>
      <t>calorifuge des canalisations</t>
    </r>
    <r>
      <rPr>
        <sz val="10"/>
        <rFont val="Times New Roman"/>
        <family val="1"/>
      </rPr>
      <t xml:space="preserve"> de chauffage suivant prescriptions du C.C.T.P :</t>
    </r>
  </si>
  <si>
    <t>Repérage.</t>
  </si>
  <si>
    <t>Calorifuge des accessoires par matelas isolants</t>
  </si>
  <si>
    <r>
      <t xml:space="preserve">Réalisation des </t>
    </r>
    <r>
      <rPr>
        <b/>
        <sz val="10"/>
        <rFont val="Times New Roman"/>
        <family val="1"/>
      </rPr>
      <t>modifications électriques</t>
    </r>
    <r>
      <rPr>
        <sz val="10"/>
        <rFont val="Times New Roman"/>
        <family val="1"/>
      </rPr>
      <t xml:space="preserve"> au niveau des armoires CTA existantes suivant prescriptions du CCTP</t>
    </r>
  </si>
  <si>
    <r>
      <t xml:space="preserve">Réalisation des </t>
    </r>
    <r>
      <rPr>
        <b/>
        <sz val="10"/>
        <rFont val="Times New Roman"/>
        <family val="1"/>
      </rPr>
      <t>modifications de paramétrage</t>
    </r>
    <r>
      <rPr>
        <sz val="10"/>
        <rFont val="Times New Roman"/>
        <family val="1"/>
      </rPr>
      <t xml:space="preserve"> au niveau des automates CTA existants suivant prescriptions du CCTP</t>
    </r>
  </si>
  <si>
    <t>Automate CTA3-F/37</t>
  </si>
  <si>
    <t xml:space="preserve">Automate CTA4-F/46 </t>
  </si>
  <si>
    <t xml:space="preserve">Automate CTA5-F/144 </t>
  </si>
  <si>
    <t xml:space="preserve">Automate CTA6-F/148 </t>
  </si>
  <si>
    <t xml:space="preserve">Automate CTA7-F/149 </t>
  </si>
  <si>
    <t>Automate CTA8-F/236</t>
  </si>
  <si>
    <t xml:space="preserve">Automate CTA9-F/239 </t>
  </si>
  <si>
    <t>Automate CTA10-F/248</t>
  </si>
  <si>
    <t xml:space="preserve">Automate CTA11-F/249 </t>
  </si>
  <si>
    <t xml:space="preserve">Automate CTA12-F/106 </t>
  </si>
  <si>
    <t xml:space="preserve">Automate CTA F/111 </t>
  </si>
  <si>
    <t xml:space="preserve">Automate CTA F/13 </t>
  </si>
  <si>
    <t>Automate CTA 3 AN NORD COUR</t>
  </si>
  <si>
    <t>Automate CTA 4 AN NORD RUE</t>
  </si>
  <si>
    <t xml:space="preserve">Automate CTA 5 AN SUD </t>
  </si>
  <si>
    <t>Armoire CTA3-F/37</t>
  </si>
  <si>
    <t xml:space="preserve">Armoire CTA4-F/46 </t>
  </si>
  <si>
    <t xml:space="preserve">Armoire CTA5-F/144 </t>
  </si>
  <si>
    <t xml:space="preserve">Armoire CTA6-F/148 </t>
  </si>
  <si>
    <t xml:space="preserve">Armoire CTA7-F/149 </t>
  </si>
  <si>
    <t>Armoire CTA8-F/236</t>
  </si>
  <si>
    <t xml:space="preserve">Armoire CTA9-F/239 </t>
  </si>
  <si>
    <t>Armoire CTA10-F/248</t>
  </si>
  <si>
    <t xml:space="preserve">Armoire CTA11-F/249 </t>
  </si>
  <si>
    <t xml:space="preserve">Armoire CTA12-F/106 </t>
  </si>
  <si>
    <t xml:space="preserve">Armoire CTA F/111 </t>
  </si>
  <si>
    <t xml:space="preserve">Armoire CTA F/13 </t>
  </si>
  <si>
    <t>Armoire CTA 3 AN NORD COUR</t>
  </si>
  <si>
    <t>Armoire CTA 4 AN NORD RUE</t>
  </si>
  <si>
    <t xml:space="preserve">Armoire CTA 5 AN SUD </t>
  </si>
  <si>
    <r>
      <rPr>
        <b/>
        <sz val="10"/>
        <rFont val="Times New Roman"/>
        <family val="1"/>
      </rPr>
      <t>Raccordement électriques</t>
    </r>
    <r>
      <rPr>
        <sz val="10"/>
        <rFont val="Times New Roman"/>
        <family val="1"/>
      </rPr>
      <t xml:space="preserve"> des équipements en aval des armoires CTA concernées suivant prescriptions du CCTP</t>
    </r>
  </si>
  <si>
    <t>Dépose des installations - FOUGERES</t>
  </si>
  <si>
    <t>Equipements des panoplies - FOUGERES</t>
  </si>
  <si>
    <t>Circulateurs - FOUGERES</t>
  </si>
  <si>
    <t>Raccordements hydrauliques - FOUGERES</t>
  </si>
  <si>
    <t>Raccordements électriques &amp; paramétrage - FOUGERES</t>
  </si>
  <si>
    <t>MODIFICATION DES PANOPLIES - CTA MYOSOTIS</t>
  </si>
  <si>
    <t>Dépose des installations - MYOSOTIS</t>
  </si>
  <si>
    <t>Equipements des panoplies - MYOSOTIS</t>
  </si>
  <si>
    <t>Circulateurs - MYOSOTIS</t>
  </si>
  <si>
    <t>Raccordements hydrauliques - MYOSOTIS</t>
  </si>
  <si>
    <t>Raccordements électriques &amp; paramétrage - MYOSOTIS</t>
  </si>
  <si>
    <r>
      <rPr>
        <b/>
        <sz val="10"/>
        <rFont val="Times New Roman"/>
        <family val="1"/>
      </rPr>
      <t>Dépose</t>
    </r>
    <r>
      <rPr>
        <sz val="10"/>
        <rFont val="Times New Roman"/>
        <family val="1"/>
      </rPr>
      <t xml:space="preserve"> des installations existantes situées </t>
    </r>
    <r>
      <rPr>
        <b/>
        <sz val="10"/>
        <rFont val="Times New Roman"/>
        <family val="1"/>
      </rPr>
      <t xml:space="preserve">en extérieur au niveau des plateformes </t>
    </r>
    <r>
      <rPr>
        <sz val="10"/>
        <rFont val="Times New Roman"/>
        <family val="1"/>
      </rPr>
      <t>CTA suivant prescriptions du CCTP</t>
    </r>
  </si>
  <si>
    <t>CTA1-AN PARC</t>
  </si>
  <si>
    <t>CTA2-AN RUE</t>
  </si>
  <si>
    <t>Remise en place des cordons de traçage</t>
  </si>
  <si>
    <r>
      <t>Remise en place des</t>
    </r>
    <r>
      <rPr>
        <b/>
        <sz val="10"/>
        <rFont val="Times New Roman"/>
        <family val="1"/>
      </rPr>
      <t xml:space="preserve"> cordons de traçage </t>
    </r>
    <r>
      <rPr>
        <sz val="10"/>
        <rFont val="Times New Roman"/>
        <family val="1"/>
      </rPr>
      <t>suivant prescriptions du CCTP</t>
    </r>
  </si>
  <si>
    <r>
      <t xml:space="preserve">GRUNDFOS MAGNA3 80-80 </t>
    </r>
    <r>
      <rPr>
        <i/>
        <sz val="10"/>
        <color indexed="8"/>
        <rFont val="Times New Roman"/>
        <family val="1"/>
      </rPr>
      <t>ou équivalent approuvé</t>
    </r>
  </si>
  <si>
    <t>Calorifuge rigide type laine de roche ép. 60mm et protection tôle isoxale</t>
  </si>
  <si>
    <t>Calorifuge rigide type laine de roche ép. 50mm et protection P.V.C</t>
  </si>
  <si>
    <t>Cf § 2.2.2</t>
  </si>
  <si>
    <t>CTA1-AN PARC ; CTA2-AN RUE</t>
  </si>
  <si>
    <t>Armoire CTA1-AN PARC</t>
  </si>
  <si>
    <t>Armoire CTA2-AN RUE</t>
  </si>
  <si>
    <t>Automate CTA1-AN PARC</t>
  </si>
  <si>
    <t>Automate CTA2-AN RUE</t>
  </si>
  <si>
    <r>
      <t xml:space="preserve">Fourniture et pose de </t>
    </r>
    <r>
      <rPr>
        <b/>
        <sz val="10"/>
        <rFont val="Times New Roman"/>
        <family val="1"/>
      </rPr>
      <t xml:space="preserve">robinet de réglage </t>
    </r>
    <r>
      <rPr>
        <sz val="10"/>
        <rFont val="Times New Roman"/>
        <family val="1"/>
      </rPr>
      <t>suivant prescriptions du CCTP</t>
    </r>
  </si>
  <si>
    <t>DN15</t>
  </si>
  <si>
    <t>Tête thermostatique</t>
  </si>
  <si>
    <t>Radiateurs MYOSOTIS</t>
  </si>
  <si>
    <r>
      <rPr>
        <b/>
        <sz val="10"/>
        <rFont val="Times New Roman"/>
        <family val="1"/>
      </rPr>
      <t>Vidange</t>
    </r>
    <r>
      <rPr>
        <sz val="10"/>
        <rFont val="Times New Roman"/>
        <family val="1"/>
      </rPr>
      <t xml:space="preserve"> des installations de chauffage du bâtiment </t>
    </r>
    <r>
      <rPr>
        <b/>
        <sz val="10"/>
        <rFont val="Times New Roman"/>
        <family val="1"/>
      </rPr>
      <t>MYOSOTIS</t>
    </r>
    <r>
      <rPr>
        <sz val="10"/>
        <rFont val="Times New Roman"/>
        <family val="1"/>
      </rPr>
      <t xml:space="preserve"> en collaboration avec les services techniques IFPEN suivant prescriptions du CCTP</t>
    </r>
  </si>
  <si>
    <r>
      <rPr>
        <b/>
        <sz val="10"/>
        <rFont val="Times New Roman"/>
        <family val="1"/>
      </rPr>
      <t>Vidange</t>
    </r>
    <r>
      <rPr>
        <sz val="10"/>
        <rFont val="Times New Roman"/>
        <family val="1"/>
      </rPr>
      <t xml:space="preserve"> des installations de chauffage du bâtiment </t>
    </r>
    <r>
      <rPr>
        <b/>
        <sz val="10"/>
        <rFont val="Times New Roman"/>
        <family val="1"/>
      </rPr>
      <t>FOUGERES</t>
    </r>
    <r>
      <rPr>
        <sz val="10"/>
        <rFont val="Times New Roman"/>
        <family val="1"/>
      </rPr>
      <t xml:space="preserve"> en collaboration avec les services techniques IFPEN suivant prescriptions du CCTP</t>
    </r>
  </si>
  <si>
    <t>Panoplies batteries terminales - Laboratoires MYOSOTIS</t>
  </si>
  <si>
    <r>
      <rPr>
        <b/>
        <sz val="10"/>
        <rFont val="Times New Roman"/>
        <family val="1"/>
      </rPr>
      <t>Dépose</t>
    </r>
    <r>
      <rPr>
        <sz val="10"/>
        <rFont val="Times New Roman"/>
        <family val="1"/>
      </rPr>
      <t xml:space="preserve"> des panoplies des batteries terminales des laboratoires MYOSOTIS suivant prescriptions du CCTP</t>
    </r>
  </si>
  <si>
    <t>Protection de la zone d'intervention</t>
  </si>
  <si>
    <t>Moyens de manutention et d'accès pour réalisation de travaux en hauteur</t>
  </si>
  <si>
    <r>
      <t xml:space="preserve">Fourniture et pose de </t>
    </r>
    <r>
      <rPr>
        <b/>
        <sz val="10"/>
        <rFont val="Times New Roman"/>
        <family val="1"/>
      </rPr>
      <t xml:space="preserve">vanne de contrôle </t>
    </r>
    <r>
      <rPr>
        <sz val="10"/>
        <rFont val="Times New Roman"/>
        <family val="1"/>
      </rPr>
      <t>suivant prescriptions du CCTP</t>
    </r>
  </si>
  <si>
    <t>Servomoteur modulant pour vanne de contrôle</t>
  </si>
  <si>
    <r>
      <t xml:space="preserve">Fourniture et pose de </t>
    </r>
    <r>
      <rPr>
        <b/>
        <sz val="10"/>
        <rFont val="Times New Roman"/>
        <family val="1"/>
      </rPr>
      <t xml:space="preserve">canalisations de chauffage </t>
    </r>
    <r>
      <rPr>
        <sz val="10"/>
        <rFont val="Times New Roman"/>
        <family val="1"/>
      </rPr>
      <t>en cuivre écroui suivant prescriptions du C.C.T.P :</t>
    </r>
  </si>
  <si>
    <r>
      <rPr>
        <sz val="10"/>
        <rFont val="Aptos Narrow"/>
        <family val="2"/>
      </rPr>
      <t>Ø</t>
    </r>
    <r>
      <rPr>
        <sz val="10"/>
        <rFont val="Times New Roman"/>
        <family val="1"/>
      </rPr>
      <t>14/16</t>
    </r>
  </si>
  <si>
    <t>Accessoires de mise en œuvre</t>
  </si>
  <si>
    <t>Calorifuge souple type Armaflex ép. 19mm</t>
  </si>
  <si>
    <r>
      <t xml:space="preserve">Fourniture et pose de </t>
    </r>
    <r>
      <rPr>
        <b/>
        <sz val="10"/>
        <rFont val="Times New Roman"/>
        <family val="1"/>
      </rPr>
      <t>calorifuge des canalisations</t>
    </r>
    <r>
      <rPr>
        <sz val="10"/>
        <rFont val="Times New Roman"/>
        <family val="1"/>
      </rPr>
      <t xml:space="preserve"> de chauffage suivant prescriptions du C.C.T.P</t>
    </r>
  </si>
  <si>
    <r>
      <rPr>
        <b/>
        <sz val="10"/>
        <rFont val="Times New Roman"/>
        <family val="1"/>
      </rPr>
      <t>Alimentation électrique</t>
    </r>
    <r>
      <rPr>
        <sz val="10"/>
        <rFont val="Times New Roman"/>
        <family val="1"/>
      </rPr>
      <t xml:space="preserve"> des servomoteurs depuis alimentations existantes suivant prescriptions du C.C.T.P :</t>
    </r>
  </si>
  <si>
    <t>Paramétrage et mise en service des installations</t>
  </si>
  <si>
    <t>Remplissage et conditionnement des réseaux</t>
  </si>
  <si>
    <t>Remplissage et produits de traitement</t>
  </si>
  <si>
    <t>Analyses d'eau</t>
  </si>
  <si>
    <t>Purge de l'installation</t>
  </si>
  <si>
    <t>EQUILIBRAGE</t>
  </si>
  <si>
    <t>Documents justificatifs,(Calculs, schémas, grilles d'équilibrage,..)</t>
  </si>
  <si>
    <t>Réglage de l’ensemble des robinets</t>
  </si>
  <si>
    <r>
      <rPr>
        <b/>
        <sz val="10"/>
        <rFont val="Times New Roman"/>
        <family val="1"/>
      </rPr>
      <t>Equilibrage</t>
    </r>
    <r>
      <rPr>
        <sz val="10"/>
        <rFont val="Times New Roman"/>
        <family val="1"/>
      </rPr>
      <t xml:space="preserve"> de l'installation de chauffage suivant prescriptions du C.C.T.P :</t>
    </r>
  </si>
  <si>
    <t>Contrôle des températures par échantillonnage</t>
  </si>
  <si>
    <r>
      <t xml:space="preserve">GRUNDFOS TPE3 D 80-180/2 S-A-F-A-BQQE-IWB </t>
    </r>
    <r>
      <rPr>
        <i/>
        <sz val="10"/>
        <color indexed="8"/>
        <rFont val="Times New Roman"/>
        <family val="1"/>
      </rPr>
      <t>ou équivalent approuvé</t>
    </r>
  </si>
  <si>
    <r>
      <t>48,0 m</t>
    </r>
    <r>
      <rPr>
        <vertAlign val="superscript"/>
        <sz val="10"/>
        <color indexed="8"/>
        <rFont val="Times New Roman"/>
        <family val="1"/>
      </rPr>
      <t>3</t>
    </r>
    <r>
      <rPr>
        <sz val="10"/>
        <color indexed="8"/>
        <rFont val="Times New Roman"/>
        <family val="1"/>
      </rPr>
      <t>/h – Hmt : 12,0mCE</t>
    </r>
  </si>
  <si>
    <t>MONTANT TOTAL TTC  DES TRAVAUX - CEE DEDUITS</t>
  </si>
  <si>
    <r>
      <t xml:space="preserve">Fourniture et pose de </t>
    </r>
    <r>
      <rPr>
        <b/>
        <sz val="10"/>
        <rFont val="Times New Roman"/>
        <family val="1"/>
      </rPr>
      <t xml:space="preserve">kit manomètre </t>
    </r>
    <r>
      <rPr>
        <sz val="10"/>
        <rFont val="Times New Roman"/>
        <family val="1"/>
      </rPr>
      <t>suivant prescriptions du CCTP</t>
    </r>
  </si>
  <si>
    <r>
      <t xml:space="preserve">Fourniture et pose de </t>
    </r>
    <r>
      <rPr>
        <b/>
        <sz val="10"/>
        <rFont val="Times New Roman"/>
        <family val="1"/>
      </rPr>
      <t xml:space="preserve">brides pleines </t>
    </r>
    <r>
      <rPr>
        <sz val="10"/>
        <rFont val="Times New Roman"/>
        <family val="1"/>
      </rPr>
      <t>suivant prescriptions du CCTP</t>
    </r>
  </si>
  <si>
    <r>
      <t>Fourniture et pose de caisson de protection tôle</t>
    </r>
    <r>
      <rPr>
        <b/>
        <sz val="10"/>
        <rFont val="Times New Roman"/>
        <family val="1"/>
      </rPr>
      <t xml:space="preserve"> </t>
    </r>
    <r>
      <rPr>
        <sz val="10"/>
        <rFont val="Times New Roman"/>
        <family val="1"/>
      </rPr>
      <t>suivant prescriptions du CCTP</t>
    </r>
  </si>
  <si>
    <r>
      <t xml:space="preserve">Opérations de </t>
    </r>
    <r>
      <rPr>
        <b/>
        <sz val="10"/>
        <rFont val="Times New Roman"/>
        <family val="1"/>
      </rPr>
      <t>conditionnement du réseau de chauffage</t>
    </r>
    <r>
      <rPr>
        <sz val="10"/>
        <rFont val="Times New Roman"/>
        <family val="1"/>
      </rPr>
      <t>, BATIMENT FOUGERES</t>
    </r>
  </si>
  <si>
    <r>
      <t xml:space="preserve">Opérations de </t>
    </r>
    <r>
      <rPr>
        <b/>
        <sz val="10"/>
        <rFont val="Times New Roman"/>
        <family val="1"/>
      </rPr>
      <t>conditionnement du réseau de chauffage</t>
    </r>
    <r>
      <rPr>
        <sz val="10"/>
        <rFont val="Times New Roman"/>
        <family val="1"/>
      </rPr>
      <t>, BATIMENTS MYOSOTIS</t>
    </r>
  </si>
  <si>
    <t>Equilibrage des installations de chauffage - Batiment FOUGERES</t>
  </si>
  <si>
    <t>Equilibrage des installations de chauffage - Batiment MYOSOTIS</t>
  </si>
  <si>
    <t>EQUIPEMENTS - BATIMENT FOUGERES</t>
  </si>
  <si>
    <t>1.1.5</t>
  </si>
  <si>
    <t>Désemboueur écologique</t>
  </si>
  <si>
    <t>EQUIPEMENTS - BATIMENT MYOSOTIS</t>
  </si>
  <si>
    <t>1.2.5</t>
  </si>
  <si>
    <t>Reprise du calorifuge des réseaux</t>
  </si>
  <si>
    <t>Calorifuge des points signuliers</t>
  </si>
  <si>
    <t>Repérage des réseaux et accessoires</t>
  </si>
  <si>
    <r>
      <t>Prédispositions pour installation ultérieure d'un dé</t>
    </r>
    <r>
      <rPr>
        <b/>
        <sz val="10"/>
        <rFont val="Times New Roman"/>
        <family val="1"/>
      </rPr>
      <t>semboueur écologique</t>
    </r>
    <r>
      <rPr>
        <sz val="10"/>
        <rFont val="Times New Roman"/>
        <family val="1"/>
      </rPr>
      <t xml:space="preserve"> suivant prescriptions du CCTP</t>
    </r>
  </si>
  <si>
    <t xml:space="preserve">Dégarnissage calorifuge </t>
  </si>
  <si>
    <t>Découpe canalisations</t>
  </si>
  <si>
    <t>Brides en attentes DN150</t>
  </si>
  <si>
    <t>Manchette démontable entre bride - Longueur totale 550mm</t>
  </si>
  <si>
    <t>Brides en attentes DN80</t>
  </si>
  <si>
    <t>Manchette démontable entre bride - Longueur totale 400mm</t>
  </si>
  <si>
    <t>Vannes d’équilibrage et de régulation communicantes</t>
  </si>
  <si>
    <t>Modifications des canalisations de raccordement selon nécessité</t>
  </si>
  <si>
    <t>Doigts de gants</t>
  </si>
  <si>
    <t>Liaison bus pour vannes communicantes</t>
  </si>
  <si>
    <t>Automate CTA1-F/4</t>
  </si>
  <si>
    <t xml:space="preserve">Automate CTA2-F/8 </t>
  </si>
  <si>
    <t>Armoire CTA1-F/4</t>
  </si>
  <si>
    <t xml:space="preserve">Armoire CTA2-F/8 </t>
  </si>
  <si>
    <t>CTA1-F/4 - Local F/103</t>
  </si>
  <si>
    <t>CTA2-F/8 - Local F/108</t>
  </si>
  <si>
    <r>
      <rPr>
        <b/>
        <sz val="10"/>
        <rFont val="Times New Roman"/>
        <family val="1"/>
      </rPr>
      <t>Raccordements électrique</t>
    </r>
    <r>
      <rPr>
        <sz val="10"/>
        <rFont val="Times New Roman"/>
        <family val="1"/>
      </rPr>
      <t>s des vannes communcantes suivant prescriptions du CCTP</t>
    </r>
  </si>
  <si>
    <r>
      <t xml:space="preserve">Fourniture et pose de </t>
    </r>
    <r>
      <rPr>
        <b/>
        <sz val="10"/>
        <rFont val="Times New Roman"/>
        <family val="1"/>
      </rPr>
      <t xml:space="preserve">vanne d'équilibrage et de régulation communicantes </t>
    </r>
    <r>
      <rPr>
        <sz val="10"/>
        <rFont val="Times New Roman"/>
        <family val="1"/>
      </rPr>
      <t>suivant prescriptions du CCTP</t>
    </r>
  </si>
  <si>
    <r>
      <t xml:space="preserve">Prédispositions pour installation ultérieure d'un </t>
    </r>
    <r>
      <rPr>
        <b/>
        <sz val="10"/>
        <rFont val="Times New Roman"/>
        <family val="1"/>
      </rPr>
      <t>désemboueur écologique</t>
    </r>
    <r>
      <rPr>
        <sz val="10"/>
        <rFont val="Times New Roman"/>
        <family val="1"/>
      </rPr>
      <t xml:space="preserve"> suivant prescriptions du CCTP</t>
    </r>
  </si>
  <si>
    <t>Schéma électrique suivant prescriptions du CCTP</t>
  </si>
  <si>
    <r>
      <rPr>
        <b/>
        <sz val="10"/>
        <rFont val="Times New Roman"/>
        <family val="1"/>
      </rPr>
      <t>Raccordements électriques</t>
    </r>
    <r>
      <rPr>
        <sz val="10"/>
        <rFont val="Times New Roman"/>
        <family val="1"/>
      </rPr>
      <t xml:space="preserve"> des vannes communcantes suivant prescriptions du CCTP</t>
    </r>
  </si>
  <si>
    <t>Câblage et raccordement des vannes depuis coffret</t>
  </si>
  <si>
    <r>
      <t xml:space="preserve">Fourniture et pose de </t>
    </r>
    <r>
      <rPr>
        <b/>
        <sz val="10"/>
        <rFont val="Times New Roman"/>
        <family val="1"/>
      </rPr>
      <t>coffret électrique</t>
    </r>
    <r>
      <rPr>
        <sz val="10"/>
        <rFont val="Times New Roman"/>
        <family val="1"/>
      </rPr>
      <t xml:space="preserve"> pour alimentation des vannes communicantes suivant prescriptions du CCTP</t>
    </r>
  </si>
  <si>
    <t>N° affaire IFPEN N° 458289-25-BAT-RUE</t>
  </si>
  <si>
    <t xml:space="preserve">  1. TRANCHE FERME - TRAVAUX EN SOUS-STATIONS</t>
  </si>
  <si>
    <t>1.3.</t>
  </si>
  <si>
    <t>REMPLISSAGE ET CONDISTIONNEMENT DES RESEAUX</t>
  </si>
  <si>
    <t>Bâtiment FOUGERES</t>
  </si>
  <si>
    <t>Bâtiment MYOSOTIS</t>
  </si>
  <si>
    <t>1.3.1</t>
  </si>
  <si>
    <t>1.3.2</t>
  </si>
  <si>
    <t>1.4.</t>
  </si>
  <si>
    <t>1.4.1</t>
  </si>
  <si>
    <t>Documents justificatifs,(Calculs, plans, schémas, grilles d'équilibrage,..)</t>
  </si>
  <si>
    <t>1.4.2</t>
  </si>
  <si>
    <t>MONTANT TOTAL TRANCHE FERME [€ TTC]</t>
  </si>
  <si>
    <r>
      <t xml:space="preserve">MONTANT DES TRAVAUX </t>
    </r>
    <r>
      <rPr>
        <b/>
        <sz val="14"/>
        <rFont val="Times New Roman"/>
        <family val="1"/>
      </rPr>
      <t>TRANCHE FERME</t>
    </r>
    <r>
      <rPr>
        <sz val="14"/>
        <rFont val="Times New Roman"/>
        <family val="1"/>
      </rPr>
      <t xml:space="preserve"> [€.HT]</t>
    </r>
  </si>
  <si>
    <t>BATIMENT FOUGERES</t>
  </si>
  <si>
    <t>Radiateurs FOUGERES</t>
  </si>
  <si>
    <t>BATIMENT MYOSOTIS</t>
  </si>
  <si>
    <r>
      <t xml:space="preserve">Réalisation des </t>
    </r>
    <r>
      <rPr>
        <b/>
        <sz val="10"/>
        <rFont val="Times New Roman"/>
        <family val="1"/>
      </rPr>
      <t>modifications de paramétrage</t>
    </r>
    <r>
      <rPr>
        <sz val="10"/>
        <rFont val="Times New Roman"/>
        <family val="1"/>
      </rPr>
      <t xml:space="preserve"> au niveau des automates des labos existants suivant prescriptions du CCTP</t>
    </r>
  </si>
  <si>
    <t>3.1.</t>
  </si>
  <si>
    <t>3.1.1</t>
  </si>
  <si>
    <t>3.1.2</t>
  </si>
  <si>
    <t>3.1.3</t>
  </si>
  <si>
    <t>3.1.4</t>
  </si>
  <si>
    <t>3.1.5</t>
  </si>
  <si>
    <t>3.2.</t>
  </si>
  <si>
    <t>3.2.1</t>
  </si>
  <si>
    <t>3.2.3</t>
  </si>
  <si>
    <t>3.2.4</t>
  </si>
  <si>
    <t>3.2.5</t>
  </si>
  <si>
    <r>
      <rPr>
        <b/>
        <sz val="10"/>
        <rFont val="Times New Roman"/>
        <family val="1"/>
      </rPr>
      <t>Dépose</t>
    </r>
    <r>
      <rPr>
        <sz val="10"/>
        <rFont val="Times New Roman"/>
        <family val="1"/>
      </rPr>
      <t xml:space="preserve"> des vannes de réglage existantes suivant prescriptions du CCTP</t>
    </r>
  </si>
  <si>
    <t>4.1.</t>
  </si>
  <si>
    <t>4.1.1</t>
  </si>
  <si>
    <t>4.1.2</t>
  </si>
  <si>
    <t>4.1.3</t>
  </si>
  <si>
    <t>4.2.</t>
  </si>
  <si>
    <t>4.2.1</t>
  </si>
  <si>
    <t>4.2.2</t>
  </si>
  <si>
    <t>4.2.3</t>
  </si>
  <si>
    <t>3.3.</t>
  </si>
  <si>
    <t>3.3.1</t>
  </si>
  <si>
    <t>3.3.2</t>
  </si>
  <si>
    <t>3.4.</t>
  </si>
  <si>
    <t>3.4.1</t>
  </si>
  <si>
    <t>3.4.2</t>
  </si>
  <si>
    <t>4.3.</t>
  </si>
  <si>
    <t>4.3.1</t>
  </si>
  <si>
    <t>4.3.2</t>
  </si>
  <si>
    <r>
      <t xml:space="preserve">MONTANT DES TRAVAUX </t>
    </r>
    <r>
      <rPr>
        <b/>
        <sz val="14"/>
        <rFont val="Times New Roman"/>
        <family val="1"/>
      </rPr>
      <t>TRANCHE CONDITIONNELLE N°3</t>
    </r>
    <r>
      <rPr>
        <sz val="14"/>
        <rFont val="Times New Roman"/>
        <family val="1"/>
      </rPr>
      <t xml:space="preserve"> [€.HT]</t>
    </r>
  </si>
  <si>
    <t>MONTANT TOTAL TRANCHE CONDITIONNELLE N°3 [€ TTC]</t>
  </si>
  <si>
    <r>
      <t xml:space="preserve">MONTANT DES TRAVAUX </t>
    </r>
    <r>
      <rPr>
        <b/>
        <sz val="14"/>
        <rFont val="Times New Roman"/>
        <family val="1"/>
      </rPr>
      <t>TRANCHE CONDITIONNELLE N°2</t>
    </r>
    <r>
      <rPr>
        <sz val="14"/>
        <rFont val="Times New Roman"/>
        <family val="1"/>
      </rPr>
      <t xml:space="preserve"> [€.HT]</t>
    </r>
  </si>
  <si>
    <r>
      <t xml:space="preserve">MONTANT DES TRAVAUX </t>
    </r>
    <r>
      <rPr>
        <b/>
        <sz val="14"/>
        <rFont val="Times New Roman"/>
        <family val="1"/>
      </rPr>
      <t>TRANCHE CONDITIONNELLE N°1</t>
    </r>
    <r>
      <rPr>
        <sz val="14"/>
        <rFont val="Times New Roman"/>
        <family val="1"/>
      </rPr>
      <t xml:space="preserve"> [€.HT]</t>
    </r>
  </si>
  <si>
    <t>MONTANT TOTAL TRANCHE CONDITIONNELLE N°1 [€ TTC]</t>
  </si>
  <si>
    <t>3.2.2</t>
  </si>
  <si>
    <t>DEDUCTION CEE</t>
  </si>
  <si>
    <t>REMPLISSAGE ET CONDITIONNEMENT DES RESEAUX</t>
  </si>
  <si>
    <t>RECAPITULATIF GENERAL</t>
  </si>
  <si>
    <t>Aucune suppression de ligne n'est autorisée. Toute modification de texte ou de quantité doit apparaitre en rouge dans la DPGF.</t>
  </si>
  <si>
    <t>Abbréviations acceptées : HM : Hors marché  -  CP : Compris  -  SO : Sans Objet  -  PM : Pour Mémoire</t>
  </si>
  <si>
    <r>
      <t xml:space="preserve">MONTANT DES TRAVAUX </t>
    </r>
    <r>
      <rPr>
        <b/>
        <sz val="14"/>
        <rFont val="Times New Roman"/>
        <family val="1"/>
      </rPr>
      <t>TRANCHE OPTIONNELLE N°1</t>
    </r>
    <r>
      <rPr>
        <sz val="14"/>
        <rFont val="Times New Roman"/>
        <family val="1"/>
      </rPr>
      <t xml:space="preserve"> [€.HT]</t>
    </r>
  </si>
  <si>
    <r>
      <t xml:space="preserve">MONTANT TOTAL TRANCHE OPTIONNELLE N°1 </t>
    </r>
    <r>
      <rPr>
        <sz val="14"/>
        <rFont val="Times New Roman"/>
        <family val="1"/>
      </rPr>
      <t>[€ TTC]</t>
    </r>
  </si>
  <si>
    <r>
      <t xml:space="preserve">MONTANT TOTAL TRANCHE OPTIONNELLE N°2 </t>
    </r>
    <r>
      <rPr>
        <sz val="14"/>
        <rFont val="Times New Roman"/>
        <family val="1"/>
      </rPr>
      <t>[€ TTC]</t>
    </r>
  </si>
  <si>
    <r>
      <t xml:space="preserve">MONTANT DES TRAVAUX </t>
    </r>
    <r>
      <rPr>
        <b/>
        <sz val="14"/>
        <rFont val="Times New Roman"/>
        <family val="1"/>
      </rPr>
      <t>TRANCHE OPTIONNELLE N°2</t>
    </r>
    <r>
      <rPr>
        <sz val="14"/>
        <rFont val="Times New Roman"/>
        <family val="1"/>
      </rPr>
      <t xml:space="preserve"> [€.HT]</t>
    </r>
  </si>
  <si>
    <r>
      <t xml:space="preserve">MONTANT DES TRAVAUX </t>
    </r>
    <r>
      <rPr>
        <b/>
        <sz val="14"/>
        <rFont val="Times New Roman"/>
        <family val="1"/>
      </rPr>
      <t>TRANCHE OPTIONNELLE N°3</t>
    </r>
    <r>
      <rPr>
        <sz val="14"/>
        <rFont val="Times New Roman"/>
        <family val="1"/>
      </rPr>
      <t xml:space="preserve"> [€.HT]</t>
    </r>
  </si>
  <si>
    <r>
      <t xml:space="preserve">MONTANT TOTAL TRANCHE OPTIONNELLE N°3 </t>
    </r>
    <r>
      <rPr>
        <sz val="14"/>
        <rFont val="Times New Roman"/>
        <family val="1"/>
      </rPr>
      <t>[€ TTC]</t>
    </r>
  </si>
  <si>
    <r>
      <t>TVA (</t>
    </r>
    <r>
      <rPr>
        <sz val="14"/>
        <color indexed="10"/>
        <rFont val="Times New Roman"/>
        <family val="1"/>
      </rPr>
      <t xml:space="preserve"> </t>
    </r>
    <r>
      <rPr>
        <sz val="14"/>
        <rFont val="Times New Roman"/>
        <family val="1"/>
      </rPr>
      <t>20,0%)</t>
    </r>
  </si>
  <si>
    <t>MONTANT TOTAL DES TRAVAUX TOUTES TRANCHES COMPRISES  [€.HT]</t>
  </si>
  <si>
    <r>
      <t xml:space="preserve">MONTANT TOTAL DES TRAVAUX TOUTES TRANCHES COMPRISES </t>
    </r>
    <r>
      <rPr>
        <sz val="14"/>
        <rFont val="Times New Roman"/>
        <family val="1"/>
      </rPr>
      <t>[€ TTC]</t>
    </r>
  </si>
  <si>
    <t>MONTANT TOTAL DES TRAVAUX TOUTES TRANCHES COMPRISES ET CEE DEDUITS</t>
  </si>
  <si>
    <t>4. TRANCHE OPTIONNELLE N°3 - VANNES D'EQUILIBRAGE COMMUNICANTES</t>
  </si>
  <si>
    <t>3. TRANCHE OPTIONNELLE N°2 - MODIFICATION DES PANOPLIES CTA</t>
  </si>
  <si>
    <t>2. TRANCHE OPTIONNELLE N°1 - MODIFICATION DES TERMINAUX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</si>
</sst>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_-;\-* #,##0.00\ _€_-;_-* &quot;-&quot;??\ _€_-;_-@_-"/>
    <numFmt numFmtId="165" formatCode="_-* #,##0.00\ _F_-;\-* #,##0.00\ _F_-;_-* &quot;-&quot;??\ _F_-;_-@_-"/>
    <numFmt numFmtId="166" formatCode="00"/>
    <numFmt numFmtId="167" formatCode="&quot;Indice &quot;00&quot; du&quot;"/>
    <numFmt numFmtId="168" formatCode="&quot;RMS&quot;\ 00,000"/>
    <numFmt numFmtId="169" formatCode="000"/>
    <numFmt numFmtId="170" formatCode="_-* #,##0.00\ [$€]_-;\-* #,##0.00\ [$€]_-;_-* &quot;-&quot;??\ [$€]_-;_-@_-"/>
  </numFmts>
  <fonts count="8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i/>
      <sz val="8"/>
      <color indexed="8"/>
      <name val="Arial"/>
      <family val="2"/>
    </font>
    <font>
      <b/>
      <sz val="14"/>
      <color indexed="8"/>
      <name val="Arial"/>
      <family val="2"/>
    </font>
    <font>
      <b/>
      <i/>
      <sz val="12"/>
      <color indexed="12"/>
      <name val="Arial"/>
      <family val="2"/>
    </font>
    <font>
      <b/>
      <u/>
      <sz val="10"/>
      <color indexed="8"/>
      <name val="Arial"/>
      <family val="2"/>
    </font>
    <font>
      <b/>
      <sz val="10"/>
      <color indexed="8"/>
      <name val="Arial"/>
      <family val="2"/>
    </font>
    <font>
      <sz val="8"/>
      <color indexed="8"/>
      <name val="Arial"/>
      <family val="2"/>
    </font>
    <font>
      <sz val="10"/>
      <color indexed="8"/>
      <name val="Arial"/>
      <family val="2"/>
    </font>
    <font>
      <sz val="7"/>
      <color indexed="8"/>
      <name val="Arial"/>
      <family val="2"/>
    </font>
    <font>
      <i/>
      <sz val="10"/>
      <color indexed="10"/>
      <name val="Arial Narrow"/>
      <family val="2"/>
    </font>
    <font>
      <sz val="10"/>
      <color indexed="8"/>
      <name val="Arial Narrow"/>
      <family val="2"/>
    </font>
    <font>
      <i/>
      <sz val="10"/>
      <color indexed="8"/>
      <name val="Arial"/>
      <family val="2"/>
    </font>
    <font>
      <sz val="14"/>
      <color indexed="8"/>
      <name val="Arial Black"/>
      <family val="2"/>
    </font>
    <font>
      <sz val="10"/>
      <name val="Arial"/>
      <family val="2"/>
    </font>
    <font>
      <sz val="11"/>
      <name val="Arial"/>
      <family val="2"/>
    </font>
    <font>
      <sz val="11"/>
      <name val="Arial"/>
      <family val="2"/>
    </font>
    <font>
      <sz val="10"/>
      <name val="Times New Roman"/>
      <family val="1"/>
    </font>
    <font>
      <sz val="14"/>
      <name val="Arial"/>
      <family val="2"/>
    </font>
    <font>
      <b/>
      <i/>
      <sz val="8"/>
      <name val="Times New Roman"/>
      <family val="1"/>
    </font>
    <font>
      <b/>
      <sz val="11"/>
      <name val="Times New Roman"/>
      <family val="1"/>
    </font>
    <font>
      <b/>
      <sz val="10"/>
      <name val="Times New Roman"/>
      <family val="1"/>
    </font>
    <font>
      <sz val="10"/>
      <color indexed="8"/>
      <name val="Times New Roman"/>
      <family val="1"/>
    </font>
    <font>
      <b/>
      <sz val="14"/>
      <name val="Times New Roman"/>
      <family val="1"/>
    </font>
    <font>
      <sz val="11"/>
      <name val="Times New Roman"/>
      <family val="1"/>
    </font>
    <font>
      <b/>
      <i/>
      <sz val="11"/>
      <name val="Times New Roman"/>
      <family val="1"/>
    </font>
    <font>
      <b/>
      <i/>
      <sz val="11"/>
      <color indexed="8"/>
      <name val="Times New Roman"/>
      <family val="1"/>
    </font>
    <font>
      <b/>
      <sz val="16"/>
      <name val="Times New Roman"/>
      <family val="1"/>
    </font>
    <font>
      <b/>
      <sz val="12"/>
      <name val="Times New Roman"/>
      <family val="1"/>
    </font>
    <font>
      <sz val="12"/>
      <name val="Times New Roman"/>
      <family val="1"/>
    </font>
    <font>
      <b/>
      <i/>
      <sz val="10"/>
      <color indexed="8"/>
      <name val="Times New Roman"/>
      <family val="1"/>
    </font>
    <font>
      <sz val="10"/>
      <color indexed="10"/>
      <name val="Times New Roman"/>
      <family val="1"/>
    </font>
    <font>
      <b/>
      <sz val="9"/>
      <name val="Times New Roman"/>
      <family val="1"/>
    </font>
    <font>
      <b/>
      <sz val="20"/>
      <name val="Times New Roman"/>
      <family val="1"/>
    </font>
    <font>
      <b/>
      <sz val="24"/>
      <name val="Times New Roman"/>
      <family val="1"/>
    </font>
    <font>
      <sz val="14"/>
      <name val="Times New Roman"/>
      <family val="1"/>
    </font>
    <font>
      <b/>
      <sz val="22"/>
      <name val="Times New Roman"/>
      <family val="1"/>
    </font>
    <font>
      <sz val="11"/>
      <color indexed="8"/>
      <name val="Calibri"/>
      <family val="2"/>
    </font>
    <font>
      <sz val="10"/>
      <name val="MS Sans Serif"/>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0"/>
      <color indexed="53"/>
      <name val="Arial"/>
      <family val="2"/>
    </font>
    <font>
      <sz val="14"/>
      <name val="MS Sans Serif"/>
      <family val="2"/>
    </font>
    <font>
      <b/>
      <sz val="12"/>
      <color indexed="12"/>
      <name val="Arial"/>
      <family val="2"/>
    </font>
    <font>
      <b/>
      <sz val="11"/>
      <color indexed="17"/>
      <name val="Arial"/>
      <family val="2"/>
    </font>
    <font>
      <b/>
      <sz val="10"/>
      <color indexed="25"/>
      <name val="Arial"/>
      <family val="2"/>
    </font>
    <font>
      <b/>
      <sz val="12"/>
      <color indexed="12"/>
      <name val="Arial Narrow"/>
      <family val="2"/>
    </font>
    <font>
      <b/>
      <sz val="11"/>
      <color indexed="17"/>
      <name val="Arial Narrow"/>
      <family val="2"/>
    </font>
    <font>
      <b/>
      <sz val="10"/>
      <color indexed="60"/>
      <name val="Arial Narrow"/>
      <family val="2"/>
    </font>
    <font>
      <sz val="11"/>
      <color theme="1"/>
      <name val="Calibri"/>
      <family val="2"/>
      <scheme val="minor"/>
    </font>
    <font>
      <b/>
      <sz val="14"/>
      <color theme="0"/>
      <name val="Times New Roman"/>
      <family val="1"/>
    </font>
    <font>
      <b/>
      <sz val="10"/>
      <color theme="0"/>
      <name val="Times New Roman"/>
      <family val="1"/>
    </font>
    <font>
      <i/>
      <sz val="10"/>
      <name val="Times New Roman"/>
      <family val="1"/>
    </font>
    <font>
      <i/>
      <sz val="10"/>
      <color indexed="8"/>
      <name val="Times New Roman"/>
      <family val="1"/>
    </font>
    <font>
      <b/>
      <i/>
      <u val="singleAccounting"/>
      <sz val="10"/>
      <name val="Times New Roman"/>
      <family val="1"/>
    </font>
    <font>
      <vertAlign val="superscript"/>
      <sz val="10"/>
      <color indexed="8"/>
      <name val="Times New Roman"/>
      <family val="1"/>
    </font>
    <font>
      <b/>
      <i/>
      <sz val="10"/>
      <name val="Times New Roman"/>
      <family val="1"/>
    </font>
    <font>
      <sz val="10"/>
      <name val="Aptos Narrow"/>
      <family val="2"/>
    </font>
    <font>
      <sz val="10"/>
      <color rgb="FFFF0000"/>
      <name val="Times New Roman"/>
      <family val="1"/>
    </font>
    <font>
      <sz val="14"/>
      <color indexed="10"/>
      <name val="Times New Roman"/>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9"/>
      </patternFill>
    </fill>
    <fill>
      <patternFill patternType="solid">
        <fgColor indexed="22"/>
      </patternFill>
    </fill>
    <fill>
      <patternFill patternType="solid">
        <fgColor indexed="43"/>
      </patternFill>
    </fill>
    <fill>
      <patternFill patternType="solid">
        <fgColor indexed="55"/>
      </patternFill>
    </fill>
    <fill>
      <patternFill patternType="solid">
        <fgColor indexed="47"/>
        <bgColor indexed="64"/>
      </patternFill>
    </fill>
    <fill>
      <patternFill patternType="solid">
        <fgColor indexed="9"/>
        <bgColor indexed="64"/>
      </patternFill>
    </fill>
    <fill>
      <patternFill patternType="solid">
        <fgColor rgb="FF454340"/>
        <bgColor indexed="64"/>
      </patternFill>
    </fill>
  </fills>
  <borders count="48">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4"/>
      </left>
      <right/>
      <top/>
      <bottom/>
      <diagonal/>
    </border>
    <border>
      <left/>
      <right style="medium">
        <color indexed="64"/>
      </right>
      <top style="double">
        <color indexed="64"/>
      </top>
      <bottom style="double">
        <color indexed="64"/>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hair">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top style="thin">
        <color auto="1"/>
      </top>
      <bottom/>
      <diagonal/>
    </border>
    <border>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top style="thin">
        <color indexed="64"/>
      </top>
      <bottom/>
      <diagonal/>
    </border>
    <border>
      <left/>
      <right/>
      <top style="thin">
        <color auto="1"/>
      </top>
      <bottom/>
      <diagonal/>
    </border>
    <border>
      <left/>
      <right style="thin">
        <color auto="1"/>
      </right>
      <top style="thin">
        <color auto="1"/>
      </top>
      <bottom/>
      <diagonal/>
    </border>
    <border>
      <left/>
      <right style="hair">
        <color indexed="64"/>
      </right>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hair">
        <color indexed="64"/>
      </right>
      <top/>
      <bottom style="thin">
        <color indexed="64"/>
      </bottom>
      <diagonal/>
    </border>
  </borders>
  <cellStyleXfs count="455">
    <xf numFmtId="0" fontId="0" fillId="0" borderId="0"/>
    <xf numFmtId="0" fontId="45" fillId="2" borderId="0" applyNumberFormat="0" applyBorder="0" applyAlignment="0" applyProtection="0"/>
    <xf numFmtId="0" fontId="45" fillId="2" borderId="0" applyNumberFormat="0" applyBorder="0" applyAlignment="0" applyProtection="0"/>
    <xf numFmtId="0" fontId="45" fillId="3" borderId="0" applyNumberFormat="0" applyBorder="0" applyAlignment="0" applyProtection="0"/>
    <xf numFmtId="0" fontId="45" fillId="3" borderId="0" applyNumberFormat="0" applyBorder="0" applyAlignment="0" applyProtection="0"/>
    <xf numFmtId="0" fontId="45" fillId="4" borderId="0" applyNumberFormat="0" applyBorder="0" applyAlignment="0" applyProtection="0"/>
    <xf numFmtId="0" fontId="45" fillId="4" borderId="0" applyNumberFormat="0" applyBorder="0" applyAlignment="0" applyProtection="0"/>
    <xf numFmtId="0" fontId="45" fillId="5" borderId="0" applyNumberFormat="0" applyBorder="0" applyAlignment="0" applyProtection="0"/>
    <xf numFmtId="0" fontId="45" fillId="5" borderId="0" applyNumberFormat="0" applyBorder="0" applyAlignment="0" applyProtection="0"/>
    <xf numFmtId="0" fontId="45" fillId="6" borderId="0" applyNumberFormat="0" applyBorder="0" applyAlignment="0" applyProtection="0"/>
    <xf numFmtId="0" fontId="45" fillId="6" borderId="0" applyNumberFormat="0" applyBorder="0" applyAlignment="0" applyProtection="0"/>
    <xf numFmtId="0" fontId="45" fillId="7" borderId="0" applyNumberFormat="0" applyBorder="0" applyAlignment="0" applyProtection="0"/>
    <xf numFmtId="0" fontId="45" fillId="7" borderId="0" applyNumberFormat="0" applyBorder="0" applyAlignment="0" applyProtection="0"/>
    <xf numFmtId="0" fontId="45" fillId="8" borderId="0" applyNumberFormat="0" applyBorder="0" applyAlignment="0" applyProtection="0"/>
    <xf numFmtId="0" fontId="45" fillId="8"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10" borderId="0" applyNumberFormat="0" applyBorder="0" applyAlignment="0" applyProtection="0"/>
    <xf numFmtId="0" fontId="45" fillId="10" borderId="0" applyNumberFormat="0" applyBorder="0" applyAlignment="0" applyProtection="0"/>
    <xf numFmtId="0" fontId="45" fillId="5" borderId="0" applyNumberFormat="0" applyBorder="0" applyAlignment="0" applyProtection="0"/>
    <xf numFmtId="0" fontId="45" fillId="5" borderId="0" applyNumberFormat="0" applyBorder="0" applyAlignment="0" applyProtection="0"/>
    <xf numFmtId="0" fontId="45" fillId="8" borderId="0" applyNumberFormat="0" applyBorder="0" applyAlignment="0" applyProtection="0"/>
    <xf numFmtId="0" fontId="45" fillId="8" borderId="0" applyNumberFormat="0" applyBorder="0" applyAlignment="0" applyProtection="0"/>
    <xf numFmtId="0" fontId="45" fillId="11" borderId="0" applyNumberFormat="0" applyBorder="0" applyAlignment="0" applyProtection="0"/>
    <xf numFmtId="0" fontId="45" fillId="11" borderId="0" applyNumberFormat="0" applyBorder="0" applyAlignment="0" applyProtection="0"/>
    <xf numFmtId="0" fontId="47" fillId="12" borderId="0" applyNumberFormat="0" applyBorder="0" applyAlignment="0" applyProtection="0"/>
    <xf numFmtId="0" fontId="47" fillId="9" borderId="0" applyNumberFormat="0" applyBorder="0" applyAlignment="0" applyProtection="0"/>
    <xf numFmtId="0" fontId="47" fillId="10" borderId="0" applyNumberFormat="0" applyBorder="0" applyAlignment="0" applyProtection="0"/>
    <xf numFmtId="0" fontId="47" fillId="13" borderId="0" applyNumberFormat="0" applyBorder="0" applyAlignment="0" applyProtection="0"/>
    <xf numFmtId="0" fontId="47" fillId="14"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47" fillId="17" borderId="0" applyNumberFormat="0" applyBorder="0" applyAlignment="0" applyProtection="0"/>
    <xf numFmtId="0" fontId="47" fillId="18" borderId="0" applyNumberFormat="0" applyBorder="0" applyAlignment="0" applyProtection="0"/>
    <xf numFmtId="0" fontId="47" fillId="13" borderId="0" applyNumberFormat="0" applyBorder="0" applyAlignment="0" applyProtection="0"/>
    <xf numFmtId="0" fontId="47" fillId="14" borderId="0" applyNumberFormat="0" applyBorder="0" applyAlignment="0" applyProtection="0"/>
    <xf numFmtId="0" fontId="47" fillId="19" borderId="0" applyNumberFormat="0" applyBorder="0" applyAlignment="0" applyProtection="0"/>
    <xf numFmtId="0" fontId="10" fillId="20" borderId="0">
      <alignment horizontal="left" vertical="top" wrapText="1"/>
    </xf>
    <xf numFmtId="0" fontId="10" fillId="20" borderId="0">
      <alignment horizontal="left" vertical="top" wrapText="1"/>
    </xf>
    <xf numFmtId="0" fontId="10" fillId="20" borderId="0">
      <alignment horizontal="left" vertical="top" wrapText="1"/>
    </xf>
    <xf numFmtId="0" fontId="10" fillId="20" borderId="0">
      <alignment horizontal="left" vertical="top" wrapText="1"/>
    </xf>
    <xf numFmtId="0" fontId="10" fillId="20" borderId="0">
      <alignment horizontal="left" vertical="top" wrapText="1"/>
    </xf>
    <xf numFmtId="0" fontId="48" fillId="0" borderId="0" applyNumberFormat="0" applyFill="0" applyBorder="0" applyAlignment="0" applyProtection="0"/>
    <xf numFmtId="0" fontId="49" fillId="21" borderId="1" applyNumberFormat="0" applyAlignment="0" applyProtection="0"/>
    <xf numFmtId="49" fontId="11" fillId="20" borderId="0">
      <alignment horizontal="left" vertical="top" wrapText="1"/>
    </xf>
    <xf numFmtId="0" fontId="50" fillId="0" borderId="2" applyNumberFormat="0" applyFill="0" applyAlignment="0" applyProtection="0"/>
    <xf numFmtId="49" fontId="12" fillId="20" borderId="0">
      <alignment horizontal="left" vertical="top" wrapText="1"/>
    </xf>
    <xf numFmtId="49" fontId="13" fillId="20" borderId="0">
      <alignment horizontal="left" vertical="top" wrapText="1"/>
    </xf>
    <xf numFmtId="49" fontId="14" fillId="20" borderId="0">
      <alignment horizontal="left" vertical="top" wrapText="1"/>
    </xf>
    <xf numFmtId="0" fontId="15" fillId="20" borderId="0">
      <alignment horizontal="left" vertical="top" wrapText="1"/>
    </xf>
    <xf numFmtId="0" fontId="15" fillId="20" borderId="0">
      <alignment horizontal="left" vertical="top" wrapText="1"/>
    </xf>
    <xf numFmtId="0" fontId="16" fillId="20" borderId="0">
      <alignment horizontal="left" vertical="top" wrapText="1"/>
    </xf>
    <xf numFmtId="0" fontId="51" fillId="7" borderId="1" applyNumberFormat="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49" fontId="16" fillId="20" borderId="0">
      <alignment horizontal="left" vertical="top"/>
    </xf>
    <xf numFmtId="0" fontId="52" fillId="3" borderId="0" applyNumberFormat="0" applyBorder="0" applyAlignment="0" applyProtection="0"/>
    <xf numFmtId="49" fontId="17" fillId="20" borderId="0">
      <alignment horizontal="left" vertical="top"/>
    </xf>
    <xf numFmtId="0" fontId="18" fillId="20" borderId="0">
      <alignment horizontal="left" vertical="top" wrapText="1"/>
    </xf>
    <xf numFmtId="49" fontId="18" fillId="20" borderId="0">
      <alignment horizontal="left" vertical="top" wrapText="1"/>
    </xf>
    <xf numFmtId="49" fontId="11" fillId="20" borderId="0">
      <alignment horizontal="left" vertical="top"/>
    </xf>
    <xf numFmtId="38" fontId="46" fillId="0" borderId="0" applyFont="0" applyFill="0" applyBorder="0" applyAlignment="0" applyProtection="0"/>
    <xf numFmtId="164" fontId="9"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4" fontId="9"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53" fillId="22" borderId="0" applyNumberFormat="0" applyBorder="0" applyAlignment="0" applyProtection="0"/>
    <xf numFmtId="0" fontId="9" fillId="0" borderId="0"/>
    <xf numFmtId="0" fontId="71" fillId="0" borderId="0"/>
    <xf numFmtId="0" fontId="9" fillId="0" borderId="0"/>
    <xf numFmtId="0" fontId="9" fillId="0" borderId="0"/>
    <xf numFmtId="0" fontId="9" fillId="0" borderId="0"/>
    <xf numFmtId="0" fontId="71" fillId="0" borderId="0"/>
    <xf numFmtId="0" fontId="71" fillId="0" borderId="0"/>
    <xf numFmtId="0" fontId="23" fillId="0" borderId="0"/>
    <xf numFmtId="0" fontId="23" fillId="0" borderId="0"/>
    <xf numFmtId="0" fontId="9" fillId="0" borderId="0"/>
    <xf numFmtId="0" fontId="23" fillId="0" borderId="0"/>
    <xf numFmtId="0" fontId="71" fillId="0" borderId="0"/>
    <xf numFmtId="0" fontId="23" fillId="0" borderId="0"/>
    <xf numFmtId="0" fontId="23" fillId="0" borderId="0"/>
    <xf numFmtId="0" fontId="71" fillId="0" borderId="0"/>
    <xf numFmtId="0" fontId="71" fillId="0" borderId="0"/>
    <xf numFmtId="0" fontId="9" fillId="0" borderId="0"/>
    <xf numFmtId="0" fontId="71" fillId="0" borderId="0"/>
    <xf numFmtId="0" fontId="9" fillId="0" borderId="0"/>
    <xf numFmtId="0" fontId="9" fillId="0" borderId="0"/>
    <xf numFmtId="0" fontId="71" fillId="0" borderId="0"/>
    <xf numFmtId="0" fontId="9" fillId="0" borderId="0"/>
    <xf numFmtId="0" fontId="9" fillId="0" borderId="0"/>
    <xf numFmtId="0" fontId="9" fillId="0" borderId="0"/>
    <xf numFmtId="0" fontId="71" fillId="0" borderId="0"/>
    <xf numFmtId="0" fontId="9" fillId="0" borderId="0"/>
    <xf numFmtId="0" fontId="9" fillId="0" borderId="0"/>
    <xf numFmtId="0" fontId="9" fillId="0" borderId="0">
      <alignment vertical="center"/>
    </xf>
    <xf numFmtId="0" fontId="9" fillId="0" borderId="0"/>
    <xf numFmtId="0" fontId="71" fillId="0" borderId="0"/>
    <xf numFmtId="0" fontId="71" fillId="0" borderId="0"/>
    <xf numFmtId="0" fontId="9" fillId="0" borderId="0"/>
    <xf numFmtId="0" fontId="71" fillId="0" borderId="0"/>
    <xf numFmtId="0" fontId="9" fillId="0" borderId="0"/>
    <xf numFmtId="0" fontId="9" fillId="0" borderId="0"/>
    <xf numFmtId="0" fontId="25" fillId="0" borderId="0"/>
    <xf numFmtId="0" fontId="9" fillId="0" borderId="0">
      <alignment vertical="top"/>
    </xf>
    <xf numFmtId="0" fontId="63" fillId="0" borderId="3" applyNumberFormat="0" applyFont="0" applyBorder="0" applyAlignment="0"/>
    <xf numFmtId="10" fontId="64" fillId="0" borderId="4" applyFill="0" applyBorder="0" applyProtection="0">
      <alignment horizontal="right"/>
    </xf>
    <xf numFmtId="49" fontId="17" fillId="20" borderId="0">
      <alignment vertical="top" wrapText="1"/>
    </xf>
    <xf numFmtId="0" fontId="54" fillId="4" borderId="0" applyNumberFormat="0" applyBorder="0" applyAlignment="0" applyProtection="0"/>
    <xf numFmtId="0" fontId="55" fillId="21" borderId="5" applyNumberFormat="0" applyAlignment="0" applyProtection="0"/>
    <xf numFmtId="0" fontId="19" fillId="20" borderId="0">
      <alignment horizontal="left" vertical="top" wrapText="1"/>
    </xf>
    <xf numFmtId="0" fontId="20" fillId="20" borderId="0">
      <alignment horizontal="left" vertical="top" wrapText="1"/>
    </xf>
    <xf numFmtId="0" fontId="9" fillId="0" borderId="0" applyNumberFormat="0" applyBorder="0" applyAlignment="0" applyProtection="0"/>
    <xf numFmtId="0" fontId="9" fillId="0" borderId="0" applyNumberFormat="0" applyBorder="0" applyAlignment="0" applyProtection="0"/>
    <xf numFmtId="0" fontId="9" fillId="0" borderId="0" applyNumberFormat="0" applyBorder="0" applyAlignment="0" applyProtection="0"/>
    <xf numFmtId="0" fontId="9" fillId="0" borderId="0" applyNumberFormat="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49" fontId="16" fillId="20" borderId="0">
      <alignment horizontal="left" vertical="top" wrapText="1"/>
    </xf>
    <xf numFmtId="49" fontId="21" fillId="20" borderId="0">
      <alignment horizontal="left" vertical="top"/>
    </xf>
    <xf numFmtId="0" fontId="58" fillId="0" borderId="6" applyNumberFormat="0" applyFill="0" applyAlignment="0" applyProtection="0"/>
    <xf numFmtId="0" fontId="59" fillId="0" borderId="7" applyNumberFormat="0" applyFill="0" applyAlignment="0" applyProtection="0"/>
    <xf numFmtId="0" fontId="60" fillId="0" borderId="8" applyNumberFormat="0" applyFill="0" applyAlignment="0" applyProtection="0"/>
    <xf numFmtId="0" fontId="60" fillId="0" borderId="0" applyNumberFormat="0" applyFill="0" applyBorder="0" applyAlignment="0" applyProtection="0"/>
    <xf numFmtId="0" fontId="65" fillId="0" borderId="0" applyNumberFormat="0" applyBorder="0" applyProtection="0">
      <alignment horizontal="left" vertical="center"/>
    </xf>
    <xf numFmtId="0" fontId="66" fillId="0" borderId="0" applyNumberFormat="0" applyFill="0" applyBorder="0" applyProtection="0">
      <alignment horizontal="left" vertical="center"/>
    </xf>
    <xf numFmtId="0" fontId="67" fillId="0" borderId="0" applyNumberFormat="0" applyFill="0" applyProtection="0">
      <alignment horizontal="left" vertical="center"/>
    </xf>
    <xf numFmtId="0" fontId="61" fillId="0" borderId="9" applyNumberFormat="0" applyFill="0" applyAlignment="0" applyProtection="0"/>
    <xf numFmtId="0" fontId="68" fillId="0" borderId="0" applyNumberFormat="0" applyFill="0" applyProtection="0">
      <alignment horizontal="left" vertical="center"/>
    </xf>
    <xf numFmtId="0" fontId="69" fillId="0" borderId="0" applyNumberFormat="0" applyFill="0" applyBorder="0" applyProtection="0">
      <alignment horizontal="left" vertical="center"/>
    </xf>
    <xf numFmtId="0" fontId="70" fillId="0" borderId="0" applyNumberFormat="0" applyFill="0" applyBorder="0" applyProtection="0">
      <alignment horizontal="left" vertical="center"/>
    </xf>
    <xf numFmtId="0" fontId="62" fillId="23" borderId="10" applyNumberFormat="0" applyAlignment="0" applyProtection="0"/>
    <xf numFmtId="0" fontId="8" fillId="0" borderId="0"/>
    <xf numFmtId="0" fontId="8" fillId="0" borderId="0"/>
    <xf numFmtId="0" fontId="8" fillId="0" borderId="0"/>
    <xf numFmtId="0" fontId="8" fillId="0" borderId="0"/>
    <xf numFmtId="0" fontId="7" fillId="0" borderId="0"/>
    <xf numFmtId="0" fontId="9"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 fillId="0" borderId="0"/>
    <xf numFmtId="0" fontId="15" fillId="20" borderId="0">
      <alignment horizontal="left" vertical="top" wrapText="1"/>
    </xf>
    <xf numFmtId="164" fontId="9"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21" borderId="32" applyNumberFormat="0" applyAlignment="0" applyProtection="0"/>
    <xf numFmtId="0" fontId="51" fillId="7" borderId="32" applyNumberForma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5" fillId="21" borderId="33" applyNumberFormat="0" applyAlignment="0" applyProtection="0"/>
    <xf numFmtId="0" fontId="61" fillId="0" borderId="34" applyNumberFormat="0" applyFill="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alignment vertical="top"/>
    </xf>
    <xf numFmtId="0" fontId="1" fillId="0" borderId="0"/>
  </cellStyleXfs>
  <cellXfs count="315">
    <xf numFmtId="0" fontId="0" fillId="0" borderId="0" xfId="0"/>
    <xf numFmtId="0" fontId="0" fillId="0" borderId="0" xfId="0" applyAlignment="1">
      <alignment horizontal="center"/>
    </xf>
    <xf numFmtId="0" fontId="23" fillId="0" borderId="0" xfId="0" applyFont="1" applyAlignment="1">
      <alignment horizontal="left" vertical="center"/>
    </xf>
    <xf numFmtId="0" fontId="23" fillId="0" borderId="0" xfId="0" applyFont="1"/>
    <xf numFmtId="0" fontId="24" fillId="0" borderId="0" xfId="0" applyFont="1"/>
    <xf numFmtId="0" fontId="22" fillId="0" borderId="0" xfId="0" applyFont="1"/>
    <xf numFmtId="0" fontId="0" fillId="0" borderId="0" xfId="0" applyAlignment="1">
      <alignment horizontal="left" vertical="center"/>
    </xf>
    <xf numFmtId="0" fontId="0" fillId="24" borderId="0" xfId="0" applyFill="1"/>
    <xf numFmtId="0" fontId="26" fillId="0" borderId="0" xfId="0" applyFont="1" applyAlignment="1">
      <alignment horizontal="left" vertical="center"/>
    </xf>
    <xf numFmtId="164" fontId="29" fillId="0" borderId="12" xfId="64" applyFont="1" applyBorder="1" applyAlignment="1">
      <alignment horizontal="center" vertical="center"/>
    </xf>
    <xf numFmtId="0" fontId="25" fillId="0" borderId="15" xfId="64" applyNumberFormat="1" applyFont="1" applyBorder="1" applyAlignment="1">
      <alignment horizontal="center" vertical="center"/>
    </xf>
    <xf numFmtId="0" fontId="25" fillId="0" borderId="17" xfId="64" applyNumberFormat="1" applyFont="1" applyBorder="1" applyAlignment="1">
      <alignment horizontal="center" vertical="center"/>
    </xf>
    <xf numFmtId="0" fontId="32" fillId="0" borderId="3" xfId="0" applyFont="1" applyBorder="1" applyAlignment="1">
      <alignment horizontal="left" vertical="center"/>
    </xf>
    <xf numFmtId="0" fontId="32" fillId="0" borderId="17" xfId="64" applyNumberFormat="1" applyFont="1" applyBorder="1" applyAlignment="1">
      <alignment horizontal="left" vertical="center"/>
    </xf>
    <xf numFmtId="0" fontId="33" fillId="0" borderId="15" xfId="64" applyNumberFormat="1" applyFont="1" applyBorder="1" applyAlignment="1">
      <alignment horizontal="center" vertical="center"/>
    </xf>
    <xf numFmtId="0" fontId="34" fillId="0" borderId="3" xfId="47" applyNumberFormat="1" applyFont="1" applyFill="1" applyBorder="1" applyAlignment="1">
      <alignment vertical="center" wrapText="1"/>
    </xf>
    <xf numFmtId="0" fontId="34" fillId="0" borderId="0" xfId="47" applyNumberFormat="1" applyFont="1" applyFill="1" applyAlignment="1">
      <alignment horizontal="right" vertical="center"/>
    </xf>
    <xf numFmtId="0" fontId="34" fillId="0" borderId="0" xfId="47" applyNumberFormat="1" applyFont="1" applyFill="1" applyAlignment="1">
      <alignment vertical="center"/>
    </xf>
    <xf numFmtId="0" fontId="34" fillId="0" borderId="0" xfId="47" applyNumberFormat="1" applyFont="1" applyFill="1" applyAlignment="1">
      <alignment vertical="center" wrapText="1"/>
    </xf>
    <xf numFmtId="0" fontId="34" fillId="0" borderId="14" xfId="47" applyNumberFormat="1" applyFont="1" applyFill="1" applyBorder="1" applyAlignment="1">
      <alignment vertical="center" wrapText="1"/>
    </xf>
    <xf numFmtId="164" fontId="33" fillId="0" borderId="17" xfId="64" applyFont="1" applyBorder="1" applyAlignment="1" applyProtection="1">
      <alignment horizontal="center" vertical="center"/>
      <protection locked="0"/>
    </xf>
    <xf numFmtId="0" fontId="25" fillId="0" borderId="20" xfId="123" applyFont="1" applyBorder="1">
      <alignment vertical="top"/>
    </xf>
    <xf numFmtId="0" fontId="25" fillId="0" borderId="21" xfId="123" applyFont="1" applyBorder="1">
      <alignment vertical="top"/>
    </xf>
    <xf numFmtId="0" fontId="29" fillId="0" borderId="21" xfId="123" applyFont="1" applyBorder="1" applyAlignment="1">
      <alignment vertical="top" wrapText="1"/>
    </xf>
    <xf numFmtId="164" fontId="25" fillId="0" borderId="21" xfId="64" applyFont="1" applyBorder="1" applyAlignment="1">
      <alignment horizontal="center" vertical="top"/>
    </xf>
    <xf numFmtId="0" fontId="25" fillId="0" borderId="22" xfId="123" applyFont="1" applyBorder="1">
      <alignment vertical="top"/>
    </xf>
    <xf numFmtId="0" fontId="25" fillId="0" borderId="11" xfId="123" applyFont="1" applyBorder="1">
      <alignment vertical="top"/>
    </xf>
    <xf numFmtId="0" fontId="29" fillId="0" borderId="11" xfId="123" applyFont="1" applyBorder="1" applyAlignment="1">
      <alignment vertical="top" wrapText="1"/>
    </xf>
    <xf numFmtId="164" fontId="25" fillId="0" borderId="11" xfId="64" applyFont="1" applyBorder="1" applyAlignment="1">
      <alignment horizontal="center" vertical="top"/>
    </xf>
    <xf numFmtId="0" fontId="25" fillId="0" borderId="11" xfId="64" applyNumberFormat="1" applyFont="1" applyBorder="1" applyAlignment="1">
      <alignment horizontal="center" vertical="top"/>
    </xf>
    <xf numFmtId="0" fontId="32" fillId="0" borderId="3" xfId="123" applyFont="1" applyBorder="1">
      <alignment vertical="top"/>
    </xf>
    <xf numFmtId="0" fontId="28" fillId="0" borderId="0" xfId="123" applyFont="1" applyAlignment="1">
      <alignment vertical="top" wrapText="1"/>
    </xf>
    <xf numFmtId="164" fontId="29" fillId="0" borderId="0" xfId="64" applyFont="1" applyAlignment="1">
      <alignment horizontal="center" vertical="center"/>
    </xf>
    <xf numFmtId="164" fontId="29" fillId="0" borderId="14" xfId="64" applyFont="1" applyBorder="1" applyAlignment="1">
      <alignment horizontal="center" vertical="center"/>
    </xf>
    <xf numFmtId="164" fontId="25" fillId="0" borderId="17" xfId="64" applyFont="1" applyBorder="1" applyAlignment="1">
      <alignment horizontal="center" vertical="center"/>
    </xf>
    <xf numFmtId="0" fontId="29" fillId="0" borderId="11" xfId="123" applyFont="1" applyBorder="1">
      <alignment vertical="top"/>
    </xf>
    <xf numFmtId="0" fontId="32" fillId="0" borderId="24" xfId="0" applyFont="1" applyBorder="1" applyAlignment="1">
      <alignment horizontal="left" vertical="center"/>
    </xf>
    <xf numFmtId="0" fontId="25" fillId="0" borderId="20" xfId="123" applyFont="1" applyBorder="1" applyAlignment="1">
      <alignment vertical="center"/>
    </xf>
    <xf numFmtId="0" fontId="25" fillId="0" borderId="18" xfId="123" applyFont="1" applyBorder="1" applyAlignment="1">
      <alignment vertical="center"/>
    </xf>
    <xf numFmtId="164" fontId="33" fillId="0" borderId="25" xfId="64" applyFont="1" applyBorder="1" applyAlignment="1">
      <alignment horizontal="center" vertical="center"/>
    </xf>
    <xf numFmtId="164" fontId="33" fillId="0" borderId="26" xfId="64" applyFont="1" applyBorder="1" applyAlignment="1" applyProtection="1">
      <alignment horizontal="center" vertical="center"/>
      <protection locked="0"/>
    </xf>
    <xf numFmtId="0" fontId="31" fillId="0" borderId="0" xfId="123" applyFont="1" applyAlignment="1">
      <alignment vertical="center"/>
    </xf>
    <xf numFmtId="0" fontId="29" fillId="0" borderId="11" xfId="123" applyFont="1" applyBorder="1" applyAlignment="1">
      <alignment vertical="center"/>
    </xf>
    <xf numFmtId="164" fontId="29" fillId="0" borderId="11" xfId="64" applyFont="1" applyBorder="1" applyAlignment="1">
      <alignment horizontal="center" vertical="center"/>
    </xf>
    <xf numFmtId="164" fontId="29" fillId="0" borderId="23" xfId="64" applyFont="1" applyBorder="1" applyAlignment="1">
      <alignment horizontal="center" vertical="center"/>
    </xf>
    <xf numFmtId="0" fontId="29" fillId="0" borderId="0" xfId="122" applyFont="1" applyAlignment="1" applyProtection="1">
      <alignment horizontal="right" vertical="center"/>
      <protection locked="0"/>
    </xf>
    <xf numFmtId="0" fontId="25" fillId="0" borderId="0" xfId="0" applyFont="1"/>
    <xf numFmtId="0" fontId="25" fillId="0" borderId="0" xfId="0" applyFont="1" applyAlignment="1">
      <alignment horizontal="center" vertical="center" wrapText="1"/>
    </xf>
    <xf numFmtId="0" fontId="29" fillId="0" borderId="0" xfId="0" applyFont="1" applyAlignment="1">
      <alignment vertical="center" wrapText="1"/>
    </xf>
    <xf numFmtId="0" fontId="29" fillId="0" borderId="0" xfId="0" applyFont="1" applyAlignment="1">
      <alignment vertical="center"/>
    </xf>
    <xf numFmtId="0" fontId="31" fillId="0" borderId="0" xfId="122" applyFont="1" applyAlignment="1" applyProtection="1">
      <alignment vertical="center"/>
      <protection locked="0"/>
    </xf>
    <xf numFmtId="0" fontId="40" fillId="0" borderId="0" xfId="122" applyFont="1" applyAlignment="1" applyProtection="1">
      <alignment horizontal="center" vertical="center"/>
      <protection locked="0"/>
    </xf>
    <xf numFmtId="3" fontId="40" fillId="0" borderId="0" xfId="122" quotePrefix="1" applyNumberFormat="1" applyFont="1" applyAlignment="1">
      <alignment horizontal="center" vertical="center"/>
    </xf>
    <xf numFmtId="49" fontId="40" fillId="0" borderId="0" xfId="122" applyNumberFormat="1" applyFont="1" applyAlignment="1">
      <alignment horizontal="center" vertical="center"/>
    </xf>
    <xf numFmtId="0" fontId="29" fillId="0" borderId="0" xfId="122" applyFont="1" applyAlignment="1" applyProtection="1">
      <alignment vertical="center"/>
      <protection locked="0"/>
    </xf>
    <xf numFmtId="0" fontId="29" fillId="0" borderId="0" xfId="0" applyFont="1" applyAlignment="1">
      <alignment horizontal="center" vertical="center" wrapText="1"/>
    </xf>
    <xf numFmtId="0" fontId="29" fillId="0" borderId="21" xfId="123" applyFont="1" applyBorder="1">
      <alignment vertical="top"/>
    </xf>
    <xf numFmtId="0" fontId="25" fillId="0" borderId="0" xfId="0" applyFont="1" applyAlignment="1">
      <alignment horizontal="left" vertical="center"/>
    </xf>
    <xf numFmtId="0" fontId="31" fillId="0" borderId="0" xfId="122" applyFont="1" applyAlignment="1" applyProtection="1">
      <alignment horizontal="left" vertical="center"/>
      <protection locked="0"/>
    </xf>
    <xf numFmtId="0" fontId="29" fillId="0" borderId="0" xfId="122" applyFont="1" applyAlignment="1" applyProtection="1">
      <alignment horizontal="left" vertical="center"/>
      <protection locked="0"/>
    </xf>
    <xf numFmtId="0" fontId="36" fillId="0" borderId="0" xfId="123" applyFont="1">
      <alignment vertical="top"/>
    </xf>
    <xf numFmtId="0" fontId="32" fillId="0" borderId="0" xfId="123" applyFont="1">
      <alignment vertical="top"/>
    </xf>
    <xf numFmtId="0" fontId="25" fillId="0" borderId="0" xfId="94" applyFont="1"/>
    <xf numFmtId="0" fontId="34" fillId="0" borderId="11" xfId="47" applyNumberFormat="1" applyFont="1" applyFill="1" applyBorder="1" applyAlignment="1">
      <alignment horizontal="left" vertical="center"/>
    </xf>
    <xf numFmtId="0" fontId="34" fillId="0" borderId="11" xfId="47" applyNumberFormat="1" applyFont="1" applyFill="1" applyBorder="1" applyAlignment="1">
      <alignment vertical="center" wrapText="1"/>
    </xf>
    <xf numFmtId="0" fontId="34" fillId="0" borderId="23" xfId="47" applyNumberFormat="1" applyFont="1" applyFill="1" applyBorder="1" applyAlignment="1">
      <alignment vertical="center" wrapText="1"/>
    </xf>
    <xf numFmtId="0" fontId="33" fillId="0" borderId="0" xfId="123" applyFont="1" applyAlignment="1">
      <alignment horizontal="right" vertical="center"/>
    </xf>
    <xf numFmtId="0" fontId="43" fillId="0" borderId="0" xfId="123" applyFont="1" applyAlignment="1">
      <alignment vertical="center"/>
    </xf>
    <xf numFmtId="0" fontId="29" fillId="0" borderId="21" xfId="123" applyFont="1" applyBorder="1" applyAlignment="1">
      <alignment vertical="center"/>
    </xf>
    <xf numFmtId="0" fontId="0" fillId="0" borderId="3" xfId="0" applyBorder="1" applyAlignment="1">
      <alignment horizontal="left" vertical="center"/>
    </xf>
    <xf numFmtId="0" fontId="25" fillId="0" borderId="19" xfId="123" applyFont="1" applyBorder="1" applyAlignment="1">
      <alignment vertical="center"/>
    </xf>
    <xf numFmtId="164" fontId="25" fillId="0" borderId="28" xfId="64" applyFont="1" applyBorder="1" applyAlignment="1">
      <alignment horizontal="center" vertical="center"/>
    </xf>
    <xf numFmtId="164" fontId="25" fillId="0" borderId="29" xfId="64" applyFont="1" applyBorder="1" applyAlignment="1">
      <alignment horizontal="center" vertical="center"/>
    </xf>
    <xf numFmtId="0" fontId="29" fillId="0" borderId="26" xfId="0" applyFont="1" applyBorder="1" applyAlignment="1">
      <alignment horizontal="center" vertical="center"/>
    </xf>
    <xf numFmtId="166" fontId="29" fillId="0" borderId="26" xfId="0" applyNumberFormat="1" applyFont="1" applyBorder="1" applyAlignment="1">
      <alignment horizontal="center" vertical="center"/>
    </xf>
    <xf numFmtId="14" fontId="29" fillId="0" borderId="26" xfId="0" applyNumberFormat="1" applyFont="1" applyBorder="1" applyAlignment="1">
      <alignment horizontal="center" vertical="center"/>
    </xf>
    <xf numFmtId="0" fontId="25" fillId="0" borderId="26" xfId="0" applyFont="1" applyBorder="1" applyAlignment="1">
      <alignment horizontal="center"/>
    </xf>
    <xf numFmtId="169" fontId="29" fillId="0" borderId="26" xfId="0" applyNumberFormat="1" applyFont="1" applyBorder="1" applyAlignment="1">
      <alignment horizontal="center" vertical="center"/>
    </xf>
    <xf numFmtId="0" fontId="72" fillId="26" borderId="18" xfId="123" applyFont="1" applyFill="1" applyBorder="1" applyAlignment="1">
      <alignment vertical="center"/>
    </xf>
    <xf numFmtId="0" fontId="72" fillId="26" borderId="22" xfId="123" applyFont="1" applyFill="1" applyBorder="1" applyAlignment="1">
      <alignment vertical="center"/>
    </xf>
    <xf numFmtId="0" fontId="72" fillId="26" borderId="11" xfId="123" applyFont="1" applyFill="1" applyBorder="1" applyAlignment="1">
      <alignment vertical="center"/>
    </xf>
    <xf numFmtId="0" fontId="73" fillId="26" borderId="11" xfId="64" applyNumberFormat="1" applyFont="1" applyFill="1" applyBorder="1" applyAlignment="1">
      <alignment vertical="center"/>
    </xf>
    <xf numFmtId="0" fontId="72" fillId="26" borderId="18" xfId="123" applyFont="1" applyFill="1" applyBorder="1" applyAlignment="1">
      <alignment horizontal="right" vertical="center"/>
    </xf>
    <xf numFmtId="0" fontId="72" fillId="26" borderId="18" xfId="64" applyNumberFormat="1" applyFont="1" applyFill="1" applyBorder="1" applyAlignment="1">
      <alignment vertical="center"/>
    </xf>
    <xf numFmtId="0" fontId="23" fillId="0" borderId="0" xfId="94"/>
    <xf numFmtId="0" fontId="25" fillId="0" borderId="0" xfId="95" applyFont="1" applyAlignment="1">
      <alignment horizontal="left"/>
    </xf>
    <xf numFmtId="0" fontId="25" fillId="0" borderId="0" xfId="95" applyFont="1"/>
    <xf numFmtId="165" fontId="25" fillId="0" borderId="15" xfId="65" applyFont="1" applyBorder="1" applyAlignment="1">
      <alignment horizontal="center" vertical="center"/>
    </xf>
    <xf numFmtId="165" fontId="25" fillId="0" borderId="17" xfId="65" applyFont="1" applyBorder="1" applyAlignment="1">
      <alignment horizontal="center" vertical="center"/>
    </xf>
    <xf numFmtId="164" fontId="25" fillId="0" borderId="17" xfId="65" applyNumberFormat="1" applyFont="1" applyBorder="1" applyAlignment="1">
      <alignment horizontal="right" vertical="center"/>
    </xf>
    <xf numFmtId="164" fontId="28" fillId="0" borderId="17" xfId="64" applyFont="1" applyBorder="1" applyAlignment="1">
      <alignment horizontal="left" vertical="center"/>
    </xf>
    <xf numFmtId="0" fontId="25" fillId="0" borderId="3" xfId="123" applyFont="1" applyBorder="1" applyAlignment="1">
      <alignment vertical="center"/>
    </xf>
    <xf numFmtId="0" fontId="25" fillId="0" borderId="0" xfId="123" applyFont="1" applyAlignment="1">
      <alignment vertical="center"/>
    </xf>
    <xf numFmtId="0" fontId="25" fillId="0" borderId="14" xfId="123" applyFont="1" applyBorder="1" applyAlignment="1">
      <alignment vertical="center"/>
    </xf>
    <xf numFmtId="0" fontId="33" fillId="0" borderId="19" xfId="123" applyFont="1" applyBorder="1" applyAlignment="1">
      <alignment vertical="center"/>
    </xf>
    <xf numFmtId="0" fontId="32" fillId="0" borderId="15" xfId="64" applyNumberFormat="1" applyFont="1" applyBorder="1" applyAlignment="1">
      <alignment horizontal="left" vertical="center"/>
    </xf>
    <xf numFmtId="0" fontId="25" fillId="0" borderId="0" xfId="123" applyFont="1">
      <alignment vertical="top"/>
    </xf>
    <xf numFmtId="0" fontId="25" fillId="0" borderId="3" xfId="123" applyFont="1" applyBorder="1">
      <alignment vertical="top"/>
    </xf>
    <xf numFmtId="0" fontId="29" fillId="0" borderId="0" xfId="123" applyFont="1" applyAlignment="1">
      <alignment vertical="top" wrapText="1"/>
    </xf>
    <xf numFmtId="0" fontId="29" fillId="0" borderId="0" xfId="123" applyFont="1">
      <alignment vertical="top"/>
    </xf>
    <xf numFmtId="0" fontId="29" fillId="0" borderId="0" xfId="123" applyFont="1" applyAlignment="1">
      <alignment vertical="center"/>
    </xf>
    <xf numFmtId="0" fontId="33" fillId="0" borderId="0" xfId="123" applyFont="1" applyAlignment="1">
      <alignment vertical="center"/>
    </xf>
    <xf numFmtId="0" fontId="33" fillId="0" borderId="14" xfId="123" applyFont="1" applyBorder="1" applyAlignment="1">
      <alignment vertical="center"/>
    </xf>
    <xf numFmtId="164" fontId="25" fillId="0" borderId="15" xfId="64" applyFont="1" applyBorder="1" applyAlignment="1">
      <alignment horizontal="center" vertical="center"/>
    </xf>
    <xf numFmtId="0" fontId="33" fillId="0" borderId="18" xfId="123" applyFont="1" applyBorder="1" applyAlignment="1">
      <alignment horizontal="right" vertical="center"/>
    </xf>
    <xf numFmtId="0" fontId="38" fillId="0" borderId="3" xfId="47" applyNumberFormat="1" applyFont="1" applyFill="1" applyBorder="1" applyAlignment="1">
      <alignment horizontal="center"/>
    </xf>
    <xf numFmtId="0" fontId="30" fillId="0" borderId="0" xfId="47" applyNumberFormat="1" applyFont="1" applyFill="1" applyAlignment="1">
      <alignment horizontal="left" vertical="center"/>
    </xf>
    <xf numFmtId="0" fontId="30" fillId="0" borderId="14" xfId="47" applyNumberFormat="1" applyFont="1" applyFill="1" applyBorder="1" applyAlignment="1">
      <alignment horizontal="left" vertical="center" wrapText="1"/>
    </xf>
    <xf numFmtId="0" fontId="30" fillId="0" borderId="3" xfId="47" applyNumberFormat="1" applyFont="1" applyFill="1" applyBorder="1" applyAlignment="1">
      <alignment horizontal="left" vertical="center"/>
    </xf>
    <xf numFmtId="0" fontId="30" fillId="0" borderId="0" xfId="47" quotePrefix="1" applyNumberFormat="1" applyFont="1" applyFill="1" applyAlignment="1">
      <alignment horizontal="left" vertical="center"/>
    </xf>
    <xf numFmtId="0" fontId="30" fillId="0" borderId="0" xfId="47" applyNumberFormat="1" applyFont="1" applyFill="1" applyAlignment="1">
      <alignment horizontal="center" vertical="center"/>
    </xf>
    <xf numFmtId="164" fontId="33" fillId="0" borderId="15" xfId="64" applyFont="1" applyBorder="1" applyAlignment="1">
      <alignment horizontal="center" vertical="center"/>
    </xf>
    <xf numFmtId="0" fontId="30" fillId="0" borderId="0" xfId="47" applyNumberFormat="1" applyFont="1" applyFill="1" applyAlignment="1">
      <alignment horizontal="right" vertical="center"/>
    </xf>
    <xf numFmtId="164" fontId="25" fillId="0" borderId="0" xfId="67" applyFont="1" applyAlignment="1">
      <alignment horizontal="center" vertical="top"/>
    </xf>
    <xf numFmtId="0" fontId="25" fillId="0" borderId="0" xfId="67" applyNumberFormat="1" applyFont="1" applyAlignment="1">
      <alignment horizontal="center" vertical="top"/>
    </xf>
    <xf numFmtId="0" fontId="25" fillId="0" borderId="0" xfId="120" applyFont="1"/>
    <xf numFmtId="0" fontId="25" fillId="0" borderId="0" xfId="120" applyFont="1" applyAlignment="1">
      <alignment horizontal="center" vertical="center" wrapText="1"/>
    </xf>
    <xf numFmtId="0" fontId="29" fillId="0" borderId="0" xfId="120" applyFont="1" applyAlignment="1">
      <alignment vertical="center" wrapText="1"/>
    </xf>
    <xf numFmtId="0" fontId="29" fillId="0" borderId="0" xfId="120" applyFont="1" applyAlignment="1">
      <alignment vertical="center"/>
    </xf>
    <xf numFmtId="0" fontId="9" fillId="0" borderId="0" xfId="120"/>
    <xf numFmtId="0" fontId="41" fillId="25" borderId="0" xfId="156" applyFont="1" applyFill="1"/>
    <xf numFmtId="0" fontId="41" fillId="25" borderId="0" xfId="156" applyFont="1" applyFill="1" applyAlignment="1">
      <alignment horizontal="right"/>
    </xf>
    <xf numFmtId="0" fontId="41" fillId="25" borderId="0" xfId="156" quotePrefix="1" applyFont="1" applyFill="1"/>
    <xf numFmtId="0" fontId="35" fillId="25" borderId="0" xfId="156" applyFont="1" applyFill="1"/>
    <xf numFmtId="164" fontId="32" fillId="0" borderId="0" xfId="67" applyFont="1" applyAlignment="1">
      <alignment horizontal="center" vertical="top"/>
    </xf>
    <xf numFmtId="0" fontId="32" fillId="0" borderId="0" xfId="67" applyNumberFormat="1" applyFont="1" applyAlignment="1">
      <alignment horizontal="center" vertical="top"/>
    </xf>
    <xf numFmtId="0" fontId="9" fillId="0" borderId="0" xfId="120" applyAlignment="1">
      <alignment horizontal="center"/>
    </xf>
    <xf numFmtId="0" fontId="9" fillId="24" borderId="0" xfId="120" applyFill="1"/>
    <xf numFmtId="0" fontId="72" fillId="26" borderId="27" xfId="123" applyFont="1" applyFill="1" applyBorder="1" applyAlignment="1">
      <alignment horizontal="left" vertical="center"/>
    </xf>
    <xf numFmtId="164" fontId="25" fillId="0" borderId="0" xfId="64" applyFont="1" applyAlignment="1">
      <alignment horizontal="center" vertical="top"/>
    </xf>
    <xf numFmtId="0" fontId="25" fillId="0" borderId="0" xfId="64" applyNumberFormat="1" applyFont="1" applyAlignment="1">
      <alignment horizontal="center" vertical="top"/>
    </xf>
    <xf numFmtId="0" fontId="33" fillId="0" borderId="18" xfId="123" applyFont="1" applyBorder="1" applyAlignment="1">
      <alignment vertical="center"/>
    </xf>
    <xf numFmtId="0" fontId="34" fillId="0" borderId="0" xfId="47" applyNumberFormat="1" applyFont="1" applyFill="1" applyAlignment="1">
      <alignment horizontal="right" vertical="center" wrapText="1"/>
    </xf>
    <xf numFmtId="0" fontId="34" fillId="0" borderId="0" xfId="47" applyNumberFormat="1" applyFont="1" applyFill="1" applyAlignment="1">
      <alignment horizontal="left" vertical="center"/>
    </xf>
    <xf numFmtId="0" fontId="29" fillId="0" borderId="30" xfId="123" applyFont="1" applyBorder="1" applyAlignment="1">
      <alignment vertical="center"/>
    </xf>
    <xf numFmtId="0" fontId="29" fillId="0" borderId="30" xfId="123" applyFont="1" applyBorder="1">
      <alignment vertical="top"/>
    </xf>
    <xf numFmtId="164" fontId="25" fillId="0" borderId="30" xfId="64" applyFont="1" applyBorder="1" applyAlignment="1">
      <alignment horizontal="center" vertical="top"/>
    </xf>
    <xf numFmtId="0" fontId="25" fillId="0" borderId="30" xfId="64" applyNumberFormat="1" applyFont="1" applyBorder="1" applyAlignment="1">
      <alignment horizontal="center" vertical="top"/>
    </xf>
    <xf numFmtId="164" fontId="29" fillId="0" borderId="30" xfId="64" applyFont="1" applyBorder="1" applyAlignment="1">
      <alignment horizontal="center" vertical="center"/>
    </xf>
    <xf numFmtId="0" fontId="25" fillId="0" borderId="0" xfId="123" applyFont="1" applyAlignment="1">
      <alignment horizontal="right" vertical="top"/>
    </xf>
    <xf numFmtId="0" fontId="32" fillId="0" borderId="0" xfId="453" applyFont="1">
      <alignment vertical="top"/>
    </xf>
    <xf numFmtId="164" fontId="32" fillId="0" borderId="0" xfId="70" applyFont="1" applyAlignment="1">
      <alignment horizontal="center" vertical="top"/>
    </xf>
    <xf numFmtId="0" fontId="32" fillId="0" borderId="0" xfId="70" applyNumberFormat="1" applyFont="1" applyAlignment="1">
      <alignment horizontal="center" vertical="top"/>
    </xf>
    <xf numFmtId="0" fontId="29" fillId="0" borderId="36" xfId="123" applyFont="1" applyBorder="1" applyAlignment="1">
      <alignment vertical="center"/>
    </xf>
    <xf numFmtId="0" fontId="29" fillId="0" borderId="36" xfId="123" applyFont="1" applyBorder="1">
      <alignment vertical="top"/>
    </xf>
    <xf numFmtId="164" fontId="25" fillId="0" borderId="36" xfId="64" applyFont="1" applyBorder="1" applyAlignment="1">
      <alignment horizontal="center" vertical="top"/>
    </xf>
    <xf numFmtId="164" fontId="29" fillId="0" borderId="37" xfId="64" applyFont="1" applyBorder="1" applyAlignment="1">
      <alignment horizontal="center" vertical="center"/>
    </xf>
    <xf numFmtId="0" fontId="29" fillId="0" borderId="0" xfId="95" applyFont="1"/>
    <xf numFmtId="165" fontId="25" fillId="0" borderId="15" xfId="65" applyFont="1" applyFill="1" applyBorder="1" applyAlignment="1" applyProtection="1">
      <alignment horizontal="center" vertical="center"/>
    </xf>
    <xf numFmtId="165" fontId="29" fillId="0" borderId="17" xfId="65" applyFont="1" applyFill="1" applyBorder="1" applyAlignment="1" applyProtection="1">
      <alignment horizontal="center" vertical="center"/>
    </xf>
    <xf numFmtId="0" fontId="23" fillId="0" borderId="0" xfId="94" applyAlignment="1">
      <alignment vertical="center"/>
    </xf>
    <xf numFmtId="0" fontId="23" fillId="0" borderId="0" xfId="94" applyAlignment="1">
      <alignment horizontal="center" vertical="center"/>
    </xf>
    <xf numFmtId="0" fontId="23" fillId="0" borderId="0" xfId="94" applyAlignment="1">
      <alignment horizontal="center"/>
    </xf>
    <xf numFmtId="0" fontId="30" fillId="0" borderId="3" xfId="47" applyNumberFormat="1" applyFont="1" applyFill="1" applyBorder="1" applyAlignment="1">
      <alignment horizontal="center"/>
    </xf>
    <xf numFmtId="0" fontId="38" fillId="0" borderId="0" xfId="47" applyNumberFormat="1" applyFont="1" applyFill="1" applyAlignment="1">
      <alignment horizontal="right" vertical="center"/>
    </xf>
    <xf numFmtId="0" fontId="38" fillId="0" borderId="0" xfId="47" applyNumberFormat="1" applyFont="1" applyFill="1" applyAlignment="1">
      <alignment horizontal="left" vertical="center"/>
    </xf>
    <xf numFmtId="0" fontId="75" fillId="0" borderId="14" xfId="47" applyNumberFormat="1" applyFont="1" applyFill="1" applyBorder="1" applyAlignment="1">
      <alignment horizontal="left" vertical="center" wrapText="1"/>
    </xf>
    <xf numFmtId="165" fontId="74" fillId="0" borderId="15" xfId="65" applyFont="1" applyFill="1" applyBorder="1" applyAlignment="1" applyProtection="1">
      <alignment horizontal="center" vertical="center"/>
    </xf>
    <xf numFmtId="164" fontId="76" fillId="0" borderId="17" xfId="65" applyNumberFormat="1" applyFont="1" applyFill="1" applyBorder="1" applyAlignment="1" applyProtection="1">
      <alignment horizontal="right" vertical="center"/>
    </xf>
    <xf numFmtId="0" fontId="9" fillId="0" borderId="0" xfId="94" applyFont="1"/>
    <xf numFmtId="0" fontId="9" fillId="0" borderId="0" xfId="94" applyFont="1" applyAlignment="1">
      <alignment vertical="center"/>
    </xf>
    <xf numFmtId="0" fontId="9" fillId="0" borderId="0" xfId="94" applyFont="1" applyAlignment="1">
      <alignment horizontal="center" vertical="center"/>
    </xf>
    <xf numFmtId="0" fontId="9" fillId="0" borderId="0" xfId="94" applyFont="1" applyAlignment="1">
      <alignment horizontal="center"/>
    </xf>
    <xf numFmtId="0" fontId="25" fillId="0" borderId="0" xfId="95" applyFont="1" applyAlignment="1">
      <alignment horizontal="right"/>
    </xf>
    <xf numFmtId="165" fontId="25" fillId="0" borderId="17" xfId="65" applyFont="1" applyFill="1" applyBorder="1" applyAlignment="1" applyProtection="1">
      <alignment horizontal="center" vertical="center"/>
    </xf>
    <xf numFmtId="0" fontId="29" fillId="0" borderId="30" xfId="123" applyFont="1" applyBorder="1" applyAlignment="1">
      <alignment vertical="top" wrapText="1"/>
    </xf>
    <xf numFmtId="164" fontId="25" fillId="0" borderId="0" xfId="64" applyFont="1" applyBorder="1" applyAlignment="1">
      <alignment horizontal="center" vertical="top"/>
    </xf>
    <xf numFmtId="164" fontId="29" fillId="0" borderId="0" xfId="64" applyFont="1" applyBorder="1" applyAlignment="1">
      <alignment horizontal="center" vertical="center"/>
    </xf>
    <xf numFmtId="0" fontId="25" fillId="0" borderId="0" xfId="64" applyNumberFormat="1" applyFont="1" applyBorder="1" applyAlignment="1">
      <alignment horizontal="center" vertical="top"/>
    </xf>
    <xf numFmtId="164" fontId="32" fillId="0" borderId="0" xfId="64" applyFont="1" applyBorder="1" applyAlignment="1">
      <alignment horizontal="center" vertical="top"/>
    </xf>
    <xf numFmtId="0" fontId="25" fillId="0" borderId="35" xfId="64" applyNumberFormat="1" applyFont="1" applyBorder="1" applyAlignment="1">
      <alignment horizontal="center" vertical="top"/>
    </xf>
    <xf numFmtId="164" fontId="25" fillId="0" borderId="31" xfId="64" applyFont="1" applyBorder="1" applyAlignment="1">
      <alignment horizontal="center" vertical="top"/>
    </xf>
    <xf numFmtId="0" fontId="25" fillId="0" borderId="3" xfId="64" applyNumberFormat="1" applyFont="1" applyBorder="1" applyAlignment="1">
      <alignment horizontal="center" vertical="top"/>
    </xf>
    <xf numFmtId="0" fontId="25" fillId="0" borderId="22" xfId="64" applyNumberFormat="1" applyFont="1" applyBorder="1" applyAlignment="1">
      <alignment horizontal="center" vertical="top"/>
    </xf>
    <xf numFmtId="164" fontId="29" fillId="0" borderId="13" xfId="64" applyFont="1" applyBorder="1" applyAlignment="1">
      <alignment horizontal="center" vertical="center" wrapText="1"/>
    </xf>
    <xf numFmtId="164" fontId="29" fillId="0" borderId="38" xfId="64" applyFont="1" applyBorder="1" applyAlignment="1">
      <alignment horizontal="center" vertical="center"/>
    </xf>
    <xf numFmtId="0" fontId="25" fillId="0" borderId="25" xfId="64" applyNumberFormat="1" applyFont="1" applyBorder="1" applyAlignment="1">
      <alignment horizontal="center" vertical="center"/>
    </xf>
    <xf numFmtId="164" fontId="32" fillId="0" borderId="25" xfId="64" applyFont="1" applyBorder="1" applyAlignment="1">
      <alignment horizontal="left" vertical="center"/>
    </xf>
    <xf numFmtId="165" fontId="25" fillId="0" borderId="25" xfId="65" applyFont="1" applyFill="1" applyBorder="1" applyAlignment="1" applyProtection="1">
      <alignment horizontal="center" vertical="center"/>
    </xf>
    <xf numFmtId="0" fontId="29" fillId="0" borderId="12" xfId="64" applyNumberFormat="1" applyFont="1" applyBorder="1" applyAlignment="1">
      <alignment horizontal="center" vertical="center" wrapText="1"/>
    </xf>
    <xf numFmtId="0" fontId="25" fillId="0" borderId="15" xfId="65" applyNumberFormat="1" applyFont="1" applyFill="1" applyBorder="1" applyAlignment="1" applyProtection="1">
      <alignment horizontal="center" vertical="center"/>
    </xf>
    <xf numFmtId="164" fontId="25" fillId="0" borderId="39" xfId="64" applyFont="1" applyBorder="1" applyAlignment="1">
      <alignment horizontal="center" vertical="center"/>
    </xf>
    <xf numFmtId="0" fontId="32" fillId="0" borderId="25" xfId="64" applyNumberFormat="1" applyFont="1" applyBorder="1" applyAlignment="1">
      <alignment horizontal="left" vertical="center"/>
    </xf>
    <xf numFmtId="164" fontId="25" fillId="0" borderId="25" xfId="64" applyFont="1" applyBorder="1" applyAlignment="1">
      <alignment horizontal="center" vertical="center"/>
    </xf>
    <xf numFmtId="165" fontId="25" fillId="0" borderId="25" xfId="65" applyFont="1" applyBorder="1" applyAlignment="1">
      <alignment horizontal="center" vertical="center"/>
    </xf>
    <xf numFmtId="164" fontId="25" fillId="0" borderId="25" xfId="65" applyNumberFormat="1" applyFont="1" applyBorder="1" applyAlignment="1">
      <alignment horizontal="right" vertical="center"/>
    </xf>
    <xf numFmtId="164" fontId="74" fillId="0" borderId="25" xfId="65" applyNumberFormat="1" applyFont="1" applyFill="1" applyBorder="1" applyAlignment="1" applyProtection="1">
      <alignment horizontal="right" vertical="center"/>
    </xf>
    <xf numFmtId="0" fontId="25" fillId="0" borderId="28" xfId="64" applyNumberFormat="1" applyFont="1" applyBorder="1" applyAlignment="1">
      <alignment horizontal="center" vertical="center"/>
    </xf>
    <xf numFmtId="0" fontId="25" fillId="0" borderId="15" xfId="65" applyNumberFormat="1" applyFont="1" applyBorder="1" applyAlignment="1">
      <alignment horizontal="center" vertical="center"/>
    </xf>
    <xf numFmtId="0" fontId="74" fillId="0" borderId="15" xfId="65" applyNumberFormat="1" applyFont="1" applyFill="1" applyBorder="1" applyAlignment="1" applyProtection="1">
      <alignment horizontal="center" vertical="center"/>
    </xf>
    <xf numFmtId="0" fontId="25" fillId="0" borderId="30" xfId="123" applyFont="1" applyBorder="1">
      <alignment vertical="top"/>
    </xf>
    <xf numFmtId="164" fontId="25" fillId="0" borderId="16" xfId="64" applyFont="1" applyBorder="1" applyAlignment="1">
      <alignment horizontal="right" vertical="center"/>
    </xf>
    <xf numFmtId="164" fontId="25" fillId="0" borderId="25" xfId="64" applyFont="1" applyBorder="1" applyAlignment="1">
      <alignment horizontal="right" vertical="center"/>
    </xf>
    <xf numFmtId="0" fontId="25" fillId="0" borderId="27" xfId="0" applyFont="1" applyBorder="1" applyAlignment="1">
      <alignment horizontal="center" vertical="center" wrapText="1"/>
    </xf>
    <xf numFmtId="168" fontId="29" fillId="0" borderId="27" xfId="0" applyNumberFormat="1" applyFont="1" applyBorder="1" applyAlignment="1">
      <alignment horizontal="center" vertical="center"/>
    </xf>
    <xf numFmtId="0" fontId="73" fillId="26" borderId="19" xfId="64" applyNumberFormat="1" applyFont="1" applyFill="1" applyBorder="1" applyAlignment="1">
      <alignment horizontal="center" vertical="center" wrapText="1"/>
    </xf>
    <xf numFmtId="0" fontId="73" fillId="26" borderId="27" xfId="64" applyNumberFormat="1" applyFont="1" applyFill="1" applyBorder="1" applyAlignment="1">
      <alignment horizontal="center" vertical="center" wrapText="1"/>
    </xf>
    <xf numFmtId="0" fontId="73" fillId="26" borderId="22" xfId="64" applyNumberFormat="1" applyFont="1" applyFill="1" applyBorder="1" applyAlignment="1">
      <alignment horizontal="center" vertical="center" wrapText="1"/>
    </xf>
    <xf numFmtId="0" fontId="73" fillId="26" borderId="23" xfId="64" applyNumberFormat="1" applyFont="1" applyFill="1" applyBorder="1" applyAlignment="1">
      <alignment horizontal="center" vertical="center" wrapText="1"/>
    </xf>
    <xf numFmtId="0" fontId="25" fillId="0" borderId="11" xfId="123" applyFont="1" applyBorder="1" applyAlignment="1">
      <alignment vertical="center"/>
    </xf>
    <xf numFmtId="0" fontId="25" fillId="0" borderId="23" xfId="123" applyFont="1" applyBorder="1" applyAlignment="1">
      <alignment vertical="center"/>
    </xf>
    <xf numFmtId="164" fontId="29" fillId="0" borderId="40" xfId="64" applyFont="1" applyBorder="1" applyAlignment="1">
      <alignment horizontal="center" vertical="center"/>
    </xf>
    <xf numFmtId="164" fontId="25" fillId="0" borderId="40" xfId="64" applyFont="1" applyBorder="1" applyAlignment="1">
      <alignment horizontal="center" vertical="top"/>
    </xf>
    <xf numFmtId="0" fontId="25" fillId="0" borderId="41" xfId="64" applyNumberFormat="1" applyFont="1" applyBorder="1" applyAlignment="1">
      <alignment horizontal="center" vertical="top"/>
    </xf>
    <xf numFmtId="0" fontId="24" fillId="0" borderId="14" xfId="0" applyFont="1" applyBorder="1"/>
    <xf numFmtId="0" fontId="22" fillId="0" borderId="14" xfId="0" applyFont="1" applyBorder="1"/>
    <xf numFmtId="0" fontId="25" fillId="0" borderId="23" xfId="64" applyNumberFormat="1" applyFont="1" applyBorder="1" applyAlignment="1">
      <alignment horizontal="center" vertical="top"/>
    </xf>
    <xf numFmtId="3" fontId="43" fillId="0" borderId="0" xfId="64" applyNumberFormat="1" applyFont="1" applyBorder="1" applyAlignment="1">
      <alignment horizontal="center" vertical="center"/>
    </xf>
    <xf numFmtId="3" fontId="43" fillId="0" borderId="14" xfId="64" applyNumberFormat="1" applyFont="1" applyBorder="1" applyAlignment="1">
      <alignment horizontal="center" vertical="center"/>
    </xf>
    <xf numFmtId="3" fontId="32" fillId="0" borderId="0" xfId="64" applyNumberFormat="1" applyFont="1" applyBorder="1" applyAlignment="1">
      <alignment horizontal="center" vertical="center"/>
    </xf>
    <xf numFmtId="3" fontId="32" fillId="0" borderId="14" xfId="64" applyNumberFormat="1" applyFont="1" applyBorder="1" applyAlignment="1">
      <alignment horizontal="center" vertical="center"/>
    </xf>
    <xf numFmtId="164" fontId="0" fillId="0" borderId="0" xfId="0" applyNumberFormat="1" applyAlignment="1">
      <alignment horizontal="left" vertical="center"/>
    </xf>
    <xf numFmtId="164" fontId="0" fillId="0" borderId="0" xfId="0" applyNumberFormat="1"/>
    <xf numFmtId="0" fontId="30" fillId="0" borderId="0" xfId="47" applyNumberFormat="1" applyFont="1" applyFill="1" applyAlignment="1">
      <alignment horizontal="left"/>
    </xf>
    <xf numFmtId="0" fontId="78" fillId="0" borderId="0" xfId="95" applyFont="1"/>
    <xf numFmtId="0" fontId="34" fillId="0" borderId="11" xfId="47" applyNumberFormat="1" applyFont="1" applyFill="1" applyBorder="1" applyAlignment="1">
      <alignment horizontal="right" vertical="center" wrapText="1"/>
    </xf>
    <xf numFmtId="0" fontId="25" fillId="0" borderId="15" xfId="65" applyNumberFormat="1" applyFont="1" applyFill="1" applyBorder="1" applyAlignment="1">
      <alignment horizontal="center" vertical="center"/>
    </xf>
    <xf numFmtId="0" fontId="25" fillId="0" borderId="42" xfId="64" applyNumberFormat="1" applyFont="1" applyFill="1" applyBorder="1" applyAlignment="1" applyProtection="1">
      <alignment horizontal="center" vertical="center"/>
    </xf>
    <xf numFmtId="164" fontId="25" fillId="0" borderId="16" xfId="64" applyFont="1" applyFill="1" applyBorder="1" applyAlignment="1" applyProtection="1">
      <alignment horizontal="center" vertical="center"/>
    </xf>
    <xf numFmtId="164" fontId="25" fillId="0" borderId="17" xfId="64" applyFont="1" applyFill="1" applyBorder="1" applyAlignment="1" applyProtection="1">
      <alignment horizontal="center" vertical="center"/>
    </xf>
    <xf numFmtId="0" fontId="25" fillId="0" borderId="0" xfId="94" applyFont="1" applyAlignment="1">
      <alignment horizontal="right"/>
    </xf>
    <xf numFmtId="0" fontId="25" fillId="0" borderId="0" xfId="94" applyFont="1" applyAlignment="1">
      <alignment horizontal="left"/>
    </xf>
    <xf numFmtId="9" fontId="0" fillId="0" borderId="0" xfId="0" applyNumberFormat="1"/>
    <xf numFmtId="0" fontId="25" fillId="0" borderId="42" xfId="65" applyNumberFormat="1" applyFont="1" applyBorder="1" applyAlignment="1">
      <alignment horizontal="center" vertical="center"/>
    </xf>
    <xf numFmtId="0" fontId="74" fillId="0" borderId="42" xfId="65" applyNumberFormat="1" applyFont="1" applyFill="1" applyBorder="1" applyAlignment="1" applyProtection="1">
      <alignment horizontal="center" vertical="center"/>
    </xf>
    <xf numFmtId="0" fontId="25" fillId="0" borderId="42" xfId="65" applyNumberFormat="1" applyFont="1" applyFill="1" applyBorder="1" applyAlignment="1" applyProtection="1">
      <alignment horizontal="center" vertical="center"/>
    </xf>
    <xf numFmtId="0" fontId="25" fillId="0" borderId="42" xfId="65" applyNumberFormat="1" applyFont="1" applyFill="1" applyBorder="1" applyAlignment="1">
      <alignment horizontal="center" vertical="center"/>
    </xf>
    <xf numFmtId="165" fontId="25" fillId="0" borderId="24" xfId="65" applyFont="1" applyBorder="1" applyAlignment="1">
      <alignment horizontal="center" vertical="center"/>
    </xf>
    <xf numFmtId="165" fontId="74" fillId="0" borderId="24" xfId="65" applyFont="1" applyFill="1" applyBorder="1" applyAlignment="1" applyProtection="1">
      <alignment horizontal="center" vertical="center"/>
    </xf>
    <xf numFmtId="165" fontId="25" fillId="0" borderId="24" xfId="65" applyFont="1" applyFill="1" applyBorder="1" applyAlignment="1" applyProtection="1">
      <alignment horizontal="center" vertical="center"/>
    </xf>
    <xf numFmtId="164" fontId="25" fillId="0" borderId="24" xfId="64" applyFont="1" applyFill="1" applyBorder="1" applyAlignment="1" applyProtection="1">
      <alignment horizontal="center" vertical="center"/>
    </xf>
    <xf numFmtId="0" fontId="30" fillId="0" borderId="22" xfId="47" applyNumberFormat="1" applyFont="1" applyFill="1" applyBorder="1" applyAlignment="1">
      <alignment horizontal="left" vertical="center"/>
    </xf>
    <xf numFmtId="0" fontId="30" fillId="0" borderId="11" xfId="47" applyNumberFormat="1" applyFont="1" applyFill="1" applyBorder="1" applyAlignment="1">
      <alignment horizontal="right" vertical="center"/>
    </xf>
    <xf numFmtId="0" fontId="30" fillId="0" borderId="11" xfId="47" applyNumberFormat="1" applyFont="1" applyFill="1" applyBorder="1" applyAlignment="1">
      <alignment horizontal="left" vertical="center"/>
    </xf>
    <xf numFmtId="0" fontId="30" fillId="0" borderId="23" xfId="47" applyNumberFormat="1" applyFont="1" applyFill="1" applyBorder="1" applyAlignment="1">
      <alignment horizontal="left" vertical="center" wrapText="1"/>
    </xf>
    <xf numFmtId="165" fontId="25" fillId="0" borderId="43" xfId="65" applyFont="1" applyBorder="1" applyAlignment="1">
      <alignment horizontal="center" vertical="center"/>
    </xf>
    <xf numFmtId="0" fontId="25" fillId="0" borderId="43" xfId="65" applyNumberFormat="1" applyFont="1" applyBorder="1" applyAlignment="1">
      <alignment horizontal="center" vertical="center"/>
    </xf>
    <xf numFmtId="165" fontId="25" fillId="0" borderId="44" xfId="65" applyFont="1" applyBorder="1" applyAlignment="1">
      <alignment horizontal="center" vertical="center"/>
    </xf>
    <xf numFmtId="165" fontId="25" fillId="0" borderId="45" xfId="65" applyFont="1" applyBorder="1" applyAlignment="1">
      <alignment horizontal="center" vertical="center"/>
    </xf>
    <xf numFmtId="164" fontId="25" fillId="0" borderId="16" xfId="64" applyFont="1" applyBorder="1" applyAlignment="1">
      <alignment horizontal="center" vertical="center"/>
    </xf>
    <xf numFmtId="0" fontId="25" fillId="0" borderId="0" xfId="94" applyFont="1" applyAlignment="1">
      <alignment wrapText="1"/>
    </xf>
    <xf numFmtId="0" fontId="25" fillId="0" borderId="14" xfId="94" applyFont="1" applyBorder="1" applyAlignment="1">
      <alignment wrapText="1"/>
    </xf>
    <xf numFmtId="0" fontId="34" fillId="0" borderId="22" xfId="47" applyNumberFormat="1" applyFont="1" applyFill="1" applyBorder="1" applyAlignment="1">
      <alignment vertical="center" wrapText="1"/>
    </xf>
    <xf numFmtId="164" fontId="25" fillId="0" borderId="43" xfId="64" applyFont="1" applyBorder="1" applyAlignment="1">
      <alignment horizontal="center" vertical="center"/>
    </xf>
    <xf numFmtId="0" fontId="25" fillId="0" borderId="43" xfId="64" applyNumberFormat="1" applyFont="1" applyBorder="1" applyAlignment="1">
      <alignment horizontal="center" vertical="center"/>
    </xf>
    <xf numFmtId="164" fontId="25" fillId="0" borderId="44" xfId="64" applyFont="1" applyBorder="1" applyAlignment="1">
      <alignment horizontal="center" vertical="center"/>
    </xf>
    <xf numFmtId="164" fontId="25" fillId="0" borderId="45" xfId="64" applyFont="1" applyBorder="1" applyAlignment="1">
      <alignment horizontal="center" vertical="center"/>
    </xf>
    <xf numFmtId="0" fontId="25" fillId="0" borderId="14" xfId="95" applyFont="1" applyBorder="1"/>
    <xf numFmtId="0" fontId="30" fillId="0" borderId="22" xfId="47" applyNumberFormat="1" applyFont="1" applyFill="1" applyBorder="1" applyAlignment="1">
      <alignment horizontal="center"/>
    </xf>
    <xf numFmtId="0" fontId="30" fillId="0" borderId="11" xfId="47" quotePrefix="1" applyNumberFormat="1" applyFont="1" applyFill="1" applyBorder="1" applyAlignment="1">
      <alignment horizontal="left" vertical="center"/>
    </xf>
    <xf numFmtId="0" fontId="38" fillId="0" borderId="11" xfId="47" applyNumberFormat="1" applyFont="1" applyFill="1" applyBorder="1" applyAlignment="1">
      <alignment horizontal="right" vertical="center"/>
    </xf>
    <xf numFmtId="0" fontId="38" fillId="0" borderId="11" xfId="47" applyNumberFormat="1" applyFont="1" applyFill="1" applyBorder="1" applyAlignment="1">
      <alignment horizontal="left" vertical="center"/>
    </xf>
    <xf numFmtId="0" fontId="75" fillId="0" borderId="23" xfId="47" applyNumberFormat="1" applyFont="1" applyFill="1" applyBorder="1" applyAlignment="1">
      <alignment horizontal="left" vertical="center" wrapText="1"/>
    </xf>
    <xf numFmtId="165" fontId="74" fillId="0" borderId="46" xfId="65" applyFont="1" applyFill="1" applyBorder="1" applyAlignment="1" applyProtection="1">
      <alignment horizontal="center" vertical="center"/>
    </xf>
    <xf numFmtId="0" fontId="74" fillId="0" borderId="47" xfId="65" applyNumberFormat="1" applyFont="1" applyFill="1" applyBorder="1" applyAlignment="1" applyProtection="1">
      <alignment horizontal="center" vertical="center"/>
    </xf>
    <xf numFmtId="164" fontId="74" fillId="0" borderId="44" xfId="65" applyNumberFormat="1" applyFont="1" applyFill="1" applyBorder="1" applyAlignment="1" applyProtection="1">
      <alignment horizontal="right" vertical="center"/>
    </xf>
    <xf numFmtId="164" fontId="76" fillId="0" borderId="45" xfId="65" applyNumberFormat="1" applyFont="1" applyFill="1" applyBorder="1" applyAlignment="1" applyProtection="1">
      <alignment horizontal="right" vertical="center"/>
    </xf>
    <xf numFmtId="0" fontId="25" fillId="0" borderId="11" xfId="95" applyFont="1" applyBorder="1" applyAlignment="1">
      <alignment horizontal="left"/>
    </xf>
    <xf numFmtId="164" fontId="25" fillId="0" borderId="3" xfId="64" applyFont="1" applyBorder="1" applyAlignment="1">
      <alignment horizontal="right" vertical="center"/>
    </xf>
    <xf numFmtId="0" fontId="25" fillId="0" borderId="0" xfId="94" applyFont="1" applyAlignment="1">
      <alignment horizontal="center"/>
    </xf>
    <xf numFmtId="9" fontId="80" fillId="0" borderId="0" xfId="94" applyNumberFormat="1" applyFont="1" applyAlignment="1">
      <alignment horizontal="center" vertical="center"/>
    </xf>
    <xf numFmtId="0" fontId="25" fillId="0" borderId="11" xfId="95" applyFont="1" applyBorder="1"/>
    <xf numFmtId="165" fontId="25" fillId="0" borderId="15" xfId="65" applyFont="1" applyFill="1" applyBorder="1" applyAlignment="1">
      <alignment horizontal="center" vertical="center"/>
    </xf>
    <xf numFmtId="165" fontId="74" fillId="0" borderId="43" xfId="65" applyFont="1" applyFill="1" applyBorder="1" applyAlignment="1" applyProtection="1">
      <alignment horizontal="center" vertical="center"/>
    </xf>
    <xf numFmtId="0" fontId="74" fillId="0" borderId="43" xfId="65" applyNumberFormat="1" applyFont="1" applyFill="1" applyBorder="1" applyAlignment="1" applyProtection="1">
      <alignment horizontal="center" vertical="center"/>
    </xf>
    <xf numFmtId="0" fontId="29" fillId="0" borderId="0" xfId="0" applyFont="1" applyAlignment="1">
      <alignment horizontal="right" vertical="center"/>
    </xf>
    <xf numFmtId="0" fontId="25" fillId="0" borderId="0" xfId="95" applyFont="1" applyAlignment="1">
      <alignment horizontal="justify" vertical="center" wrapText="1"/>
    </xf>
    <xf numFmtId="0" fontId="25" fillId="0" borderId="0" xfId="123" applyFont="1" applyBorder="1">
      <alignment vertical="top"/>
    </xf>
    <xf numFmtId="0" fontId="29" fillId="0" borderId="0" xfId="123" applyFont="1" applyBorder="1" applyAlignment="1">
      <alignment vertical="center"/>
    </xf>
    <xf numFmtId="0" fontId="29" fillId="0" borderId="0" xfId="123" applyFont="1" applyBorder="1">
      <alignment vertical="top"/>
    </xf>
    <xf numFmtId="0" fontId="30" fillId="0" borderId="0" xfId="47" applyNumberFormat="1" applyFont="1" applyFill="1" applyBorder="1" applyAlignment="1">
      <alignment horizontal="right" vertical="center"/>
    </xf>
    <xf numFmtId="0" fontId="25" fillId="0" borderId="0" xfId="95" applyFont="1" applyBorder="1"/>
    <xf numFmtId="0" fontId="30" fillId="0" borderId="0" xfId="47" applyNumberFormat="1" applyFont="1" applyFill="1" applyBorder="1" applyAlignment="1">
      <alignment horizontal="left" vertical="center"/>
    </xf>
    <xf numFmtId="0" fontId="23" fillId="0" borderId="0" xfId="94" applyBorder="1"/>
    <xf numFmtId="165" fontId="25" fillId="0" borderId="46" xfId="65" applyFont="1" applyFill="1" applyBorder="1" applyAlignment="1" applyProtection="1">
      <alignment horizontal="center" vertical="center"/>
    </xf>
    <xf numFmtId="0" fontId="25" fillId="0" borderId="47" xfId="65" applyNumberFormat="1" applyFont="1" applyFill="1" applyBorder="1" applyAlignment="1" applyProtection="1">
      <alignment horizontal="center" vertical="center"/>
    </xf>
    <xf numFmtId="0" fontId="30" fillId="0" borderId="0" xfId="47" quotePrefix="1" applyNumberFormat="1" applyFont="1" applyFill="1" applyBorder="1" applyAlignment="1">
      <alignment horizontal="left" vertical="center"/>
    </xf>
    <xf numFmtId="0" fontId="38" fillId="0" borderId="0" xfId="47" applyNumberFormat="1" applyFont="1" applyFill="1" applyBorder="1" applyAlignment="1">
      <alignment horizontal="right" vertical="center"/>
    </xf>
    <xf numFmtId="0" fontId="38" fillId="0" borderId="0" xfId="47" applyNumberFormat="1" applyFont="1" applyFill="1" applyBorder="1" applyAlignment="1">
      <alignment horizontal="left" vertical="center"/>
    </xf>
    <xf numFmtId="0" fontId="25" fillId="0" borderId="11" xfId="95" applyFont="1" applyBorder="1" applyAlignment="1">
      <alignment horizontal="justify" vertical="center" wrapText="1"/>
    </xf>
    <xf numFmtId="165" fontId="25" fillId="0" borderId="44" xfId="65" applyFont="1" applyFill="1" applyBorder="1" applyAlignment="1" applyProtection="1">
      <alignment horizontal="center" vertical="center"/>
    </xf>
    <xf numFmtId="0" fontId="42" fillId="25" borderId="0" xfId="156" applyFont="1" applyFill="1" applyAlignment="1">
      <alignment horizontal="center"/>
    </xf>
    <xf numFmtId="167" fontId="35" fillId="25" borderId="0" xfId="156" applyNumberFormat="1" applyFont="1" applyFill="1" applyAlignment="1">
      <alignment horizontal="right"/>
    </xf>
    <xf numFmtId="14" fontId="35" fillId="25" borderId="0" xfId="156" applyNumberFormat="1" applyFont="1" applyFill="1" applyAlignment="1">
      <alignment horizontal="left"/>
    </xf>
    <xf numFmtId="0" fontId="41" fillId="25" borderId="0" xfId="156" applyFont="1" applyFill="1" applyAlignment="1">
      <alignment horizontal="center"/>
    </xf>
    <xf numFmtId="0" fontId="44" fillId="25" borderId="0" xfId="156" applyFont="1" applyFill="1" applyAlignment="1">
      <alignment horizontal="center"/>
    </xf>
    <xf numFmtId="0" fontId="42" fillId="25" borderId="0" xfId="156" applyFont="1" applyFill="1" applyAlignment="1">
      <alignment horizontal="center" wrapText="1"/>
    </xf>
    <xf numFmtId="164" fontId="31" fillId="0" borderId="3" xfId="64" applyFont="1" applyBorder="1" applyAlignment="1">
      <alignment horizontal="center" vertical="center"/>
    </xf>
    <xf numFmtId="164" fontId="31" fillId="0" borderId="14" xfId="64" applyFont="1" applyBorder="1" applyAlignment="1">
      <alignment horizontal="center" vertical="center"/>
    </xf>
    <xf numFmtId="164" fontId="72" fillId="26" borderId="18" xfId="64" applyFont="1" applyFill="1" applyBorder="1" applyAlignment="1">
      <alignment horizontal="center" vertical="center"/>
    </xf>
    <xf numFmtId="164" fontId="72" fillId="26" borderId="19" xfId="64" applyFont="1" applyFill="1" applyBorder="1" applyAlignment="1">
      <alignment horizontal="center" vertical="center"/>
    </xf>
    <xf numFmtId="164" fontId="37" fillId="0" borderId="3" xfId="64" applyFont="1" applyBorder="1" applyAlignment="1">
      <alignment horizontal="center" vertical="center"/>
    </xf>
    <xf numFmtId="164" fontId="37" fillId="0" borderId="14" xfId="64" applyFont="1" applyBorder="1" applyAlignment="1">
      <alignment horizontal="center" vertical="center"/>
    </xf>
    <xf numFmtId="164" fontId="43" fillId="0" borderId="3" xfId="64" applyFont="1" applyBorder="1" applyAlignment="1">
      <alignment horizontal="center" vertical="center"/>
    </xf>
    <xf numFmtId="164" fontId="43" fillId="0" borderId="14" xfId="64" applyFont="1" applyBorder="1" applyAlignment="1">
      <alignment horizontal="center" vertical="center"/>
    </xf>
    <xf numFmtId="0" fontId="34" fillId="0" borderId="11" xfId="47" applyNumberFormat="1" applyFont="1" applyFill="1" applyBorder="1" applyAlignment="1">
      <alignment horizontal="right" vertical="center" wrapText="1"/>
    </xf>
    <xf numFmtId="0" fontId="25" fillId="0" borderId="0" xfId="95" applyFont="1" applyAlignment="1">
      <alignment horizontal="justify" vertical="center" wrapText="1"/>
    </xf>
    <xf numFmtId="164" fontId="72" fillId="26" borderId="27" xfId="64" applyFont="1" applyFill="1" applyBorder="1" applyAlignment="1">
      <alignment horizontal="center" vertical="center"/>
    </xf>
    <xf numFmtId="0" fontId="25" fillId="0" borderId="0" xfId="95" applyFont="1" applyAlignment="1">
      <alignment horizontal="justify" wrapText="1"/>
    </xf>
    <xf numFmtId="0" fontId="25" fillId="0" borderId="14" xfId="95" applyFont="1" applyBorder="1" applyAlignment="1">
      <alignment horizontal="justify" wrapText="1"/>
    </xf>
    <xf numFmtId="0" fontId="72" fillId="26" borderId="22" xfId="123" applyFont="1" applyFill="1" applyBorder="1" applyAlignment="1">
      <alignment horizontal="left" vertical="center"/>
    </xf>
    <xf numFmtId="0" fontId="72" fillId="26" borderId="11" xfId="123" applyFont="1" applyFill="1" applyBorder="1" applyAlignment="1">
      <alignment horizontal="left" vertical="center"/>
    </xf>
    <xf numFmtId="164" fontId="31" fillId="0" borderId="0" xfId="64" applyFont="1" applyBorder="1" applyAlignment="1">
      <alignment horizontal="center" vertical="center"/>
    </xf>
    <xf numFmtId="0" fontId="27" fillId="0" borderId="27" xfId="123" applyFont="1" applyBorder="1" applyAlignment="1">
      <alignment horizontal="center" vertical="center" wrapText="1"/>
    </xf>
    <xf numFmtId="0" fontId="27" fillId="0" borderId="18" xfId="123" applyFont="1" applyBorder="1" applyAlignment="1">
      <alignment horizontal="center" vertical="center" wrapText="1"/>
    </xf>
    <xf numFmtId="0" fontId="37" fillId="0" borderId="0" xfId="95" applyFont="1" applyAlignment="1">
      <alignment horizontal="left" vertical="center" wrapText="1"/>
    </xf>
    <xf numFmtId="0" fontId="37" fillId="0" borderId="14" xfId="95" applyFont="1" applyBorder="1" applyAlignment="1">
      <alignment horizontal="left" vertical="center" wrapText="1"/>
    </xf>
    <xf numFmtId="0" fontId="28" fillId="0" borderId="27" xfId="123" applyFont="1" applyBorder="1" applyAlignment="1">
      <alignment horizontal="center" vertical="center"/>
    </xf>
    <xf numFmtId="0" fontId="28" fillId="0" borderId="18" xfId="123" applyFont="1" applyBorder="1" applyAlignment="1">
      <alignment horizontal="center" vertical="center"/>
    </xf>
    <xf numFmtId="0" fontId="28" fillId="0" borderId="19" xfId="123" applyFont="1" applyBorder="1" applyAlignment="1">
      <alignment horizontal="center" vertical="center"/>
    </xf>
    <xf numFmtId="168" fontId="29" fillId="0" borderId="0" xfId="0" applyNumberFormat="1" applyFont="1" applyBorder="1" applyAlignment="1">
      <alignment horizontal="center" vertical="center"/>
    </xf>
    <xf numFmtId="0" fontId="29" fillId="0" borderId="0" xfId="0" applyFont="1" applyBorder="1" applyAlignment="1">
      <alignment horizontal="center" vertical="center"/>
    </xf>
    <xf numFmtId="169" fontId="29" fillId="0" borderId="0" xfId="0" applyNumberFormat="1" applyFont="1" applyBorder="1" applyAlignment="1">
      <alignment horizontal="center" vertical="center"/>
    </xf>
    <xf numFmtId="166" fontId="29" fillId="0" borderId="0" xfId="0" applyNumberFormat="1" applyFont="1" applyBorder="1" applyAlignment="1">
      <alignment horizontal="center" vertical="center"/>
    </xf>
    <xf numFmtId="14" fontId="29" fillId="0" borderId="0" xfId="0" applyNumberFormat="1" applyFont="1" applyBorder="1" applyAlignment="1">
      <alignment horizontal="center" vertical="center"/>
    </xf>
  </cellXfs>
  <cellStyles count="455">
    <cellStyle name="20 % - Accent1 2" xfId="1" xr:uid="{00000000-0005-0000-0000-000000000000}"/>
    <cellStyle name="20 % - Accent1 2 2" xfId="2" xr:uid="{00000000-0005-0000-0000-000001000000}"/>
    <cellStyle name="20 % - Accent2 2" xfId="3" xr:uid="{00000000-0005-0000-0000-000002000000}"/>
    <cellStyle name="20 % - Accent2 2 2" xfId="4" xr:uid="{00000000-0005-0000-0000-000003000000}"/>
    <cellStyle name="20 % - Accent3 2" xfId="5" xr:uid="{00000000-0005-0000-0000-000004000000}"/>
    <cellStyle name="20 % - Accent3 2 2" xfId="6" xr:uid="{00000000-0005-0000-0000-000005000000}"/>
    <cellStyle name="20 % - Accent4 2" xfId="7" xr:uid="{00000000-0005-0000-0000-000006000000}"/>
    <cellStyle name="20 % - Accent4 2 2" xfId="8" xr:uid="{00000000-0005-0000-0000-000007000000}"/>
    <cellStyle name="20 % - Accent5 2" xfId="9" xr:uid="{00000000-0005-0000-0000-000008000000}"/>
    <cellStyle name="20 % - Accent5 2 2" xfId="10" xr:uid="{00000000-0005-0000-0000-000009000000}"/>
    <cellStyle name="20 % - Accent6 2" xfId="11" xr:uid="{00000000-0005-0000-0000-00000A000000}"/>
    <cellStyle name="20 % - Accent6 2 2" xfId="12" xr:uid="{00000000-0005-0000-0000-00000B000000}"/>
    <cellStyle name="40 % - Accent1 2" xfId="13" xr:uid="{00000000-0005-0000-0000-00000C000000}"/>
    <cellStyle name="40 % - Accent1 2 2" xfId="14" xr:uid="{00000000-0005-0000-0000-00000D000000}"/>
    <cellStyle name="40 % - Accent2 2" xfId="15" xr:uid="{00000000-0005-0000-0000-00000E000000}"/>
    <cellStyle name="40 % - Accent2 2 2" xfId="16" xr:uid="{00000000-0005-0000-0000-00000F000000}"/>
    <cellStyle name="40 % - Accent3 2" xfId="17" xr:uid="{00000000-0005-0000-0000-000010000000}"/>
    <cellStyle name="40 % - Accent3 2 2" xfId="18" xr:uid="{00000000-0005-0000-0000-000011000000}"/>
    <cellStyle name="40 % - Accent4 2" xfId="19" xr:uid="{00000000-0005-0000-0000-000012000000}"/>
    <cellStyle name="40 % - Accent4 2 2" xfId="20" xr:uid="{00000000-0005-0000-0000-000013000000}"/>
    <cellStyle name="40 % - Accent5 2" xfId="21" xr:uid="{00000000-0005-0000-0000-000014000000}"/>
    <cellStyle name="40 % - Accent5 2 2" xfId="22" xr:uid="{00000000-0005-0000-0000-000015000000}"/>
    <cellStyle name="40 % - Accent6 2" xfId="23" xr:uid="{00000000-0005-0000-0000-000016000000}"/>
    <cellStyle name="40 % - Accent6 2 2" xfId="24" xr:uid="{00000000-0005-0000-0000-000017000000}"/>
    <cellStyle name="60 % - Accent1 2" xfId="25" xr:uid="{00000000-0005-0000-0000-000018000000}"/>
    <cellStyle name="60 % - Accent2 2" xfId="26" xr:uid="{00000000-0005-0000-0000-000019000000}"/>
    <cellStyle name="60 % - Accent3 2" xfId="27" xr:uid="{00000000-0005-0000-0000-00001A000000}"/>
    <cellStyle name="60 % - Accent4 2" xfId="28" xr:uid="{00000000-0005-0000-0000-00001B000000}"/>
    <cellStyle name="60 % - Accent5 2" xfId="29" xr:uid="{00000000-0005-0000-0000-00001C000000}"/>
    <cellStyle name="60 % - Accent6 2" xfId="30" xr:uid="{00000000-0005-0000-0000-00001D000000}"/>
    <cellStyle name="Accent1 2" xfId="31" xr:uid="{00000000-0005-0000-0000-00001E000000}"/>
    <cellStyle name="Accent2 2" xfId="32" xr:uid="{00000000-0005-0000-0000-00001F000000}"/>
    <cellStyle name="Accent3 2" xfId="33" xr:uid="{00000000-0005-0000-0000-000020000000}"/>
    <cellStyle name="Accent4 2" xfId="34" xr:uid="{00000000-0005-0000-0000-000021000000}"/>
    <cellStyle name="Accent5 2" xfId="35" xr:uid="{00000000-0005-0000-0000-000022000000}"/>
    <cellStyle name="Accent6 2" xfId="36" xr:uid="{00000000-0005-0000-0000-000023000000}"/>
    <cellStyle name="Article note1" xfId="37" xr:uid="{00000000-0005-0000-0000-000024000000}"/>
    <cellStyle name="Article note2" xfId="38" xr:uid="{00000000-0005-0000-0000-000025000000}"/>
    <cellStyle name="Article note3" xfId="39" xr:uid="{00000000-0005-0000-0000-000026000000}"/>
    <cellStyle name="Article note4" xfId="40" xr:uid="{00000000-0005-0000-0000-000027000000}"/>
    <cellStyle name="Article note5" xfId="41" xr:uid="{00000000-0005-0000-0000-000028000000}"/>
    <cellStyle name="Avertissement 2" xfId="42" xr:uid="{00000000-0005-0000-0000-000029000000}"/>
    <cellStyle name="Calcul 2" xfId="43" xr:uid="{00000000-0005-0000-0000-00002A000000}"/>
    <cellStyle name="Calcul 2 2" xfId="296" xr:uid="{00000000-0005-0000-0000-00002B000000}"/>
    <cellStyle name="CE" xfId="44" xr:uid="{00000000-0005-0000-0000-00002C000000}"/>
    <cellStyle name="Cellule liée 2" xfId="45" xr:uid="{00000000-0005-0000-0000-00002D000000}"/>
    <cellStyle name="Chap 1" xfId="46" xr:uid="{00000000-0005-0000-0000-00002E000000}"/>
    <cellStyle name="Chap 2" xfId="47" xr:uid="{00000000-0005-0000-0000-00002F000000}"/>
    <cellStyle name="Chap 3" xfId="48" xr:uid="{00000000-0005-0000-0000-000030000000}"/>
    <cellStyle name="Commentaire 2" xfId="50" xr:uid="{00000000-0005-0000-0000-000032000000}"/>
    <cellStyle name="Commentaire 3" xfId="192" xr:uid="{00000000-0005-0000-0000-000033000000}"/>
    <cellStyle name="Descr Article" xfId="51" xr:uid="{00000000-0005-0000-0000-000034000000}"/>
    <cellStyle name="Entrée 2" xfId="52" xr:uid="{00000000-0005-0000-0000-000035000000}"/>
    <cellStyle name="Entrée 2 2" xfId="297" xr:uid="{00000000-0005-0000-0000-000036000000}"/>
    <cellStyle name="Euro" xfId="53" xr:uid="{00000000-0005-0000-0000-000037000000}"/>
    <cellStyle name="Euro 2" xfId="54" xr:uid="{00000000-0005-0000-0000-000038000000}"/>
    <cellStyle name="Euro 2 2" xfId="55" xr:uid="{00000000-0005-0000-0000-000039000000}"/>
    <cellStyle name="Euro 3" xfId="56" xr:uid="{00000000-0005-0000-0000-00003A000000}"/>
    <cellStyle name="Info Entete" xfId="57" xr:uid="{00000000-0005-0000-0000-00003B000000}"/>
    <cellStyle name="Insatisfaisant 2" xfId="58" xr:uid="{00000000-0005-0000-0000-00003C000000}"/>
    <cellStyle name="Inter Entete" xfId="59" xr:uid="{00000000-0005-0000-0000-00003D000000}"/>
    <cellStyle name="Loc Litteraire" xfId="60" xr:uid="{00000000-0005-0000-0000-00003E000000}"/>
    <cellStyle name="Loc Structuree" xfId="61" xr:uid="{00000000-0005-0000-0000-00003F000000}"/>
    <cellStyle name="Lot" xfId="62" xr:uid="{00000000-0005-0000-0000-000040000000}"/>
    <cellStyle name="Millares [0]_PRECALCULO-2002EURO" xfId="63" xr:uid="{00000000-0005-0000-0000-000041000000}"/>
    <cellStyle name="Milliers" xfId="64" builtinId="3"/>
    <cellStyle name="Milliers 2" xfId="65" xr:uid="{00000000-0005-0000-0000-000043000000}"/>
    <cellStyle name="Milliers 2 2" xfId="66" xr:uid="{00000000-0005-0000-0000-000044000000}"/>
    <cellStyle name="Milliers 2 2 2" xfId="67" xr:uid="{00000000-0005-0000-0000-000045000000}"/>
    <cellStyle name="Milliers 2 3" xfId="68" xr:uid="{00000000-0005-0000-0000-000046000000}"/>
    <cellStyle name="Milliers 3" xfId="69" xr:uid="{00000000-0005-0000-0000-000047000000}"/>
    <cellStyle name="Milliers 4" xfId="70" xr:uid="{00000000-0005-0000-0000-000048000000}"/>
    <cellStyle name="Milliers 4 2" xfId="71" xr:uid="{00000000-0005-0000-0000-000049000000}"/>
    <cellStyle name="Milliers 4 2 2" xfId="72" xr:uid="{00000000-0005-0000-0000-00004A000000}"/>
    <cellStyle name="Milliers 4 3" xfId="73" xr:uid="{00000000-0005-0000-0000-00004B000000}"/>
    <cellStyle name="Milliers 4 3 2" xfId="74" xr:uid="{00000000-0005-0000-0000-00004C000000}"/>
    <cellStyle name="Milliers 4 4" xfId="75" xr:uid="{00000000-0005-0000-0000-00004D000000}"/>
    <cellStyle name="Milliers 5" xfId="76" xr:uid="{00000000-0005-0000-0000-00004E000000}"/>
    <cellStyle name="Milliers 5 2" xfId="77" xr:uid="{00000000-0005-0000-0000-00004F000000}"/>
    <cellStyle name="Milliers 5 2 2" xfId="78" xr:uid="{00000000-0005-0000-0000-000050000000}"/>
    <cellStyle name="Milliers 5 3" xfId="79" xr:uid="{00000000-0005-0000-0000-000051000000}"/>
    <cellStyle name="Milliers 6" xfId="80" xr:uid="{00000000-0005-0000-0000-000052000000}"/>
    <cellStyle name="Milliers 6 2" xfId="81" xr:uid="{00000000-0005-0000-0000-000053000000}"/>
    <cellStyle name="Milliers 6 2 2" xfId="82" xr:uid="{00000000-0005-0000-0000-000054000000}"/>
    <cellStyle name="Milliers 6 3" xfId="83" xr:uid="{00000000-0005-0000-0000-000055000000}"/>
    <cellStyle name="Milliers 7" xfId="84" xr:uid="{00000000-0005-0000-0000-000056000000}"/>
    <cellStyle name="Milliers 7 2" xfId="85" xr:uid="{00000000-0005-0000-0000-000057000000}"/>
    <cellStyle name="Milliers 8" xfId="193" xr:uid="{00000000-0005-0000-0000-000058000000}"/>
    <cellStyle name="Neutre 2" xfId="86" xr:uid="{00000000-0005-0000-0000-000059000000}"/>
    <cellStyle name="Normal" xfId="0" builtinId="0"/>
    <cellStyle name="Normal 10" xfId="87" xr:uid="{00000000-0005-0000-0000-00005B000000}"/>
    <cellStyle name="Normal 10 2" xfId="454" xr:uid="{00000000-0005-0000-0000-00005C000000}"/>
    <cellStyle name="Normal 11" xfId="88" xr:uid="{00000000-0005-0000-0000-00005D000000}"/>
    <cellStyle name="Normal 11 2" xfId="175" xr:uid="{00000000-0005-0000-0000-00005E000000}"/>
    <cellStyle name="Normal 11 2 2" xfId="229" xr:uid="{00000000-0005-0000-0000-00005F000000}"/>
    <cellStyle name="Normal 11 2 2 2" xfId="386" xr:uid="{00000000-0005-0000-0000-000060000000}"/>
    <cellStyle name="Normal 11 2 3" xfId="246" xr:uid="{00000000-0005-0000-0000-000061000000}"/>
    <cellStyle name="Normal 11 2 3 2" xfId="403" xr:uid="{00000000-0005-0000-0000-000062000000}"/>
    <cellStyle name="Normal 11 2 4" xfId="335" xr:uid="{00000000-0005-0000-0000-000063000000}"/>
    <cellStyle name="Normal 11 3" xfId="158" xr:uid="{00000000-0005-0000-0000-000064000000}"/>
    <cellStyle name="Normal 11 3 2" xfId="212" xr:uid="{00000000-0005-0000-0000-000065000000}"/>
    <cellStyle name="Normal 11 3 2 2" xfId="369" xr:uid="{00000000-0005-0000-0000-000066000000}"/>
    <cellStyle name="Normal 11 3 3" xfId="247" xr:uid="{00000000-0005-0000-0000-000067000000}"/>
    <cellStyle name="Normal 11 3 3 2" xfId="404" xr:uid="{00000000-0005-0000-0000-000068000000}"/>
    <cellStyle name="Normal 11 3 4" xfId="318" xr:uid="{00000000-0005-0000-0000-000069000000}"/>
    <cellStyle name="Normal 11 4" xfId="194" xr:uid="{00000000-0005-0000-0000-00006A000000}"/>
    <cellStyle name="Normal 11 4 2" xfId="351" xr:uid="{00000000-0005-0000-0000-00006B000000}"/>
    <cellStyle name="Normal 11 5" xfId="245" xr:uid="{00000000-0005-0000-0000-00006C000000}"/>
    <cellStyle name="Normal 11 5 2" xfId="402" xr:uid="{00000000-0005-0000-0000-00006D000000}"/>
    <cellStyle name="Normal 11 6" xfId="298" xr:uid="{00000000-0005-0000-0000-00006E000000}"/>
    <cellStyle name="Normal 12" xfId="89" xr:uid="{00000000-0005-0000-0000-00006F000000}"/>
    <cellStyle name="Normal 13" xfId="90" xr:uid="{00000000-0005-0000-0000-000070000000}"/>
    <cellStyle name="Normal 14" xfId="91" xr:uid="{00000000-0005-0000-0000-000071000000}"/>
    <cellStyle name="Normal 15" xfId="92" xr:uid="{00000000-0005-0000-0000-000072000000}"/>
    <cellStyle name="Normal 15 2" xfId="176" xr:uid="{00000000-0005-0000-0000-000073000000}"/>
    <cellStyle name="Normal 15 2 2" xfId="230" xr:uid="{00000000-0005-0000-0000-000074000000}"/>
    <cellStyle name="Normal 15 2 2 2" xfId="387" xr:uid="{00000000-0005-0000-0000-000075000000}"/>
    <cellStyle name="Normal 15 2 3" xfId="249" xr:uid="{00000000-0005-0000-0000-000076000000}"/>
    <cellStyle name="Normal 15 2 3 2" xfId="406" xr:uid="{00000000-0005-0000-0000-000077000000}"/>
    <cellStyle name="Normal 15 2 4" xfId="336" xr:uid="{00000000-0005-0000-0000-000078000000}"/>
    <cellStyle name="Normal 15 3" xfId="159" xr:uid="{00000000-0005-0000-0000-000079000000}"/>
    <cellStyle name="Normal 15 3 2" xfId="213" xr:uid="{00000000-0005-0000-0000-00007A000000}"/>
    <cellStyle name="Normal 15 3 2 2" xfId="370" xr:uid="{00000000-0005-0000-0000-00007B000000}"/>
    <cellStyle name="Normal 15 3 3" xfId="250" xr:uid="{00000000-0005-0000-0000-00007C000000}"/>
    <cellStyle name="Normal 15 3 3 2" xfId="407" xr:uid="{00000000-0005-0000-0000-00007D000000}"/>
    <cellStyle name="Normal 15 3 4" xfId="319" xr:uid="{00000000-0005-0000-0000-00007E000000}"/>
    <cellStyle name="Normal 15 4" xfId="195" xr:uid="{00000000-0005-0000-0000-00007F000000}"/>
    <cellStyle name="Normal 15 4 2" xfId="352" xr:uid="{00000000-0005-0000-0000-000080000000}"/>
    <cellStyle name="Normal 15 5" xfId="248" xr:uid="{00000000-0005-0000-0000-000081000000}"/>
    <cellStyle name="Normal 15 5 2" xfId="405" xr:uid="{00000000-0005-0000-0000-000082000000}"/>
    <cellStyle name="Normal 15 6" xfId="299" xr:uid="{00000000-0005-0000-0000-000083000000}"/>
    <cellStyle name="Normal 16" xfId="93" xr:uid="{00000000-0005-0000-0000-000084000000}"/>
    <cellStyle name="Normal 16 2" xfId="177" xr:uid="{00000000-0005-0000-0000-000085000000}"/>
    <cellStyle name="Normal 16 2 2" xfId="231" xr:uid="{00000000-0005-0000-0000-000086000000}"/>
    <cellStyle name="Normal 16 2 2 2" xfId="388" xr:uid="{00000000-0005-0000-0000-000087000000}"/>
    <cellStyle name="Normal 16 2 3" xfId="252" xr:uid="{00000000-0005-0000-0000-000088000000}"/>
    <cellStyle name="Normal 16 2 3 2" xfId="409" xr:uid="{00000000-0005-0000-0000-000089000000}"/>
    <cellStyle name="Normal 16 2 4" xfId="337" xr:uid="{00000000-0005-0000-0000-00008A000000}"/>
    <cellStyle name="Normal 16 3" xfId="160" xr:uid="{00000000-0005-0000-0000-00008B000000}"/>
    <cellStyle name="Normal 16 3 2" xfId="214" xr:uid="{00000000-0005-0000-0000-00008C000000}"/>
    <cellStyle name="Normal 16 3 2 2" xfId="371" xr:uid="{00000000-0005-0000-0000-00008D000000}"/>
    <cellStyle name="Normal 16 3 3" xfId="253" xr:uid="{00000000-0005-0000-0000-00008E000000}"/>
    <cellStyle name="Normal 16 3 3 2" xfId="410" xr:uid="{00000000-0005-0000-0000-00008F000000}"/>
    <cellStyle name="Normal 16 3 4" xfId="320" xr:uid="{00000000-0005-0000-0000-000090000000}"/>
    <cellStyle name="Normal 16 4" xfId="196" xr:uid="{00000000-0005-0000-0000-000091000000}"/>
    <cellStyle name="Normal 16 4 2" xfId="353" xr:uid="{00000000-0005-0000-0000-000092000000}"/>
    <cellStyle name="Normal 16 5" xfId="251" xr:uid="{00000000-0005-0000-0000-000093000000}"/>
    <cellStyle name="Normal 16 5 2" xfId="408" xr:uid="{00000000-0005-0000-0000-000094000000}"/>
    <cellStyle name="Normal 16 6" xfId="300" xr:uid="{00000000-0005-0000-0000-000095000000}"/>
    <cellStyle name="Normal 17" xfId="155" xr:uid="{00000000-0005-0000-0000-000096000000}"/>
    <cellStyle name="Normal 17 2" xfId="174" xr:uid="{00000000-0005-0000-0000-000097000000}"/>
    <cellStyle name="Normal 17 2 2" xfId="228" xr:uid="{00000000-0005-0000-0000-000098000000}"/>
    <cellStyle name="Normal 17 2 2 2" xfId="385" xr:uid="{00000000-0005-0000-0000-000099000000}"/>
    <cellStyle name="Normal 17 2 3" xfId="255" xr:uid="{00000000-0005-0000-0000-00009A000000}"/>
    <cellStyle name="Normal 17 2 3 2" xfId="412" xr:uid="{00000000-0005-0000-0000-00009B000000}"/>
    <cellStyle name="Normal 17 2 4" xfId="334" xr:uid="{00000000-0005-0000-0000-00009C000000}"/>
    <cellStyle name="Normal 17 3" xfId="210" xr:uid="{00000000-0005-0000-0000-00009D000000}"/>
    <cellStyle name="Normal 17 3 2" xfId="367" xr:uid="{00000000-0005-0000-0000-00009E000000}"/>
    <cellStyle name="Normal 17 4" xfId="254" xr:uid="{00000000-0005-0000-0000-00009F000000}"/>
    <cellStyle name="Normal 17 4 2" xfId="411" xr:uid="{00000000-0005-0000-0000-0000A0000000}"/>
    <cellStyle name="Normal 17 5" xfId="316" xr:uid="{00000000-0005-0000-0000-0000A1000000}"/>
    <cellStyle name="Normal 18" xfId="157" xr:uid="{00000000-0005-0000-0000-0000A2000000}"/>
    <cellStyle name="Normal 18 2" xfId="211" xr:uid="{00000000-0005-0000-0000-0000A3000000}"/>
    <cellStyle name="Normal 18 2 2" xfId="368" xr:uid="{00000000-0005-0000-0000-0000A4000000}"/>
    <cellStyle name="Normal 18 3" xfId="256" xr:uid="{00000000-0005-0000-0000-0000A5000000}"/>
    <cellStyle name="Normal 18 3 2" xfId="413" xr:uid="{00000000-0005-0000-0000-0000A6000000}"/>
    <cellStyle name="Normal 18 4" xfId="317" xr:uid="{00000000-0005-0000-0000-0000A7000000}"/>
    <cellStyle name="Normal 19" xfId="191" xr:uid="{00000000-0005-0000-0000-0000A8000000}"/>
    <cellStyle name="Normal 2" xfId="94" xr:uid="{00000000-0005-0000-0000-0000A9000000}"/>
    <cellStyle name="Normal 2 2" xfId="95" xr:uid="{00000000-0005-0000-0000-0000AA000000}"/>
    <cellStyle name="Normal 2 2 2" xfId="96" xr:uid="{00000000-0005-0000-0000-0000AB000000}"/>
    <cellStyle name="Normal 2 3" xfId="97" xr:uid="{00000000-0005-0000-0000-0000AC000000}"/>
    <cellStyle name="Normal 2 4" xfId="98" xr:uid="{00000000-0005-0000-0000-0000AD000000}"/>
    <cellStyle name="Normal 2 4 2" xfId="178" xr:uid="{00000000-0005-0000-0000-0000AE000000}"/>
    <cellStyle name="Normal 2 4 2 2" xfId="232" xr:uid="{00000000-0005-0000-0000-0000AF000000}"/>
    <cellStyle name="Normal 2 4 2 2 2" xfId="389" xr:uid="{00000000-0005-0000-0000-0000B0000000}"/>
    <cellStyle name="Normal 2 4 2 3" xfId="258" xr:uid="{00000000-0005-0000-0000-0000B1000000}"/>
    <cellStyle name="Normal 2 4 2 3 2" xfId="415" xr:uid="{00000000-0005-0000-0000-0000B2000000}"/>
    <cellStyle name="Normal 2 4 2 4" xfId="338" xr:uid="{00000000-0005-0000-0000-0000B3000000}"/>
    <cellStyle name="Normal 2 4 3" xfId="161" xr:uid="{00000000-0005-0000-0000-0000B4000000}"/>
    <cellStyle name="Normal 2 4 3 2" xfId="215" xr:uid="{00000000-0005-0000-0000-0000B5000000}"/>
    <cellStyle name="Normal 2 4 3 2 2" xfId="372" xr:uid="{00000000-0005-0000-0000-0000B6000000}"/>
    <cellStyle name="Normal 2 4 3 3" xfId="259" xr:uid="{00000000-0005-0000-0000-0000B7000000}"/>
    <cellStyle name="Normal 2 4 3 3 2" xfId="416" xr:uid="{00000000-0005-0000-0000-0000B8000000}"/>
    <cellStyle name="Normal 2 4 3 4" xfId="321" xr:uid="{00000000-0005-0000-0000-0000B9000000}"/>
    <cellStyle name="Normal 2 4 4" xfId="197" xr:uid="{00000000-0005-0000-0000-0000BA000000}"/>
    <cellStyle name="Normal 2 4 4 2" xfId="354" xr:uid="{00000000-0005-0000-0000-0000BB000000}"/>
    <cellStyle name="Normal 2 4 5" xfId="257" xr:uid="{00000000-0005-0000-0000-0000BC000000}"/>
    <cellStyle name="Normal 2 4 5 2" xfId="414" xr:uid="{00000000-0005-0000-0000-0000BD000000}"/>
    <cellStyle name="Normal 2 4 6" xfId="301" xr:uid="{00000000-0005-0000-0000-0000BE000000}"/>
    <cellStyle name="Normal 3" xfId="99" xr:uid="{00000000-0005-0000-0000-0000BF000000}"/>
    <cellStyle name="Normal 4" xfId="100" xr:uid="{00000000-0005-0000-0000-0000C0000000}"/>
    <cellStyle name="Normal 5" xfId="101" xr:uid="{00000000-0005-0000-0000-0000C1000000}"/>
    <cellStyle name="Normal 5 10" xfId="260" xr:uid="{00000000-0005-0000-0000-0000C2000000}"/>
    <cellStyle name="Normal 5 10 2" xfId="417" xr:uid="{00000000-0005-0000-0000-0000C3000000}"/>
    <cellStyle name="Normal 5 11" xfId="302" xr:uid="{00000000-0005-0000-0000-0000C4000000}"/>
    <cellStyle name="Normal 5 2" xfId="102" xr:uid="{00000000-0005-0000-0000-0000C5000000}"/>
    <cellStyle name="Normal 5 2 2" xfId="103" xr:uid="{00000000-0005-0000-0000-0000C6000000}"/>
    <cellStyle name="Normal 5 2 3" xfId="104" xr:uid="{00000000-0005-0000-0000-0000C7000000}"/>
    <cellStyle name="Normal 5 2 3 2" xfId="181" xr:uid="{00000000-0005-0000-0000-0000C8000000}"/>
    <cellStyle name="Normal 5 2 3 2 2" xfId="235" xr:uid="{00000000-0005-0000-0000-0000C9000000}"/>
    <cellStyle name="Normal 5 2 3 2 2 2" xfId="392" xr:uid="{00000000-0005-0000-0000-0000CA000000}"/>
    <cellStyle name="Normal 5 2 3 2 3" xfId="263" xr:uid="{00000000-0005-0000-0000-0000CB000000}"/>
    <cellStyle name="Normal 5 2 3 2 3 2" xfId="420" xr:uid="{00000000-0005-0000-0000-0000CC000000}"/>
    <cellStyle name="Normal 5 2 3 2 4" xfId="341" xr:uid="{00000000-0005-0000-0000-0000CD000000}"/>
    <cellStyle name="Normal 5 2 3 3" xfId="164" xr:uid="{00000000-0005-0000-0000-0000CE000000}"/>
    <cellStyle name="Normal 5 2 3 3 2" xfId="218" xr:uid="{00000000-0005-0000-0000-0000CF000000}"/>
    <cellStyle name="Normal 5 2 3 3 2 2" xfId="375" xr:uid="{00000000-0005-0000-0000-0000D0000000}"/>
    <cellStyle name="Normal 5 2 3 3 3" xfId="264" xr:uid="{00000000-0005-0000-0000-0000D1000000}"/>
    <cellStyle name="Normal 5 2 3 3 3 2" xfId="421" xr:uid="{00000000-0005-0000-0000-0000D2000000}"/>
    <cellStyle name="Normal 5 2 3 3 4" xfId="324" xr:uid="{00000000-0005-0000-0000-0000D3000000}"/>
    <cellStyle name="Normal 5 2 3 4" xfId="200" xr:uid="{00000000-0005-0000-0000-0000D4000000}"/>
    <cellStyle name="Normal 5 2 3 4 2" xfId="357" xr:uid="{00000000-0005-0000-0000-0000D5000000}"/>
    <cellStyle name="Normal 5 2 3 5" xfId="262" xr:uid="{00000000-0005-0000-0000-0000D6000000}"/>
    <cellStyle name="Normal 5 2 3 5 2" xfId="419" xr:uid="{00000000-0005-0000-0000-0000D7000000}"/>
    <cellStyle name="Normal 5 2 3 6" xfId="304" xr:uid="{00000000-0005-0000-0000-0000D8000000}"/>
    <cellStyle name="Normal 5 2 4" xfId="153" xr:uid="{00000000-0005-0000-0000-0000D9000000}"/>
    <cellStyle name="Normal 5 2 4 2" xfId="189" xr:uid="{00000000-0005-0000-0000-0000DA000000}"/>
    <cellStyle name="Normal 5 2 4 2 2" xfId="243" xr:uid="{00000000-0005-0000-0000-0000DB000000}"/>
    <cellStyle name="Normal 5 2 4 2 2 2" xfId="400" xr:uid="{00000000-0005-0000-0000-0000DC000000}"/>
    <cellStyle name="Normal 5 2 4 2 3" xfId="266" xr:uid="{00000000-0005-0000-0000-0000DD000000}"/>
    <cellStyle name="Normal 5 2 4 2 3 2" xfId="423" xr:uid="{00000000-0005-0000-0000-0000DE000000}"/>
    <cellStyle name="Normal 5 2 4 2 4" xfId="349" xr:uid="{00000000-0005-0000-0000-0000DF000000}"/>
    <cellStyle name="Normal 5 2 4 3" xfId="172" xr:uid="{00000000-0005-0000-0000-0000E0000000}"/>
    <cellStyle name="Normal 5 2 4 3 2" xfId="226" xr:uid="{00000000-0005-0000-0000-0000E1000000}"/>
    <cellStyle name="Normal 5 2 4 3 2 2" xfId="383" xr:uid="{00000000-0005-0000-0000-0000E2000000}"/>
    <cellStyle name="Normal 5 2 4 3 3" xfId="267" xr:uid="{00000000-0005-0000-0000-0000E3000000}"/>
    <cellStyle name="Normal 5 2 4 3 3 2" xfId="424" xr:uid="{00000000-0005-0000-0000-0000E4000000}"/>
    <cellStyle name="Normal 5 2 4 3 4" xfId="332" xr:uid="{00000000-0005-0000-0000-0000E5000000}"/>
    <cellStyle name="Normal 5 2 4 4" xfId="208" xr:uid="{00000000-0005-0000-0000-0000E6000000}"/>
    <cellStyle name="Normal 5 2 4 4 2" xfId="365" xr:uid="{00000000-0005-0000-0000-0000E7000000}"/>
    <cellStyle name="Normal 5 2 4 5" xfId="265" xr:uid="{00000000-0005-0000-0000-0000E8000000}"/>
    <cellStyle name="Normal 5 2 4 5 2" xfId="422" xr:uid="{00000000-0005-0000-0000-0000E9000000}"/>
    <cellStyle name="Normal 5 2 4 6" xfId="314" xr:uid="{00000000-0005-0000-0000-0000EA000000}"/>
    <cellStyle name="Normal 5 2 5" xfId="180" xr:uid="{00000000-0005-0000-0000-0000EB000000}"/>
    <cellStyle name="Normal 5 2 5 2" xfId="234" xr:uid="{00000000-0005-0000-0000-0000EC000000}"/>
    <cellStyle name="Normal 5 2 5 2 2" xfId="391" xr:uid="{00000000-0005-0000-0000-0000ED000000}"/>
    <cellStyle name="Normal 5 2 5 3" xfId="268" xr:uid="{00000000-0005-0000-0000-0000EE000000}"/>
    <cellStyle name="Normal 5 2 5 3 2" xfId="425" xr:uid="{00000000-0005-0000-0000-0000EF000000}"/>
    <cellStyle name="Normal 5 2 5 4" xfId="340" xr:uid="{00000000-0005-0000-0000-0000F0000000}"/>
    <cellStyle name="Normal 5 2 6" xfId="163" xr:uid="{00000000-0005-0000-0000-0000F1000000}"/>
    <cellStyle name="Normal 5 2 6 2" xfId="217" xr:uid="{00000000-0005-0000-0000-0000F2000000}"/>
    <cellStyle name="Normal 5 2 6 2 2" xfId="374" xr:uid="{00000000-0005-0000-0000-0000F3000000}"/>
    <cellStyle name="Normal 5 2 6 3" xfId="269" xr:uid="{00000000-0005-0000-0000-0000F4000000}"/>
    <cellStyle name="Normal 5 2 6 3 2" xfId="426" xr:uid="{00000000-0005-0000-0000-0000F5000000}"/>
    <cellStyle name="Normal 5 2 6 4" xfId="323" xr:uid="{00000000-0005-0000-0000-0000F6000000}"/>
    <cellStyle name="Normal 5 2 7" xfId="199" xr:uid="{00000000-0005-0000-0000-0000F7000000}"/>
    <cellStyle name="Normal 5 2 7 2" xfId="356" xr:uid="{00000000-0005-0000-0000-0000F8000000}"/>
    <cellStyle name="Normal 5 2 8" xfId="261" xr:uid="{00000000-0005-0000-0000-0000F9000000}"/>
    <cellStyle name="Normal 5 2 8 2" xfId="418" xr:uid="{00000000-0005-0000-0000-0000FA000000}"/>
    <cellStyle name="Normal 5 2 9" xfId="303" xr:uid="{00000000-0005-0000-0000-0000FB000000}"/>
    <cellStyle name="Normal 5 3" xfId="105" xr:uid="{00000000-0005-0000-0000-0000FC000000}"/>
    <cellStyle name="Normal 5 4" xfId="106" xr:uid="{00000000-0005-0000-0000-0000FD000000}"/>
    <cellStyle name="Normal 5 5" xfId="107" xr:uid="{00000000-0005-0000-0000-0000FE000000}"/>
    <cellStyle name="Normal 5 5 2" xfId="182" xr:uid="{00000000-0005-0000-0000-0000FF000000}"/>
    <cellStyle name="Normal 5 5 2 2" xfId="236" xr:uid="{00000000-0005-0000-0000-000000010000}"/>
    <cellStyle name="Normal 5 5 2 2 2" xfId="393" xr:uid="{00000000-0005-0000-0000-000001010000}"/>
    <cellStyle name="Normal 5 5 2 3" xfId="271" xr:uid="{00000000-0005-0000-0000-000002010000}"/>
    <cellStyle name="Normal 5 5 2 3 2" xfId="428" xr:uid="{00000000-0005-0000-0000-000003010000}"/>
    <cellStyle name="Normal 5 5 2 4" xfId="342" xr:uid="{00000000-0005-0000-0000-000004010000}"/>
    <cellStyle name="Normal 5 5 3" xfId="165" xr:uid="{00000000-0005-0000-0000-000005010000}"/>
    <cellStyle name="Normal 5 5 3 2" xfId="219" xr:uid="{00000000-0005-0000-0000-000006010000}"/>
    <cellStyle name="Normal 5 5 3 2 2" xfId="376" xr:uid="{00000000-0005-0000-0000-000007010000}"/>
    <cellStyle name="Normal 5 5 3 3" xfId="272" xr:uid="{00000000-0005-0000-0000-000008010000}"/>
    <cellStyle name="Normal 5 5 3 3 2" xfId="429" xr:uid="{00000000-0005-0000-0000-000009010000}"/>
    <cellStyle name="Normal 5 5 3 4" xfId="325" xr:uid="{00000000-0005-0000-0000-00000A010000}"/>
    <cellStyle name="Normal 5 5 4" xfId="201" xr:uid="{00000000-0005-0000-0000-00000B010000}"/>
    <cellStyle name="Normal 5 5 4 2" xfId="358" xr:uid="{00000000-0005-0000-0000-00000C010000}"/>
    <cellStyle name="Normal 5 5 5" xfId="270" xr:uid="{00000000-0005-0000-0000-00000D010000}"/>
    <cellStyle name="Normal 5 5 5 2" xfId="427" xr:uid="{00000000-0005-0000-0000-00000E010000}"/>
    <cellStyle name="Normal 5 5 6" xfId="305" xr:uid="{00000000-0005-0000-0000-00000F010000}"/>
    <cellStyle name="Normal 5 6" xfId="151" xr:uid="{00000000-0005-0000-0000-000010010000}"/>
    <cellStyle name="Normal 5 6 2" xfId="187" xr:uid="{00000000-0005-0000-0000-000011010000}"/>
    <cellStyle name="Normal 5 6 2 2" xfId="241" xr:uid="{00000000-0005-0000-0000-000012010000}"/>
    <cellStyle name="Normal 5 6 2 2 2" xfId="398" xr:uid="{00000000-0005-0000-0000-000013010000}"/>
    <cellStyle name="Normal 5 6 2 3" xfId="274" xr:uid="{00000000-0005-0000-0000-000014010000}"/>
    <cellStyle name="Normal 5 6 2 3 2" xfId="431" xr:uid="{00000000-0005-0000-0000-000015010000}"/>
    <cellStyle name="Normal 5 6 2 4" xfId="347" xr:uid="{00000000-0005-0000-0000-000016010000}"/>
    <cellStyle name="Normal 5 6 3" xfId="170" xr:uid="{00000000-0005-0000-0000-000017010000}"/>
    <cellStyle name="Normal 5 6 3 2" xfId="224" xr:uid="{00000000-0005-0000-0000-000018010000}"/>
    <cellStyle name="Normal 5 6 3 2 2" xfId="381" xr:uid="{00000000-0005-0000-0000-000019010000}"/>
    <cellStyle name="Normal 5 6 3 3" xfId="275" xr:uid="{00000000-0005-0000-0000-00001A010000}"/>
    <cellStyle name="Normal 5 6 3 3 2" xfId="432" xr:uid="{00000000-0005-0000-0000-00001B010000}"/>
    <cellStyle name="Normal 5 6 3 4" xfId="330" xr:uid="{00000000-0005-0000-0000-00001C010000}"/>
    <cellStyle name="Normal 5 6 4" xfId="206" xr:uid="{00000000-0005-0000-0000-00001D010000}"/>
    <cellStyle name="Normal 5 6 4 2" xfId="363" xr:uid="{00000000-0005-0000-0000-00001E010000}"/>
    <cellStyle name="Normal 5 6 5" xfId="273" xr:uid="{00000000-0005-0000-0000-00001F010000}"/>
    <cellStyle name="Normal 5 6 5 2" xfId="430" xr:uid="{00000000-0005-0000-0000-000020010000}"/>
    <cellStyle name="Normal 5 6 6" xfId="312" xr:uid="{00000000-0005-0000-0000-000021010000}"/>
    <cellStyle name="Normal 5 7" xfId="179" xr:uid="{00000000-0005-0000-0000-000022010000}"/>
    <cellStyle name="Normal 5 7 2" xfId="233" xr:uid="{00000000-0005-0000-0000-000023010000}"/>
    <cellStyle name="Normal 5 7 2 2" xfId="390" xr:uid="{00000000-0005-0000-0000-000024010000}"/>
    <cellStyle name="Normal 5 7 3" xfId="276" xr:uid="{00000000-0005-0000-0000-000025010000}"/>
    <cellStyle name="Normal 5 7 3 2" xfId="433" xr:uid="{00000000-0005-0000-0000-000026010000}"/>
    <cellStyle name="Normal 5 7 4" xfId="339" xr:uid="{00000000-0005-0000-0000-000027010000}"/>
    <cellStyle name="Normal 5 8" xfId="162" xr:uid="{00000000-0005-0000-0000-000028010000}"/>
    <cellStyle name="Normal 5 8 2" xfId="216" xr:uid="{00000000-0005-0000-0000-000029010000}"/>
    <cellStyle name="Normal 5 8 2 2" xfId="373" xr:uid="{00000000-0005-0000-0000-00002A010000}"/>
    <cellStyle name="Normal 5 8 3" xfId="277" xr:uid="{00000000-0005-0000-0000-00002B010000}"/>
    <cellStyle name="Normal 5 8 3 2" xfId="434" xr:uid="{00000000-0005-0000-0000-00002C010000}"/>
    <cellStyle name="Normal 5 8 4" xfId="322" xr:uid="{00000000-0005-0000-0000-00002D010000}"/>
    <cellStyle name="Normal 5 9" xfId="198" xr:uid="{00000000-0005-0000-0000-00002E010000}"/>
    <cellStyle name="Normal 5 9 2" xfId="355" xr:uid="{00000000-0005-0000-0000-00002F010000}"/>
    <cellStyle name="Normal 6" xfId="108" xr:uid="{00000000-0005-0000-0000-000030010000}"/>
    <cellStyle name="Normal 6 2" xfId="109" xr:uid="{00000000-0005-0000-0000-000031010000}"/>
    <cellStyle name="Normal 6 2 2" xfId="110" xr:uid="{00000000-0005-0000-0000-000032010000}"/>
    <cellStyle name="Normal 6 3" xfId="111" xr:uid="{00000000-0005-0000-0000-000033010000}"/>
    <cellStyle name="Normal 6 3 2" xfId="183" xr:uid="{00000000-0005-0000-0000-000034010000}"/>
    <cellStyle name="Normal 6 3 2 2" xfId="237" xr:uid="{00000000-0005-0000-0000-000035010000}"/>
    <cellStyle name="Normal 6 3 2 2 2" xfId="394" xr:uid="{00000000-0005-0000-0000-000036010000}"/>
    <cellStyle name="Normal 6 3 2 3" xfId="279" xr:uid="{00000000-0005-0000-0000-000037010000}"/>
    <cellStyle name="Normal 6 3 2 3 2" xfId="436" xr:uid="{00000000-0005-0000-0000-000038010000}"/>
    <cellStyle name="Normal 6 3 2 4" xfId="343" xr:uid="{00000000-0005-0000-0000-000039010000}"/>
    <cellStyle name="Normal 6 3 3" xfId="166" xr:uid="{00000000-0005-0000-0000-00003A010000}"/>
    <cellStyle name="Normal 6 3 3 2" xfId="220" xr:uid="{00000000-0005-0000-0000-00003B010000}"/>
    <cellStyle name="Normal 6 3 3 2 2" xfId="377" xr:uid="{00000000-0005-0000-0000-00003C010000}"/>
    <cellStyle name="Normal 6 3 3 3" xfId="280" xr:uid="{00000000-0005-0000-0000-00003D010000}"/>
    <cellStyle name="Normal 6 3 3 3 2" xfId="437" xr:uid="{00000000-0005-0000-0000-00003E010000}"/>
    <cellStyle name="Normal 6 3 3 4" xfId="326" xr:uid="{00000000-0005-0000-0000-00003F010000}"/>
    <cellStyle name="Normal 6 3 4" xfId="202" xr:uid="{00000000-0005-0000-0000-000040010000}"/>
    <cellStyle name="Normal 6 3 4 2" xfId="359" xr:uid="{00000000-0005-0000-0000-000041010000}"/>
    <cellStyle name="Normal 6 3 5" xfId="278" xr:uid="{00000000-0005-0000-0000-000042010000}"/>
    <cellStyle name="Normal 6 3 5 2" xfId="435" xr:uid="{00000000-0005-0000-0000-000043010000}"/>
    <cellStyle name="Normal 6 3 6" xfId="306" xr:uid="{00000000-0005-0000-0000-000044010000}"/>
    <cellStyle name="Normal 6 4" xfId="112" xr:uid="{00000000-0005-0000-0000-000045010000}"/>
    <cellStyle name="Normal 7" xfId="113" xr:uid="{00000000-0005-0000-0000-000046010000}"/>
    <cellStyle name="Normal 7 2" xfId="114" xr:uid="{00000000-0005-0000-0000-000047010000}"/>
    <cellStyle name="Normal 7 3" xfId="115" xr:uid="{00000000-0005-0000-0000-000048010000}"/>
    <cellStyle name="Normal 8" xfId="116" xr:uid="{00000000-0005-0000-0000-000049010000}"/>
    <cellStyle name="Normal 8 10" xfId="307" xr:uid="{00000000-0005-0000-0000-00004A010000}"/>
    <cellStyle name="Normal 8 2" xfId="117" xr:uid="{00000000-0005-0000-0000-00004B010000}"/>
    <cellStyle name="Normal 8 2 2" xfId="154" xr:uid="{00000000-0005-0000-0000-00004C010000}"/>
    <cellStyle name="Normal 8 2 2 2" xfId="190" xr:uid="{00000000-0005-0000-0000-00004D010000}"/>
    <cellStyle name="Normal 8 2 2 2 2" xfId="244" xr:uid="{00000000-0005-0000-0000-00004E010000}"/>
    <cellStyle name="Normal 8 2 2 2 2 2" xfId="401" xr:uid="{00000000-0005-0000-0000-00004F010000}"/>
    <cellStyle name="Normal 8 2 2 2 3" xfId="284" xr:uid="{00000000-0005-0000-0000-000050010000}"/>
    <cellStyle name="Normal 8 2 2 2 3 2" xfId="441" xr:uid="{00000000-0005-0000-0000-000051010000}"/>
    <cellStyle name="Normal 8 2 2 2 4" xfId="350" xr:uid="{00000000-0005-0000-0000-000052010000}"/>
    <cellStyle name="Normal 8 2 2 3" xfId="173" xr:uid="{00000000-0005-0000-0000-000053010000}"/>
    <cellStyle name="Normal 8 2 2 3 2" xfId="227" xr:uid="{00000000-0005-0000-0000-000054010000}"/>
    <cellStyle name="Normal 8 2 2 3 2 2" xfId="384" xr:uid="{00000000-0005-0000-0000-000055010000}"/>
    <cellStyle name="Normal 8 2 2 3 3" xfId="285" xr:uid="{00000000-0005-0000-0000-000056010000}"/>
    <cellStyle name="Normal 8 2 2 3 3 2" xfId="442" xr:uid="{00000000-0005-0000-0000-000057010000}"/>
    <cellStyle name="Normal 8 2 2 3 4" xfId="333" xr:uid="{00000000-0005-0000-0000-000058010000}"/>
    <cellStyle name="Normal 8 2 2 4" xfId="209" xr:uid="{00000000-0005-0000-0000-000059010000}"/>
    <cellStyle name="Normal 8 2 2 4 2" xfId="366" xr:uid="{00000000-0005-0000-0000-00005A010000}"/>
    <cellStyle name="Normal 8 2 2 5" xfId="283" xr:uid="{00000000-0005-0000-0000-00005B010000}"/>
    <cellStyle name="Normal 8 2 2 5 2" xfId="440" xr:uid="{00000000-0005-0000-0000-00005C010000}"/>
    <cellStyle name="Normal 8 2 2 6" xfId="315" xr:uid="{00000000-0005-0000-0000-00005D010000}"/>
    <cellStyle name="Normal 8 2 3" xfId="185" xr:uid="{00000000-0005-0000-0000-00005E010000}"/>
    <cellStyle name="Normal 8 2 3 2" xfId="239" xr:uid="{00000000-0005-0000-0000-00005F010000}"/>
    <cellStyle name="Normal 8 2 3 2 2" xfId="396" xr:uid="{00000000-0005-0000-0000-000060010000}"/>
    <cellStyle name="Normal 8 2 3 3" xfId="286" xr:uid="{00000000-0005-0000-0000-000061010000}"/>
    <cellStyle name="Normal 8 2 3 3 2" xfId="443" xr:uid="{00000000-0005-0000-0000-000062010000}"/>
    <cellStyle name="Normal 8 2 3 4" xfId="345" xr:uid="{00000000-0005-0000-0000-000063010000}"/>
    <cellStyle name="Normal 8 2 4" xfId="168" xr:uid="{00000000-0005-0000-0000-000064010000}"/>
    <cellStyle name="Normal 8 2 4 2" xfId="222" xr:uid="{00000000-0005-0000-0000-000065010000}"/>
    <cellStyle name="Normal 8 2 4 2 2" xfId="379" xr:uid="{00000000-0005-0000-0000-000066010000}"/>
    <cellStyle name="Normal 8 2 4 3" xfId="287" xr:uid="{00000000-0005-0000-0000-000067010000}"/>
    <cellStyle name="Normal 8 2 4 3 2" xfId="444" xr:uid="{00000000-0005-0000-0000-000068010000}"/>
    <cellStyle name="Normal 8 2 4 4" xfId="328" xr:uid="{00000000-0005-0000-0000-000069010000}"/>
    <cellStyle name="Normal 8 2 5" xfId="204" xr:uid="{00000000-0005-0000-0000-00006A010000}"/>
    <cellStyle name="Normal 8 2 5 2" xfId="361" xr:uid="{00000000-0005-0000-0000-00006B010000}"/>
    <cellStyle name="Normal 8 2 6" xfId="282" xr:uid="{00000000-0005-0000-0000-00006C010000}"/>
    <cellStyle name="Normal 8 2 6 2" xfId="439" xr:uid="{00000000-0005-0000-0000-00006D010000}"/>
    <cellStyle name="Normal 8 2 7" xfId="308" xr:uid="{00000000-0005-0000-0000-00006E010000}"/>
    <cellStyle name="Normal 8 3" xfId="118" xr:uid="{00000000-0005-0000-0000-00006F010000}"/>
    <cellStyle name="Normal 8 4" xfId="119" xr:uid="{00000000-0005-0000-0000-000070010000}"/>
    <cellStyle name="Normal 8 4 2" xfId="186" xr:uid="{00000000-0005-0000-0000-000071010000}"/>
    <cellStyle name="Normal 8 4 2 2" xfId="240" xr:uid="{00000000-0005-0000-0000-000072010000}"/>
    <cellStyle name="Normal 8 4 2 2 2" xfId="397" xr:uid="{00000000-0005-0000-0000-000073010000}"/>
    <cellStyle name="Normal 8 4 2 3" xfId="289" xr:uid="{00000000-0005-0000-0000-000074010000}"/>
    <cellStyle name="Normal 8 4 2 3 2" xfId="446" xr:uid="{00000000-0005-0000-0000-000075010000}"/>
    <cellStyle name="Normal 8 4 2 4" xfId="346" xr:uid="{00000000-0005-0000-0000-000076010000}"/>
    <cellStyle name="Normal 8 4 3" xfId="169" xr:uid="{00000000-0005-0000-0000-000077010000}"/>
    <cellStyle name="Normal 8 4 3 2" xfId="223" xr:uid="{00000000-0005-0000-0000-000078010000}"/>
    <cellStyle name="Normal 8 4 3 2 2" xfId="380" xr:uid="{00000000-0005-0000-0000-000079010000}"/>
    <cellStyle name="Normal 8 4 3 3" xfId="290" xr:uid="{00000000-0005-0000-0000-00007A010000}"/>
    <cellStyle name="Normal 8 4 3 3 2" xfId="447" xr:uid="{00000000-0005-0000-0000-00007B010000}"/>
    <cellStyle name="Normal 8 4 3 4" xfId="329" xr:uid="{00000000-0005-0000-0000-00007C010000}"/>
    <cellStyle name="Normal 8 4 4" xfId="205" xr:uid="{00000000-0005-0000-0000-00007D010000}"/>
    <cellStyle name="Normal 8 4 4 2" xfId="362" xr:uid="{00000000-0005-0000-0000-00007E010000}"/>
    <cellStyle name="Normal 8 4 5" xfId="288" xr:uid="{00000000-0005-0000-0000-00007F010000}"/>
    <cellStyle name="Normal 8 4 5 2" xfId="445" xr:uid="{00000000-0005-0000-0000-000080010000}"/>
    <cellStyle name="Normal 8 4 6" xfId="309" xr:uid="{00000000-0005-0000-0000-000081010000}"/>
    <cellStyle name="Normal 8 5" xfId="152" xr:uid="{00000000-0005-0000-0000-000082010000}"/>
    <cellStyle name="Normal 8 5 2" xfId="188" xr:uid="{00000000-0005-0000-0000-000083010000}"/>
    <cellStyle name="Normal 8 5 2 2" xfId="242" xr:uid="{00000000-0005-0000-0000-000084010000}"/>
    <cellStyle name="Normal 8 5 2 2 2" xfId="399" xr:uid="{00000000-0005-0000-0000-000085010000}"/>
    <cellStyle name="Normal 8 5 2 3" xfId="292" xr:uid="{00000000-0005-0000-0000-000086010000}"/>
    <cellStyle name="Normal 8 5 2 3 2" xfId="449" xr:uid="{00000000-0005-0000-0000-000087010000}"/>
    <cellStyle name="Normal 8 5 2 4" xfId="348" xr:uid="{00000000-0005-0000-0000-000088010000}"/>
    <cellStyle name="Normal 8 5 3" xfId="171" xr:uid="{00000000-0005-0000-0000-000089010000}"/>
    <cellStyle name="Normal 8 5 3 2" xfId="225" xr:uid="{00000000-0005-0000-0000-00008A010000}"/>
    <cellStyle name="Normal 8 5 3 2 2" xfId="382" xr:uid="{00000000-0005-0000-0000-00008B010000}"/>
    <cellStyle name="Normal 8 5 3 3" xfId="293" xr:uid="{00000000-0005-0000-0000-00008C010000}"/>
    <cellStyle name="Normal 8 5 3 3 2" xfId="450" xr:uid="{00000000-0005-0000-0000-00008D010000}"/>
    <cellStyle name="Normal 8 5 3 4" xfId="331" xr:uid="{00000000-0005-0000-0000-00008E010000}"/>
    <cellStyle name="Normal 8 5 4" xfId="207" xr:uid="{00000000-0005-0000-0000-00008F010000}"/>
    <cellStyle name="Normal 8 5 4 2" xfId="364" xr:uid="{00000000-0005-0000-0000-000090010000}"/>
    <cellStyle name="Normal 8 5 5" xfId="291" xr:uid="{00000000-0005-0000-0000-000091010000}"/>
    <cellStyle name="Normal 8 5 5 2" xfId="448" xr:uid="{00000000-0005-0000-0000-000092010000}"/>
    <cellStyle name="Normal 8 5 6" xfId="313" xr:uid="{00000000-0005-0000-0000-000093010000}"/>
    <cellStyle name="Normal 8 6" xfId="184" xr:uid="{00000000-0005-0000-0000-000094010000}"/>
    <cellStyle name="Normal 8 6 2" xfId="238" xr:uid="{00000000-0005-0000-0000-000095010000}"/>
    <cellStyle name="Normal 8 6 2 2" xfId="395" xr:uid="{00000000-0005-0000-0000-000096010000}"/>
    <cellStyle name="Normal 8 6 3" xfId="294" xr:uid="{00000000-0005-0000-0000-000097010000}"/>
    <cellStyle name="Normal 8 6 3 2" xfId="451" xr:uid="{00000000-0005-0000-0000-000098010000}"/>
    <cellStyle name="Normal 8 6 4" xfId="344" xr:uid="{00000000-0005-0000-0000-000099010000}"/>
    <cellStyle name="Normal 8 7" xfId="167" xr:uid="{00000000-0005-0000-0000-00009A010000}"/>
    <cellStyle name="Normal 8 7 2" xfId="221" xr:uid="{00000000-0005-0000-0000-00009B010000}"/>
    <cellStyle name="Normal 8 7 2 2" xfId="378" xr:uid="{00000000-0005-0000-0000-00009C010000}"/>
    <cellStyle name="Normal 8 7 3" xfId="295" xr:uid="{00000000-0005-0000-0000-00009D010000}"/>
    <cellStyle name="Normal 8 7 3 2" xfId="452" xr:uid="{00000000-0005-0000-0000-00009E010000}"/>
    <cellStyle name="Normal 8 7 4" xfId="327" xr:uid="{00000000-0005-0000-0000-00009F010000}"/>
    <cellStyle name="Normal 8 8" xfId="203" xr:uid="{00000000-0005-0000-0000-0000A0010000}"/>
    <cellStyle name="Normal 8 8 2" xfId="360" xr:uid="{00000000-0005-0000-0000-0000A1010000}"/>
    <cellStyle name="Normal 8 9" xfId="281" xr:uid="{00000000-0005-0000-0000-0000A2010000}"/>
    <cellStyle name="Normal 8 9 2" xfId="438" xr:uid="{00000000-0005-0000-0000-0000A3010000}"/>
    <cellStyle name="Normal 9" xfId="120" xr:uid="{00000000-0005-0000-0000-0000A4010000}"/>
    <cellStyle name="Normal 9 2" xfId="121" xr:uid="{00000000-0005-0000-0000-0000A5010000}"/>
    <cellStyle name="Normal_Classeur3 2" xfId="156" xr:uid="{00000000-0005-0000-0000-0000A6010000}"/>
    <cellStyle name="Normal_DPGF " xfId="122" xr:uid="{00000000-0005-0000-0000-0000A7010000}"/>
    <cellStyle name="Normal_Feuil1" xfId="123" xr:uid="{00000000-0005-0000-0000-0000A8010000}"/>
    <cellStyle name="Normal_Feuil1 2 2" xfId="453" xr:uid="{00000000-0005-0000-0000-0000A9010000}"/>
    <cellStyle name="Normale_DQE sanofi" xfId="124" xr:uid="{00000000-0005-0000-0000-0000AA010000}"/>
    <cellStyle name="Note" xfId="49" builtinId="10" customBuiltin="1"/>
    <cellStyle name="Porcentual_PRECALCULO-2002EURO" xfId="125" xr:uid="{00000000-0005-0000-0000-0000AB010000}"/>
    <cellStyle name="Qte Structuree" xfId="126" xr:uid="{00000000-0005-0000-0000-0000AC010000}"/>
    <cellStyle name="Satisfaisant 2" xfId="127" xr:uid="{00000000-0005-0000-0000-0000AD010000}"/>
    <cellStyle name="Sortie 2" xfId="128" xr:uid="{00000000-0005-0000-0000-0000AE010000}"/>
    <cellStyle name="Sortie 2 2" xfId="310" xr:uid="{00000000-0005-0000-0000-0000AF010000}"/>
    <cellStyle name="Structure" xfId="129" xr:uid="{00000000-0005-0000-0000-0000B0010000}"/>
    <cellStyle name="Structure Note" xfId="130" xr:uid="{00000000-0005-0000-0000-0000B1010000}"/>
    <cellStyle name="texte" xfId="131" xr:uid="{00000000-0005-0000-0000-0000B2010000}"/>
    <cellStyle name="texte 2" xfId="132" xr:uid="{00000000-0005-0000-0000-0000B3010000}"/>
    <cellStyle name="texte 2 2" xfId="133" xr:uid="{00000000-0005-0000-0000-0000B4010000}"/>
    <cellStyle name="texte 3" xfId="134" xr:uid="{00000000-0005-0000-0000-0000B5010000}"/>
    <cellStyle name="Texte explicatif 2" xfId="135" xr:uid="{00000000-0005-0000-0000-0000B6010000}"/>
    <cellStyle name="Titre 2" xfId="136" xr:uid="{00000000-0005-0000-0000-0000B7010000}"/>
    <cellStyle name="Titre Article" xfId="137" xr:uid="{00000000-0005-0000-0000-0000B8010000}"/>
    <cellStyle name="Titre Entete" xfId="138" xr:uid="{00000000-0005-0000-0000-0000B9010000}"/>
    <cellStyle name="Titre 1 2" xfId="139" xr:uid="{00000000-0005-0000-0000-0000BA010000}"/>
    <cellStyle name="Titre 2 2" xfId="140" xr:uid="{00000000-0005-0000-0000-0000BB010000}"/>
    <cellStyle name="Titre 3 2" xfId="141" xr:uid="{00000000-0005-0000-0000-0000BC010000}"/>
    <cellStyle name="Titre 4 2" xfId="142" xr:uid="{00000000-0005-0000-0000-0000BD010000}"/>
    <cellStyle name="titre1" xfId="143" xr:uid="{00000000-0005-0000-0000-0000BE010000}"/>
    <cellStyle name="titre2" xfId="144" xr:uid="{00000000-0005-0000-0000-0000BF010000}"/>
    <cellStyle name="titre3" xfId="145" xr:uid="{00000000-0005-0000-0000-0000C0010000}"/>
    <cellStyle name="Total 2" xfId="146" xr:uid="{00000000-0005-0000-0000-0000C1010000}"/>
    <cellStyle name="Total 2 2" xfId="311" xr:uid="{00000000-0005-0000-0000-0000C2010000}"/>
    <cellStyle name="totaux1" xfId="147" xr:uid="{00000000-0005-0000-0000-0000C3010000}"/>
    <cellStyle name="totaux2" xfId="148" xr:uid="{00000000-0005-0000-0000-0000C4010000}"/>
    <cellStyle name="totaux3" xfId="149" xr:uid="{00000000-0005-0000-0000-0000C5010000}"/>
    <cellStyle name="Vérification 2" xfId="150" xr:uid="{00000000-0005-0000-0000-0000C6010000}"/>
  </cellStyles>
  <dxfs count="143">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s>
  <tableStyles count="0" defaultTableStyle="TableStyleMedium9" defaultPivotStyle="PivotStyleLight16"/>
  <colors>
    <mruColors>
      <color rgb="FF4543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tmp"/><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9526</xdr:colOff>
      <xdr:row>37</xdr:row>
      <xdr:rowOff>57150</xdr:rowOff>
    </xdr:from>
    <xdr:to>
      <xdr:col>4</xdr:col>
      <xdr:colOff>1</xdr:colOff>
      <xdr:row>38</xdr:row>
      <xdr:rowOff>97153</xdr:rowOff>
    </xdr:to>
    <xdr:sp macro="" textlink="">
      <xdr:nvSpPr>
        <xdr:cNvPr id="2" name="Text Box 12">
          <a:extLst>
            <a:ext uri="{FF2B5EF4-FFF2-40B4-BE49-F238E27FC236}">
              <a16:creationId xmlns:a16="http://schemas.microsoft.com/office/drawing/2014/main" id="{00000000-0008-0000-0000-000002000000}"/>
            </a:ext>
          </a:extLst>
        </xdr:cNvPr>
        <xdr:cNvSpPr txBox="1">
          <a:spLocks noChangeArrowheads="1"/>
        </xdr:cNvSpPr>
      </xdr:nvSpPr>
      <xdr:spPr bwMode="auto">
        <a:xfrm>
          <a:off x="457201" y="9315450"/>
          <a:ext cx="2819399" cy="25717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none" lIns="27432" tIns="0" rIns="27432" bIns="0" anchor="t" upright="1"/>
        <a:lstStyle/>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200"/>
            </a:lnSpc>
            <a:defRPr sz="1000"/>
          </a:pPr>
          <a:r>
            <a:rPr lang="fr-FR" sz="1200" b="1" i="0" u="none" strike="noStrike" baseline="0">
              <a:solidFill>
                <a:srgbClr val="000000"/>
              </a:solidFill>
              <a:latin typeface="Times New Roman"/>
              <a:cs typeface="Times New Roman"/>
            </a:rPr>
            <a:t>INGENIERIE</a:t>
          </a:r>
        </a:p>
        <a:p>
          <a:pPr algn="ctr" rtl="0">
            <a:lnSpc>
              <a:spcPts val="300"/>
            </a:lnSpc>
            <a:defRPr sz="1000"/>
          </a:pPr>
          <a:r>
            <a:rPr lang="fr-FR" sz="900" b="0" i="0" u="none" strike="noStrike" baseline="0">
              <a:solidFill>
                <a:srgbClr val="000000"/>
              </a:solidFill>
              <a:latin typeface="Times New Roman"/>
              <a:cs typeface="Times New Roman"/>
            </a:rPr>
            <a:t> </a:t>
          </a:r>
          <a:endParaRPr lang="fr-FR" sz="1100" b="0" i="0" u="none" strike="noStrike" baseline="0">
            <a:solidFill>
              <a:srgbClr val="000000"/>
            </a:solidFill>
            <a:latin typeface="Arial"/>
            <a:cs typeface="Arial"/>
          </a:endParaRPr>
        </a:p>
      </xdr:txBody>
    </xdr:sp>
    <xdr:clientData/>
  </xdr:twoCellAnchor>
  <xdr:twoCellAnchor editAs="oneCell">
    <xdr:from>
      <xdr:col>1</xdr:col>
      <xdr:colOff>0</xdr:colOff>
      <xdr:row>29</xdr:row>
      <xdr:rowOff>47625</xdr:rowOff>
    </xdr:from>
    <xdr:to>
      <xdr:col>3</xdr:col>
      <xdr:colOff>933450</xdr:colOff>
      <xdr:row>30</xdr:row>
      <xdr:rowOff>76200</xdr:rowOff>
    </xdr:to>
    <xdr:sp macro="" textlink="">
      <xdr:nvSpPr>
        <xdr:cNvPr id="3" name="Text Box 12">
          <a:extLst>
            <a:ext uri="{FF2B5EF4-FFF2-40B4-BE49-F238E27FC236}">
              <a16:creationId xmlns:a16="http://schemas.microsoft.com/office/drawing/2014/main" id="{00000000-0008-0000-0000-000003000000}"/>
            </a:ext>
          </a:extLst>
        </xdr:cNvPr>
        <xdr:cNvSpPr txBox="1">
          <a:spLocks noChangeArrowheads="1"/>
        </xdr:cNvSpPr>
      </xdr:nvSpPr>
      <xdr:spPr bwMode="auto">
        <a:xfrm>
          <a:off x="447675" y="7477125"/>
          <a:ext cx="2819399"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none" lIns="27432" tIns="0" rIns="27432" bIns="0" anchor="t" upright="1"/>
        <a:lstStyle/>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200"/>
            </a:lnSpc>
            <a:defRPr sz="1000"/>
          </a:pPr>
          <a:r>
            <a:rPr lang="fr-FR" sz="1200" b="1" i="0" u="none" strike="noStrike" baseline="0">
              <a:solidFill>
                <a:srgbClr val="000000"/>
              </a:solidFill>
              <a:latin typeface="Times New Roman"/>
              <a:cs typeface="Times New Roman"/>
            </a:rPr>
            <a:t>MAITRE D'OUVRAGE</a:t>
          </a:r>
        </a:p>
        <a:p>
          <a:pPr algn="ctr" rtl="0">
            <a:lnSpc>
              <a:spcPts val="300"/>
            </a:lnSpc>
            <a:defRPr sz="1000"/>
          </a:pPr>
          <a:r>
            <a:rPr lang="fr-FR" sz="900" b="0" i="0" u="none" strike="noStrike" baseline="0">
              <a:solidFill>
                <a:srgbClr val="000000"/>
              </a:solidFill>
              <a:latin typeface="Times New Roman"/>
              <a:cs typeface="Times New Roman"/>
            </a:rPr>
            <a:t> </a:t>
          </a:r>
          <a:endParaRPr lang="fr-FR" sz="1100" b="0" i="0" u="none" strike="noStrike" baseline="0">
            <a:solidFill>
              <a:srgbClr val="000000"/>
            </a:solidFill>
            <a:latin typeface="Arial"/>
            <a:cs typeface="Arial"/>
          </a:endParaRPr>
        </a:p>
      </xdr:txBody>
    </xdr:sp>
    <xdr:clientData/>
  </xdr:twoCellAnchor>
  <xdr:twoCellAnchor>
    <xdr:from>
      <xdr:col>1</xdr:col>
      <xdr:colOff>177605</xdr:colOff>
      <xdr:row>37</xdr:row>
      <xdr:rowOff>230992</xdr:rowOff>
    </xdr:from>
    <xdr:to>
      <xdr:col>3</xdr:col>
      <xdr:colOff>728870</xdr:colOff>
      <xdr:row>37</xdr:row>
      <xdr:rowOff>230992</xdr:rowOff>
    </xdr:to>
    <xdr:sp macro="" textlink="">
      <xdr:nvSpPr>
        <xdr:cNvPr id="4" name="Line 1925">
          <a:extLst>
            <a:ext uri="{FF2B5EF4-FFF2-40B4-BE49-F238E27FC236}">
              <a16:creationId xmlns:a16="http://schemas.microsoft.com/office/drawing/2014/main" id="{00000000-0008-0000-0000-000004000000}"/>
            </a:ext>
          </a:extLst>
        </xdr:cNvPr>
        <xdr:cNvSpPr>
          <a:spLocks noChangeAspect="1" noChangeShapeType="1"/>
        </xdr:cNvSpPr>
      </xdr:nvSpPr>
      <xdr:spPr bwMode="auto">
        <a:xfrm rot="5400000">
          <a:off x="1843888" y="8270684"/>
          <a:ext cx="0" cy="2437215"/>
        </a:xfrm>
        <a:prstGeom prst="line">
          <a:avLst/>
        </a:prstGeom>
        <a:ln w="9525">
          <a:prstDash val="solid"/>
          <a:headEnd/>
          <a:tailEnd/>
        </a:ln>
      </xdr:spPr>
      <xdr:style>
        <a:lnRef idx="1">
          <a:schemeClr val="dk1"/>
        </a:lnRef>
        <a:fillRef idx="0">
          <a:schemeClr val="dk1"/>
        </a:fillRef>
        <a:effectRef idx="0">
          <a:schemeClr val="dk1"/>
        </a:effectRef>
        <a:fontRef idx="minor">
          <a:schemeClr val="tx1"/>
        </a:fontRef>
      </xdr:style>
      <xdr:txBody>
        <a:bodyPr/>
        <a:lstStyle/>
        <a:p>
          <a:endParaRPr lang="fr-FR"/>
        </a:p>
      </xdr:txBody>
    </xdr:sp>
    <xdr:clientData/>
  </xdr:twoCellAnchor>
  <xdr:twoCellAnchor editAs="oneCell">
    <xdr:from>
      <xdr:col>0</xdr:col>
      <xdr:colOff>217085</xdr:colOff>
      <xdr:row>46</xdr:row>
      <xdr:rowOff>16197</xdr:rowOff>
    </xdr:from>
    <xdr:to>
      <xdr:col>4</xdr:col>
      <xdr:colOff>361277</xdr:colOff>
      <xdr:row>47</xdr:row>
      <xdr:rowOff>114585</xdr:rowOff>
    </xdr:to>
    <xdr:sp macro="" textlink="">
      <xdr:nvSpPr>
        <xdr:cNvPr id="5" name="Text Box 12">
          <a:extLst>
            <a:ext uri="{FF2B5EF4-FFF2-40B4-BE49-F238E27FC236}">
              <a16:creationId xmlns:a16="http://schemas.microsoft.com/office/drawing/2014/main" id="{00000000-0008-0000-0000-000005000000}"/>
            </a:ext>
          </a:extLst>
        </xdr:cNvPr>
        <xdr:cNvSpPr txBox="1">
          <a:spLocks noChangeArrowheads="1"/>
        </xdr:cNvSpPr>
      </xdr:nvSpPr>
      <xdr:spPr bwMode="auto">
        <a:xfrm>
          <a:off x="217085" y="11331897"/>
          <a:ext cx="3398604" cy="326988"/>
        </a:xfrm>
        <a:prstGeom prst="rect">
          <a:avLst/>
        </a:prstGeom>
        <a:noFill/>
        <a:ln w="9525">
          <a:no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none" lIns="0" tIns="0" rIns="0" bIns="0" anchor="ctr" anchorCtr="0" upright="1"/>
        <a:lstStyle/>
        <a:p>
          <a:pPr algn="ctr" rtl="0">
            <a:lnSpc>
              <a:spcPts val="400"/>
            </a:lnSpc>
            <a:defRPr sz="1000"/>
          </a:pPr>
          <a:r>
            <a:rPr lang="fr-FR" sz="1100" b="0" i="0" u="none" strike="noStrike" baseline="0">
              <a:solidFill>
                <a:srgbClr val="000000"/>
              </a:solidFill>
              <a:latin typeface="Times New Roman" pitchFamily="18" charset="0"/>
              <a:cs typeface="Times New Roman" pitchFamily="18" charset="0"/>
            </a:rPr>
            <a:t>Date &amp; Cachet de l'entreprise</a:t>
          </a:r>
        </a:p>
      </xdr:txBody>
    </xdr:sp>
    <xdr:clientData/>
  </xdr:twoCellAnchor>
  <xdr:twoCellAnchor>
    <xdr:from>
      <xdr:col>1</xdr:col>
      <xdr:colOff>0</xdr:colOff>
      <xdr:row>45</xdr:row>
      <xdr:rowOff>9525</xdr:rowOff>
    </xdr:from>
    <xdr:to>
      <xdr:col>9</xdr:col>
      <xdr:colOff>0</xdr:colOff>
      <xdr:row>51</xdr:row>
      <xdr:rowOff>209550</xdr:rowOff>
    </xdr:to>
    <xdr:sp macro="" textlink="">
      <xdr:nvSpPr>
        <xdr:cNvPr id="6" name="Rectangle 13">
          <a:extLst>
            <a:ext uri="{FF2B5EF4-FFF2-40B4-BE49-F238E27FC236}">
              <a16:creationId xmlns:a16="http://schemas.microsoft.com/office/drawing/2014/main" id="{00000000-0008-0000-0000-000006000000}"/>
            </a:ext>
          </a:extLst>
        </xdr:cNvPr>
        <xdr:cNvSpPr>
          <a:spLocks noChangeArrowheads="1"/>
        </xdr:cNvSpPr>
      </xdr:nvSpPr>
      <xdr:spPr bwMode="auto">
        <a:xfrm>
          <a:off x="447675" y="11096625"/>
          <a:ext cx="7467600" cy="15716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xdr:col>
      <xdr:colOff>0</xdr:colOff>
      <xdr:row>37</xdr:row>
      <xdr:rowOff>9525</xdr:rowOff>
    </xdr:from>
    <xdr:to>
      <xdr:col>9</xdr:col>
      <xdr:colOff>0</xdr:colOff>
      <xdr:row>43</xdr:row>
      <xdr:rowOff>209550</xdr:rowOff>
    </xdr:to>
    <xdr:sp macro="" textlink="">
      <xdr:nvSpPr>
        <xdr:cNvPr id="7" name="Rectangle 15">
          <a:extLst>
            <a:ext uri="{FF2B5EF4-FFF2-40B4-BE49-F238E27FC236}">
              <a16:creationId xmlns:a16="http://schemas.microsoft.com/office/drawing/2014/main" id="{00000000-0008-0000-0000-000007000000}"/>
            </a:ext>
          </a:extLst>
        </xdr:cNvPr>
        <xdr:cNvSpPr>
          <a:spLocks noChangeArrowheads="1"/>
        </xdr:cNvSpPr>
      </xdr:nvSpPr>
      <xdr:spPr bwMode="auto">
        <a:xfrm>
          <a:off x="447675" y="9267825"/>
          <a:ext cx="7467600" cy="15716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xdr:col>
      <xdr:colOff>9525</xdr:colOff>
      <xdr:row>29</xdr:row>
      <xdr:rowOff>9525</xdr:rowOff>
    </xdr:from>
    <xdr:to>
      <xdr:col>9</xdr:col>
      <xdr:colOff>9525</xdr:colOff>
      <xdr:row>35</xdr:row>
      <xdr:rowOff>209550</xdr:rowOff>
    </xdr:to>
    <xdr:sp macro="" textlink="">
      <xdr:nvSpPr>
        <xdr:cNvPr id="8" name="Rectangle 16">
          <a:extLst>
            <a:ext uri="{FF2B5EF4-FFF2-40B4-BE49-F238E27FC236}">
              <a16:creationId xmlns:a16="http://schemas.microsoft.com/office/drawing/2014/main" id="{00000000-0008-0000-0000-000008000000}"/>
            </a:ext>
          </a:extLst>
        </xdr:cNvPr>
        <xdr:cNvSpPr>
          <a:spLocks noChangeArrowheads="1"/>
        </xdr:cNvSpPr>
      </xdr:nvSpPr>
      <xdr:spPr bwMode="auto">
        <a:xfrm>
          <a:off x="457200" y="7439025"/>
          <a:ext cx="7467600" cy="15716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xdr:col>
      <xdr:colOff>191271</xdr:colOff>
      <xdr:row>30</xdr:row>
      <xdr:rowOff>2393</xdr:rowOff>
    </xdr:from>
    <xdr:to>
      <xdr:col>3</xdr:col>
      <xdr:colOff>742536</xdr:colOff>
      <xdr:row>30</xdr:row>
      <xdr:rowOff>2393</xdr:rowOff>
    </xdr:to>
    <xdr:sp macro="" textlink="">
      <xdr:nvSpPr>
        <xdr:cNvPr id="9" name="Line 1925">
          <a:extLst>
            <a:ext uri="{FF2B5EF4-FFF2-40B4-BE49-F238E27FC236}">
              <a16:creationId xmlns:a16="http://schemas.microsoft.com/office/drawing/2014/main" id="{00000000-0008-0000-0000-000009000000}"/>
            </a:ext>
          </a:extLst>
        </xdr:cNvPr>
        <xdr:cNvSpPr>
          <a:spLocks noChangeAspect="1" noChangeShapeType="1"/>
        </xdr:cNvSpPr>
      </xdr:nvSpPr>
      <xdr:spPr bwMode="auto">
        <a:xfrm rot="5400000">
          <a:off x="1857554" y="6441885"/>
          <a:ext cx="0" cy="2437215"/>
        </a:xfrm>
        <a:prstGeom prst="line">
          <a:avLst/>
        </a:prstGeom>
        <a:ln w="9525">
          <a:prstDash val="solid"/>
          <a:headEnd/>
          <a:tailEnd/>
        </a:ln>
      </xdr:spPr>
      <xdr:style>
        <a:lnRef idx="1">
          <a:schemeClr val="dk1"/>
        </a:lnRef>
        <a:fillRef idx="0">
          <a:schemeClr val="dk1"/>
        </a:fillRef>
        <a:effectRef idx="0">
          <a:schemeClr val="dk1"/>
        </a:effectRef>
        <a:fontRef idx="minor">
          <a:schemeClr val="tx1"/>
        </a:fontRef>
      </xdr:style>
      <xdr:txBody>
        <a:bodyPr/>
        <a:lstStyle/>
        <a:p>
          <a:endParaRPr lang="fr-FR"/>
        </a:p>
      </xdr:txBody>
    </xdr:sp>
    <xdr:clientData/>
  </xdr:twoCellAnchor>
  <xdr:twoCellAnchor>
    <xdr:from>
      <xdr:col>1</xdr:col>
      <xdr:colOff>177605</xdr:colOff>
      <xdr:row>46</xdr:row>
      <xdr:rowOff>2392</xdr:rowOff>
    </xdr:from>
    <xdr:to>
      <xdr:col>3</xdr:col>
      <xdr:colOff>728870</xdr:colOff>
      <xdr:row>46</xdr:row>
      <xdr:rowOff>2392</xdr:rowOff>
    </xdr:to>
    <xdr:sp macro="" textlink="">
      <xdr:nvSpPr>
        <xdr:cNvPr id="10" name="Line 1925">
          <a:extLst>
            <a:ext uri="{FF2B5EF4-FFF2-40B4-BE49-F238E27FC236}">
              <a16:creationId xmlns:a16="http://schemas.microsoft.com/office/drawing/2014/main" id="{00000000-0008-0000-0000-00000A000000}"/>
            </a:ext>
          </a:extLst>
        </xdr:cNvPr>
        <xdr:cNvSpPr>
          <a:spLocks noChangeAspect="1" noChangeShapeType="1"/>
        </xdr:cNvSpPr>
      </xdr:nvSpPr>
      <xdr:spPr bwMode="auto">
        <a:xfrm rot="5400000">
          <a:off x="1843888" y="10099484"/>
          <a:ext cx="0" cy="2437215"/>
        </a:xfrm>
        <a:prstGeom prst="line">
          <a:avLst/>
        </a:prstGeom>
        <a:ln w="9525">
          <a:prstDash val="solid"/>
          <a:headEnd/>
          <a:tailEnd/>
        </a:ln>
      </xdr:spPr>
      <xdr:style>
        <a:lnRef idx="1">
          <a:schemeClr val="dk1"/>
        </a:lnRef>
        <a:fillRef idx="0">
          <a:schemeClr val="dk1"/>
        </a:fillRef>
        <a:effectRef idx="0">
          <a:schemeClr val="dk1"/>
        </a:effectRef>
        <a:fontRef idx="minor">
          <a:schemeClr val="tx1"/>
        </a:fontRef>
      </xdr:style>
      <xdr:txBody>
        <a:bodyPr/>
        <a:lstStyle/>
        <a:p>
          <a:endParaRPr lang="fr-FR"/>
        </a:p>
      </xdr:txBody>
    </xdr:sp>
    <xdr:clientData/>
  </xdr:twoCellAnchor>
  <xdr:twoCellAnchor editAs="oneCell">
    <xdr:from>
      <xdr:col>1</xdr:col>
      <xdr:colOff>1</xdr:colOff>
      <xdr:row>45</xdr:row>
      <xdr:rowOff>47625</xdr:rowOff>
    </xdr:from>
    <xdr:to>
      <xdr:col>3</xdr:col>
      <xdr:colOff>933451</xdr:colOff>
      <xdr:row>46</xdr:row>
      <xdr:rowOff>76201</xdr:rowOff>
    </xdr:to>
    <xdr:sp macro="" textlink="">
      <xdr:nvSpPr>
        <xdr:cNvPr id="11" name="Text Box 12">
          <a:extLst>
            <a:ext uri="{FF2B5EF4-FFF2-40B4-BE49-F238E27FC236}">
              <a16:creationId xmlns:a16="http://schemas.microsoft.com/office/drawing/2014/main" id="{00000000-0008-0000-0000-00000B000000}"/>
            </a:ext>
          </a:extLst>
        </xdr:cNvPr>
        <xdr:cNvSpPr txBox="1">
          <a:spLocks noChangeArrowheads="1"/>
        </xdr:cNvSpPr>
      </xdr:nvSpPr>
      <xdr:spPr bwMode="auto">
        <a:xfrm>
          <a:off x="447676" y="11134725"/>
          <a:ext cx="2819399"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none" lIns="27432" tIns="0" rIns="27432" bIns="0" anchor="t" upright="1"/>
        <a:lstStyle/>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200"/>
            </a:lnSpc>
            <a:defRPr sz="1000"/>
          </a:pPr>
          <a:r>
            <a:rPr lang="fr-FR" sz="1200" b="1" i="0" u="none" strike="noStrike" baseline="0">
              <a:solidFill>
                <a:srgbClr val="000000"/>
              </a:solidFill>
              <a:latin typeface="Times New Roman"/>
              <a:cs typeface="Times New Roman"/>
            </a:rPr>
            <a:t>ENTREPRISE</a:t>
          </a:r>
        </a:p>
        <a:p>
          <a:pPr algn="ctr" rtl="0">
            <a:lnSpc>
              <a:spcPts val="300"/>
            </a:lnSpc>
            <a:defRPr sz="1000"/>
          </a:pPr>
          <a:r>
            <a:rPr lang="fr-FR" sz="900" b="0" i="0" u="none" strike="noStrike" baseline="0">
              <a:solidFill>
                <a:srgbClr val="000000"/>
              </a:solidFill>
              <a:latin typeface="Times New Roman"/>
              <a:cs typeface="Times New Roman"/>
            </a:rPr>
            <a:t> </a:t>
          </a:r>
          <a:endParaRPr lang="fr-FR" sz="1100" b="0" i="0" u="none" strike="noStrike" baseline="0">
            <a:solidFill>
              <a:srgbClr val="000000"/>
            </a:solidFill>
            <a:latin typeface="Arial"/>
            <a:cs typeface="Arial"/>
          </a:endParaRPr>
        </a:p>
      </xdr:txBody>
    </xdr:sp>
    <xdr:clientData/>
  </xdr:twoCellAnchor>
  <xdr:twoCellAnchor editAs="oneCell">
    <xdr:from>
      <xdr:col>1</xdr:col>
      <xdr:colOff>257175</xdr:colOff>
      <xdr:row>30</xdr:row>
      <xdr:rowOff>171450</xdr:rowOff>
    </xdr:from>
    <xdr:to>
      <xdr:col>3</xdr:col>
      <xdr:colOff>666751</xdr:colOff>
      <xdr:row>35</xdr:row>
      <xdr:rowOff>15240</xdr:rowOff>
    </xdr:to>
    <xdr:pic>
      <xdr:nvPicPr>
        <xdr:cNvPr id="13" name="Image 13" descr="http://www.creati-picardie.fr/upload/editeur/image/Nouv%20logo%20ifp.jpg">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4850" y="7829550"/>
          <a:ext cx="2295525" cy="981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38</xdr:row>
      <xdr:rowOff>145677</xdr:rowOff>
    </xdr:from>
    <xdr:ext cx="920688" cy="985631"/>
    <xdr:pic>
      <xdr:nvPicPr>
        <xdr:cNvPr id="15" name="Image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55912" y="9547412"/>
          <a:ext cx="920688" cy="985631"/>
        </a:xfrm>
        <a:prstGeom prst="rect">
          <a:avLst/>
        </a:prstGeom>
      </xdr:spPr>
    </xdr:pic>
    <xdr:clientData/>
  </xdr:oneCellAnchor>
  <xdr:twoCellAnchor editAs="oneCell">
    <xdr:from>
      <xdr:col>7</xdr:col>
      <xdr:colOff>313765</xdr:colOff>
      <xdr:row>39</xdr:row>
      <xdr:rowOff>22412</xdr:rowOff>
    </xdr:from>
    <xdr:to>
      <xdr:col>8</xdr:col>
      <xdr:colOff>492280</xdr:colOff>
      <xdr:row>42</xdr:row>
      <xdr:rowOff>134920</xdr:rowOff>
    </xdr:to>
    <xdr:pic>
      <xdr:nvPicPr>
        <xdr:cNvPr id="17" name="Image 9">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376147" y="9648265"/>
          <a:ext cx="1119809" cy="777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xdr:row>
      <xdr:rowOff>106854</xdr:rowOff>
    </xdr:from>
    <xdr:to>
      <xdr:col>11</xdr:col>
      <xdr:colOff>0</xdr:colOff>
      <xdr:row>7</xdr:row>
      <xdr:rowOff>0</xdr:rowOff>
    </xdr:to>
    <xdr:cxnSp macro="">
      <xdr:nvCxnSpPr>
        <xdr:cNvPr id="19" name="Connecteur droit 18">
          <a:extLst>
            <a:ext uri="{FF2B5EF4-FFF2-40B4-BE49-F238E27FC236}">
              <a16:creationId xmlns:a16="http://schemas.microsoft.com/office/drawing/2014/main" id="{00000000-0008-0000-0100-000013000000}"/>
            </a:ext>
          </a:extLst>
        </xdr:cNvPr>
        <xdr:cNvCxnSpPr/>
      </xdr:nvCxnSpPr>
      <xdr:spPr>
        <a:xfrm>
          <a:off x="0" y="1349245"/>
          <a:ext cx="9326217" cy="33951"/>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245165</xdr:colOff>
      <xdr:row>0</xdr:row>
      <xdr:rowOff>43070</xdr:rowOff>
    </xdr:from>
    <xdr:ext cx="982582" cy="1051891"/>
    <xdr:pic>
      <xdr:nvPicPr>
        <xdr:cNvPr id="33" name="Image 32">
          <a:extLst>
            <a:ext uri="{FF2B5EF4-FFF2-40B4-BE49-F238E27FC236}">
              <a16:creationId xmlns:a16="http://schemas.microsoft.com/office/drawing/2014/main" id="{00000000-0008-0000-0100-000021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5165" y="43070"/>
          <a:ext cx="982582" cy="1051891"/>
        </a:xfrm>
        <a:prstGeom prst="rect">
          <a:avLst/>
        </a:prstGeom>
      </xdr:spPr>
    </xdr:pic>
    <xdr:clientData/>
  </xdr:oneCellAnchor>
  <xdr:twoCellAnchor>
    <xdr:from>
      <xdr:col>7</xdr:col>
      <xdr:colOff>7327</xdr:colOff>
      <xdr:row>189</xdr:row>
      <xdr:rowOff>0</xdr:rowOff>
    </xdr:from>
    <xdr:to>
      <xdr:col>7</xdr:col>
      <xdr:colOff>77422</xdr:colOff>
      <xdr:row>191</xdr:row>
      <xdr:rowOff>166961</xdr:rowOff>
    </xdr:to>
    <xdr:sp macro="" textlink="">
      <xdr:nvSpPr>
        <xdr:cNvPr id="41" name="Accolade fermante 40">
          <a:extLst>
            <a:ext uri="{FF2B5EF4-FFF2-40B4-BE49-F238E27FC236}">
              <a16:creationId xmlns:a16="http://schemas.microsoft.com/office/drawing/2014/main" id="{00000000-0008-0000-0100-000029000000}"/>
            </a:ext>
          </a:extLst>
        </xdr:cNvPr>
        <xdr:cNvSpPr/>
      </xdr:nvSpPr>
      <xdr:spPr>
        <a:xfrm>
          <a:off x="5978769" y="26845846"/>
          <a:ext cx="70095" cy="504000"/>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7327</xdr:colOff>
      <xdr:row>199</xdr:row>
      <xdr:rowOff>2</xdr:rowOff>
    </xdr:from>
    <xdr:to>
      <xdr:col>7</xdr:col>
      <xdr:colOff>77422</xdr:colOff>
      <xdr:row>201</xdr:row>
      <xdr:rowOff>173656</xdr:rowOff>
    </xdr:to>
    <xdr:sp macro="" textlink="">
      <xdr:nvSpPr>
        <xdr:cNvPr id="42" name="Accolade fermante 41">
          <a:extLst>
            <a:ext uri="{FF2B5EF4-FFF2-40B4-BE49-F238E27FC236}">
              <a16:creationId xmlns:a16="http://schemas.microsoft.com/office/drawing/2014/main" id="{00000000-0008-0000-0100-00002A000000}"/>
            </a:ext>
          </a:extLst>
        </xdr:cNvPr>
        <xdr:cNvSpPr/>
      </xdr:nvSpPr>
      <xdr:spPr>
        <a:xfrm>
          <a:off x="5978769" y="28457771"/>
          <a:ext cx="70095" cy="540000"/>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7327</xdr:colOff>
      <xdr:row>203</xdr:row>
      <xdr:rowOff>2</xdr:rowOff>
    </xdr:from>
    <xdr:to>
      <xdr:col>7</xdr:col>
      <xdr:colOff>77422</xdr:colOff>
      <xdr:row>205</xdr:row>
      <xdr:rowOff>173656</xdr:rowOff>
    </xdr:to>
    <xdr:sp macro="" textlink="">
      <xdr:nvSpPr>
        <xdr:cNvPr id="44" name="Accolade fermante 43">
          <a:extLst>
            <a:ext uri="{FF2B5EF4-FFF2-40B4-BE49-F238E27FC236}">
              <a16:creationId xmlns:a16="http://schemas.microsoft.com/office/drawing/2014/main" id="{00000000-0008-0000-0100-00002C000000}"/>
            </a:ext>
          </a:extLst>
        </xdr:cNvPr>
        <xdr:cNvSpPr/>
      </xdr:nvSpPr>
      <xdr:spPr>
        <a:xfrm>
          <a:off x="5978769" y="28457771"/>
          <a:ext cx="70095" cy="540000"/>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7327</xdr:colOff>
      <xdr:row>207</xdr:row>
      <xdr:rowOff>2</xdr:rowOff>
    </xdr:from>
    <xdr:to>
      <xdr:col>7</xdr:col>
      <xdr:colOff>77422</xdr:colOff>
      <xdr:row>209</xdr:row>
      <xdr:rowOff>173656</xdr:rowOff>
    </xdr:to>
    <xdr:sp macro="" textlink="">
      <xdr:nvSpPr>
        <xdr:cNvPr id="45" name="Accolade fermante 44">
          <a:extLst>
            <a:ext uri="{FF2B5EF4-FFF2-40B4-BE49-F238E27FC236}">
              <a16:creationId xmlns:a16="http://schemas.microsoft.com/office/drawing/2014/main" id="{00000000-0008-0000-0100-00002D000000}"/>
            </a:ext>
          </a:extLst>
        </xdr:cNvPr>
        <xdr:cNvSpPr/>
      </xdr:nvSpPr>
      <xdr:spPr>
        <a:xfrm>
          <a:off x="5978769" y="29139175"/>
          <a:ext cx="70095" cy="547327"/>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7327</xdr:colOff>
      <xdr:row>233</xdr:row>
      <xdr:rowOff>2</xdr:rowOff>
    </xdr:from>
    <xdr:to>
      <xdr:col>7</xdr:col>
      <xdr:colOff>77422</xdr:colOff>
      <xdr:row>237</xdr:row>
      <xdr:rowOff>173656</xdr:rowOff>
    </xdr:to>
    <xdr:sp macro="" textlink="">
      <xdr:nvSpPr>
        <xdr:cNvPr id="46" name="Accolade fermante 45">
          <a:extLst>
            <a:ext uri="{FF2B5EF4-FFF2-40B4-BE49-F238E27FC236}">
              <a16:creationId xmlns:a16="http://schemas.microsoft.com/office/drawing/2014/main" id="{00000000-0008-0000-0100-00002E000000}"/>
            </a:ext>
          </a:extLst>
        </xdr:cNvPr>
        <xdr:cNvSpPr/>
      </xdr:nvSpPr>
      <xdr:spPr>
        <a:xfrm>
          <a:off x="5978769" y="29139175"/>
          <a:ext cx="70095" cy="547327"/>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11395</xdr:colOff>
      <xdr:row>256</xdr:row>
      <xdr:rowOff>9053</xdr:rowOff>
    </xdr:from>
    <xdr:to>
      <xdr:col>7</xdr:col>
      <xdr:colOff>115585</xdr:colOff>
      <xdr:row>261</xdr:row>
      <xdr:rowOff>0</xdr:rowOff>
    </xdr:to>
    <xdr:sp macro="" textlink="">
      <xdr:nvSpPr>
        <xdr:cNvPr id="47" name="Accolade fermante 46">
          <a:extLst>
            <a:ext uri="{FF2B5EF4-FFF2-40B4-BE49-F238E27FC236}">
              <a16:creationId xmlns:a16="http://schemas.microsoft.com/office/drawing/2014/main" id="{00000000-0008-0000-0100-00002F000000}"/>
            </a:ext>
          </a:extLst>
        </xdr:cNvPr>
        <xdr:cNvSpPr/>
      </xdr:nvSpPr>
      <xdr:spPr>
        <a:xfrm>
          <a:off x="5982837" y="53041322"/>
          <a:ext cx="104190" cy="826216"/>
        </a:xfrm>
        <a:prstGeom prst="rightBrace">
          <a:avLst>
            <a:gd name="adj1" fmla="val 52431"/>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fr-FR"/>
        </a:p>
      </xdr:txBody>
    </xdr:sp>
    <xdr:clientData/>
  </xdr:twoCellAnchor>
  <xdr:twoCellAnchor>
    <xdr:from>
      <xdr:col>7</xdr:col>
      <xdr:colOff>0</xdr:colOff>
      <xdr:row>247</xdr:row>
      <xdr:rowOff>16565</xdr:rowOff>
    </xdr:from>
    <xdr:to>
      <xdr:col>7</xdr:col>
      <xdr:colOff>108000</xdr:colOff>
      <xdr:row>249</xdr:row>
      <xdr:rowOff>172694</xdr:rowOff>
    </xdr:to>
    <xdr:sp macro="" textlink="">
      <xdr:nvSpPr>
        <xdr:cNvPr id="48" name="Accolade fermante 47">
          <a:extLst>
            <a:ext uri="{FF2B5EF4-FFF2-40B4-BE49-F238E27FC236}">
              <a16:creationId xmlns:a16="http://schemas.microsoft.com/office/drawing/2014/main" id="{00000000-0008-0000-0100-000030000000}"/>
            </a:ext>
          </a:extLst>
        </xdr:cNvPr>
        <xdr:cNvSpPr/>
      </xdr:nvSpPr>
      <xdr:spPr>
        <a:xfrm>
          <a:off x="5971442" y="55386123"/>
          <a:ext cx="108000" cy="493167"/>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7327</xdr:colOff>
      <xdr:row>287</xdr:row>
      <xdr:rowOff>2</xdr:rowOff>
    </xdr:from>
    <xdr:to>
      <xdr:col>7</xdr:col>
      <xdr:colOff>77422</xdr:colOff>
      <xdr:row>289</xdr:row>
      <xdr:rowOff>173656</xdr:rowOff>
    </xdr:to>
    <xdr:sp macro="" textlink="">
      <xdr:nvSpPr>
        <xdr:cNvPr id="51" name="Accolade fermante 50">
          <a:extLst>
            <a:ext uri="{FF2B5EF4-FFF2-40B4-BE49-F238E27FC236}">
              <a16:creationId xmlns:a16="http://schemas.microsoft.com/office/drawing/2014/main" id="{00000000-0008-0000-0100-000033000000}"/>
            </a:ext>
          </a:extLst>
        </xdr:cNvPr>
        <xdr:cNvSpPr/>
      </xdr:nvSpPr>
      <xdr:spPr>
        <a:xfrm>
          <a:off x="5978769" y="28457771"/>
          <a:ext cx="70095" cy="547327"/>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7327</xdr:colOff>
      <xdr:row>291</xdr:row>
      <xdr:rowOff>2</xdr:rowOff>
    </xdr:from>
    <xdr:to>
      <xdr:col>7</xdr:col>
      <xdr:colOff>77422</xdr:colOff>
      <xdr:row>293</xdr:row>
      <xdr:rowOff>173656</xdr:rowOff>
    </xdr:to>
    <xdr:sp macro="" textlink="">
      <xdr:nvSpPr>
        <xdr:cNvPr id="52" name="Accolade fermante 51">
          <a:extLst>
            <a:ext uri="{FF2B5EF4-FFF2-40B4-BE49-F238E27FC236}">
              <a16:creationId xmlns:a16="http://schemas.microsoft.com/office/drawing/2014/main" id="{00000000-0008-0000-0100-000034000000}"/>
            </a:ext>
          </a:extLst>
        </xdr:cNvPr>
        <xdr:cNvSpPr/>
      </xdr:nvSpPr>
      <xdr:spPr>
        <a:xfrm>
          <a:off x="5978769" y="29139175"/>
          <a:ext cx="70095" cy="547327"/>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7327</xdr:colOff>
      <xdr:row>295</xdr:row>
      <xdr:rowOff>2</xdr:rowOff>
    </xdr:from>
    <xdr:to>
      <xdr:col>7</xdr:col>
      <xdr:colOff>77422</xdr:colOff>
      <xdr:row>297</xdr:row>
      <xdr:rowOff>173656</xdr:rowOff>
    </xdr:to>
    <xdr:sp macro="" textlink="">
      <xdr:nvSpPr>
        <xdr:cNvPr id="53" name="Accolade fermante 52">
          <a:extLst>
            <a:ext uri="{FF2B5EF4-FFF2-40B4-BE49-F238E27FC236}">
              <a16:creationId xmlns:a16="http://schemas.microsoft.com/office/drawing/2014/main" id="{00000000-0008-0000-0100-000035000000}"/>
            </a:ext>
          </a:extLst>
        </xdr:cNvPr>
        <xdr:cNvSpPr/>
      </xdr:nvSpPr>
      <xdr:spPr>
        <a:xfrm>
          <a:off x="5978769" y="29820579"/>
          <a:ext cx="70095" cy="547327"/>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7327</xdr:colOff>
      <xdr:row>322</xdr:row>
      <xdr:rowOff>2</xdr:rowOff>
    </xdr:from>
    <xdr:to>
      <xdr:col>7</xdr:col>
      <xdr:colOff>77422</xdr:colOff>
      <xdr:row>327</xdr:row>
      <xdr:rowOff>0</xdr:rowOff>
    </xdr:to>
    <xdr:sp macro="" textlink="">
      <xdr:nvSpPr>
        <xdr:cNvPr id="54" name="Accolade fermante 53">
          <a:extLst>
            <a:ext uri="{FF2B5EF4-FFF2-40B4-BE49-F238E27FC236}">
              <a16:creationId xmlns:a16="http://schemas.microsoft.com/office/drawing/2014/main" id="{00000000-0008-0000-0100-000036000000}"/>
            </a:ext>
          </a:extLst>
        </xdr:cNvPr>
        <xdr:cNvSpPr/>
      </xdr:nvSpPr>
      <xdr:spPr>
        <a:xfrm>
          <a:off x="5978769" y="32099252"/>
          <a:ext cx="70095" cy="510692"/>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11395</xdr:colOff>
      <xdr:row>342</xdr:row>
      <xdr:rowOff>9053</xdr:rowOff>
    </xdr:from>
    <xdr:to>
      <xdr:col>7</xdr:col>
      <xdr:colOff>115585</xdr:colOff>
      <xdr:row>347</xdr:row>
      <xdr:rowOff>0</xdr:rowOff>
    </xdr:to>
    <xdr:sp macro="" textlink="">
      <xdr:nvSpPr>
        <xdr:cNvPr id="55" name="Accolade fermante 54">
          <a:extLst>
            <a:ext uri="{FF2B5EF4-FFF2-40B4-BE49-F238E27FC236}">
              <a16:creationId xmlns:a16="http://schemas.microsoft.com/office/drawing/2014/main" id="{00000000-0008-0000-0100-000037000000}"/>
            </a:ext>
          </a:extLst>
        </xdr:cNvPr>
        <xdr:cNvSpPr/>
      </xdr:nvSpPr>
      <xdr:spPr>
        <a:xfrm>
          <a:off x="5982837" y="34709361"/>
          <a:ext cx="104190" cy="826216"/>
        </a:xfrm>
        <a:prstGeom prst="rightBrace">
          <a:avLst>
            <a:gd name="adj1" fmla="val 52431"/>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fr-FR"/>
        </a:p>
      </xdr:txBody>
    </xdr:sp>
    <xdr:clientData/>
  </xdr:twoCellAnchor>
  <xdr:twoCellAnchor>
    <xdr:from>
      <xdr:col>7</xdr:col>
      <xdr:colOff>0</xdr:colOff>
      <xdr:row>337</xdr:row>
      <xdr:rowOff>16565</xdr:rowOff>
    </xdr:from>
    <xdr:to>
      <xdr:col>7</xdr:col>
      <xdr:colOff>108000</xdr:colOff>
      <xdr:row>339</xdr:row>
      <xdr:rowOff>172694</xdr:rowOff>
    </xdr:to>
    <xdr:sp macro="" textlink="">
      <xdr:nvSpPr>
        <xdr:cNvPr id="56" name="Accolade fermante 55">
          <a:extLst>
            <a:ext uri="{FF2B5EF4-FFF2-40B4-BE49-F238E27FC236}">
              <a16:creationId xmlns:a16="http://schemas.microsoft.com/office/drawing/2014/main" id="{00000000-0008-0000-0100-000038000000}"/>
            </a:ext>
          </a:extLst>
        </xdr:cNvPr>
        <xdr:cNvSpPr/>
      </xdr:nvSpPr>
      <xdr:spPr>
        <a:xfrm>
          <a:off x="5971442" y="33969527"/>
          <a:ext cx="108000" cy="493167"/>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7327</xdr:colOff>
      <xdr:row>272</xdr:row>
      <xdr:rowOff>0</xdr:rowOff>
    </xdr:from>
    <xdr:to>
      <xdr:col>7</xdr:col>
      <xdr:colOff>77422</xdr:colOff>
      <xdr:row>274</xdr:row>
      <xdr:rowOff>166961</xdr:rowOff>
    </xdr:to>
    <xdr:sp macro="" textlink="">
      <xdr:nvSpPr>
        <xdr:cNvPr id="58" name="Accolade fermante 57">
          <a:extLst>
            <a:ext uri="{FF2B5EF4-FFF2-40B4-BE49-F238E27FC236}">
              <a16:creationId xmlns:a16="http://schemas.microsoft.com/office/drawing/2014/main" id="{00000000-0008-0000-0100-00003A000000}"/>
            </a:ext>
          </a:extLst>
        </xdr:cNvPr>
        <xdr:cNvSpPr/>
      </xdr:nvSpPr>
      <xdr:spPr>
        <a:xfrm>
          <a:off x="5978769" y="38349115"/>
          <a:ext cx="70095" cy="504000"/>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7327</xdr:colOff>
      <xdr:row>276</xdr:row>
      <xdr:rowOff>0</xdr:rowOff>
    </xdr:from>
    <xdr:to>
      <xdr:col>7</xdr:col>
      <xdr:colOff>77422</xdr:colOff>
      <xdr:row>278</xdr:row>
      <xdr:rowOff>166961</xdr:rowOff>
    </xdr:to>
    <xdr:sp macro="" textlink="">
      <xdr:nvSpPr>
        <xdr:cNvPr id="60" name="Accolade fermante 59">
          <a:extLst>
            <a:ext uri="{FF2B5EF4-FFF2-40B4-BE49-F238E27FC236}">
              <a16:creationId xmlns:a16="http://schemas.microsoft.com/office/drawing/2014/main" id="{00000000-0008-0000-0100-00003C000000}"/>
            </a:ext>
          </a:extLst>
        </xdr:cNvPr>
        <xdr:cNvSpPr/>
      </xdr:nvSpPr>
      <xdr:spPr>
        <a:xfrm>
          <a:off x="5978769" y="37675038"/>
          <a:ext cx="70095" cy="504000"/>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7327</xdr:colOff>
      <xdr:row>452</xdr:row>
      <xdr:rowOff>0</xdr:rowOff>
    </xdr:from>
    <xdr:to>
      <xdr:col>7</xdr:col>
      <xdr:colOff>86947</xdr:colOff>
      <xdr:row>454</xdr:row>
      <xdr:rowOff>166962</xdr:rowOff>
    </xdr:to>
    <xdr:sp macro="" textlink="">
      <xdr:nvSpPr>
        <xdr:cNvPr id="22" name="Accolade fermante 21">
          <a:extLst>
            <a:ext uri="{FF2B5EF4-FFF2-40B4-BE49-F238E27FC236}">
              <a16:creationId xmlns:a16="http://schemas.microsoft.com/office/drawing/2014/main" id="{4D930ED8-FE4D-4979-A958-CCF449EB2D0B}"/>
            </a:ext>
          </a:extLst>
        </xdr:cNvPr>
        <xdr:cNvSpPr/>
      </xdr:nvSpPr>
      <xdr:spPr>
        <a:xfrm>
          <a:off x="5978769" y="83922577"/>
          <a:ext cx="79620" cy="504000"/>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9525</xdr:colOff>
      <xdr:row>463</xdr:row>
      <xdr:rowOff>0</xdr:rowOff>
    </xdr:from>
    <xdr:to>
      <xdr:col>7</xdr:col>
      <xdr:colOff>49529</xdr:colOff>
      <xdr:row>466</xdr:row>
      <xdr:rowOff>136485</xdr:rowOff>
    </xdr:to>
    <xdr:sp macro="" textlink="">
      <xdr:nvSpPr>
        <xdr:cNvPr id="23" name="Accolade fermante 22">
          <a:extLst>
            <a:ext uri="{FF2B5EF4-FFF2-40B4-BE49-F238E27FC236}">
              <a16:creationId xmlns:a16="http://schemas.microsoft.com/office/drawing/2014/main" id="{83226FD4-FAA8-4E13-BD8B-6DD29B797B9B}"/>
            </a:ext>
          </a:extLst>
        </xdr:cNvPr>
        <xdr:cNvSpPr/>
      </xdr:nvSpPr>
      <xdr:spPr>
        <a:xfrm>
          <a:off x="5980967" y="53611096"/>
          <a:ext cx="40004" cy="810562"/>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editAs="oneCell">
    <xdr:from>
      <xdr:col>11</xdr:col>
      <xdr:colOff>132722</xdr:colOff>
      <xdr:row>46</xdr:row>
      <xdr:rowOff>19740</xdr:rowOff>
    </xdr:from>
    <xdr:to>
      <xdr:col>15</xdr:col>
      <xdr:colOff>373541</xdr:colOff>
      <xdr:row>52</xdr:row>
      <xdr:rowOff>69181</xdr:rowOff>
    </xdr:to>
    <xdr:pic>
      <xdr:nvPicPr>
        <xdr:cNvPr id="34" name="Image 33">
          <a:extLst>
            <a:ext uri="{FF2B5EF4-FFF2-40B4-BE49-F238E27FC236}">
              <a16:creationId xmlns:a16="http://schemas.microsoft.com/office/drawing/2014/main" id="{726C8455-BA47-9813-203A-ED118CE6810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458939" y="8650218"/>
          <a:ext cx="3391386" cy="940788"/>
        </a:xfrm>
        <a:prstGeom prst="rect">
          <a:avLst/>
        </a:prstGeom>
      </xdr:spPr>
    </xdr:pic>
    <xdr:clientData/>
  </xdr:twoCellAnchor>
  <xdr:twoCellAnchor>
    <xdr:from>
      <xdr:col>7</xdr:col>
      <xdr:colOff>23886</xdr:colOff>
      <xdr:row>483</xdr:row>
      <xdr:rowOff>0</xdr:rowOff>
    </xdr:from>
    <xdr:to>
      <xdr:col>7</xdr:col>
      <xdr:colOff>61985</xdr:colOff>
      <xdr:row>488</xdr:row>
      <xdr:rowOff>0</xdr:rowOff>
    </xdr:to>
    <xdr:sp macro="" textlink="">
      <xdr:nvSpPr>
        <xdr:cNvPr id="2" name="Accolade fermante 1">
          <a:extLst>
            <a:ext uri="{FF2B5EF4-FFF2-40B4-BE49-F238E27FC236}">
              <a16:creationId xmlns:a16="http://schemas.microsoft.com/office/drawing/2014/main" id="{730CE01D-804A-4E50-8915-67003FEDFA9B}"/>
            </a:ext>
          </a:extLst>
        </xdr:cNvPr>
        <xdr:cNvSpPr/>
      </xdr:nvSpPr>
      <xdr:spPr>
        <a:xfrm>
          <a:off x="6003929" y="87166174"/>
          <a:ext cx="38099" cy="869674"/>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7327</xdr:colOff>
      <xdr:row>322</xdr:row>
      <xdr:rowOff>2</xdr:rowOff>
    </xdr:from>
    <xdr:to>
      <xdr:col>7</xdr:col>
      <xdr:colOff>77422</xdr:colOff>
      <xdr:row>326</xdr:row>
      <xdr:rowOff>173656</xdr:rowOff>
    </xdr:to>
    <xdr:sp macro="" textlink="">
      <xdr:nvSpPr>
        <xdr:cNvPr id="10" name="Accolade fermante 9">
          <a:extLst>
            <a:ext uri="{FF2B5EF4-FFF2-40B4-BE49-F238E27FC236}">
              <a16:creationId xmlns:a16="http://schemas.microsoft.com/office/drawing/2014/main" id="{0A145D1C-61E5-4E11-BEBB-68C4B45192A5}"/>
            </a:ext>
          </a:extLst>
        </xdr:cNvPr>
        <xdr:cNvSpPr/>
      </xdr:nvSpPr>
      <xdr:spPr>
        <a:xfrm>
          <a:off x="5987370" y="22098002"/>
          <a:ext cx="70095" cy="869393"/>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8283</xdr:colOff>
      <xdr:row>213</xdr:row>
      <xdr:rowOff>190499</xdr:rowOff>
    </xdr:from>
    <xdr:to>
      <xdr:col>7</xdr:col>
      <xdr:colOff>78378</xdr:colOff>
      <xdr:row>218</xdr:row>
      <xdr:rowOff>168260</xdr:rowOff>
    </xdr:to>
    <xdr:sp macro="" textlink="">
      <xdr:nvSpPr>
        <xdr:cNvPr id="3" name="Accolade fermante 2">
          <a:extLst>
            <a:ext uri="{FF2B5EF4-FFF2-40B4-BE49-F238E27FC236}">
              <a16:creationId xmlns:a16="http://schemas.microsoft.com/office/drawing/2014/main" id="{82DBD01D-C32A-49CE-AFB7-A7C9C415F0BE}"/>
            </a:ext>
          </a:extLst>
        </xdr:cNvPr>
        <xdr:cNvSpPr/>
      </xdr:nvSpPr>
      <xdr:spPr>
        <a:xfrm>
          <a:off x="5988326" y="19762303"/>
          <a:ext cx="70095" cy="864000"/>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8283</xdr:colOff>
      <xdr:row>301</xdr:row>
      <xdr:rowOff>190499</xdr:rowOff>
    </xdr:from>
    <xdr:to>
      <xdr:col>7</xdr:col>
      <xdr:colOff>78378</xdr:colOff>
      <xdr:row>306</xdr:row>
      <xdr:rowOff>168260</xdr:rowOff>
    </xdr:to>
    <xdr:sp macro="" textlink="">
      <xdr:nvSpPr>
        <xdr:cNvPr id="4" name="Accolade fermante 3">
          <a:extLst>
            <a:ext uri="{FF2B5EF4-FFF2-40B4-BE49-F238E27FC236}">
              <a16:creationId xmlns:a16="http://schemas.microsoft.com/office/drawing/2014/main" id="{70AAA97A-F610-44C0-A17B-E35EA4DF950B}"/>
            </a:ext>
          </a:extLst>
        </xdr:cNvPr>
        <xdr:cNvSpPr/>
      </xdr:nvSpPr>
      <xdr:spPr>
        <a:xfrm>
          <a:off x="5988326" y="19762303"/>
          <a:ext cx="70095" cy="864000"/>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0</xdr:colOff>
      <xdr:row>828</xdr:row>
      <xdr:rowOff>16565</xdr:rowOff>
    </xdr:from>
    <xdr:to>
      <xdr:col>7</xdr:col>
      <xdr:colOff>108000</xdr:colOff>
      <xdr:row>830</xdr:row>
      <xdr:rowOff>172694</xdr:rowOff>
    </xdr:to>
    <xdr:sp macro="" textlink="">
      <xdr:nvSpPr>
        <xdr:cNvPr id="36" name="Accolade fermante 35">
          <a:extLst>
            <a:ext uri="{FF2B5EF4-FFF2-40B4-BE49-F238E27FC236}">
              <a16:creationId xmlns:a16="http://schemas.microsoft.com/office/drawing/2014/main" id="{735E1CD0-071B-4FC2-B905-4322A2940B19}"/>
            </a:ext>
          </a:extLst>
        </xdr:cNvPr>
        <xdr:cNvSpPr/>
      </xdr:nvSpPr>
      <xdr:spPr>
        <a:xfrm>
          <a:off x="5980043" y="26670000"/>
          <a:ext cx="108000" cy="503998"/>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7327</xdr:colOff>
      <xdr:row>845</xdr:row>
      <xdr:rowOff>0</xdr:rowOff>
    </xdr:from>
    <xdr:to>
      <xdr:col>7</xdr:col>
      <xdr:colOff>77422</xdr:colOff>
      <xdr:row>847</xdr:row>
      <xdr:rowOff>166961</xdr:rowOff>
    </xdr:to>
    <xdr:sp macro="" textlink="">
      <xdr:nvSpPr>
        <xdr:cNvPr id="50" name="Accolade fermante 49">
          <a:extLst>
            <a:ext uri="{FF2B5EF4-FFF2-40B4-BE49-F238E27FC236}">
              <a16:creationId xmlns:a16="http://schemas.microsoft.com/office/drawing/2014/main" id="{710C04F9-2CEC-411D-BF2A-C6F8707AADB2}"/>
            </a:ext>
          </a:extLst>
        </xdr:cNvPr>
        <xdr:cNvSpPr/>
      </xdr:nvSpPr>
      <xdr:spPr>
        <a:xfrm>
          <a:off x="5987370" y="30579391"/>
          <a:ext cx="70095" cy="514831"/>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7327</xdr:colOff>
      <xdr:row>816</xdr:row>
      <xdr:rowOff>0</xdr:rowOff>
    </xdr:from>
    <xdr:to>
      <xdr:col>7</xdr:col>
      <xdr:colOff>77422</xdr:colOff>
      <xdr:row>818</xdr:row>
      <xdr:rowOff>166961</xdr:rowOff>
    </xdr:to>
    <xdr:sp macro="" textlink="">
      <xdr:nvSpPr>
        <xdr:cNvPr id="12393" name="Accolade fermante 12392">
          <a:extLst>
            <a:ext uri="{FF2B5EF4-FFF2-40B4-BE49-F238E27FC236}">
              <a16:creationId xmlns:a16="http://schemas.microsoft.com/office/drawing/2014/main" id="{7EDC3068-318F-4A00-8C7C-704D202CFC53}"/>
            </a:ext>
          </a:extLst>
        </xdr:cNvPr>
        <xdr:cNvSpPr/>
      </xdr:nvSpPr>
      <xdr:spPr>
        <a:xfrm>
          <a:off x="5987370" y="21708717"/>
          <a:ext cx="70095" cy="514831"/>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23886</xdr:colOff>
      <xdr:row>356</xdr:row>
      <xdr:rowOff>0</xdr:rowOff>
    </xdr:from>
    <xdr:to>
      <xdr:col>7</xdr:col>
      <xdr:colOff>61985</xdr:colOff>
      <xdr:row>361</xdr:row>
      <xdr:rowOff>0</xdr:rowOff>
    </xdr:to>
    <xdr:sp macro="" textlink="">
      <xdr:nvSpPr>
        <xdr:cNvPr id="12398" name="Accolade fermante 12397">
          <a:extLst>
            <a:ext uri="{FF2B5EF4-FFF2-40B4-BE49-F238E27FC236}">
              <a16:creationId xmlns:a16="http://schemas.microsoft.com/office/drawing/2014/main" id="{B814EB6C-C215-49D9-AF02-E3AD30F27D34}"/>
            </a:ext>
          </a:extLst>
        </xdr:cNvPr>
        <xdr:cNvSpPr/>
      </xdr:nvSpPr>
      <xdr:spPr>
        <a:xfrm>
          <a:off x="6003929" y="188296826"/>
          <a:ext cx="38099" cy="869674"/>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23886</xdr:colOff>
      <xdr:row>365</xdr:row>
      <xdr:rowOff>0</xdr:rowOff>
    </xdr:from>
    <xdr:to>
      <xdr:col>7</xdr:col>
      <xdr:colOff>61985</xdr:colOff>
      <xdr:row>370</xdr:row>
      <xdr:rowOff>0</xdr:rowOff>
    </xdr:to>
    <xdr:sp macro="" textlink="">
      <xdr:nvSpPr>
        <xdr:cNvPr id="12399" name="Accolade fermante 12398">
          <a:extLst>
            <a:ext uri="{FF2B5EF4-FFF2-40B4-BE49-F238E27FC236}">
              <a16:creationId xmlns:a16="http://schemas.microsoft.com/office/drawing/2014/main" id="{58963FDB-6280-4832-8BE9-4B2D22322340}"/>
            </a:ext>
          </a:extLst>
        </xdr:cNvPr>
        <xdr:cNvSpPr/>
      </xdr:nvSpPr>
      <xdr:spPr>
        <a:xfrm>
          <a:off x="6003929" y="189241043"/>
          <a:ext cx="38099" cy="869674"/>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4068</xdr:colOff>
      <xdr:row>639</xdr:row>
      <xdr:rowOff>38357</xdr:rowOff>
    </xdr:from>
    <xdr:to>
      <xdr:col>7</xdr:col>
      <xdr:colOff>108258</xdr:colOff>
      <xdr:row>644</xdr:row>
      <xdr:rowOff>150569</xdr:rowOff>
    </xdr:to>
    <xdr:sp macro="" textlink="">
      <xdr:nvSpPr>
        <xdr:cNvPr id="12400" name="Accolade fermante 12399">
          <a:extLst>
            <a:ext uri="{FF2B5EF4-FFF2-40B4-BE49-F238E27FC236}">
              <a16:creationId xmlns:a16="http://schemas.microsoft.com/office/drawing/2014/main" id="{579242F8-0398-4C6F-8DE1-69CA4D22D820}"/>
            </a:ext>
          </a:extLst>
        </xdr:cNvPr>
        <xdr:cNvSpPr/>
      </xdr:nvSpPr>
      <xdr:spPr>
        <a:xfrm>
          <a:off x="5984111" y="72047357"/>
          <a:ext cx="104190" cy="973603"/>
        </a:xfrm>
        <a:prstGeom prst="rightBrace">
          <a:avLst>
            <a:gd name="adj1" fmla="val 52431"/>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fr-FR"/>
        </a:p>
      </xdr:txBody>
    </xdr:sp>
    <xdr:clientData/>
  </xdr:twoCellAnchor>
  <xdr:twoCellAnchor>
    <xdr:from>
      <xdr:col>7</xdr:col>
      <xdr:colOff>9525</xdr:colOff>
      <xdr:row>577</xdr:row>
      <xdr:rowOff>0</xdr:rowOff>
    </xdr:from>
    <xdr:to>
      <xdr:col>7</xdr:col>
      <xdr:colOff>49529</xdr:colOff>
      <xdr:row>581</xdr:row>
      <xdr:rowOff>136485</xdr:rowOff>
    </xdr:to>
    <xdr:sp macro="" textlink="">
      <xdr:nvSpPr>
        <xdr:cNvPr id="12401" name="Accolade fermante 12400">
          <a:extLst>
            <a:ext uri="{FF2B5EF4-FFF2-40B4-BE49-F238E27FC236}">
              <a16:creationId xmlns:a16="http://schemas.microsoft.com/office/drawing/2014/main" id="{4C13F65A-5767-4665-9A6B-D176ECDB0A79}"/>
            </a:ext>
          </a:extLst>
        </xdr:cNvPr>
        <xdr:cNvSpPr/>
      </xdr:nvSpPr>
      <xdr:spPr>
        <a:xfrm>
          <a:off x="5989568" y="61730283"/>
          <a:ext cx="40004" cy="832224"/>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4068</xdr:colOff>
      <xdr:row>722</xdr:row>
      <xdr:rowOff>38357</xdr:rowOff>
    </xdr:from>
    <xdr:to>
      <xdr:col>7</xdr:col>
      <xdr:colOff>108258</xdr:colOff>
      <xdr:row>728</xdr:row>
      <xdr:rowOff>150569</xdr:rowOff>
    </xdr:to>
    <xdr:sp macro="" textlink="">
      <xdr:nvSpPr>
        <xdr:cNvPr id="12402" name="Accolade fermante 12401">
          <a:extLst>
            <a:ext uri="{FF2B5EF4-FFF2-40B4-BE49-F238E27FC236}">
              <a16:creationId xmlns:a16="http://schemas.microsoft.com/office/drawing/2014/main" id="{372960ED-79CD-40B4-AD32-F31AE17BCC1D}"/>
            </a:ext>
          </a:extLst>
        </xdr:cNvPr>
        <xdr:cNvSpPr/>
      </xdr:nvSpPr>
      <xdr:spPr>
        <a:xfrm>
          <a:off x="5984111" y="85622553"/>
          <a:ext cx="104190" cy="1147538"/>
        </a:xfrm>
        <a:prstGeom prst="rightBrace">
          <a:avLst>
            <a:gd name="adj1" fmla="val 52431"/>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fr-FR"/>
        </a:p>
      </xdr:txBody>
    </xdr:sp>
    <xdr:clientData/>
  </xdr:twoCellAnchor>
  <xdr:twoCellAnchor>
    <xdr:from>
      <xdr:col>7</xdr:col>
      <xdr:colOff>9525</xdr:colOff>
      <xdr:row>693</xdr:row>
      <xdr:rowOff>0</xdr:rowOff>
    </xdr:from>
    <xdr:to>
      <xdr:col>7</xdr:col>
      <xdr:colOff>81525</xdr:colOff>
      <xdr:row>697</xdr:row>
      <xdr:rowOff>136485</xdr:rowOff>
    </xdr:to>
    <xdr:sp macro="" textlink="">
      <xdr:nvSpPr>
        <xdr:cNvPr id="12403" name="Accolade fermante 12402">
          <a:extLst>
            <a:ext uri="{FF2B5EF4-FFF2-40B4-BE49-F238E27FC236}">
              <a16:creationId xmlns:a16="http://schemas.microsoft.com/office/drawing/2014/main" id="{4F639B1E-DCB3-4F61-8170-EDC78A6AB96C}"/>
            </a:ext>
          </a:extLst>
        </xdr:cNvPr>
        <xdr:cNvSpPr/>
      </xdr:nvSpPr>
      <xdr:spPr>
        <a:xfrm>
          <a:off x="5989568" y="80407565"/>
          <a:ext cx="72000" cy="832224"/>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0</xdr:colOff>
      <xdr:row>475</xdr:row>
      <xdr:rowOff>16565</xdr:rowOff>
    </xdr:from>
    <xdr:to>
      <xdr:col>7</xdr:col>
      <xdr:colOff>108000</xdr:colOff>
      <xdr:row>477</xdr:row>
      <xdr:rowOff>172694</xdr:rowOff>
    </xdr:to>
    <xdr:sp macro="" textlink="">
      <xdr:nvSpPr>
        <xdr:cNvPr id="12411" name="Accolade fermante 12410">
          <a:extLst>
            <a:ext uri="{FF2B5EF4-FFF2-40B4-BE49-F238E27FC236}">
              <a16:creationId xmlns:a16="http://schemas.microsoft.com/office/drawing/2014/main" id="{3983A36D-418C-44BA-81E1-D48EF68B7E1C}"/>
            </a:ext>
          </a:extLst>
        </xdr:cNvPr>
        <xdr:cNvSpPr/>
      </xdr:nvSpPr>
      <xdr:spPr>
        <a:xfrm>
          <a:off x="5980043" y="260057348"/>
          <a:ext cx="108000" cy="503998"/>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23886</xdr:colOff>
      <xdr:row>425</xdr:row>
      <xdr:rowOff>0</xdr:rowOff>
    </xdr:from>
    <xdr:to>
      <xdr:col>7</xdr:col>
      <xdr:colOff>61985</xdr:colOff>
      <xdr:row>430</xdr:row>
      <xdr:rowOff>0</xdr:rowOff>
    </xdr:to>
    <xdr:sp macro="" textlink="">
      <xdr:nvSpPr>
        <xdr:cNvPr id="12412" name="Accolade fermante 12411">
          <a:extLst>
            <a:ext uri="{FF2B5EF4-FFF2-40B4-BE49-F238E27FC236}">
              <a16:creationId xmlns:a16="http://schemas.microsoft.com/office/drawing/2014/main" id="{D1BA7701-4D14-4667-89A2-87EDCB463B18}"/>
            </a:ext>
          </a:extLst>
        </xdr:cNvPr>
        <xdr:cNvSpPr/>
      </xdr:nvSpPr>
      <xdr:spPr>
        <a:xfrm>
          <a:off x="6003929" y="63535891"/>
          <a:ext cx="38099" cy="869674"/>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23886</xdr:colOff>
      <xdr:row>763</xdr:row>
      <xdr:rowOff>0</xdr:rowOff>
    </xdr:from>
    <xdr:to>
      <xdr:col>7</xdr:col>
      <xdr:colOff>61985</xdr:colOff>
      <xdr:row>768</xdr:row>
      <xdr:rowOff>0</xdr:rowOff>
    </xdr:to>
    <xdr:sp macro="" textlink="">
      <xdr:nvSpPr>
        <xdr:cNvPr id="12414" name="Accolade fermante 12413">
          <a:extLst>
            <a:ext uri="{FF2B5EF4-FFF2-40B4-BE49-F238E27FC236}">
              <a16:creationId xmlns:a16="http://schemas.microsoft.com/office/drawing/2014/main" id="{CF2B5345-F6C7-4F46-BBF8-23E771910190}"/>
            </a:ext>
          </a:extLst>
        </xdr:cNvPr>
        <xdr:cNvSpPr/>
      </xdr:nvSpPr>
      <xdr:spPr>
        <a:xfrm>
          <a:off x="6003929" y="41702935"/>
          <a:ext cx="38099" cy="869674"/>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23886</xdr:colOff>
      <xdr:row>772</xdr:row>
      <xdr:rowOff>0</xdr:rowOff>
    </xdr:from>
    <xdr:to>
      <xdr:col>7</xdr:col>
      <xdr:colOff>61985</xdr:colOff>
      <xdr:row>777</xdr:row>
      <xdr:rowOff>0</xdr:rowOff>
    </xdr:to>
    <xdr:sp macro="" textlink="">
      <xdr:nvSpPr>
        <xdr:cNvPr id="12415" name="Accolade fermante 12414">
          <a:extLst>
            <a:ext uri="{FF2B5EF4-FFF2-40B4-BE49-F238E27FC236}">
              <a16:creationId xmlns:a16="http://schemas.microsoft.com/office/drawing/2014/main" id="{27F51218-1CBD-403F-BB5C-32B22AFD97D7}"/>
            </a:ext>
          </a:extLst>
        </xdr:cNvPr>
        <xdr:cNvSpPr/>
      </xdr:nvSpPr>
      <xdr:spPr>
        <a:xfrm>
          <a:off x="6003929" y="43185522"/>
          <a:ext cx="38099" cy="869674"/>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7327</xdr:colOff>
      <xdr:row>803</xdr:row>
      <xdr:rowOff>66260</xdr:rowOff>
    </xdr:from>
    <xdr:to>
      <xdr:col>7</xdr:col>
      <xdr:colOff>77422</xdr:colOff>
      <xdr:row>807</xdr:row>
      <xdr:rowOff>9912</xdr:rowOff>
    </xdr:to>
    <xdr:sp macro="" textlink="">
      <xdr:nvSpPr>
        <xdr:cNvPr id="12417" name="Accolade fermante 12416">
          <a:extLst>
            <a:ext uri="{FF2B5EF4-FFF2-40B4-BE49-F238E27FC236}">
              <a16:creationId xmlns:a16="http://schemas.microsoft.com/office/drawing/2014/main" id="{47677BBA-1A26-461F-B5DF-8DDC691B8270}"/>
            </a:ext>
          </a:extLst>
        </xdr:cNvPr>
        <xdr:cNvSpPr/>
      </xdr:nvSpPr>
      <xdr:spPr>
        <a:xfrm>
          <a:off x="5987370" y="113198412"/>
          <a:ext cx="70095" cy="540000"/>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7327</xdr:colOff>
      <xdr:row>844</xdr:row>
      <xdr:rowOff>66260</xdr:rowOff>
    </xdr:from>
    <xdr:to>
      <xdr:col>7</xdr:col>
      <xdr:colOff>77422</xdr:colOff>
      <xdr:row>848</xdr:row>
      <xdr:rowOff>0</xdr:rowOff>
    </xdr:to>
    <xdr:sp macro="" textlink="">
      <xdr:nvSpPr>
        <xdr:cNvPr id="12418" name="Accolade fermante 12417">
          <a:extLst>
            <a:ext uri="{FF2B5EF4-FFF2-40B4-BE49-F238E27FC236}">
              <a16:creationId xmlns:a16="http://schemas.microsoft.com/office/drawing/2014/main" id="{1BB1D81A-692A-44A0-8348-5C268DF63B69}"/>
            </a:ext>
          </a:extLst>
        </xdr:cNvPr>
        <xdr:cNvSpPr/>
      </xdr:nvSpPr>
      <xdr:spPr>
        <a:xfrm>
          <a:off x="5987370" y="113198412"/>
          <a:ext cx="70095" cy="540000"/>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7327</xdr:colOff>
      <xdr:row>857</xdr:row>
      <xdr:rowOff>0</xdr:rowOff>
    </xdr:from>
    <xdr:to>
      <xdr:col>7</xdr:col>
      <xdr:colOff>77422</xdr:colOff>
      <xdr:row>859</xdr:row>
      <xdr:rowOff>166961</xdr:rowOff>
    </xdr:to>
    <xdr:sp macro="" textlink="">
      <xdr:nvSpPr>
        <xdr:cNvPr id="12420" name="Accolade fermante 12419">
          <a:extLst>
            <a:ext uri="{FF2B5EF4-FFF2-40B4-BE49-F238E27FC236}">
              <a16:creationId xmlns:a16="http://schemas.microsoft.com/office/drawing/2014/main" id="{188A7BCB-7A77-40EE-80DE-D06993819D56}"/>
            </a:ext>
          </a:extLst>
        </xdr:cNvPr>
        <xdr:cNvSpPr/>
      </xdr:nvSpPr>
      <xdr:spPr>
        <a:xfrm>
          <a:off x="5987370" y="115211087"/>
          <a:ext cx="70095" cy="514831"/>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0</xdr:colOff>
      <xdr:row>871</xdr:row>
      <xdr:rowOff>16565</xdr:rowOff>
    </xdr:from>
    <xdr:to>
      <xdr:col>7</xdr:col>
      <xdr:colOff>108000</xdr:colOff>
      <xdr:row>873</xdr:row>
      <xdr:rowOff>172694</xdr:rowOff>
    </xdr:to>
    <xdr:sp macro="" textlink="">
      <xdr:nvSpPr>
        <xdr:cNvPr id="12421" name="Accolade fermante 12420">
          <a:extLst>
            <a:ext uri="{FF2B5EF4-FFF2-40B4-BE49-F238E27FC236}">
              <a16:creationId xmlns:a16="http://schemas.microsoft.com/office/drawing/2014/main" id="{2AF903FE-5E93-4A73-AB43-48EA14B12E18}"/>
            </a:ext>
          </a:extLst>
        </xdr:cNvPr>
        <xdr:cNvSpPr/>
      </xdr:nvSpPr>
      <xdr:spPr>
        <a:xfrm>
          <a:off x="5980043" y="169876304"/>
          <a:ext cx="108000" cy="503999"/>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23886</xdr:colOff>
      <xdr:row>886</xdr:row>
      <xdr:rowOff>0</xdr:rowOff>
    </xdr:from>
    <xdr:to>
      <xdr:col>7</xdr:col>
      <xdr:colOff>61985</xdr:colOff>
      <xdr:row>891</xdr:row>
      <xdr:rowOff>0</xdr:rowOff>
    </xdr:to>
    <xdr:sp macro="" textlink="">
      <xdr:nvSpPr>
        <xdr:cNvPr id="12422" name="Accolade fermante 12421">
          <a:extLst>
            <a:ext uri="{FF2B5EF4-FFF2-40B4-BE49-F238E27FC236}">
              <a16:creationId xmlns:a16="http://schemas.microsoft.com/office/drawing/2014/main" id="{1194B2BA-86A9-4B7F-9C77-6BE34DE7FF4B}"/>
            </a:ext>
          </a:extLst>
        </xdr:cNvPr>
        <xdr:cNvSpPr/>
      </xdr:nvSpPr>
      <xdr:spPr>
        <a:xfrm>
          <a:off x="6003929" y="108038348"/>
          <a:ext cx="38099" cy="869674"/>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23886</xdr:colOff>
      <xdr:row>895</xdr:row>
      <xdr:rowOff>0</xdr:rowOff>
    </xdr:from>
    <xdr:to>
      <xdr:col>7</xdr:col>
      <xdr:colOff>61985</xdr:colOff>
      <xdr:row>900</xdr:row>
      <xdr:rowOff>0</xdr:rowOff>
    </xdr:to>
    <xdr:sp macro="" textlink="">
      <xdr:nvSpPr>
        <xdr:cNvPr id="12423" name="Accolade fermante 12422">
          <a:extLst>
            <a:ext uri="{FF2B5EF4-FFF2-40B4-BE49-F238E27FC236}">
              <a16:creationId xmlns:a16="http://schemas.microsoft.com/office/drawing/2014/main" id="{AC1C7A70-4F1F-443D-A124-22D7910248EE}"/>
            </a:ext>
          </a:extLst>
        </xdr:cNvPr>
        <xdr:cNvSpPr/>
      </xdr:nvSpPr>
      <xdr:spPr>
        <a:xfrm>
          <a:off x="6003929" y="109520935"/>
          <a:ext cx="38099" cy="869674"/>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1</xdr:col>
      <xdr:colOff>0</xdr:colOff>
      <xdr:row>164</xdr:row>
      <xdr:rowOff>82827</xdr:rowOff>
    </xdr:from>
    <xdr:to>
      <xdr:col>10</xdr:col>
      <xdr:colOff>379655</xdr:colOff>
      <xdr:row>173</xdr:row>
      <xdr:rowOff>95520</xdr:rowOff>
    </xdr:to>
    <xdr:sp macro="" textlink="">
      <xdr:nvSpPr>
        <xdr:cNvPr id="12424" name="Rectangle 13">
          <a:extLst>
            <a:ext uri="{FF2B5EF4-FFF2-40B4-BE49-F238E27FC236}">
              <a16:creationId xmlns:a16="http://schemas.microsoft.com/office/drawing/2014/main" id="{6FEF2030-3667-4375-AD6D-DB21BF42A386}"/>
            </a:ext>
          </a:extLst>
        </xdr:cNvPr>
        <xdr:cNvSpPr>
          <a:spLocks noChangeArrowheads="1"/>
        </xdr:cNvSpPr>
      </xdr:nvSpPr>
      <xdr:spPr bwMode="auto">
        <a:xfrm>
          <a:off x="323022" y="28674392"/>
          <a:ext cx="7974807" cy="117225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xdr:col>
      <xdr:colOff>173935</xdr:colOff>
      <xdr:row>166</xdr:row>
      <xdr:rowOff>82826</xdr:rowOff>
    </xdr:from>
    <xdr:to>
      <xdr:col>3</xdr:col>
      <xdr:colOff>902804</xdr:colOff>
      <xdr:row>166</xdr:row>
      <xdr:rowOff>82826</xdr:rowOff>
    </xdr:to>
    <xdr:cxnSp macro="">
      <xdr:nvCxnSpPr>
        <xdr:cNvPr id="12425" name="Connecteur droit 12424">
          <a:extLst>
            <a:ext uri="{FF2B5EF4-FFF2-40B4-BE49-F238E27FC236}">
              <a16:creationId xmlns:a16="http://schemas.microsoft.com/office/drawing/2014/main" id="{F4E37D19-8F0A-4677-BDB3-CE2F7BBFD4AC}"/>
            </a:ext>
          </a:extLst>
        </xdr:cNvPr>
        <xdr:cNvCxnSpPr/>
      </xdr:nvCxnSpPr>
      <xdr:spPr>
        <a:xfrm>
          <a:off x="496957" y="29005696"/>
          <a:ext cx="1863586" cy="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57979</xdr:colOff>
      <xdr:row>165</xdr:row>
      <xdr:rowOff>16566</xdr:rowOff>
    </xdr:from>
    <xdr:to>
      <xdr:col>3</xdr:col>
      <xdr:colOff>898396</xdr:colOff>
      <xdr:row>165</xdr:row>
      <xdr:rowOff>165498</xdr:rowOff>
    </xdr:to>
    <xdr:sp macro="" textlink="">
      <xdr:nvSpPr>
        <xdr:cNvPr id="12426" name="Text Box 12">
          <a:extLst>
            <a:ext uri="{FF2B5EF4-FFF2-40B4-BE49-F238E27FC236}">
              <a16:creationId xmlns:a16="http://schemas.microsoft.com/office/drawing/2014/main" id="{B1B44671-A374-4F6A-BFD3-18C9267F914A}"/>
            </a:ext>
          </a:extLst>
        </xdr:cNvPr>
        <xdr:cNvSpPr txBox="1">
          <a:spLocks noChangeArrowheads="1"/>
        </xdr:cNvSpPr>
      </xdr:nvSpPr>
      <xdr:spPr bwMode="auto">
        <a:xfrm>
          <a:off x="381001" y="28773783"/>
          <a:ext cx="1975134" cy="14893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none" lIns="27432" tIns="0" rIns="27432" bIns="0" anchor="t" upright="1"/>
        <a:lstStyle/>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200"/>
            </a:lnSpc>
            <a:defRPr sz="1000"/>
          </a:pPr>
          <a:r>
            <a:rPr lang="fr-FR" sz="1200" b="1" i="0" u="none" strike="noStrike" baseline="0">
              <a:solidFill>
                <a:srgbClr val="000000"/>
              </a:solidFill>
              <a:latin typeface="Times New Roman"/>
              <a:cs typeface="Times New Roman"/>
            </a:rPr>
            <a:t>ENTREPRISE</a:t>
          </a:r>
        </a:p>
        <a:p>
          <a:pPr algn="ctr" rtl="0">
            <a:lnSpc>
              <a:spcPts val="300"/>
            </a:lnSpc>
            <a:defRPr sz="1000"/>
          </a:pPr>
          <a:r>
            <a:rPr lang="fr-FR" sz="900" b="0" i="0" u="none" strike="noStrike" baseline="0">
              <a:solidFill>
                <a:srgbClr val="000000"/>
              </a:solidFill>
              <a:latin typeface="Times New Roman"/>
              <a:cs typeface="Times New Roman"/>
            </a:rPr>
            <a:t> </a:t>
          </a:r>
          <a:endParaRPr lang="fr-FR" sz="1100" b="0" i="0" u="none" strike="noStrike" baseline="0">
            <a:solidFill>
              <a:srgbClr val="000000"/>
            </a:solidFill>
            <a:latin typeface="Arial"/>
            <a:cs typeface="Arial"/>
          </a:endParaRPr>
        </a:p>
      </xdr:txBody>
    </xdr:sp>
    <xdr:clientData/>
  </xdr:twoCellAnchor>
  <xdr:twoCellAnchor>
    <xdr:from>
      <xdr:col>1</xdr:col>
      <xdr:colOff>107673</xdr:colOff>
      <xdr:row>166</xdr:row>
      <xdr:rowOff>149087</xdr:rowOff>
    </xdr:from>
    <xdr:to>
      <xdr:col>3</xdr:col>
      <xdr:colOff>922650</xdr:colOff>
      <xdr:row>168</xdr:row>
      <xdr:rowOff>6334</xdr:rowOff>
    </xdr:to>
    <xdr:sp macro="" textlink="">
      <xdr:nvSpPr>
        <xdr:cNvPr id="12428" name="Text Box 12">
          <a:extLst>
            <a:ext uri="{FF2B5EF4-FFF2-40B4-BE49-F238E27FC236}">
              <a16:creationId xmlns:a16="http://schemas.microsoft.com/office/drawing/2014/main" id="{E670C46E-1CB5-4DF4-9053-EA20DD89BEC5}"/>
            </a:ext>
          </a:extLst>
        </xdr:cNvPr>
        <xdr:cNvSpPr txBox="1">
          <a:spLocks noChangeArrowheads="1"/>
        </xdr:cNvSpPr>
      </xdr:nvSpPr>
      <xdr:spPr bwMode="auto">
        <a:xfrm>
          <a:off x="430695" y="29071957"/>
          <a:ext cx="1949694" cy="188551"/>
        </a:xfrm>
        <a:prstGeom prst="rect">
          <a:avLst/>
        </a:prstGeom>
        <a:noFill/>
        <a:ln w="9525">
          <a:no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none" lIns="0" tIns="0" rIns="0" bIns="0" anchor="ctr" anchorCtr="0" upright="1"/>
        <a:lstStyle/>
        <a:p>
          <a:pPr algn="ctr" rtl="0">
            <a:lnSpc>
              <a:spcPts val="400"/>
            </a:lnSpc>
            <a:defRPr sz="1000"/>
          </a:pPr>
          <a:r>
            <a:rPr lang="fr-FR" sz="1100" b="0" i="0" u="none" strike="noStrike" baseline="0">
              <a:solidFill>
                <a:srgbClr val="000000"/>
              </a:solidFill>
              <a:latin typeface="Times New Roman" pitchFamily="18" charset="0"/>
              <a:cs typeface="Times New Roman" pitchFamily="18" charset="0"/>
            </a:rPr>
            <a:t>Date &amp; Cachet de l'entreprise</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3"/>
  <sheetViews>
    <sheetView tabSelected="1" view="pageBreakPreview" zoomScale="90" zoomScaleNormal="115" zoomScaleSheetLayoutView="90" workbookViewId="0">
      <selection activeCell="G17" sqref="G17"/>
    </sheetView>
  </sheetViews>
  <sheetFormatPr baseColWidth="10" defaultRowHeight="14.15" customHeight="1" x14ac:dyDescent="0.25"/>
  <cols>
    <col min="1" max="1" width="6.1796875" style="119" customWidth="1"/>
    <col min="2" max="5" width="14.1796875" style="119" customWidth="1"/>
    <col min="6" max="6" width="14.1796875" style="126" customWidth="1"/>
    <col min="7" max="7" width="14.1796875" style="127" customWidth="1"/>
    <col min="8" max="8" width="14.1796875" style="119" customWidth="1"/>
    <col min="9" max="9" width="13" style="119" customWidth="1"/>
    <col min="10" max="10" width="6.1796875" style="119" customWidth="1"/>
    <col min="11" max="11" width="11.453125" style="119"/>
    <col min="12" max="12" width="12.81640625" style="119" bestFit="1" customWidth="1"/>
    <col min="13" max="13" width="11.453125" style="119"/>
    <col min="14" max="14" width="11.1796875" style="119" customWidth="1"/>
    <col min="15" max="256" width="11.453125" style="119"/>
    <col min="257" max="257" width="6.7265625" style="119" customWidth="1"/>
    <col min="258" max="264" width="14.1796875" style="119" customWidth="1"/>
    <col min="265" max="265" width="13" style="119" customWidth="1"/>
    <col min="266" max="266" width="7.1796875" style="119" customWidth="1"/>
    <col min="267" max="267" width="11.453125" style="119"/>
    <col min="268" max="268" width="12.81640625" style="119" bestFit="1" customWidth="1"/>
    <col min="269" max="269" width="11.453125" style="119"/>
    <col min="270" max="270" width="11.1796875" style="119" customWidth="1"/>
    <col min="271" max="512" width="11.453125" style="119"/>
    <col min="513" max="513" width="6.7265625" style="119" customWidth="1"/>
    <col min="514" max="520" width="14.1796875" style="119" customWidth="1"/>
    <col min="521" max="521" width="13" style="119" customWidth="1"/>
    <col min="522" max="522" width="7.1796875" style="119" customWidth="1"/>
    <col min="523" max="523" width="11.453125" style="119"/>
    <col min="524" max="524" width="12.81640625" style="119" bestFit="1" customWidth="1"/>
    <col min="525" max="525" width="11.453125" style="119"/>
    <col min="526" max="526" width="11.1796875" style="119" customWidth="1"/>
    <col min="527" max="768" width="11.453125" style="119"/>
    <col min="769" max="769" width="6.7265625" style="119" customWidth="1"/>
    <col min="770" max="776" width="14.1796875" style="119" customWidth="1"/>
    <col min="777" max="777" width="13" style="119" customWidth="1"/>
    <col min="778" max="778" width="7.1796875" style="119" customWidth="1"/>
    <col min="779" max="779" width="11.453125" style="119"/>
    <col min="780" max="780" width="12.81640625" style="119" bestFit="1" customWidth="1"/>
    <col min="781" max="781" width="11.453125" style="119"/>
    <col min="782" max="782" width="11.1796875" style="119" customWidth="1"/>
    <col min="783" max="1024" width="11.453125" style="119"/>
    <col min="1025" max="1025" width="6.7265625" style="119" customWidth="1"/>
    <col min="1026" max="1032" width="14.1796875" style="119" customWidth="1"/>
    <col min="1033" max="1033" width="13" style="119" customWidth="1"/>
    <col min="1034" max="1034" width="7.1796875" style="119" customWidth="1"/>
    <col min="1035" max="1035" width="11.453125" style="119"/>
    <col min="1036" max="1036" width="12.81640625" style="119" bestFit="1" customWidth="1"/>
    <col min="1037" max="1037" width="11.453125" style="119"/>
    <col min="1038" max="1038" width="11.1796875" style="119" customWidth="1"/>
    <col min="1039" max="1280" width="11.453125" style="119"/>
    <col min="1281" max="1281" width="6.7265625" style="119" customWidth="1"/>
    <col min="1282" max="1288" width="14.1796875" style="119" customWidth="1"/>
    <col min="1289" max="1289" width="13" style="119" customWidth="1"/>
    <col min="1290" max="1290" width="7.1796875" style="119" customWidth="1"/>
    <col min="1291" max="1291" width="11.453125" style="119"/>
    <col min="1292" max="1292" width="12.81640625" style="119" bestFit="1" customWidth="1"/>
    <col min="1293" max="1293" width="11.453125" style="119"/>
    <col min="1294" max="1294" width="11.1796875" style="119" customWidth="1"/>
    <col min="1295" max="1536" width="11.453125" style="119"/>
    <col min="1537" max="1537" width="6.7265625" style="119" customWidth="1"/>
    <col min="1538" max="1544" width="14.1796875" style="119" customWidth="1"/>
    <col min="1545" max="1545" width="13" style="119" customWidth="1"/>
    <col min="1546" max="1546" width="7.1796875" style="119" customWidth="1"/>
    <col min="1547" max="1547" width="11.453125" style="119"/>
    <col min="1548" max="1548" width="12.81640625" style="119" bestFit="1" customWidth="1"/>
    <col min="1549" max="1549" width="11.453125" style="119"/>
    <col min="1550" max="1550" width="11.1796875" style="119" customWidth="1"/>
    <col min="1551" max="1792" width="11.453125" style="119"/>
    <col min="1793" max="1793" width="6.7265625" style="119" customWidth="1"/>
    <col min="1794" max="1800" width="14.1796875" style="119" customWidth="1"/>
    <col min="1801" max="1801" width="13" style="119" customWidth="1"/>
    <col min="1802" max="1802" width="7.1796875" style="119" customWidth="1"/>
    <col min="1803" max="1803" width="11.453125" style="119"/>
    <col min="1804" max="1804" width="12.81640625" style="119" bestFit="1" customWidth="1"/>
    <col min="1805" max="1805" width="11.453125" style="119"/>
    <col min="1806" max="1806" width="11.1796875" style="119" customWidth="1"/>
    <col min="1807" max="2048" width="11.453125" style="119"/>
    <col min="2049" max="2049" width="6.7265625" style="119" customWidth="1"/>
    <col min="2050" max="2056" width="14.1796875" style="119" customWidth="1"/>
    <col min="2057" max="2057" width="13" style="119" customWidth="1"/>
    <col min="2058" max="2058" width="7.1796875" style="119" customWidth="1"/>
    <col min="2059" max="2059" width="11.453125" style="119"/>
    <col min="2060" max="2060" width="12.81640625" style="119" bestFit="1" customWidth="1"/>
    <col min="2061" max="2061" width="11.453125" style="119"/>
    <col min="2062" max="2062" width="11.1796875" style="119" customWidth="1"/>
    <col min="2063" max="2304" width="11.453125" style="119"/>
    <col min="2305" max="2305" width="6.7265625" style="119" customWidth="1"/>
    <col min="2306" max="2312" width="14.1796875" style="119" customWidth="1"/>
    <col min="2313" max="2313" width="13" style="119" customWidth="1"/>
    <col min="2314" max="2314" width="7.1796875" style="119" customWidth="1"/>
    <col min="2315" max="2315" width="11.453125" style="119"/>
    <col min="2316" max="2316" width="12.81640625" style="119" bestFit="1" customWidth="1"/>
    <col min="2317" max="2317" width="11.453125" style="119"/>
    <col min="2318" max="2318" width="11.1796875" style="119" customWidth="1"/>
    <col min="2319" max="2560" width="11.453125" style="119"/>
    <col min="2561" max="2561" width="6.7265625" style="119" customWidth="1"/>
    <col min="2562" max="2568" width="14.1796875" style="119" customWidth="1"/>
    <col min="2569" max="2569" width="13" style="119" customWidth="1"/>
    <col min="2570" max="2570" width="7.1796875" style="119" customWidth="1"/>
    <col min="2571" max="2571" width="11.453125" style="119"/>
    <col min="2572" max="2572" width="12.81640625" style="119" bestFit="1" customWidth="1"/>
    <col min="2573" max="2573" width="11.453125" style="119"/>
    <col min="2574" max="2574" width="11.1796875" style="119" customWidth="1"/>
    <col min="2575" max="2816" width="11.453125" style="119"/>
    <col min="2817" max="2817" width="6.7265625" style="119" customWidth="1"/>
    <col min="2818" max="2824" width="14.1796875" style="119" customWidth="1"/>
    <col min="2825" max="2825" width="13" style="119" customWidth="1"/>
    <col min="2826" max="2826" width="7.1796875" style="119" customWidth="1"/>
    <col min="2827" max="2827" width="11.453125" style="119"/>
    <col min="2828" max="2828" width="12.81640625" style="119" bestFit="1" customWidth="1"/>
    <col min="2829" max="2829" width="11.453125" style="119"/>
    <col min="2830" max="2830" width="11.1796875" style="119" customWidth="1"/>
    <col min="2831" max="3072" width="11.453125" style="119"/>
    <col min="3073" max="3073" width="6.7265625" style="119" customWidth="1"/>
    <col min="3074" max="3080" width="14.1796875" style="119" customWidth="1"/>
    <col min="3081" max="3081" width="13" style="119" customWidth="1"/>
    <col min="3082" max="3082" width="7.1796875" style="119" customWidth="1"/>
    <col min="3083" max="3083" width="11.453125" style="119"/>
    <col min="3084" max="3084" width="12.81640625" style="119" bestFit="1" customWidth="1"/>
    <col min="3085" max="3085" width="11.453125" style="119"/>
    <col min="3086" max="3086" width="11.1796875" style="119" customWidth="1"/>
    <col min="3087" max="3328" width="11.453125" style="119"/>
    <col min="3329" max="3329" width="6.7265625" style="119" customWidth="1"/>
    <col min="3330" max="3336" width="14.1796875" style="119" customWidth="1"/>
    <col min="3337" max="3337" width="13" style="119" customWidth="1"/>
    <col min="3338" max="3338" width="7.1796875" style="119" customWidth="1"/>
    <col min="3339" max="3339" width="11.453125" style="119"/>
    <col min="3340" max="3340" width="12.81640625" style="119" bestFit="1" customWidth="1"/>
    <col min="3341" max="3341" width="11.453125" style="119"/>
    <col min="3342" max="3342" width="11.1796875" style="119" customWidth="1"/>
    <col min="3343" max="3584" width="11.453125" style="119"/>
    <col min="3585" max="3585" width="6.7265625" style="119" customWidth="1"/>
    <col min="3586" max="3592" width="14.1796875" style="119" customWidth="1"/>
    <col min="3593" max="3593" width="13" style="119" customWidth="1"/>
    <col min="3594" max="3594" width="7.1796875" style="119" customWidth="1"/>
    <col min="3595" max="3595" width="11.453125" style="119"/>
    <col min="3596" max="3596" width="12.81640625" style="119" bestFit="1" customWidth="1"/>
    <col min="3597" max="3597" width="11.453125" style="119"/>
    <col min="3598" max="3598" width="11.1796875" style="119" customWidth="1"/>
    <col min="3599" max="3840" width="11.453125" style="119"/>
    <col min="3841" max="3841" width="6.7265625" style="119" customWidth="1"/>
    <col min="3842" max="3848" width="14.1796875" style="119" customWidth="1"/>
    <col min="3849" max="3849" width="13" style="119" customWidth="1"/>
    <col min="3850" max="3850" width="7.1796875" style="119" customWidth="1"/>
    <col min="3851" max="3851" width="11.453125" style="119"/>
    <col min="3852" max="3852" width="12.81640625" style="119" bestFit="1" customWidth="1"/>
    <col min="3853" max="3853" width="11.453125" style="119"/>
    <col min="3854" max="3854" width="11.1796875" style="119" customWidth="1"/>
    <col min="3855" max="4096" width="11.453125" style="119"/>
    <col min="4097" max="4097" width="6.7265625" style="119" customWidth="1"/>
    <col min="4098" max="4104" width="14.1796875" style="119" customWidth="1"/>
    <col min="4105" max="4105" width="13" style="119" customWidth="1"/>
    <col min="4106" max="4106" width="7.1796875" style="119" customWidth="1"/>
    <col min="4107" max="4107" width="11.453125" style="119"/>
    <col min="4108" max="4108" width="12.81640625" style="119" bestFit="1" customWidth="1"/>
    <col min="4109" max="4109" width="11.453125" style="119"/>
    <col min="4110" max="4110" width="11.1796875" style="119" customWidth="1"/>
    <col min="4111" max="4352" width="11.453125" style="119"/>
    <col min="4353" max="4353" width="6.7265625" style="119" customWidth="1"/>
    <col min="4354" max="4360" width="14.1796875" style="119" customWidth="1"/>
    <col min="4361" max="4361" width="13" style="119" customWidth="1"/>
    <col min="4362" max="4362" width="7.1796875" style="119" customWidth="1"/>
    <col min="4363" max="4363" width="11.453125" style="119"/>
    <col min="4364" max="4364" width="12.81640625" style="119" bestFit="1" customWidth="1"/>
    <col min="4365" max="4365" width="11.453125" style="119"/>
    <col min="4366" max="4366" width="11.1796875" style="119" customWidth="1"/>
    <col min="4367" max="4608" width="11.453125" style="119"/>
    <col min="4609" max="4609" width="6.7265625" style="119" customWidth="1"/>
    <col min="4610" max="4616" width="14.1796875" style="119" customWidth="1"/>
    <col min="4617" max="4617" width="13" style="119" customWidth="1"/>
    <col min="4618" max="4618" width="7.1796875" style="119" customWidth="1"/>
    <col min="4619" max="4619" width="11.453125" style="119"/>
    <col min="4620" max="4620" width="12.81640625" style="119" bestFit="1" customWidth="1"/>
    <col min="4621" max="4621" width="11.453125" style="119"/>
    <col min="4622" max="4622" width="11.1796875" style="119" customWidth="1"/>
    <col min="4623" max="4864" width="11.453125" style="119"/>
    <col min="4865" max="4865" width="6.7265625" style="119" customWidth="1"/>
    <col min="4866" max="4872" width="14.1796875" style="119" customWidth="1"/>
    <col min="4873" max="4873" width="13" style="119" customWidth="1"/>
    <col min="4874" max="4874" width="7.1796875" style="119" customWidth="1"/>
    <col min="4875" max="4875" width="11.453125" style="119"/>
    <col min="4876" max="4876" width="12.81640625" style="119" bestFit="1" customWidth="1"/>
    <col min="4877" max="4877" width="11.453125" style="119"/>
    <col min="4878" max="4878" width="11.1796875" style="119" customWidth="1"/>
    <col min="4879" max="5120" width="11.453125" style="119"/>
    <col min="5121" max="5121" width="6.7265625" style="119" customWidth="1"/>
    <col min="5122" max="5128" width="14.1796875" style="119" customWidth="1"/>
    <col min="5129" max="5129" width="13" style="119" customWidth="1"/>
    <col min="5130" max="5130" width="7.1796875" style="119" customWidth="1"/>
    <col min="5131" max="5131" width="11.453125" style="119"/>
    <col min="5132" max="5132" width="12.81640625" style="119" bestFit="1" customWidth="1"/>
    <col min="5133" max="5133" width="11.453125" style="119"/>
    <col min="5134" max="5134" width="11.1796875" style="119" customWidth="1"/>
    <col min="5135" max="5376" width="11.453125" style="119"/>
    <col min="5377" max="5377" width="6.7265625" style="119" customWidth="1"/>
    <col min="5378" max="5384" width="14.1796875" style="119" customWidth="1"/>
    <col min="5385" max="5385" width="13" style="119" customWidth="1"/>
    <col min="5386" max="5386" width="7.1796875" style="119" customWidth="1"/>
    <col min="5387" max="5387" width="11.453125" style="119"/>
    <col min="5388" max="5388" width="12.81640625" style="119" bestFit="1" customWidth="1"/>
    <col min="5389" max="5389" width="11.453125" style="119"/>
    <col min="5390" max="5390" width="11.1796875" style="119" customWidth="1"/>
    <col min="5391" max="5632" width="11.453125" style="119"/>
    <col min="5633" max="5633" width="6.7265625" style="119" customWidth="1"/>
    <col min="5634" max="5640" width="14.1796875" style="119" customWidth="1"/>
    <col min="5641" max="5641" width="13" style="119" customWidth="1"/>
    <col min="5642" max="5642" width="7.1796875" style="119" customWidth="1"/>
    <col min="5643" max="5643" width="11.453125" style="119"/>
    <col min="5644" max="5644" width="12.81640625" style="119" bestFit="1" customWidth="1"/>
    <col min="5645" max="5645" width="11.453125" style="119"/>
    <col min="5646" max="5646" width="11.1796875" style="119" customWidth="1"/>
    <col min="5647" max="5888" width="11.453125" style="119"/>
    <col min="5889" max="5889" width="6.7265625" style="119" customWidth="1"/>
    <col min="5890" max="5896" width="14.1796875" style="119" customWidth="1"/>
    <col min="5897" max="5897" width="13" style="119" customWidth="1"/>
    <col min="5898" max="5898" width="7.1796875" style="119" customWidth="1"/>
    <col min="5899" max="5899" width="11.453125" style="119"/>
    <col min="5900" max="5900" width="12.81640625" style="119" bestFit="1" customWidth="1"/>
    <col min="5901" max="5901" width="11.453125" style="119"/>
    <col min="5902" max="5902" width="11.1796875" style="119" customWidth="1"/>
    <col min="5903" max="6144" width="11.453125" style="119"/>
    <col min="6145" max="6145" width="6.7265625" style="119" customWidth="1"/>
    <col min="6146" max="6152" width="14.1796875" style="119" customWidth="1"/>
    <col min="6153" max="6153" width="13" style="119" customWidth="1"/>
    <col min="6154" max="6154" width="7.1796875" style="119" customWidth="1"/>
    <col min="6155" max="6155" width="11.453125" style="119"/>
    <col min="6156" max="6156" width="12.81640625" style="119" bestFit="1" customWidth="1"/>
    <col min="6157" max="6157" width="11.453125" style="119"/>
    <col min="6158" max="6158" width="11.1796875" style="119" customWidth="1"/>
    <col min="6159" max="6400" width="11.453125" style="119"/>
    <col min="6401" max="6401" width="6.7265625" style="119" customWidth="1"/>
    <col min="6402" max="6408" width="14.1796875" style="119" customWidth="1"/>
    <col min="6409" max="6409" width="13" style="119" customWidth="1"/>
    <col min="6410" max="6410" width="7.1796875" style="119" customWidth="1"/>
    <col min="6411" max="6411" width="11.453125" style="119"/>
    <col min="6412" max="6412" width="12.81640625" style="119" bestFit="1" customWidth="1"/>
    <col min="6413" max="6413" width="11.453125" style="119"/>
    <col min="6414" max="6414" width="11.1796875" style="119" customWidth="1"/>
    <col min="6415" max="6656" width="11.453125" style="119"/>
    <col min="6657" max="6657" width="6.7265625" style="119" customWidth="1"/>
    <col min="6658" max="6664" width="14.1796875" style="119" customWidth="1"/>
    <col min="6665" max="6665" width="13" style="119" customWidth="1"/>
    <col min="6666" max="6666" width="7.1796875" style="119" customWidth="1"/>
    <col min="6667" max="6667" width="11.453125" style="119"/>
    <col min="6668" max="6668" width="12.81640625" style="119" bestFit="1" customWidth="1"/>
    <col min="6669" max="6669" width="11.453125" style="119"/>
    <col min="6670" max="6670" width="11.1796875" style="119" customWidth="1"/>
    <col min="6671" max="6912" width="11.453125" style="119"/>
    <col min="6913" max="6913" width="6.7265625" style="119" customWidth="1"/>
    <col min="6914" max="6920" width="14.1796875" style="119" customWidth="1"/>
    <col min="6921" max="6921" width="13" style="119" customWidth="1"/>
    <col min="6922" max="6922" width="7.1796875" style="119" customWidth="1"/>
    <col min="6923" max="6923" width="11.453125" style="119"/>
    <col min="6924" max="6924" width="12.81640625" style="119" bestFit="1" customWidth="1"/>
    <col min="6925" max="6925" width="11.453125" style="119"/>
    <col min="6926" max="6926" width="11.1796875" style="119" customWidth="1"/>
    <col min="6927" max="7168" width="11.453125" style="119"/>
    <col min="7169" max="7169" width="6.7265625" style="119" customWidth="1"/>
    <col min="7170" max="7176" width="14.1796875" style="119" customWidth="1"/>
    <col min="7177" max="7177" width="13" style="119" customWidth="1"/>
    <col min="7178" max="7178" width="7.1796875" style="119" customWidth="1"/>
    <col min="7179" max="7179" width="11.453125" style="119"/>
    <col min="7180" max="7180" width="12.81640625" style="119" bestFit="1" customWidth="1"/>
    <col min="7181" max="7181" width="11.453125" style="119"/>
    <col min="7182" max="7182" width="11.1796875" style="119" customWidth="1"/>
    <col min="7183" max="7424" width="11.453125" style="119"/>
    <col min="7425" max="7425" width="6.7265625" style="119" customWidth="1"/>
    <col min="7426" max="7432" width="14.1796875" style="119" customWidth="1"/>
    <col min="7433" max="7433" width="13" style="119" customWidth="1"/>
    <col min="7434" max="7434" width="7.1796875" style="119" customWidth="1"/>
    <col min="7435" max="7435" width="11.453125" style="119"/>
    <col min="7436" max="7436" width="12.81640625" style="119" bestFit="1" customWidth="1"/>
    <col min="7437" max="7437" width="11.453125" style="119"/>
    <col min="7438" max="7438" width="11.1796875" style="119" customWidth="1"/>
    <col min="7439" max="7680" width="11.453125" style="119"/>
    <col min="7681" max="7681" width="6.7265625" style="119" customWidth="1"/>
    <col min="7682" max="7688" width="14.1796875" style="119" customWidth="1"/>
    <col min="7689" max="7689" width="13" style="119" customWidth="1"/>
    <col min="7690" max="7690" width="7.1796875" style="119" customWidth="1"/>
    <col min="7691" max="7691" width="11.453125" style="119"/>
    <col min="7692" max="7692" width="12.81640625" style="119" bestFit="1" customWidth="1"/>
    <col min="7693" max="7693" width="11.453125" style="119"/>
    <col min="7694" max="7694" width="11.1796875" style="119" customWidth="1"/>
    <col min="7695" max="7936" width="11.453125" style="119"/>
    <col min="7937" max="7937" width="6.7265625" style="119" customWidth="1"/>
    <col min="7938" max="7944" width="14.1796875" style="119" customWidth="1"/>
    <col min="7945" max="7945" width="13" style="119" customWidth="1"/>
    <col min="7946" max="7946" width="7.1796875" style="119" customWidth="1"/>
    <col min="7947" max="7947" width="11.453125" style="119"/>
    <col min="7948" max="7948" width="12.81640625" style="119" bestFit="1" customWidth="1"/>
    <col min="7949" max="7949" width="11.453125" style="119"/>
    <col min="7950" max="7950" width="11.1796875" style="119" customWidth="1"/>
    <col min="7951" max="8192" width="11.453125" style="119"/>
    <col min="8193" max="8193" width="6.7265625" style="119" customWidth="1"/>
    <col min="8194" max="8200" width="14.1796875" style="119" customWidth="1"/>
    <col min="8201" max="8201" width="13" style="119" customWidth="1"/>
    <col min="8202" max="8202" width="7.1796875" style="119" customWidth="1"/>
    <col min="8203" max="8203" width="11.453125" style="119"/>
    <col min="8204" max="8204" width="12.81640625" style="119" bestFit="1" customWidth="1"/>
    <col min="8205" max="8205" width="11.453125" style="119"/>
    <col min="8206" max="8206" width="11.1796875" style="119" customWidth="1"/>
    <col min="8207" max="8448" width="11.453125" style="119"/>
    <col min="8449" max="8449" width="6.7265625" style="119" customWidth="1"/>
    <col min="8450" max="8456" width="14.1796875" style="119" customWidth="1"/>
    <col min="8457" max="8457" width="13" style="119" customWidth="1"/>
    <col min="8458" max="8458" width="7.1796875" style="119" customWidth="1"/>
    <col min="8459" max="8459" width="11.453125" style="119"/>
    <col min="8460" max="8460" width="12.81640625" style="119" bestFit="1" customWidth="1"/>
    <col min="8461" max="8461" width="11.453125" style="119"/>
    <col min="8462" max="8462" width="11.1796875" style="119" customWidth="1"/>
    <col min="8463" max="8704" width="11.453125" style="119"/>
    <col min="8705" max="8705" width="6.7265625" style="119" customWidth="1"/>
    <col min="8706" max="8712" width="14.1796875" style="119" customWidth="1"/>
    <col min="8713" max="8713" width="13" style="119" customWidth="1"/>
    <col min="8714" max="8714" width="7.1796875" style="119" customWidth="1"/>
    <col min="8715" max="8715" width="11.453125" style="119"/>
    <col min="8716" max="8716" width="12.81640625" style="119" bestFit="1" customWidth="1"/>
    <col min="8717" max="8717" width="11.453125" style="119"/>
    <col min="8718" max="8718" width="11.1796875" style="119" customWidth="1"/>
    <col min="8719" max="8960" width="11.453125" style="119"/>
    <col min="8961" max="8961" width="6.7265625" style="119" customWidth="1"/>
    <col min="8962" max="8968" width="14.1796875" style="119" customWidth="1"/>
    <col min="8969" max="8969" width="13" style="119" customWidth="1"/>
    <col min="8970" max="8970" width="7.1796875" style="119" customWidth="1"/>
    <col min="8971" max="8971" width="11.453125" style="119"/>
    <col min="8972" max="8972" width="12.81640625" style="119" bestFit="1" customWidth="1"/>
    <col min="8973" max="8973" width="11.453125" style="119"/>
    <col min="8974" max="8974" width="11.1796875" style="119" customWidth="1"/>
    <col min="8975" max="9216" width="11.453125" style="119"/>
    <col min="9217" max="9217" width="6.7265625" style="119" customWidth="1"/>
    <col min="9218" max="9224" width="14.1796875" style="119" customWidth="1"/>
    <col min="9225" max="9225" width="13" style="119" customWidth="1"/>
    <col min="9226" max="9226" width="7.1796875" style="119" customWidth="1"/>
    <col min="9227" max="9227" width="11.453125" style="119"/>
    <col min="9228" max="9228" width="12.81640625" style="119" bestFit="1" customWidth="1"/>
    <col min="9229" max="9229" width="11.453125" style="119"/>
    <col min="9230" max="9230" width="11.1796875" style="119" customWidth="1"/>
    <col min="9231" max="9472" width="11.453125" style="119"/>
    <col min="9473" max="9473" width="6.7265625" style="119" customWidth="1"/>
    <col min="9474" max="9480" width="14.1796875" style="119" customWidth="1"/>
    <col min="9481" max="9481" width="13" style="119" customWidth="1"/>
    <col min="9482" max="9482" width="7.1796875" style="119" customWidth="1"/>
    <col min="9483" max="9483" width="11.453125" style="119"/>
    <col min="9484" max="9484" width="12.81640625" style="119" bestFit="1" customWidth="1"/>
    <col min="9485" max="9485" width="11.453125" style="119"/>
    <col min="9486" max="9486" width="11.1796875" style="119" customWidth="1"/>
    <col min="9487" max="9728" width="11.453125" style="119"/>
    <col min="9729" max="9729" width="6.7265625" style="119" customWidth="1"/>
    <col min="9730" max="9736" width="14.1796875" style="119" customWidth="1"/>
    <col min="9737" max="9737" width="13" style="119" customWidth="1"/>
    <col min="9738" max="9738" width="7.1796875" style="119" customWidth="1"/>
    <col min="9739" max="9739" width="11.453125" style="119"/>
    <col min="9740" max="9740" width="12.81640625" style="119" bestFit="1" customWidth="1"/>
    <col min="9741" max="9741" width="11.453125" style="119"/>
    <col min="9742" max="9742" width="11.1796875" style="119" customWidth="1"/>
    <col min="9743" max="9984" width="11.453125" style="119"/>
    <col min="9985" max="9985" width="6.7265625" style="119" customWidth="1"/>
    <col min="9986" max="9992" width="14.1796875" style="119" customWidth="1"/>
    <col min="9993" max="9993" width="13" style="119" customWidth="1"/>
    <col min="9994" max="9994" width="7.1796875" style="119" customWidth="1"/>
    <col min="9995" max="9995" width="11.453125" style="119"/>
    <col min="9996" max="9996" width="12.81640625" style="119" bestFit="1" customWidth="1"/>
    <col min="9997" max="9997" width="11.453125" style="119"/>
    <col min="9998" max="9998" width="11.1796875" style="119" customWidth="1"/>
    <col min="9999" max="10240" width="11.453125" style="119"/>
    <col min="10241" max="10241" width="6.7265625" style="119" customWidth="1"/>
    <col min="10242" max="10248" width="14.1796875" style="119" customWidth="1"/>
    <col min="10249" max="10249" width="13" style="119" customWidth="1"/>
    <col min="10250" max="10250" width="7.1796875" style="119" customWidth="1"/>
    <col min="10251" max="10251" width="11.453125" style="119"/>
    <col min="10252" max="10252" width="12.81640625" style="119" bestFit="1" customWidth="1"/>
    <col min="10253" max="10253" width="11.453125" style="119"/>
    <col min="10254" max="10254" width="11.1796875" style="119" customWidth="1"/>
    <col min="10255" max="10496" width="11.453125" style="119"/>
    <col min="10497" max="10497" width="6.7265625" style="119" customWidth="1"/>
    <col min="10498" max="10504" width="14.1796875" style="119" customWidth="1"/>
    <col min="10505" max="10505" width="13" style="119" customWidth="1"/>
    <col min="10506" max="10506" width="7.1796875" style="119" customWidth="1"/>
    <col min="10507" max="10507" width="11.453125" style="119"/>
    <col min="10508" max="10508" width="12.81640625" style="119" bestFit="1" customWidth="1"/>
    <col min="10509" max="10509" width="11.453125" style="119"/>
    <col min="10510" max="10510" width="11.1796875" style="119" customWidth="1"/>
    <col min="10511" max="10752" width="11.453125" style="119"/>
    <col min="10753" max="10753" width="6.7265625" style="119" customWidth="1"/>
    <col min="10754" max="10760" width="14.1796875" style="119" customWidth="1"/>
    <col min="10761" max="10761" width="13" style="119" customWidth="1"/>
    <col min="10762" max="10762" width="7.1796875" style="119" customWidth="1"/>
    <col min="10763" max="10763" width="11.453125" style="119"/>
    <col min="10764" max="10764" width="12.81640625" style="119" bestFit="1" customWidth="1"/>
    <col min="10765" max="10765" width="11.453125" style="119"/>
    <col min="10766" max="10766" width="11.1796875" style="119" customWidth="1"/>
    <col min="10767" max="11008" width="11.453125" style="119"/>
    <col min="11009" max="11009" width="6.7265625" style="119" customWidth="1"/>
    <col min="11010" max="11016" width="14.1796875" style="119" customWidth="1"/>
    <col min="11017" max="11017" width="13" style="119" customWidth="1"/>
    <col min="11018" max="11018" width="7.1796875" style="119" customWidth="1"/>
    <col min="11019" max="11019" width="11.453125" style="119"/>
    <col min="11020" max="11020" width="12.81640625" style="119" bestFit="1" customWidth="1"/>
    <col min="11021" max="11021" width="11.453125" style="119"/>
    <col min="11022" max="11022" width="11.1796875" style="119" customWidth="1"/>
    <col min="11023" max="11264" width="11.453125" style="119"/>
    <col min="11265" max="11265" width="6.7265625" style="119" customWidth="1"/>
    <col min="11266" max="11272" width="14.1796875" style="119" customWidth="1"/>
    <col min="11273" max="11273" width="13" style="119" customWidth="1"/>
    <col min="11274" max="11274" width="7.1796875" style="119" customWidth="1"/>
    <col min="11275" max="11275" width="11.453125" style="119"/>
    <col min="11276" max="11276" width="12.81640625" style="119" bestFit="1" customWidth="1"/>
    <col min="11277" max="11277" width="11.453125" style="119"/>
    <col min="11278" max="11278" width="11.1796875" style="119" customWidth="1"/>
    <col min="11279" max="11520" width="11.453125" style="119"/>
    <col min="11521" max="11521" width="6.7265625" style="119" customWidth="1"/>
    <col min="11522" max="11528" width="14.1796875" style="119" customWidth="1"/>
    <col min="11529" max="11529" width="13" style="119" customWidth="1"/>
    <col min="11530" max="11530" width="7.1796875" style="119" customWidth="1"/>
    <col min="11531" max="11531" width="11.453125" style="119"/>
    <col min="11532" max="11532" width="12.81640625" style="119" bestFit="1" customWidth="1"/>
    <col min="11533" max="11533" width="11.453125" style="119"/>
    <col min="11534" max="11534" width="11.1796875" style="119" customWidth="1"/>
    <col min="11535" max="11776" width="11.453125" style="119"/>
    <col min="11777" max="11777" width="6.7265625" style="119" customWidth="1"/>
    <col min="11778" max="11784" width="14.1796875" style="119" customWidth="1"/>
    <col min="11785" max="11785" width="13" style="119" customWidth="1"/>
    <col min="11786" max="11786" width="7.1796875" style="119" customWidth="1"/>
    <col min="11787" max="11787" width="11.453125" style="119"/>
    <col min="11788" max="11788" width="12.81640625" style="119" bestFit="1" customWidth="1"/>
    <col min="11789" max="11789" width="11.453125" style="119"/>
    <col min="11790" max="11790" width="11.1796875" style="119" customWidth="1"/>
    <col min="11791" max="12032" width="11.453125" style="119"/>
    <col min="12033" max="12033" width="6.7265625" style="119" customWidth="1"/>
    <col min="12034" max="12040" width="14.1796875" style="119" customWidth="1"/>
    <col min="12041" max="12041" width="13" style="119" customWidth="1"/>
    <col min="12042" max="12042" width="7.1796875" style="119" customWidth="1"/>
    <col min="12043" max="12043" width="11.453125" style="119"/>
    <col min="12044" max="12044" width="12.81640625" style="119" bestFit="1" customWidth="1"/>
    <col min="12045" max="12045" width="11.453125" style="119"/>
    <col min="12046" max="12046" width="11.1796875" style="119" customWidth="1"/>
    <col min="12047" max="12288" width="11.453125" style="119"/>
    <col min="12289" max="12289" width="6.7265625" style="119" customWidth="1"/>
    <col min="12290" max="12296" width="14.1796875" style="119" customWidth="1"/>
    <col min="12297" max="12297" width="13" style="119" customWidth="1"/>
    <col min="12298" max="12298" width="7.1796875" style="119" customWidth="1"/>
    <col min="12299" max="12299" width="11.453125" style="119"/>
    <col min="12300" max="12300" width="12.81640625" style="119" bestFit="1" customWidth="1"/>
    <col min="12301" max="12301" width="11.453125" style="119"/>
    <col min="12302" max="12302" width="11.1796875" style="119" customWidth="1"/>
    <col min="12303" max="12544" width="11.453125" style="119"/>
    <col min="12545" max="12545" width="6.7265625" style="119" customWidth="1"/>
    <col min="12546" max="12552" width="14.1796875" style="119" customWidth="1"/>
    <col min="12553" max="12553" width="13" style="119" customWidth="1"/>
    <col min="12554" max="12554" width="7.1796875" style="119" customWidth="1"/>
    <col min="12555" max="12555" width="11.453125" style="119"/>
    <col min="12556" max="12556" width="12.81640625" style="119" bestFit="1" customWidth="1"/>
    <col min="12557" max="12557" width="11.453125" style="119"/>
    <col min="12558" max="12558" width="11.1796875" style="119" customWidth="1"/>
    <col min="12559" max="12800" width="11.453125" style="119"/>
    <col min="12801" max="12801" width="6.7265625" style="119" customWidth="1"/>
    <col min="12802" max="12808" width="14.1796875" style="119" customWidth="1"/>
    <col min="12809" max="12809" width="13" style="119" customWidth="1"/>
    <col min="12810" max="12810" width="7.1796875" style="119" customWidth="1"/>
    <col min="12811" max="12811" width="11.453125" style="119"/>
    <col min="12812" max="12812" width="12.81640625" style="119" bestFit="1" customWidth="1"/>
    <col min="12813" max="12813" width="11.453125" style="119"/>
    <col min="12814" max="12814" width="11.1796875" style="119" customWidth="1"/>
    <col min="12815" max="13056" width="11.453125" style="119"/>
    <col min="13057" max="13057" width="6.7265625" style="119" customWidth="1"/>
    <col min="13058" max="13064" width="14.1796875" style="119" customWidth="1"/>
    <col min="13065" max="13065" width="13" style="119" customWidth="1"/>
    <col min="13066" max="13066" width="7.1796875" style="119" customWidth="1"/>
    <col min="13067" max="13067" width="11.453125" style="119"/>
    <col min="13068" max="13068" width="12.81640625" style="119" bestFit="1" customWidth="1"/>
    <col min="13069" max="13069" width="11.453125" style="119"/>
    <col min="13070" max="13070" width="11.1796875" style="119" customWidth="1"/>
    <col min="13071" max="13312" width="11.453125" style="119"/>
    <col min="13313" max="13313" width="6.7265625" style="119" customWidth="1"/>
    <col min="13314" max="13320" width="14.1796875" style="119" customWidth="1"/>
    <col min="13321" max="13321" width="13" style="119" customWidth="1"/>
    <col min="13322" max="13322" width="7.1796875" style="119" customWidth="1"/>
    <col min="13323" max="13323" width="11.453125" style="119"/>
    <col min="13324" max="13324" width="12.81640625" style="119" bestFit="1" customWidth="1"/>
    <col min="13325" max="13325" width="11.453125" style="119"/>
    <col min="13326" max="13326" width="11.1796875" style="119" customWidth="1"/>
    <col min="13327" max="13568" width="11.453125" style="119"/>
    <col min="13569" max="13569" width="6.7265625" style="119" customWidth="1"/>
    <col min="13570" max="13576" width="14.1796875" style="119" customWidth="1"/>
    <col min="13577" max="13577" width="13" style="119" customWidth="1"/>
    <col min="13578" max="13578" width="7.1796875" style="119" customWidth="1"/>
    <col min="13579" max="13579" width="11.453125" style="119"/>
    <col min="13580" max="13580" width="12.81640625" style="119" bestFit="1" customWidth="1"/>
    <col min="13581" max="13581" width="11.453125" style="119"/>
    <col min="13582" max="13582" width="11.1796875" style="119" customWidth="1"/>
    <col min="13583" max="13824" width="11.453125" style="119"/>
    <col min="13825" max="13825" width="6.7265625" style="119" customWidth="1"/>
    <col min="13826" max="13832" width="14.1796875" style="119" customWidth="1"/>
    <col min="13833" max="13833" width="13" style="119" customWidth="1"/>
    <col min="13834" max="13834" width="7.1796875" style="119" customWidth="1"/>
    <col min="13835" max="13835" width="11.453125" style="119"/>
    <col min="13836" max="13836" width="12.81640625" style="119" bestFit="1" customWidth="1"/>
    <col min="13837" max="13837" width="11.453125" style="119"/>
    <col min="13838" max="13838" width="11.1796875" style="119" customWidth="1"/>
    <col min="13839" max="14080" width="11.453125" style="119"/>
    <col min="14081" max="14081" width="6.7265625" style="119" customWidth="1"/>
    <col min="14082" max="14088" width="14.1796875" style="119" customWidth="1"/>
    <col min="14089" max="14089" width="13" style="119" customWidth="1"/>
    <col min="14090" max="14090" width="7.1796875" style="119" customWidth="1"/>
    <col min="14091" max="14091" width="11.453125" style="119"/>
    <col min="14092" max="14092" width="12.81640625" style="119" bestFit="1" customWidth="1"/>
    <col min="14093" max="14093" width="11.453125" style="119"/>
    <col min="14094" max="14094" width="11.1796875" style="119" customWidth="1"/>
    <col min="14095" max="14336" width="11.453125" style="119"/>
    <col min="14337" max="14337" width="6.7265625" style="119" customWidth="1"/>
    <col min="14338" max="14344" width="14.1796875" style="119" customWidth="1"/>
    <col min="14345" max="14345" width="13" style="119" customWidth="1"/>
    <col min="14346" max="14346" width="7.1796875" style="119" customWidth="1"/>
    <col min="14347" max="14347" width="11.453125" style="119"/>
    <col min="14348" max="14348" width="12.81640625" style="119" bestFit="1" customWidth="1"/>
    <col min="14349" max="14349" width="11.453125" style="119"/>
    <col min="14350" max="14350" width="11.1796875" style="119" customWidth="1"/>
    <col min="14351" max="14592" width="11.453125" style="119"/>
    <col min="14593" max="14593" width="6.7265625" style="119" customWidth="1"/>
    <col min="14594" max="14600" width="14.1796875" style="119" customWidth="1"/>
    <col min="14601" max="14601" width="13" style="119" customWidth="1"/>
    <col min="14602" max="14602" width="7.1796875" style="119" customWidth="1"/>
    <col min="14603" max="14603" width="11.453125" style="119"/>
    <col min="14604" max="14604" width="12.81640625" style="119" bestFit="1" customWidth="1"/>
    <col min="14605" max="14605" width="11.453125" style="119"/>
    <col min="14606" max="14606" width="11.1796875" style="119" customWidth="1"/>
    <col min="14607" max="14848" width="11.453125" style="119"/>
    <col min="14849" max="14849" width="6.7265625" style="119" customWidth="1"/>
    <col min="14850" max="14856" width="14.1796875" style="119" customWidth="1"/>
    <col min="14857" max="14857" width="13" style="119" customWidth="1"/>
    <col min="14858" max="14858" width="7.1796875" style="119" customWidth="1"/>
    <col min="14859" max="14859" width="11.453125" style="119"/>
    <col min="14860" max="14860" width="12.81640625" style="119" bestFit="1" customWidth="1"/>
    <col min="14861" max="14861" width="11.453125" style="119"/>
    <col min="14862" max="14862" width="11.1796875" style="119" customWidth="1"/>
    <col min="14863" max="15104" width="11.453125" style="119"/>
    <col min="15105" max="15105" width="6.7265625" style="119" customWidth="1"/>
    <col min="15106" max="15112" width="14.1796875" style="119" customWidth="1"/>
    <col min="15113" max="15113" width="13" style="119" customWidth="1"/>
    <col min="15114" max="15114" width="7.1796875" style="119" customWidth="1"/>
    <col min="15115" max="15115" width="11.453125" style="119"/>
    <col min="15116" max="15116" width="12.81640625" style="119" bestFit="1" customWidth="1"/>
    <col min="15117" max="15117" width="11.453125" style="119"/>
    <col min="15118" max="15118" width="11.1796875" style="119" customWidth="1"/>
    <col min="15119" max="15360" width="11.453125" style="119"/>
    <col min="15361" max="15361" width="6.7265625" style="119" customWidth="1"/>
    <col min="15362" max="15368" width="14.1796875" style="119" customWidth="1"/>
    <col min="15369" max="15369" width="13" style="119" customWidth="1"/>
    <col min="15370" max="15370" width="7.1796875" style="119" customWidth="1"/>
    <col min="15371" max="15371" width="11.453125" style="119"/>
    <col min="15372" max="15372" width="12.81640625" style="119" bestFit="1" customWidth="1"/>
    <col min="15373" max="15373" width="11.453125" style="119"/>
    <col min="15374" max="15374" width="11.1796875" style="119" customWidth="1"/>
    <col min="15375" max="15616" width="11.453125" style="119"/>
    <col min="15617" max="15617" width="6.7265625" style="119" customWidth="1"/>
    <col min="15618" max="15624" width="14.1796875" style="119" customWidth="1"/>
    <col min="15625" max="15625" width="13" style="119" customWidth="1"/>
    <col min="15626" max="15626" width="7.1796875" style="119" customWidth="1"/>
    <col min="15627" max="15627" width="11.453125" style="119"/>
    <col min="15628" max="15628" width="12.81640625" style="119" bestFit="1" customWidth="1"/>
    <col min="15629" max="15629" width="11.453125" style="119"/>
    <col min="15630" max="15630" width="11.1796875" style="119" customWidth="1"/>
    <col min="15631" max="15872" width="11.453125" style="119"/>
    <col min="15873" max="15873" width="6.7265625" style="119" customWidth="1"/>
    <col min="15874" max="15880" width="14.1796875" style="119" customWidth="1"/>
    <col min="15881" max="15881" width="13" style="119" customWidth="1"/>
    <col min="15882" max="15882" width="7.1796875" style="119" customWidth="1"/>
    <col min="15883" max="15883" width="11.453125" style="119"/>
    <col min="15884" max="15884" width="12.81640625" style="119" bestFit="1" customWidth="1"/>
    <col min="15885" max="15885" width="11.453125" style="119"/>
    <col min="15886" max="15886" width="11.1796875" style="119" customWidth="1"/>
    <col min="15887" max="16128" width="11.453125" style="119"/>
    <col min="16129" max="16129" width="6.7265625" style="119" customWidth="1"/>
    <col min="16130" max="16136" width="14.1796875" style="119" customWidth="1"/>
    <col min="16137" max="16137" width="13" style="119" customWidth="1"/>
    <col min="16138" max="16138" width="7.1796875" style="119" customWidth="1"/>
    <col min="16139" max="16139" width="11.453125" style="119"/>
    <col min="16140" max="16140" width="12.81640625" style="119" bestFit="1" customWidth="1"/>
    <col min="16141" max="16141" width="11.453125" style="119"/>
    <col min="16142" max="16142" width="11.1796875" style="119" customWidth="1"/>
    <col min="16143" max="16384" width="11.453125" style="119"/>
  </cols>
  <sheetData>
    <row r="1" spans="1:10" ht="13" x14ac:dyDescent="0.3">
      <c r="A1" s="115"/>
      <c r="B1" s="115"/>
      <c r="C1" s="116"/>
      <c r="D1" s="116"/>
      <c r="E1" s="117"/>
      <c r="F1" s="118"/>
      <c r="G1" s="51"/>
      <c r="H1" s="51"/>
      <c r="I1" s="52"/>
      <c r="J1" s="53"/>
    </row>
    <row r="2" spans="1:10" ht="10.5" customHeight="1" x14ac:dyDescent="0.5">
      <c r="A2" s="284"/>
      <c r="B2" s="284"/>
      <c r="C2" s="284"/>
      <c r="D2" s="284"/>
      <c r="E2" s="284"/>
      <c r="F2" s="284"/>
      <c r="G2" s="284"/>
      <c r="H2" s="284"/>
      <c r="I2" s="284"/>
      <c r="J2" s="284"/>
    </row>
    <row r="3" spans="1:10" ht="27.5" x14ac:dyDescent="0.55000000000000004">
      <c r="A3" s="285" t="s">
        <v>63</v>
      </c>
      <c r="B3" s="285"/>
      <c r="C3" s="285"/>
      <c r="D3" s="285"/>
      <c r="E3" s="285"/>
      <c r="F3" s="285"/>
      <c r="G3" s="285"/>
      <c r="H3" s="285"/>
      <c r="I3" s="285"/>
      <c r="J3" s="285"/>
    </row>
    <row r="4" spans="1:10" ht="27.5" x14ac:dyDescent="0.55000000000000004">
      <c r="A4" s="285" t="s">
        <v>37</v>
      </c>
      <c r="B4" s="285"/>
      <c r="C4" s="285"/>
      <c r="D4" s="285"/>
      <c r="E4" s="285"/>
      <c r="F4" s="285"/>
      <c r="G4" s="285"/>
      <c r="H4" s="285"/>
      <c r="I4" s="285"/>
      <c r="J4" s="285"/>
    </row>
    <row r="5" spans="1:10" ht="27.5" x14ac:dyDescent="0.55000000000000004">
      <c r="A5" s="285" t="s">
        <v>38</v>
      </c>
      <c r="B5" s="285"/>
      <c r="C5" s="285"/>
      <c r="D5" s="285"/>
      <c r="E5" s="285"/>
      <c r="F5" s="285"/>
      <c r="G5" s="285"/>
      <c r="H5" s="285"/>
      <c r="I5" s="285"/>
      <c r="J5" s="285"/>
    </row>
    <row r="6" spans="1:10" ht="27.75" customHeight="1" x14ac:dyDescent="0.25">
      <c r="A6" s="96"/>
      <c r="B6" s="98"/>
      <c r="C6" s="98"/>
      <c r="D6" s="98"/>
      <c r="E6" s="98"/>
      <c r="F6" s="113"/>
      <c r="G6" s="114"/>
      <c r="H6" s="114"/>
      <c r="I6" s="113"/>
      <c r="J6" s="113"/>
    </row>
    <row r="7" spans="1:10" ht="18" customHeight="1" x14ac:dyDescent="0.25">
      <c r="A7" s="96"/>
      <c r="B7" s="98"/>
      <c r="C7" s="98"/>
      <c r="D7" s="98"/>
      <c r="E7" s="98"/>
      <c r="F7" s="113"/>
      <c r="G7" s="114"/>
      <c r="H7" s="114"/>
      <c r="I7" s="113"/>
      <c r="J7" s="113"/>
    </row>
    <row r="8" spans="1:10" ht="18" customHeight="1" x14ac:dyDescent="0.25">
      <c r="A8" s="96"/>
      <c r="B8" s="98"/>
      <c r="C8" s="98"/>
      <c r="D8" s="98"/>
      <c r="E8" s="98"/>
      <c r="F8" s="113"/>
      <c r="G8" s="114"/>
      <c r="J8" s="113"/>
    </row>
    <row r="9" spans="1:10" ht="18" customHeight="1" x14ac:dyDescent="0.25">
      <c r="A9" s="96"/>
      <c r="B9" s="98"/>
      <c r="C9" s="98"/>
      <c r="D9" s="98"/>
      <c r="E9" s="98"/>
      <c r="F9" s="113"/>
      <c r="G9" s="119"/>
      <c r="H9" s="114"/>
      <c r="I9" s="113"/>
      <c r="J9" s="113"/>
    </row>
    <row r="10" spans="1:10" ht="18" customHeight="1" x14ac:dyDescent="0.25">
      <c r="A10" s="96"/>
      <c r="B10" s="98"/>
      <c r="C10" s="98"/>
      <c r="D10" s="98"/>
      <c r="E10" s="98"/>
      <c r="F10" s="113"/>
      <c r="G10" s="114"/>
      <c r="H10" s="114"/>
      <c r="I10" s="113"/>
      <c r="J10" s="113"/>
    </row>
    <row r="11" spans="1:10" ht="18" customHeight="1" x14ac:dyDescent="0.25">
      <c r="A11" s="96"/>
      <c r="B11" s="98"/>
      <c r="C11" s="98"/>
      <c r="D11" s="98"/>
      <c r="E11" s="98"/>
      <c r="F11" s="113"/>
      <c r="G11" s="114"/>
      <c r="H11" s="114"/>
      <c r="I11" s="113"/>
      <c r="J11" s="113"/>
    </row>
    <row r="12" spans="1:10" ht="18" customHeight="1" x14ac:dyDescent="0.25">
      <c r="A12" s="96"/>
      <c r="B12" s="98"/>
      <c r="C12" s="98"/>
      <c r="D12" s="98"/>
      <c r="E12" s="98"/>
      <c r="F12" s="113"/>
      <c r="G12" s="114"/>
      <c r="H12" s="114"/>
      <c r="I12" s="113"/>
      <c r="J12" s="113"/>
    </row>
    <row r="13" spans="1:10" ht="18" customHeight="1" x14ac:dyDescent="0.25">
      <c r="A13" s="96"/>
      <c r="B13" s="98"/>
      <c r="C13" s="98"/>
      <c r="D13" s="98"/>
      <c r="E13" s="98"/>
      <c r="F13" s="113"/>
      <c r="G13" s="114"/>
      <c r="H13" s="114"/>
      <c r="I13" s="113"/>
      <c r="J13" s="113"/>
    </row>
    <row r="14" spans="1:10" ht="18" customHeight="1" x14ac:dyDescent="0.25">
      <c r="A14" s="96"/>
      <c r="B14" s="98"/>
      <c r="C14" s="98"/>
      <c r="D14" s="98"/>
      <c r="E14" s="98"/>
      <c r="F14" s="113"/>
      <c r="G14" s="114"/>
      <c r="H14" s="114"/>
      <c r="I14" s="113"/>
      <c r="J14" s="113"/>
    </row>
    <row r="15" spans="1:10" ht="18" customHeight="1" x14ac:dyDescent="0.25">
      <c r="A15" s="96"/>
      <c r="B15" s="98"/>
      <c r="C15" s="98"/>
      <c r="D15" s="98"/>
      <c r="E15" s="98"/>
      <c r="F15" s="113"/>
      <c r="G15" s="114"/>
      <c r="H15" s="114"/>
      <c r="I15" s="113"/>
      <c r="J15" s="113"/>
    </row>
    <row r="16" spans="1:10" ht="18" customHeight="1" x14ac:dyDescent="0.25">
      <c r="A16" s="96"/>
      <c r="B16" s="98"/>
      <c r="C16" s="98"/>
      <c r="D16" s="98"/>
      <c r="E16" s="98"/>
      <c r="F16" s="113"/>
      <c r="G16" s="114"/>
      <c r="H16" s="114"/>
      <c r="I16" s="113"/>
      <c r="J16" s="113"/>
    </row>
    <row r="17" spans="1:10" ht="19.5" customHeight="1" x14ac:dyDescent="0.25">
      <c r="A17" s="96"/>
      <c r="B17" s="98"/>
      <c r="C17" s="98"/>
      <c r="D17" s="98"/>
      <c r="E17" s="98"/>
      <c r="F17" s="113"/>
      <c r="G17" s="114"/>
      <c r="H17" s="114"/>
      <c r="I17" s="113"/>
      <c r="J17" s="113"/>
    </row>
    <row r="18" spans="1:10" ht="18" customHeight="1" x14ac:dyDescent="0.25">
      <c r="A18" s="96"/>
      <c r="B18" s="98"/>
      <c r="C18" s="98"/>
      <c r="D18" s="98"/>
      <c r="E18" s="98"/>
      <c r="F18" s="113"/>
      <c r="G18" s="114"/>
      <c r="H18" s="114"/>
      <c r="I18" s="113"/>
      <c r="J18" s="113"/>
    </row>
    <row r="19" spans="1:10" ht="25" x14ac:dyDescent="0.5">
      <c r="A19" s="284" t="s">
        <v>21</v>
      </c>
      <c r="B19" s="284"/>
      <c r="C19" s="284"/>
      <c r="D19" s="284"/>
      <c r="E19" s="284"/>
      <c r="F19" s="284"/>
      <c r="G19" s="284"/>
      <c r="H19" s="284"/>
      <c r="I19" s="284"/>
      <c r="J19" s="284"/>
    </row>
    <row r="20" spans="1:10" ht="18" customHeight="1" x14ac:dyDescent="0.25">
      <c r="A20" s="96"/>
      <c r="B20" s="98"/>
      <c r="C20" s="98"/>
      <c r="D20" s="98"/>
      <c r="E20" s="98"/>
      <c r="F20" s="113"/>
      <c r="G20" s="114"/>
      <c r="H20" s="114"/>
      <c r="I20" s="113"/>
      <c r="J20" s="113"/>
    </row>
    <row r="21" spans="1:10" ht="30" x14ac:dyDescent="0.6">
      <c r="A21" s="286" t="s">
        <v>64</v>
      </c>
      <c r="B21" s="281"/>
      <c r="C21" s="281"/>
      <c r="D21" s="281"/>
      <c r="E21" s="281"/>
      <c r="F21" s="281"/>
      <c r="G21" s="281"/>
      <c r="H21" s="281"/>
      <c r="I21" s="281"/>
      <c r="J21" s="281"/>
    </row>
    <row r="22" spans="1:10" ht="30" x14ac:dyDescent="0.6">
      <c r="A22" s="281" t="s">
        <v>65</v>
      </c>
      <c r="B22" s="281"/>
      <c r="C22" s="281"/>
      <c r="D22" s="281"/>
      <c r="E22" s="281"/>
      <c r="F22" s="281"/>
      <c r="G22" s="281"/>
      <c r="H22" s="281"/>
      <c r="I22" s="281"/>
      <c r="J22" s="281"/>
    </row>
    <row r="23" spans="1:10" ht="11.25" customHeight="1" x14ac:dyDescent="0.25">
      <c r="A23" s="96"/>
      <c r="B23" s="98"/>
      <c r="C23" s="98"/>
      <c r="D23" s="98"/>
      <c r="E23" s="98"/>
      <c r="F23" s="113"/>
      <c r="G23" s="114"/>
      <c r="H23" s="114"/>
      <c r="I23" s="113"/>
      <c r="J23" s="113"/>
    </row>
    <row r="24" spans="1:10" ht="11.25" customHeight="1" x14ac:dyDescent="0.25">
      <c r="A24" s="96"/>
      <c r="B24" s="98"/>
      <c r="C24" s="98"/>
      <c r="D24" s="98"/>
      <c r="E24" s="98"/>
      <c r="F24" s="113"/>
      <c r="G24" s="114"/>
      <c r="H24" s="114"/>
      <c r="I24" s="113"/>
      <c r="J24" s="113"/>
    </row>
    <row r="25" spans="1:10" ht="25" x14ac:dyDescent="0.5">
      <c r="A25" s="120"/>
      <c r="B25" s="120"/>
      <c r="C25" s="120"/>
      <c r="D25" s="120"/>
      <c r="E25" s="121" t="s">
        <v>66</v>
      </c>
      <c r="F25" s="122" t="s">
        <v>46</v>
      </c>
      <c r="G25" s="120"/>
      <c r="H25" s="120"/>
      <c r="I25" s="120"/>
      <c r="J25" s="120"/>
    </row>
    <row r="26" spans="1:10" ht="20" x14ac:dyDescent="0.4">
      <c r="A26" s="123"/>
      <c r="B26" s="123"/>
      <c r="C26" s="123"/>
      <c r="D26" s="282">
        <v>3</v>
      </c>
      <c r="E26" s="282"/>
      <c r="F26" s="283">
        <v>45742</v>
      </c>
      <c r="G26" s="283"/>
      <c r="H26" s="123"/>
      <c r="I26" s="123"/>
      <c r="J26" s="123"/>
    </row>
    <row r="27" spans="1:10" ht="9.75" customHeight="1" x14ac:dyDescent="0.25">
      <c r="A27" s="96"/>
      <c r="B27" s="98"/>
      <c r="C27" s="98"/>
      <c r="D27" s="98"/>
      <c r="E27" s="98"/>
      <c r="F27" s="113"/>
      <c r="G27" s="114"/>
      <c r="H27" s="114"/>
      <c r="I27" s="113"/>
      <c r="J27" s="113"/>
    </row>
    <row r="28" spans="1:10" ht="5.25" customHeight="1" x14ac:dyDescent="0.25">
      <c r="A28" s="96"/>
      <c r="B28" s="98"/>
      <c r="C28" s="98"/>
      <c r="D28" s="98"/>
      <c r="E28" s="98"/>
      <c r="F28" s="113"/>
      <c r="G28" s="114"/>
      <c r="H28" s="114"/>
      <c r="I28" s="113"/>
      <c r="J28" s="113"/>
    </row>
    <row r="29" spans="1:10" ht="18" customHeight="1" x14ac:dyDescent="0.25">
      <c r="A29" s="96"/>
      <c r="B29" s="98"/>
      <c r="C29" s="98"/>
      <c r="D29" s="98"/>
      <c r="E29" s="98"/>
      <c r="F29" s="113"/>
      <c r="G29" s="114"/>
      <c r="H29" s="114"/>
      <c r="I29" s="113"/>
      <c r="J29" s="113"/>
    </row>
    <row r="30" spans="1:10" ht="18" customHeight="1" x14ac:dyDescent="0.25">
      <c r="A30" s="96"/>
      <c r="B30" s="98"/>
      <c r="C30" s="98"/>
      <c r="D30" s="98"/>
      <c r="E30" s="98"/>
      <c r="F30" s="113"/>
      <c r="G30" s="114"/>
      <c r="H30" s="114"/>
      <c r="I30" s="113"/>
      <c r="J30" s="113"/>
    </row>
    <row r="31" spans="1:10" ht="18" customHeight="1" x14ac:dyDescent="0.25">
      <c r="A31" s="96"/>
      <c r="B31" s="98"/>
      <c r="C31" s="98"/>
      <c r="D31" s="98"/>
      <c r="E31" s="61"/>
      <c r="F31" s="113"/>
      <c r="G31" s="114"/>
      <c r="H31" s="114"/>
      <c r="I31" s="113"/>
      <c r="J31" s="113"/>
    </row>
    <row r="32" spans="1:10" ht="18" customHeight="1" x14ac:dyDescent="0.25">
      <c r="A32" s="96"/>
      <c r="B32" s="98"/>
      <c r="C32" s="98"/>
      <c r="E32" s="60" t="s">
        <v>15</v>
      </c>
      <c r="F32" s="113"/>
      <c r="G32" s="114"/>
      <c r="H32" s="114"/>
      <c r="I32" s="113"/>
      <c r="J32" s="113"/>
    </row>
    <row r="33" spans="1:10" ht="18" customHeight="1" x14ac:dyDescent="0.25">
      <c r="A33" s="96"/>
      <c r="B33" s="98"/>
      <c r="C33" s="98"/>
      <c r="D33" s="98"/>
      <c r="E33" s="140" t="s">
        <v>34</v>
      </c>
      <c r="F33" s="113"/>
      <c r="G33" s="114"/>
      <c r="H33" s="114"/>
      <c r="I33" s="113"/>
      <c r="J33" s="113"/>
    </row>
    <row r="34" spans="1:10" ht="18" customHeight="1" x14ac:dyDescent="0.25">
      <c r="A34" s="96"/>
      <c r="B34" s="98"/>
      <c r="D34" s="98"/>
      <c r="E34" s="140" t="s">
        <v>35</v>
      </c>
      <c r="F34" s="113"/>
      <c r="G34" s="114"/>
      <c r="H34" s="114"/>
      <c r="I34" s="113"/>
      <c r="J34" s="113"/>
    </row>
    <row r="35" spans="1:10" ht="18" customHeight="1" x14ac:dyDescent="0.25">
      <c r="A35" s="96"/>
      <c r="B35" s="98"/>
      <c r="C35" s="98"/>
      <c r="D35" s="98"/>
      <c r="E35" s="140" t="s">
        <v>36</v>
      </c>
      <c r="F35" s="113"/>
      <c r="G35" s="114"/>
      <c r="H35" s="114"/>
      <c r="I35" s="113"/>
      <c r="J35" s="113"/>
    </row>
    <row r="36" spans="1:10" ht="18" customHeight="1" x14ac:dyDescent="0.25">
      <c r="A36" s="96"/>
      <c r="B36" s="98"/>
      <c r="C36" s="98"/>
      <c r="D36" s="98"/>
      <c r="E36" s="98"/>
      <c r="F36" s="113"/>
      <c r="G36" s="114"/>
      <c r="H36" s="114"/>
      <c r="I36" s="113"/>
      <c r="J36" s="113"/>
    </row>
    <row r="37" spans="1:10" ht="18" customHeight="1" x14ac:dyDescent="0.25">
      <c r="A37" s="96"/>
      <c r="B37" s="98"/>
      <c r="C37" s="98"/>
      <c r="D37" s="98"/>
      <c r="E37" s="98"/>
      <c r="F37" s="113"/>
      <c r="G37" s="114"/>
      <c r="H37" s="114"/>
      <c r="I37" s="113"/>
      <c r="J37" s="113"/>
    </row>
    <row r="38" spans="1:10" ht="18" customHeight="1" x14ac:dyDescent="0.25">
      <c r="A38" s="96"/>
      <c r="B38" s="98"/>
      <c r="C38" s="98"/>
      <c r="D38" s="98"/>
      <c r="E38" s="99"/>
      <c r="F38" s="113"/>
      <c r="G38" s="114"/>
      <c r="H38" s="114"/>
      <c r="I38" s="113"/>
      <c r="J38" s="113"/>
    </row>
    <row r="39" spans="1:10" ht="18" customHeight="1" x14ac:dyDescent="0.25">
      <c r="A39" s="96"/>
      <c r="B39" s="98"/>
      <c r="C39" s="98"/>
      <c r="D39" s="98"/>
      <c r="E39" s="60" t="s">
        <v>14</v>
      </c>
      <c r="F39" s="113"/>
      <c r="G39" s="114"/>
      <c r="H39" s="114"/>
      <c r="I39" s="113"/>
      <c r="J39" s="113"/>
    </row>
    <row r="40" spans="1:10" ht="18" customHeight="1" x14ac:dyDescent="0.25">
      <c r="A40" s="96"/>
      <c r="B40" s="98"/>
      <c r="C40" s="98"/>
      <c r="D40" s="98"/>
      <c r="E40" s="140" t="s">
        <v>23</v>
      </c>
      <c r="F40" s="141"/>
      <c r="G40" s="142"/>
      <c r="H40" s="125"/>
      <c r="I40" s="124"/>
      <c r="J40" s="113"/>
    </row>
    <row r="41" spans="1:10" ht="18" customHeight="1" x14ac:dyDescent="0.25">
      <c r="A41" s="96"/>
      <c r="B41" s="98"/>
      <c r="C41" s="98"/>
      <c r="D41" s="98"/>
      <c r="E41" s="140" t="s">
        <v>32</v>
      </c>
      <c r="F41" s="141"/>
      <c r="G41" s="142"/>
      <c r="H41" s="125"/>
      <c r="I41" s="124"/>
      <c r="J41" s="113"/>
    </row>
    <row r="42" spans="1:10" ht="18" customHeight="1" x14ac:dyDescent="0.25">
      <c r="A42" s="96"/>
      <c r="B42" s="98"/>
      <c r="C42" s="98"/>
      <c r="D42" s="98"/>
      <c r="E42" s="140" t="s">
        <v>24</v>
      </c>
      <c r="F42" s="141"/>
      <c r="G42" s="142"/>
      <c r="H42" s="125"/>
      <c r="I42" s="124"/>
      <c r="J42" s="113"/>
    </row>
    <row r="43" spans="1:10" ht="18" customHeight="1" x14ac:dyDescent="0.25">
      <c r="A43" s="96"/>
      <c r="B43" s="98"/>
      <c r="C43" s="98"/>
      <c r="D43" s="98"/>
      <c r="E43" s="140" t="s">
        <v>25</v>
      </c>
      <c r="F43" s="141"/>
      <c r="G43" s="142"/>
      <c r="H43" s="125"/>
      <c r="I43" s="124"/>
      <c r="J43" s="113"/>
    </row>
    <row r="44" spans="1:10" ht="18" customHeight="1" x14ac:dyDescent="0.25">
      <c r="A44" s="96"/>
      <c r="B44" s="98"/>
      <c r="C44" s="98"/>
      <c r="D44" s="98"/>
      <c r="E44" s="99"/>
      <c r="F44" s="113"/>
      <c r="G44" s="114"/>
      <c r="H44" s="114"/>
      <c r="I44" s="113"/>
      <c r="J44" s="113"/>
    </row>
    <row r="45" spans="1:10" ht="18" customHeight="1" x14ac:dyDescent="0.25">
      <c r="A45" s="96"/>
      <c r="B45" s="98"/>
      <c r="C45" s="98"/>
      <c r="D45" s="98"/>
      <c r="E45" s="98"/>
      <c r="F45" s="113"/>
      <c r="G45" s="114"/>
      <c r="H45" s="114"/>
      <c r="I45" s="113"/>
      <c r="J45" s="113"/>
    </row>
    <row r="46" spans="1:10" ht="18" customHeight="1" x14ac:dyDescent="0.25">
      <c r="A46" s="96"/>
      <c r="B46" s="98"/>
      <c r="C46" s="98"/>
      <c r="D46" s="98"/>
      <c r="E46" s="98"/>
      <c r="F46" s="113"/>
      <c r="G46" s="114"/>
      <c r="H46" s="114"/>
      <c r="I46" s="113"/>
      <c r="J46" s="113"/>
    </row>
    <row r="47" spans="1:10" ht="18" customHeight="1" x14ac:dyDescent="0.25">
      <c r="A47" s="96"/>
      <c r="B47" s="98"/>
      <c r="C47" s="98"/>
      <c r="D47" s="98"/>
      <c r="E47" s="98"/>
      <c r="F47" s="113"/>
      <c r="G47" s="114"/>
      <c r="H47" s="114"/>
      <c r="I47" s="113"/>
      <c r="J47" s="113"/>
    </row>
    <row r="48" spans="1:10" ht="18" customHeight="1" x14ac:dyDescent="0.25">
      <c r="A48" s="96"/>
      <c r="B48" s="98"/>
      <c r="C48" s="98"/>
      <c r="D48" s="98"/>
      <c r="E48" s="98"/>
      <c r="F48" s="113"/>
      <c r="G48" s="114"/>
      <c r="H48" s="114"/>
      <c r="I48" s="113"/>
      <c r="J48" s="113"/>
    </row>
    <row r="49" spans="1:10" ht="18" customHeight="1" x14ac:dyDescent="0.25">
      <c r="A49" s="96"/>
      <c r="B49" s="98"/>
      <c r="C49" s="98"/>
      <c r="D49" s="98"/>
      <c r="E49" s="98"/>
      <c r="F49" s="113"/>
      <c r="G49" s="114"/>
      <c r="H49" s="114"/>
      <c r="I49" s="113"/>
      <c r="J49" s="113"/>
    </row>
    <row r="50" spans="1:10" ht="18" customHeight="1" x14ac:dyDescent="0.25">
      <c r="A50" s="96"/>
      <c r="B50" s="98"/>
      <c r="C50" s="98"/>
      <c r="D50" s="98"/>
      <c r="E50" s="98"/>
      <c r="F50" s="113"/>
      <c r="G50" s="114"/>
      <c r="H50" s="114"/>
      <c r="I50" s="113"/>
      <c r="J50" s="113"/>
    </row>
    <row r="51" spans="1:10" ht="18" customHeight="1" x14ac:dyDescent="0.25">
      <c r="A51" s="96"/>
      <c r="B51" s="98"/>
      <c r="C51" s="98"/>
      <c r="D51" s="98"/>
      <c r="E51" s="98"/>
      <c r="F51" s="113"/>
      <c r="G51" s="114"/>
      <c r="H51" s="114"/>
      <c r="I51" s="113"/>
      <c r="J51" s="113"/>
    </row>
    <row r="52" spans="1:10" ht="18" customHeight="1" x14ac:dyDescent="0.25">
      <c r="A52" s="96"/>
      <c r="B52" s="98"/>
      <c r="C52" s="98"/>
      <c r="D52" s="98"/>
      <c r="E52" s="98"/>
      <c r="F52" s="113"/>
      <c r="G52" s="114"/>
      <c r="H52" s="114"/>
      <c r="I52" s="113"/>
      <c r="J52" s="113"/>
    </row>
    <row r="53" spans="1:10" ht="18" customHeight="1" x14ac:dyDescent="0.25">
      <c r="A53" s="96"/>
      <c r="B53" s="98"/>
      <c r="C53" s="98"/>
      <c r="D53" s="98"/>
      <c r="E53" s="98"/>
      <c r="F53" s="113"/>
      <c r="G53" s="114"/>
      <c r="H53" s="114"/>
      <c r="I53" s="113"/>
      <c r="J53" s="113"/>
    </row>
  </sheetData>
  <mergeCells count="9">
    <mergeCell ref="A22:J22"/>
    <mergeCell ref="D26:E26"/>
    <mergeCell ref="F26:G26"/>
    <mergeCell ref="A2:J2"/>
    <mergeCell ref="A3:J3"/>
    <mergeCell ref="A4:J4"/>
    <mergeCell ref="A5:J5"/>
    <mergeCell ref="A19:J19"/>
    <mergeCell ref="A21:J21"/>
  </mergeCells>
  <pageMargins left="0.39370078740157483" right="0.15748031496062992" top="0.27559055118110237" bottom="0.47244094488188981" header="0.27559055118110237" footer="0.15748031496062992"/>
  <pageSetup paperSize="9" scale="80" fitToHeight="36" orientation="portrait" r:id="rId1"/>
  <headerFooter alignWithMargins="0">
    <oddFooter>&amp;C&amp;"Cambria,Italique" Page &amp;"Cambria,Gras italique"&amp;P &amp;"Cambria,Italique"sur &amp;"Cambria,Gras italique"&amp;N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921"/>
  <sheetViews>
    <sheetView view="pageBreakPreview" zoomScale="115" zoomScaleNormal="115" zoomScaleSheetLayoutView="115" workbookViewId="0">
      <selection activeCell="F80" sqref="F80"/>
    </sheetView>
  </sheetViews>
  <sheetFormatPr baseColWidth="10" defaultColWidth="11.453125" defaultRowHeight="14.15" customHeight="1" outlineLevelRow="1" x14ac:dyDescent="0.25"/>
  <cols>
    <col min="1" max="1" width="4.81640625" customWidth="1"/>
    <col min="2" max="2" width="6.7265625" customWidth="1"/>
    <col min="3" max="3" width="10.26953125" customWidth="1"/>
    <col min="4" max="4" width="24.453125" customWidth="1"/>
    <col min="5" max="5" width="18.1796875" customWidth="1"/>
    <col min="6" max="6" width="13.1796875" customWidth="1"/>
    <col min="7" max="7" width="12" customWidth="1"/>
    <col min="8" max="8" width="8.7265625" style="1" customWidth="1"/>
    <col min="9" max="9" width="8.7265625" style="7" customWidth="1"/>
    <col min="10" max="10" width="11.7265625" customWidth="1"/>
    <col min="11" max="11" width="14.81640625" customWidth="1"/>
    <col min="12" max="12" width="13.81640625" bestFit="1" customWidth="1"/>
    <col min="13" max="13" width="13" customWidth="1"/>
    <col min="14" max="14" width="12.7265625" customWidth="1"/>
    <col min="15" max="16" width="5.7265625" customWidth="1"/>
  </cols>
  <sheetData>
    <row r="1" spans="1:20" ht="13" x14ac:dyDescent="0.3">
      <c r="A1" s="46"/>
      <c r="B1" s="46"/>
      <c r="C1" s="46"/>
      <c r="D1" s="47"/>
      <c r="G1" s="193" t="s">
        <v>8</v>
      </c>
      <c r="H1" s="76" t="s">
        <v>7</v>
      </c>
      <c r="I1" s="76" t="s">
        <v>12</v>
      </c>
      <c r="J1" s="76" t="s">
        <v>13</v>
      </c>
      <c r="K1" s="76" t="s">
        <v>6</v>
      </c>
    </row>
    <row r="2" spans="1:20" ht="15.5" customHeight="1" x14ac:dyDescent="0.3">
      <c r="A2" s="46"/>
      <c r="B2" s="46"/>
      <c r="C2" s="50"/>
      <c r="D2" s="57" t="str">
        <f>PDG!A3</f>
        <v>IFPEN - BATIMENTS FOUGERES / MYOSOTIS</v>
      </c>
      <c r="G2" s="194" t="str">
        <f>PDG!E25</f>
        <v>RMS 23 070</v>
      </c>
      <c r="H2" s="73" t="s">
        <v>22</v>
      </c>
      <c r="I2" s="77">
        <v>1</v>
      </c>
      <c r="J2" s="74">
        <f>PDG!D26</f>
        <v>3</v>
      </c>
      <c r="K2" s="75">
        <f>PDG!F26</f>
        <v>45742</v>
      </c>
    </row>
    <row r="3" spans="1:20" ht="15.5" customHeight="1" x14ac:dyDescent="0.3">
      <c r="A3" s="46"/>
      <c r="B3" s="46"/>
      <c r="C3" s="50"/>
      <c r="D3" s="57" t="str">
        <f>PDG!A4</f>
        <v xml:space="preserve">1 et 4, avenue de Bois Préau </v>
      </c>
      <c r="G3" s="310"/>
      <c r="H3" s="311"/>
      <c r="I3" s="312"/>
      <c r="J3" s="313"/>
      <c r="K3" s="314"/>
    </row>
    <row r="4" spans="1:20" ht="17.5" customHeight="1" x14ac:dyDescent="0.3">
      <c r="A4" s="46"/>
      <c r="B4" s="46"/>
      <c r="C4" s="50"/>
      <c r="D4" s="57" t="str">
        <f>PDG!A5</f>
        <v>92 852 RUEIL-MALMAISON Cedex</v>
      </c>
      <c r="I4" s="49"/>
    </row>
    <row r="5" spans="1:20" ht="18" customHeight="1" x14ac:dyDescent="0.3">
      <c r="A5" s="46"/>
      <c r="B5" s="46"/>
      <c r="C5" s="50"/>
      <c r="D5" s="58" t="str">
        <f>PDG!A19</f>
        <v>DECOMPOSITION GLOBALE &amp; FORFAITAIRE</v>
      </c>
      <c r="I5" s="49"/>
    </row>
    <row r="6" spans="1:20" ht="18" customHeight="1" x14ac:dyDescent="0.3">
      <c r="A6" s="46"/>
      <c r="B6" s="46"/>
      <c r="C6" s="54"/>
      <c r="D6" s="59" t="str">
        <f>PDG!$A$21&amp;" - "&amp;PDG!A22</f>
        <v>POMPES A DEBIT VARIABLE - DISTRIBUTION CHAUFFAGE</v>
      </c>
      <c r="E6" s="45"/>
      <c r="F6" s="45"/>
      <c r="G6" s="45"/>
      <c r="H6" s="49"/>
      <c r="I6" s="49"/>
      <c r="J6" s="49"/>
      <c r="K6" s="265" t="s">
        <v>282</v>
      </c>
    </row>
    <row r="7" spans="1:20" ht="11.25" customHeight="1" x14ac:dyDescent="0.3">
      <c r="A7" s="46"/>
      <c r="B7" s="46"/>
      <c r="C7" s="46"/>
      <c r="D7" s="55"/>
      <c r="E7" s="55"/>
      <c r="F7" s="55"/>
      <c r="G7" s="48"/>
      <c r="H7" s="49"/>
      <c r="I7" s="49"/>
      <c r="J7" s="49"/>
      <c r="K7" s="49"/>
    </row>
    <row r="8" spans="1:20" ht="24.5" customHeight="1" x14ac:dyDescent="0.25">
      <c r="A8" s="303" t="s">
        <v>4</v>
      </c>
      <c r="B8" s="304"/>
      <c r="C8" s="304"/>
      <c r="D8" s="304"/>
      <c r="E8" s="304"/>
      <c r="F8" s="304"/>
      <c r="G8" s="304"/>
      <c r="H8" s="304"/>
      <c r="I8" s="304"/>
      <c r="J8" s="304"/>
      <c r="K8" s="304"/>
    </row>
    <row r="9" spans="1:20" ht="23" customHeight="1" x14ac:dyDescent="0.25">
      <c r="A9" s="303" t="s">
        <v>338</v>
      </c>
      <c r="B9" s="304"/>
      <c r="C9" s="304"/>
      <c r="D9" s="304"/>
      <c r="E9" s="304"/>
      <c r="F9" s="304"/>
      <c r="G9" s="304"/>
      <c r="H9" s="304"/>
      <c r="I9" s="304"/>
      <c r="J9" s="304"/>
      <c r="K9" s="304"/>
    </row>
    <row r="10" spans="1:20" ht="23.5" customHeight="1" x14ac:dyDescent="0.25">
      <c r="A10" s="303" t="s">
        <v>339</v>
      </c>
      <c r="B10" s="304"/>
      <c r="C10" s="304"/>
      <c r="D10" s="304"/>
      <c r="E10" s="304"/>
      <c r="F10" s="304"/>
      <c r="G10" s="304"/>
      <c r="H10" s="304"/>
      <c r="I10" s="304"/>
      <c r="J10" s="304"/>
      <c r="K10" s="304"/>
    </row>
    <row r="11" spans="1:20" ht="26.25" customHeight="1" x14ac:dyDescent="0.25">
      <c r="A11" s="307" t="s">
        <v>5</v>
      </c>
      <c r="B11" s="308"/>
      <c r="C11" s="308"/>
      <c r="D11" s="308"/>
      <c r="E11" s="308"/>
      <c r="F11" s="308"/>
      <c r="G11" s="309"/>
      <c r="H11" s="9" t="s">
        <v>41</v>
      </c>
      <c r="I11" s="179" t="s">
        <v>39</v>
      </c>
      <c r="J11" s="175" t="s">
        <v>40</v>
      </c>
      <c r="K11" s="174" t="s">
        <v>47</v>
      </c>
    </row>
    <row r="12" spans="1:20" ht="10.5" customHeight="1" x14ac:dyDescent="0.25">
      <c r="A12" s="97"/>
      <c r="B12" s="100"/>
      <c r="C12" s="99"/>
      <c r="D12" s="99"/>
      <c r="E12" s="99"/>
      <c r="F12" s="99"/>
      <c r="G12" s="99"/>
      <c r="H12" s="129"/>
      <c r="I12" s="172"/>
      <c r="J12" s="32"/>
      <c r="K12" s="33"/>
    </row>
    <row r="13" spans="1:20" s="6" customFormat="1" ht="22.5" customHeight="1" x14ac:dyDescent="0.25">
      <c r="A13" s="300" t="str">
        <f>+A182</f>
        <v xml:space="preserve">  1. TRANCHE FERME - TRAVAUX EN SOUS-STATIONS</v>
      </c>
      <c r="B13" s="301"/>
      <c r="C13" s="301"/>
      <c r="D13" s="301"/>
      <c r="E13" s="301"/>
      <c r="F13" s="301"/>
      <c r="G13" s="301"/>
      <c r="H13" s="81"/>
      <c r="I13" s="196"/>
      <c r="J13" s="81"/>
      <c r="K13" s="195"/>
    </row>
    <row r="14" spans="1:20" ht="6" customHeight="1" x14ac:dyDescent="0.25">
      <c r="A14" s="91"/>
      <c r="B14" s="92"/>
      <c r="C14" s="92"/>
      <c r="D14" s="92"/>
      <c r="E14" s="92"/>
      <c r="F14" s="92"/>
      <c r="G14" s="93"/>
      <c r="H14" s="10"/>
      <c r="I14" s="10"/>
      <c r="J14" s="176"/>
      <c r="K14" s="11"/>
    </row>
    <row r="15" spans="1:20" s="2" customFormat="1" ht="18.75" customHeight="1" x14ac:dyDescent="0.25">
      <c r="A15" s="12"/>
      <c r="B15" s="66" t="str">
        <f>+B184</f>
        <v>1.1.</v>
      </c>
      <c r="C15" s="101" t="str">
        <f>+C184</f>
        <v>EQUIPEMENTS - BATIMENT FOUGERES</v>
      </c>
      <c r="D15" s="101"/>
      <c r="E15" s="101"/>
      <c r="F15" s="101"/>
      <c r="G15" s="102"/>
      <c r="H15" s="95"/>
      <c r="I15" s="95"/>
      <c r="J15" s="177"/>
      <c r="K15" s="90">
        <f>SUBTOTAL(9,K16:K21)</f>
        <v>0</v>
      </c>
    </row>
    <row r="16" spans="1:20" s="84" customFormat="1" ht="14.5" outlineLevel="1" x14ac:dyDescent="0.35">
      <c r="A16" s="105"/>
      <c r="B16" s="163" t="str">
        <f>+B186</f>
        <v>1.1.1</v>
      </c>
      <c r="C16" s="86" t="str">
        <f>+C186</f>
        <v>Dépose des installations</v>
      </c>
      <c r="D16" s="106"/>
      <c r="E16" s="106"/>
      <c r="F16" s="106"/>
      <c r="G16" s="107"/>
      <c r="H16" s="148"/>
      <c r="I16" s="180"/>
      <c r="J16" s="178"/>
      <c r="K16" s="164">
        <f>+K196</f>
        <v>0</v>
      </c>
      <c r="N16" s="150"/>
      <c r="O16" s="150"/>
      <c r="P16" s="150"/>
      <c r="Q16" s="151"/>
      <c r="R16" s="151"/>
      <c r="S16" s="152"/>
      <c r="T16" s="152"/>
    </row>
    <row r="17" spans="1:20" s="84" customFormat="1" ht="14.5" outlineLevel="1" x14ac:dyDescent="0.35">
      <c r="A17" s="105"/>
      <c r="B17" s="163" t="str">
        <f>+B198</f>
        <v>1.1.2</v>
      </c>
      <c r="C17" s="86" t="str">
        <f>+C198</f>
        <v>Circulateurs</v>
      </c>
      <c r="D17" s="106"/>
      <c r="E17" s="106"/>
      <c r="F17" s="106"/>
      <c r="G17" s="107"/>
      <c r="H17" s="148"/>
      <c r="I17" s="180"/>
      <c r="J17" s="178"/>
      <c r="K17" s="164">
        <f>+K212</f>
        <v>0</v>
      </c>
      <c r="N17" s="150"/>
      <c r="O17" s="150"/>
      <c r="P17" s="150"/>
      <c r="Q17" s="151"/>
      <c r="R17" s="151"/>
      <c r="S17" s="152"/>
      <c r="T17" s="152"/>
    </row>
    <row r="18" spans="1:20" s="84" customFormat="1" ht="14.5" outlineLevel="1" x14ac:dyDescent="0.35">
      <c r="A18" s="105"/>
      <c r="B18" s="163" t="str">
        <f>+B214</f>
        <v>1.1.3</v>
      </c>
      <c r="C18" s="86" t="str">
        <f>+C214</f>
        <v>Désemboueur écologique</v>
      </c>
      <c r="D18" s="106"/>
      <c r="E18" s="106"/>
      <c r="F18" s="106"/>
      <c r="G18" s="107"/>
      <c r="H18" s="148"/>
      <c r="I18" s="180"/>
      <c r="J18" s="178"/>
      <c r="K18" s="164">
        <f>+K221</f>
        <v>0</v>
      </c>
      <c r="N18" s="150"/>
      <c r="O18" s="150"/>
      <c r="P18" s="150"/>
      <c r="Q18" s="151"/>
      <c r="R18" s="151"/>
      <c r="S18" s="152"/>
      <c r="T18" s="152"/>
    </row>
    <row r="19" spans="1:20" s="84" customFormat="1" ht="14.5" outlineLevel="1" x14ac:dyDescent="0.35">
      <c r="A19" s="105"/>
      <c r="B19" s="163" t="str">
        <f>+B223</f>
        <v>1.1.4</v>
      </c>
      <c r="C19" s="86" t="str">
        <f>+C223</f>
        <v>Raccordements hydrauliques</v>
      </c>
      <c r="D19" s="106"/>
      <c r="E19" s="106"/>
      <c r="F19" s="106"/>
      <c r="G19" s="107"/>
      <c r="H19" s="148"/>
      <c r="I19" s="180"/>
      <c r="J19" s="178"/>
      <c r="K19" s="164">
        <f>+K240</f>
        <v>0</v>
      </c>
      <c r="N19" s="150"/>
      <c r="O19" s="150"/>
      <c r="P19" s="150"/>
      <c r="Q19" s="151"/>
      <c r="R19" s="151"/>
      <c r="S19" s="152"/>
      <c r="T19" s="152"/>
    </row>
    <row r="20" spans="1:20" s="84" customFormat="1" ht="14.5" outlineLevel="1" x14ac:dyDescent="0.35">
      <c r="A20" s="105"/>
      <c r="B20" s="163" t="str">
        <f>+B242</f>
        <v>1.1.5</v>
      </c>
      <c r="C20" s="86" t="str">
        <f>+C242</f>
        <v>Raccordements électriques &amp; paramétrage</v>
      </c>
      <c r="D20" s="106"/>
      <c r="E20" s="106"/>
      <c r="F20" s="106"/>
      <c r="G20" s="107"/>
      <c r="H20" s="148"/>
      <c r="I20" s="180"/>
      <c r="J20" s="178"/>
      <c r="K20" s="164">
        <f>+K263</f>
        <v>0</v>
      </c>
      <c r="N20" s="150"/>
      <c r="O20" s="150"/>
      <c r="P20" s="150"/>
      <c r="Q20" s="151"/>
      <c r="R20" s="151"/>
      <c r="S20" s="152"/>
      <c r="T20" s="152"/>
    </row>
    <row r="21" spans="1:20" s="3" customFormat="1" ht="6" customHeight="1" x14ac:dyDescent="0.3">
      <c r="A21" s="15"/>
      <c r="B21" s="16"/>
      <c r="C21" s="17"/>
      <c r="D21" s="18"/>
      <c r="E21" s="18"/>
      <c r="F21" s="18"/>
      <c r="G21" s="19"/>
      <c r="H21" s="14"/>
      <c r="I21" s="14"/>
      <c r="J21" s="177"/>
      <c r="K21" s="20"/>
    </row>
    <row r="22" spans="1:20" s="2" customFormat="1" ht="18.75" customHeight="1" x14ac:dyDescent="0.25">
      <c r="A22" s="12"/>
      <c r="B22" s="66" t="str">
        <f>+B268</f>
        <v>1.2.</v>
      </c>
      <c r="C22" s="101" t="str">
        <f>+C268</f>
        <v>EQUIPEMENTS - BATIMENT MYOSOTIS</v>
      </c>
      <c r="D22" s="101"/>
      <c r="E22" s="101"/>
      <c r="F22" s="101"/>
      <c r="G22" s="102"/>
      <c r="H22" s="95"/>
      <c r="I22" s="95"/>
      <c r="J22" s="177"/>
      <c r="K22" s="90">
        <f>SUBTOTAL(9,K23:K28)</f>
        <v>0</v>
      </c>
    </row>
    <row r="23" spans="1:20" s="84" customFormat="1" ht="14.5" outlineLevel="1" x14ac:dyDescent="0.35">
      <c r="A23" s="105"/>
      <c r="B23" s="163" t="str">
        <f>+B270</f>
        <v>1.2.1</v>
      </c>
      <c r="C23" s="86" t="str">
        <f>+C270</f>
        <v>Dépose des installations</v>
      </c>
      <c r="D23" s="106"/>
      <c r="E23" s="106"/>
      <c r="F23" s="106"/>
      <c r="G23" s="107"/>
      <c r="H23" s="148"/>
      <c r="I23" s="180"/>
      <c r="J23" s="178"/>
      <c r="K23" s="164">
        <f>+K284</f>
        <v>0</v>
      </c>
      <c r="N23" s="150"/>
      <c r="O23" s="150"/>
      <c r="P23" s="150"/>
      <c r="Q23" s="151"/>
      <c r="R23" s="151"/>
      <c r="S23" s="152"/>
      <c r="T23" s="152"/>
    </row>
    <row r="24" spans="1:20" s="84" customFormat="1" ht="14.5" outlineLevel="1" x14ac:dyDescent="0.35">
      <c r="A24" s="105"/>
      <c r="B24" s="163" t="str">
        <f>+B286</f>
        <v>1.2.2</v>
      </c>
      <c r="C24" s="86" t="str">
        <f>+C286</f>
        <v>Circulateurs</v>
      </c>
      <c r="D24" s="106"/>
      <c r="E24" s="106"/>
      <c r="F24" s="106"/>
      <c r="G24" s="107"/>
      <c r="H24" s="148"/>
      <c r="I24" s="180"/>
      <c r="J24" s="178"/>
      <c r="K24" s="164">
        <f>+K300</f>
        <v>0</v>
      </c>
      <c r="N24" s="150"/>
      <c r="O24" s="150"/>
      <c r="P24" s="150"/>
      <c r="Q24" s="151"/>
      <c r="R24" s="151"/>
      <c r="S24" s="152"/>
      <c r="T24" s="152"/>
    </row>
    <row r="25" spans="1:20" s="84" customFormat="1" ht="14.5" outlineLevel="1" x14ac:dyDescent="0.35">
      <c r="A25" s="105"/>
      <c r="B25" s="163" t="str">
        <f>+B302</f>
        <v>1.2.3</v>
      </c>
      <c r="C25" s="86" t="str">
        <f>+C302</f>
        <v>Désemboueur écologique</v>
      </c>
      <c r="D25" s="106"/>
      <c r="E25" s="106"/>
      <c r="F25" s="106"/>
      <c r="G25" s="107"/>
      <c r="H25" s="148"/>
      <c r="I25" s="180"/>
      <c r="J25" s="178"/>
      <c r="K25" s="164">
        <f>+K309</f>
        <v>0</v>
      </c>
      <c r="N25" s="150"/>
      <c r="O25" s="150"/>
      <c r="P25" s="150"/>
      <c r="Q25" s="151"/>
      <c r="R25" s="151"/>
      <c r="S25" s="152"/>
      <c r="T25" s="152"/>
    </row>
    <row r="26" spans="1:20" s="84" customFormat="1" ht="14.5" outlineLevel="1" x14ac:dyDescent="0.35">
      <c r="A26" s="105"/>
      <c r="B26" s="163" t="str">
        <f>+B311</f>
        <v>1.2.4</v>
      </c>
      <c r="C26" s="86" t="str">
        <f>+C311</f>
        <v>Raccordements hydrauliques</v>
      </c>
      <c r="D26" s="106"/>
      <c r="E26" s="106"/>
      <c r="F26" s="106"/>
      <c r="G26" s="107"/>
      <c r="H26" s="148"/>
      <c r="I26" s="180"/>
      <c r="J26" s="178"/>
      <c r="K26" s="164">
        <f>+K329</f>
        <v>0</v>
      </c>
      <c r="N26" s="150"/>
      <c r="O26" s="150"/>
      <c r="P26" s="150"/>
      <c r="Q26" s="151"/>
      <c r="R26" s="151"/>
      <c r="S26" s="152"/>
      <c r="T26" s="152"/>
    </row>
    <row r="27" spans="1:20" s="84" customFormat="1" ht="14.5" outlineLevel="1" x14ac:dyDescent="0.35">
      <c r="A27" s="105"/>
      <c r="B27" s="163" t="str">
        <f>+B332</f>
        <v>1.2.5</v>
      </c>
      <c r="C27" s="86" t="str">
        <f>+C332</f>
        <v>Raccordements électriques &amp; paramétrage</v>
      </c>
      <c r="D27" s="106"/>
      <c r="E27" s="106"/>
      <c r="F27" s="106"/>
      <c r="G27" s="107"/>
      <c r="H27" s="148"/>
      <c r="I27" s="180"/>
      <c r="J27" s="178"/>
      <c r="K27" s="164">
        <f>+K349</f>
        <v>0</v>
      </c>
      <c r="N27" s="150"/>
      <c r="O27" s="150"/>
      <c r="P27" s="150"/>
      <c r="Q27" s="151"/>
      <c r="R27" s="151"/>
      <c r="S27" s="152"/>
      <c r="T27" s="152"/>
    </row>
    <row r="28" spans="1:20" s="3" customFormat="1" ht="6" customHeight="1" x14ac:dyDescent="0.3">
      <c r="A28" s="15"/>
      <c r="B28" s="16"/>
      <c r="C28" s="17"/>
      <c r="D28" s="18"/>
      <c r="E28" s="18"/>
      <c r="F28" s="18"/>
      <c r="G28" s="19"/>
      <c r="H28" s="14"/>
      <c r="I28" s="14"/>
      <c r="J28" s="177"/>
      <c r="K28" s="20"/>
    </row>
    <row r="29" spans="1:20" s="2" customFormat="1" ht="18.75" customHeight="1" x14ac:dyDescent="0.25">
      <c r="A29" s="12"/>
      <c r="B29" s="66" t="str">
        <f>+B354</f>
        <v>1.3.</v>
      </c>
      <c r="C29" s="101" t="str">
        <f>+C354</f>
        <v>REMPLISSAGE ET CONDITIONNEMENT DES RESEAUX</v>
      </c>
      <c r="D29" s="101"/>
      <c r="E29" s="101"/>
      <c r="F29" s="101"/>
      <c r="G29" s="102"/>
      <c r="H29" s="95"/>
      <c r="I29" s="95"/>
      <c r="J29" s="177"/>
      <c r="K29" s="90">
        <f>SUBTOTAL(9,K30:K32)</f>
        <v>0</v>
      </c>
    </row>
    <row r="30" spans="1:20" s="84" customFormat="1" ht="14.5" outlineLevel="1" x14ac:dyDescent="0.35">
      <c r="A30" s="105"/>
      <c r="B30" s="163" t="str">
        <f>+B356</f>
        <v>1.3.1</v>
      </c>
      <c r="C30" s="86" t="str">
        <f>+C356</f>
        <v>Bâtiment FOUGERES</v>
      </c>
      <c r="D30" s="106"/>
      <c r="E30" s="106"/>
      <c r="F30" s="106"/>
      <c r="G30" s="107"/>
      <c r="H30" s="148"/>
      <c r="I30" s="180"/>
      <c r="J30" s="178"/>
      <c r="K30" s="164">
        <f>+K363</f>
        <v>0</v>
      </c>
      <c r="N30" s="150"/>
      <c r="O30" s="150"/>
      <c r="P30" s="150"/>
      <c r="Q30" s="151"/>
      <c r="R30" s="151"/>
      <c r="S30" s="152"/>
      <c r="T30" s="152"/>
    </row>
    <row r="31" spans="1:20" s="84" customFormat="1" ht="14.5" outlineLevel="1" x14ac:dyDescent="0.35">
      <c r="A31" s="105"/>
      <c r="B31" s="163" t="str">
        <f>+B365</f>
        <v>1.3.2</v>
      </c>
      <c r="C31" s="86" t="str">
        <f>+C365</f>
        <v>Bâtiment MYOSOTIS</v>
      </c>
      <c r="D31" s="106"/>
      <c r="E31" s="106"/>
      <c r="F31" s="106"/>
      <c r="G31" s="107"/>
      <c r="H31" s="148"/>
      <c r="I31" s="180"/>
      <c r="J31" s="178"/>
      <c r="K31" s="164">
        <f>+K372</f>
        <v>0</v>
      </c>
      <c r="N31" s="150"/>
      <c r="O31" s="150"/>
      <c r="P31" s="150"/>
      <c r="Q31" s="151"/>
      <c r="R31" s="151"/>
      <c r="S31" s="152"/>
      <c r="T31" s="152"/>
    </row>
    <row r="32" spans="1:20" s="3" customFormat="1" ht="6" customHeight="1" x14ac:dyDescent="0.3">
      <c r="A32" s="15"/>
      <c r="B32" s="16"/>
      <c r="C32" s="17"/>
      <c r="D32" s="18"/>
      <c r="E32" s="18"/>
      <c r="F32" s="18"/>
      <c r="G32" s="19"/>
      <c r="H32" s="14"/>
      <c r="I32" s="14"/>
      <c r="J32" s="177"/>
      <c r="K32" s="20"/>
    </row>
    <row r="33" spans="1:20" s="2" customFormat="1" ht="18.75" customHeight="1" x14ac:dyDescent="0.25">
      <c r="A33" s="12"/>
      <c r="B33" s="66" t="str">
        <f>+B377</f>
        <v>1.4.</v>
      </c>
      <c r="C33" s="101" t="str">
        <f>+C377</f>
        <v>EQUILIBRAGE</v>
      </c>
      <c r="D33" s="101"/>
      <c r="E33" s="101"/>
      <c r="F33" s="101"/>
      <c r="G33" s="102"/>
      <c r="H33" s="95"/>
      <c r="I33" s="95"/>
      <c r="J33" s="177"/>
      <c r="K33" s="90">
        <f>SUBTOTAL(9,K34:K36)</f>
        <v>0</v>
      </c>
    </row>
    <row r="34" spans="1:20" s="84" customFormat="1" ht="14.5" outlineLevel="1" x14ac:dyDescent="0.35">
      <c r="A34" s="105"/>
      <c r="B34" s="163" t="str">
        <f>+B379</f>
        <v>1.4.1</v>
      </c>
      <c r="C34" s="86" t="str">
        <f>+C379</f>
        <v>Equilibrage des installations de chauffage - Batiment FOUGERES</v>
      </c>
      <c r="D34" s="106"/>
      <c r="E34" s="106"/>
      <c r="F34" s="106"/>
      <c r="G34" s="107"/>
      <c r="H34" s="148"/>
      <c r="I34" s="180"/>
      <c r="J34" s="178"/>
      <c r="K34" s="164">
        <f>+K386</f>
        <v>0</v>
      </c>
      <c r="N34" s="150"/>
      <c r="O34" s="150"/>
      <c r="P34" s="150"/>
      <c r="Q34" s="151"/>
      <c r="R34" s="151"/>
      <c r="S34" s="152"/>
      <c r="T34" s="152"/>
    </row>
    <row r="35" spans="1:20" s="84" customFormat="1" ht="14.5" outlineLevel="1" x14ac:dyDescent="0.35">
      <c r="A35" s="105"/>
      <c r="B35" s="163" t="str">
        <f>+B388</f>
        <v>1.4.2</v>
      </c>
      <c r="C35" s="86" t="str">
        <f>+C388</f>
        <v>Equilibrage des installations de chauffage - Batiment MYOSOTIS</v>
      </c>
      <c r="D35" s="106"/>
      <c r="E35" s="106"/>
      <c r="F35" s="106"/>
      <c r="G35" s="107"/>
      <c r="H35" s="148"/>
      <c r="I35" s="180"/>
      <c r="J35" s="178"/>
      <c r="K35" s="164">
        <f>+K395</f>
        <v>0</v>
      </c>
      <c r="N35" s="150"/>
      <c r="O35" s="150"/>
      <c r="P35" s="150"/>
      <c r="Q35" s="151"/>
      <c r="R35" s="151"/>
      <c r="S35" s="152"/>
      <c r="T35" s="152"/>
    </row>
    <row r="36" spans="1:20" s="3" customFormat="1" ht="6" customHeight="1" x14ac:dyDescent="0.3">
      <c r="A36" s="15"/>
      <c r="B36" s="16"/>
      <c r="C36" s="17"/>
      <c r="D36" s="18"/>
      <c r="E36" s="18"/>
      <c r="F36" s="18"/>
      <c r="G36" s="19"/>
      <c r="H36" s="14"/>
      <c r="I36" s="14"/>
      <c r="J36" s="177"/>
      <c r="K36" s="20"/>
    </row>
    <row r="37" spans="1:20" s="3" customFormat="1" ht="6" customHeight="1" x14ac:dyDescent="0.3">
      <c r="A37" s="15"/>
      <c r="B37" s="16"/>
      <c r="C37" s="17"/>
      <c r="D37" s="18"/>
      <c r="E37" s="18"/>
      <c r="F37" s="18"/>
      <c r="G37" s="19"/>
      <c r="H37" s="14"/>
      <c r="I37" s="14"/>
      <c r="J37" s="177"/>
      <c r="K37" s="20"/>
    </row>
    <row r="38" spans="1:20" s="8" customFormat="1" ht="22.5" customHeight="1" x14ac:dyDescent="0.25">
      <c r="A38" s="128"/>
      <c r="B38" s="82" t="s">
        <v>1</v>
      </c>
      <c r="C38" s="78" t="str">
        <f>+A13</f>
        <v xml:space="preserve">  1. TRANCHE FERME - TRAVAUX EN SOUS-STATIONS</v>
      </c>
      <c r="D38" s="78"/>
      <c r="E38" s="78"/>
      <c r="F38" s="78"/>
      <c r="G38" s="78"/>
      <c r="H38" s="83"/>
      <c r="I38" s="83"/>
      <c r="J38" s="297">
        <f>SUBTOTAL(9,K13:K37)</f>
        <v>0</v>
      </c>
      <c r="K38" s="289"/>
    </row>
    <row r="39" spans="1:20" ht="11.25" customHeight="1" x14ac:dyDescent="0.25">
      <c r="A39" s="190"/>
      <c r="B39" s="134"/>
      <c r="C39" s="135"/>
      <c r="D39" s="135"/>
      <c r="E39" s="135"/>
      <c r="F39" s="135"/>
      <c r="G39" s="135"/>
      <c r="H39" s="136"/>
      <c r="I39" s="137"/>
      <c r="J39" s="138"/>
      <c r="K39" s="138"/>
    </row>
    <row r="40" spans="1:20" ht="13" x14ac:dyDescent="0.25">
      <c r="A40" s="26"/>
      <c r="B40" s="96"/>
      <c r="C40" s="98"/>
      <c r="D40" s="98"/>
      <c r="E40" s="98"/>
      <c r="F40" s="98"/>
      <c r="G40" s="27"/>
      <c r="H40" s="28"/>
      <c r="I40" s="29"/>
      <c r="J40" s="166"/>
      <c r="K40" s="29"/>
    </row>
    <row r="41" spans="1:20" ht="7" customHeight="1" x14ac:dyDescent="0.25">
      <c r="A41" s="21"/>
      <c r="B41" s="68"/>
      <c r="C41" s="56"/>
      <c r="D41" s="56"/>
      <c r="E41" s="56"/>
      <c r="F41" s="56"/>
      <c r="G41" s="135"/>
      <c r="H41" s="202"/>
      <c r="I41" s="203"/>
      <c r="J41" s="201"/>
      <c r="K41" s="146"/>
    </row>
    <row r="42" spans="1:20" s="4" customFormat="1" ht="18" customHeight="1" x14ac:dyDescent="0.3">
      <c r="A42" s="30"/>
      <c r="B42" s="67" t="s">
        <v>295</v>
      </c>
      <c r="C42" s="31"/>
      <c r="D42" s="31"/>
      <c r="E42" s="31"/>
      <c r="F42" s="31"/>
      <c r="G42" s="31"/>
      <c r="H42" s="169"/>
      <c r="I42" s="204"/>
      <c r="J42" s="293">
        <f>+J38</f>
        <v>0</v>
      </c>
      <c r="K42" s="294"/>
    </row>
    <row r="43" spans="1:20" s="5" customFormat="1" ht="18" customHeight="1" x14ac:dyDescent="0.25">
      <c r="A43" s="97"/>
      <c r="B43" s="92" t="s">
        <v>16</v>
      </c>
      <c r="C43" s="96"/>
      <c r="D43" s="96"/>
      <c r="E43" s="96"/>
      <c r="F43" s="96"/>
      <c r="G43" s="96"/>
      <c r="H43" s="166"/>
      <c r="I43" s="205"/>
      <c r="J43" s="291">
        <f>+J42*0.2</f>
        <v>0</v>
      </c>
      <c r="K43" s="292"/>
    </row>
    <row r="44" spans="1:20" ht="18" customHeight="1" x14ac:dyDescent="0.25">
      <c r="A44" s="97"/>
      <c r="B44" s="41" t="s">
        <v>294</v>
      </c>
      <c r="C44" s="99"/>
      <c r="D44" s="99"/>
      <c r="E44" s="99"/>
      <c r="F44" s="99"/>
      <c r="G44" s="99"/>
      <c r="H44" s="166"/>
      <c r="I44" s="205"/>
      <c r="J44" s="287">
        <f>+J42+J43</f>
        <v>0</v>
      </c>
      <c r="K44" s="288"/>
    </row>
    <row r="45" spans="1:20" ht="7" customHeight="1" x14ac:dyDescent="0.25">
      <c r="A45" s="25"/>
      <c r="B45" s="42"/>
      <c r="C45" s="35"/>
      <c r="D45" s="35"/>
      <c r="E45" s="35"/>
      <c r="F45" s="35"/>
      <c r="G45" s="35"/>
      <c r="H45" s="28"/>
      <c r="I45" s="206"/>
      <c r="J45" s="43"/>
      <c r="K45" s="44"/>
    </row>
    <row r="46" spans="1:20" ht="13" x14ac:dyDescent="0.25">
      <c r="A46" s="190"/>
      <c r="B46" s="134"/>
      <c r="C46" s="135"/>
      <c r="D46" s="135"/>
      <c r="E46" s="135"/>
      <c r="F46" s="135"/>
      <c r="G46" s="135"/>
      <c r="H46" s="136"/>
      <c r="I46" s="137"/>
      <c r="J46" s="138"/>
      <c r="K46" s="138"/>
    </row>
    <row r="47" spans="1:20" ht="6" customHeight="1" x14ac:dyDescent="0.25">
      <c r="A47" s="21"/>
      <c r="B47" s="22"/>
      <c r="C47" s="23"/>
      <c r="D47" s="23"/>
      <c r="E47" s="23"/>
      <c r="F47" s="23"/>
      <c r="G47" s="165"/>
      <c r="H47" s="136"/>
      <c r="I47" s="170"/>
      <c r="J47" s="24"/>
      <c r="K47" s="171"/>
    </row>
    <row r="48" spans="1:20" s="4" customFormat="1" ht="17.25" customHeight="1" x14ac:dyDescent="0.3">
      <c r="A48" s="30"/>
      <c r="B48" s="305" t="s">
        <v>52</v>
      </c>
      <c r="C48" s="305"/>
      <c r="D48" s="305"/>
      <c r="E48" s="305"/>
      <c r="F48" s="305"/>
      <c r="G48" s="305"/>
      <c r="H48" s="306"/>
      <c r="I48" s="209" t="s">
        <v>53</v>
      </c>
      <c r="J48" s="209" t="s">
        <v>54</v>
      </c>
      <c r="K48" s="210" t="s">
        <v>55</v>
      </c>
    </row>
    <row r="49" spans="1:20" s="4" customFormat="1" ht="17.25" customHeight="1" x14ac:dyDescent="0.3">
      <c r="A49" s="30"/>
      <c r="B49" s="305"/>
      <c r="C49" s="305"/>
      <c r="D49" s="305"/>
      <c r="E49" s="305"/>
      <c r="F49" s="305"/>
      <c r="G49" s="305"/>
      <c r="H49" s="306"/>
      <c r="I49" s="207"/>
      <c r="J49" s="207"/>
      <c r="K49" s="208">
        <f>+J49*I49</f>
        <v>0</v>
      </c>
    </row>
    <row r="50" spans="1:20" ht="17.25" customHeight="1" x14ac:dyDescent="0.25">
      <c r="A50" s="97"/>
      <c r="B50" s="41" t="s">
        <v>56</v>
      </c>
      <c r="C50" s="99"/>
      <c r="D50" s="99"/>
      <c r="E50" s="99"/>
      <c r="F50" s="99"/>
      <c r="G50" s="99"/>
      <c r="H50" s="166"/>
      <c r="I50" s="287"/>
      <c r="J50" s="302"/>
      <c r="K50" s="288"/>
    </row>
    <row r="51" spans="1:20" ht="5.25" customHeight="1" x14ac:dyDescent="0.25">
      <c r="A51" s="25"/>
      <c r="B51" s="42"/>
      <c r="C51" s="35"/>
      <c r="D51" s="35"/>
      <c r="E51" s="35"/>
      <c r="F51" s="35"/>
      <c r="G51" s="35"/>
      <c r="H51" s="28"/>
      <c r="I51" s="173"/>
      <c r="J51" s="43"/>
      <c r="K51" s="44"/>
    </row>
    <row r="52" spans="1:20" ht="8.25" customHeight="1" x14ac:dyDescent="0.25">
      <c r="A52" s="96"/>
      <c r="B52" s="100"/>
      <c r="C52" s="96"/>
      <c r="D52" s="99"/>
      <c r="E52" s="99"/>
      <c r="F52" s="99"/>
      <c r="G52" s="139"/>
      <c r="H52" s="129"/>
      <c r="I52" s="130"/>
      <c r="J52" s="32"/>
      <c r="K52" s="167"/>
    </row>
    <row r="53" spans="1:20" ht="6" customHeight="1" x14ac:dyDescent="0.25">
      <c r="A53" s="21"/>
      <c r="B53" s="22"/>
      <c r="C53" s="23"/>
      <c r="D53" s="23"/>
      <c r="E53" s="23"/>
      <c r="F53" s="23"/>
      <c r="G53" s="165"/>
      <c r="H53" s="136"/>
      <c r="I53" s="170"/>
      <c r="J53" s="24"/>
      <c r="K53" s="171"/>
    </row>
    <row r="54" spans="1:20" ht="17.5" x14ac:dyDescent="0.25">
      <c r="A54" s="97"/>
      <c r="B54" s="41" t="s">
        <v>242</v>
      </c>
      <c r="C54" s="99"/>
      <c r="D54" s="99"/>
      <c r="E54" s="99"/>
      <c r="F54" s="99"/>
      <c r="G54" s="99"/>
      <c r="H54" s="166"/>
      <c r="I54" s="287">
        <f>+J44-I50</f>
        <v>0</v>
      </c>
      <c r="J54" s="302"/>
      <c r="K54" s="288"/>
    </row>
    <row r="55" spans="1:20" ht="5.25" customHeight="1" x14ac:dyDescent="0.25">
      <c r="A55" s="25"/>
      <c r="B55" s="42"/>
      <c r="C55" s="35"/>
      <c r="D55" s="35"/>
      <c r="E55" s="35"/>
      <c r="F55" s="35"/>
      <c r="G55" s="35"/>
      <c r="H55" s="28"/>
      <c r="I55" s="173"/>
      <c r="J55" s="43"/>
      <c r="K55" s="44"/>
    </row>
    <row r="56" spans="1:20" ht="11.25" customHeight="1" x14ac:dyDescent="0.25">
      <c r="A56" s="96"/>
      <c r="B56" s="100"/>
      <c r="C56" s="99"/>
      <c r="D56" s="99"/>
      <c r="E56" s="99"/>
      <c r="F56" s="99"/>
      <c r="G56" s="99"/>
      <c r="H56" s="166"/>
      <c r="I56" s="168"/>
      <c r="J56" s="167"/>
      <c r="K56" s="167"/>
    </row>
    <row r="57" spans="1:20" ht="11.25" customHeight="1" x14ac:dyDescent="0.25">
      <c r="A57" s="96"/>
      <c r="B57" s="100"/>
      <c r="C57" s="99"/>
      <c r="D57" s="99"/>
      <c r="E57" s="99"/>
      <c r="F57" s="99"/>
      <c r="G57" s="99"/>
      <c r="H57" s="166"/>
      <c r="I57" s="168"/>
      <c r="J57" s="167"/>
      <c r="K57" s="167"/>
    </row>
    <row r="58" spans="1:20" ht="11.25" customHeight="1" x14ac:dyDescent="0.25">
      <c r="A58" s="96"/>
      <c r="B58" s="100"/>
      <c r="C58" s="99"/>
      <c r="D58" s="99"/>
      <c r="E58" s="99"/>
      <c r="F58" s="99"/>
      <c r="G58" s="99"/>
      <c r="H58" s="166"/>
      <c r="I58" s="168"/>
      <c r="J58" s="167"/>
      <c r="K58" s="167"/>
    </row>
    <row r="59" spans="1:20" s="6" customFormat="1" ht="22.5" customHeight="1" x14ac:dyDescent="0.25">
      <c r="A59" s="300" t="str">
        <f>+A411</f>
        <v>2. TRANCHE OPTIONNELLE N°1 - MODIFICATION DES TERMINAUX</v>
      </c>
      <c r="B59" s="301"/>
      <c r="C59" s="301"/>
      <c r="D59" s="301"/>
      <c r="E59" s="301"/>
      <c r="F59" s="301"/>
      <c r="G59" s="301"/>
      <c r="H59" s="81"/>
      <c r="I59" s="196"/>
      <c r="J59" s="81"/>
      <c r="K59" s="195"/>
    </row>
    <row r="60" spans="1:20" ht="6" customHeight="1" x14ac:dyDescent="0.25">
      <c r="A60" s="91"/>
      <c r="B60" s="92"/>
      <c r="C60" s="92"/>
      <c r="D60" s="92"/>
      <c r="E60" s="92"/>
      <c r="F60" s="92"/>
      <c r="G60" s="93"/>
      <c r="H60" s="10"/>
      <c r="I60" s="10"/>
      <c r="J60" s="176"/>
      <c r="K60" s="11"/>
    </row>
    <row r="61" spans="1:20" s="2" customFormat="1" ht="18.75" customHeight="1" x14ac:dyDescent="0.25">
      <c r="A61" s="12"/>
      <c r="B61" s="66" t="str">
        <f>+B413</f>
        <v>2.1.</v>
      </c>
      <c r="C61" s="101" t="str">
        <f>+C413</f>
        <v>BATIMENT FOUGERES</v>
      </c>
      <c r="D61" s="101"/>
      <c r="E61" s="101"/>
      <c r="F61" s="101"/>
      <c r="G61" s="102"/>
      <c r="H61" s="95"/>
      <c r="I61" s="95"/>
      <c r="J61" s="177"/>
      <c r="K61" s="90">
        <f>SUBTOTAL(9,K62:K64)</f>
        <v>0</v>
      </c>
    </row>
    <row r="62" spans="1:20" s="84" customFormat="1" ht="14.5" outlineLevel="1" x14ac:dyDescent="0.35">
      <c r="A62" s="105"/>
      <c r="B62" s="163" t="str">
        <f>+B415</f>
        <v>2.1.1</v>
      </c>
      <c r="C62" s="86" t="str">
        <f>+C415</f>
        <v>Radiateurs FOUGERES</v>
      </c>
      <c r="D62" s="106"/>
      <c r="E62" s="106"/>
      <c r="F62" s="106"/>
      <c r="G62" s="107"/>
      <c r="H62" s="148"/>
      <c r="I62" s="180"/>
      <c r="J62" s="178"/>
      <c r="K62" s="164">
        <f>+K423</f>
        <v>0</v>
      </c>
      <c r="N62" s="150"/>
      <c r="O62" s="150"/>
      <c r="P62" s="150"/>
      <c r="Q62" s="151"/>
      <c r="R62" s="151"/>
      <c r="S62" s="152"/>
      <c r="T62" s="152"/>
    </row>
    <row r="63" spans="1:20" s="84" customFormat="1" ht="14.5" outlineLevel="1" x14ac:dyDescent="0.35">
      <c r="A63" s="105"/>
      <c r="B63" s="163" t="str">
        <f>+B425</f>
        <v>2.1.2</v>
      </c>
      <c r="C63" s="86" t="str">
        <f>+C425</f>
        <v>Remplissage et conditionnement des réseaux</v>
      </c>
      <c r="D63" s="106"/>
      <c r="E63" s="106"/>
      <c r="F63" s="106"/>
      <c r="G63" s="107"/>
      <c r="H63" s="148"/>
      <c r="I63" s="180"/>
      <c r="J63" s="178"/>
      <c r="K63" s="164">
        <f>+K432</f>
        <v>0</v>
      </c>
      <c r="N63" s="150"/>
      <c r="O63" s="150"/>
      <c r="P63" s="150"/>
      <c r="Q63" s="151"/>
      <c r="R63" s="151"/>
      <c r="S63" s="152"/>
      <c r="T63" s="152"/>
    </row>
    <row r="64" spans="1:20" s="3" customFormat="1" ht="6" customHeight="1" x14ac:dyDescent="0.3">
      <c r="A64" s="15"/>
      <c r="B64" s="16"/>
      <c r="C64" s="17"/>
      <c r="D64" s="18"/>
      <c r="E64" s="18"/>
      <c r="F64" s="18"/>
      <c r="G64" s="19"/>
      <c r="H64" s="14"/>
      <c r="I64" s="14"/>
      <c r="J64" s="177"/>
      <c r="K64" s="20"/>
    </row>
    <row r="65" spans="1:20" s="2" customFormat="1" ht="18.75" customHeight="1" x14ac:dyDescent="0.25">
      <c r="A65" s="12"/>
      <c r="B65" s="66" t="str">
        <f>+B437</f>
        <v>2.2.</v>
      </c>
      <c r="C65" s="101" t="str">
        <f>+C437</f>
        <v>BATIMENT MYOSOTIS</v>
      </c>
      <c r="D65" s="101"/>
      <c r="E65" s="101"/>
      <c r="F65" s="101"/>
      <c r="G65" s="102"/>
      <c r="H65" s="95"/>
      <c r="I65" s="95"/>
      <c r="J65" s="177"/>
      <c r="K65" s="90">
        <f>SUBTOTAL(9,K66:K69)</f>
        <v>0</v>
      </c>
    </row>
    <row r="66" spans="1:20" s="84" customFormat="1" ht="14.5" outlineLevel="1" x14ac:dyDescent="0.35">
      <c r="A66" s="105"/>
      <c r="B66" s="163" t="str">
        <f>+B439</f>
        <v>2.2.1</v>
      </c>
      <c r="C66" s="86" t="str">
        <f>+C439</f>
        <v>Radiateurs MYOSOTIS</v>
      </c>
      <c r="D66" s="106"/>
      <c r="E66" s="106"/>
      <c r="F66" s="106"/>
      <c r="G66" s="107"/>
      <c r="H66" s="148"/>
      <c r="I66" s="180"/>
      <c r="J66" s="178"/>
      <c r="K66" s="164">
        <f>+K447</f>
        <v>0</v>
      </c>
      <c r="N66" s="150"/>
      <c r="O66" s="150"/>
      <c r="P66" s="150"/>
      <c r="Q66" s="151"/>
      <c r="R66" s="151"/>
      <c r="S66" s="152"/>
      <c r="T66" s="152"/>
    </row>
    <row r="67" spans="1:20" s="84" customFormat="1" ht="14.5" outlineLevel="1" x14ac:dyDescent="0.35">
      <c r="A67" s="105"/>
      <c r="B67" s="163" t="str">
        <f>+B449</f>
        <v>2.2.2</v>
      </c>
      <c r="C67" s="86" t="str">
        <f>+C449</f>
        <v>Panoplies batteries terminales - Laboratoires MYOSOTIS</v>
      </c>
      <c r="D67" s="106"/>
      <c r="E67" s="106"/>
      <c r="F67" s="106"/>
      <c r="G67" s="107"/>
      <c r="H67" s="148"/>
      <c r="I67" s="180"/>
      <c r="J67" s="178"/>
      <c r="K67" s="164">
        <f>+K480</f>
        <v>0</v>
      </c>
      <c r="N67" s="150"/>
      <c r="O67" s="150"/>
      <c r="P67" s="150"/>
      <c r="Q67" s="151"/>
      <c r="R67" s="151"/>
      <c r="S67" s="152"/>
      <c r="T67" s="152"/>
    </row>
    <row r="68" spans="1:20" s="84" customFormat="1" ht="14.5" outlineLevel="1" x14ac:dyDescent="0.35">
      <c r="A68" s="105"/>
      <c r="B68" s="163" t="str">
        <f>+B483</f>
        <v>2.2.3</v>
      </c>
      <c r="C68" s="86" t="str">
        <f>+C483</f>
        <v>Remplissage et conditionnement des réseaux</v>
      </c>
      <c r="D68" s="106"/>
      <c r="E68" s="106"/>
      <c r="F68" s="106"/>
      <c r="G68" s="107"/>
      <c r="H68" s="148"/>
      <c r="I68" s="180"/>
      <c r="J68" s="178"/>
      <c r="K68" s="164">
        <f>+K490</f>
        <v>0</v>
      </c>
      <c r="N68" s="150"/>
      <c r="O68" s="150"/>
      <c r="P68" s="150"/>
      <c r="Q68" s="151"/>
      <c r="R68" s="151"/>
      <c r="S68" s="152"/>
      <c r="T68" s="152"/>
    </row>
    <row r="69" spans="1:20" s="3" customFormat="1" ht="6" customHeight="1" x14ac:dyDescent="0.3">
      <c r="A69" s="15"/>
      <c r="B69" s="16"/>
      <c r="C69" s="17"/>
      <c r="D69" s="18"/>
      <c r="E69" s="18"/>
      <c r="F69" s="18"/>
      <c r="G69" s="19"/>
      <c r="H69" s="14"/>
      <c r="I69" s="14"/>
      <c r="J69" s="177"/>
      <c r="K69" s="20"/>
    </row>
    <row r="70" spans="1:20" s="3" customFormat="1" ht="6" customHeight="1" x14ac:dyDescent="0.3">
      <c r="A70" s="15"/>
      <c r="B70" s="16"/>
      <c r="C70" s="17"/>
      <c r="D70" s="18"/>
      <c r="E70" s="18"/>
      <c r="F70" s="18"/>
      <c r="G70" s="19"/>
      <c r="H70" s="14"/>
      <c r="I70" s="14"/>
      <c r="J70" s="177"/>
      <c r="K70" s="20"/>
    </row>
    <row r="71" spans="1:20" s="8" customFormat="1" ht="22.5" customHeight="1" x14ac:dyDescent="0.25">
      <c r="A71" s="128"/>
      <c r="B71" s="82" t="s">
        <v>1</v>
      </c>
      <c r="C71" s="78" t="str">
        <f>+A59</f>
        <v>2. TRANCHE OPTIONNELLE N°1 - MODIFICATION DES TERMINAUX</v>
      </c>
      <c r="D71" s="78"/>
      <c r="E71" s="78"/>
      <c r="F71" s="78"/>
      <c r="G71" s="78"/>
      <c r="H71" s="83"/>
      <c r="I71" s="83"/>
      <c r="J71" s="297">
        <f>SUBTOTAL(9,K59:K70)</f>
        <v>0</v>
      </c>
      <c r="K71" s="289"/>
    </row>
    <row r="72" spans="1:20" ht="11.25" customHeight="1" x14ac:dyDescent="0.25">
      <c r="A72" s="96"/>
      <c r="B72" s="100"/>
      <c r="C72" s="99"/>
      <c r="D72" s="99"/>
      <c r="E72" s="99"/>
      <c r="F72" s="99"/>
      <c r="G72" s="99"/>
      <c r="H72" s="166"/>
      <c r="I72" s="168"/>
      <c r="J72" s="167"/>
      <c r="K72" s="167"/>
    </row>
    <row r="73" spans="1:20" ht="13" x14ac:dyDescent="0.25">
      <c r="A73" s="26"/>
      <c r="B73" s="96"/>
      <c r="C73" s="98"/>
      <c r="D73" s="98"/>
      <c r="E73" s="98"/>
      <c r="F73" s="98"/>
      <c r="G73" s="27"/>
      <c r="H73" s="28"/>
      <c r="I73" s="29"/>
      <c r="J73" s="166"/>
      <c r="K73" s="29"/>
    </row>
    <row r="74" spans="1:20" ht="7" customHeight="1" x14ac:dyDescent="0.25">
      <c r="A74" s="21"/>
      <c r="B74" s="68"/>
      <c r="C74" s="56"/>
      <c r="D74" s="56"/>
      <c r="E74" s="56"/>
      <c r="F74" s="56"/>
      <c r="G74" s="135"/>
      <c r="H74" s="202"/>
      <c r="I74" s="203"/>
      <c r="J74" s="201"/>
      <c r="K74" s="146"/>
    </row>
    <row r="75" spans="1:20" s="4" customFormat="1" ht="18" customHeight="1" x14ac:dyDescent="0.3">
      <c r="A75" s="30"/>
      <c r="B75" s="67" t="s">
        <v>340</v>
      </c>
      <c r="C75" s="31"/>
      <c r="D75" s="31"/>
      <c r="E75" s="31"/>
      <c r="F75" s="31"/>
      <c r="G75" s="31"/>
      <c r="H75" s="169"/>
      <c r="I75" s="204"/>
      <c r="J75" s="293">
        <f>+J71</f>
        <v>0</v>
      </c>
      <c r="K75" s="294"/>
    </row>
    <row r="76" spans="1:20" s="5" customFormat="1" ht="18" customHeight="1" x14ac:dyDescent="0.25">
      <c r="A76" s="97"/>
      <c r="B76" s="92" t="s">
        <v>16</v>
      </c>
      <c r="C76" s="96"/>
      <c r="D76" s="96"/>
      <c r="E76" s="96"/>
      <c r="F76" s="96"/>
      <c r="G76" s="96"/>
      <c r="H76" s="166"/>
      <c r="I76" s="205"/>
      <c r="J76" s="291">
        <f>+J75*0.2</f>
        <v>0</v>
      </c>
      <c r="K76" s="292"/>
    </row>
    <row r="77" spans="1:20" ht="18" customHeight="1" x14ac:dyDescent="0.25">
      <c r="A77" s="97"/>
      <c r="B77" s="41" t="s">
        <v>341</v>
      </c>
      <c r="C77" s="99"/>
      <c r="D77" s="99"/>
      <c r="E77" s="99"/>
      <c r="F77" s="99"/>
      <c r="G77" s="99"/>
      <c r="H77" s="166"/>
      <c r="I77" s="205"/>
      <c r="J77" s="287">
        <f>+J75+J76</f>
        <v>0</v>
      </c>
      <c r="K77" s="288"/>
    </row>
    <row r="78" spans="1:20" ht="7" customHeight="1" x14ac:dyDescent="0.25">
      <c r="A78" s="25"/>
      <c r="B78" s="42"/>
      <c r="C78" s="35"/>
      <c r="D78" s="35"/>
      <c r="E78" s="35"/>
      <c r="F78" s="35"/>
      <c r="G78" s="35"/>
      <c r="H78" s="28"/>
      <c r="I78" s="206"/>
      <c r="J78" s="43"/>
      <c r="K78" s="44"/>
    </row>
    <row r="79" spans="1:20" ht="13" x14ac:dyDescent="0.25">
      <c r="A79" s="190"/>
      <c r="B79" s="134"/>
      <c r="C79" s="135"/>
      <c r="D79" s="135"/>
      <c r="E79" s="135"/>
      <c r="F79" s="135"/>
      <c r="G79" s="135"/>
      <c r="H79" s="136"/>
      <c r="I79" s="137"/>
      <c r="J79" s="138"/>
      <c r="K79" s="138"/>
    </row>
    <row r="80" spans="1:20" ht="13" x14ac:dyDescent="0.25">
      <c r="A80" s="267"/>
      <c r="B80" s="268"/>
      <c r="C80" s="269"/>
      <c r="D80" s="269"/>
      <c r="E80" s="269"/>
      <c r="F80" s="269"/>
      <c r="G80" s="269"/>
      <c r="H80" s="166"/>
      <c r="I80" s="168"/>
      <c r="J80" s="167"/>
      <c r="K80" s="167"/>
    </row>
    <row r="81" spans="1:20" ht="13" x14ac:dyDescent="0.25">
      <c r="A81" s="267"/>
      <c r="B81" s="268"/>
      <c r="C81" s="269"/>
      <c r="D81" s="269"/>
      <c r="E81" s="269"/>
      <c r="F81" s="269"/>
      <c r="G81" s="269"/>
      <c r="H81" s="166"/>
      <c r="I81" s="168"/>
      <c r="J81" s="167"/>
      <c r="K81" s="167"/>
    </row>
    <row r="82" spans="1:20" s="6" customFormat="1" ht="22.5" customHeight="1" x14ac:dyDescent="0.25">
      <c r="A82" s="300" t="str">
        <f>+A506</f>
        <v>3. TRANCHE OPTIONNELLE N°2 - MODIFICATION DES PANOPLIES CTA</v>
      </c>
      <c r="B82" s="301"/>
      <c r="C82" s="301"/>
      <c r="D82" s="301"/>
      <c r="E82" s="301"/>
      <c r="F82" s="301"/>
      <c r="G82" s="301"/>
      <c r="H82" s="81"/>
      <c r="I82" s="197"/>
      <c r="J82" s="81"/>
      <c r="K82" s="198"/>
    </row>
    <row r="83" spans="1:20" ht="6" customHeight="1" x14ac:dyDescent="0.25">
      <c r="A83" s="91"/>
      <c r="B83" s="92"/>
      <c r="C83" s="92"/>
      <c r="D83" s="92"/>
      <c r="E83" s="92"/>
      <c r="F83" s="92"/>
      <c r="G83" s="93"/>
      <c r="H83" s="10"/>
      <c r="I83" s="10"/>
      <c r="J83" s="176"/>
      <c r="K83" s="11"/>
    </row>
    <row r="84" spans="1:20" s="2" customFormat="1" ht="18.75" customHeight="1" x14ac:dyDescent="0.25">
      <c r="A84" s="12"/>
      <c r="B84" s="66" t="str">
        <f>+B508</f>
        <v>3.1.</v>
      </c>
      <c r="C84" s="101" t="str">
        <f>+C508</f>
        <v>MODIFICATION DES PANOPLIES - CTA FOUGERES</v>
      </c>
      <c r="D84" s="101"/>
      <c r="E84" s="101"/>
      <c r="F84" s="101"/>
      <c r="G84" s="102"/>
      <c r="H84" s="95"/>
      <c r="I84" s="95"/>
      <c r="J84" s="177"/>
      <c r="K84" s="90">
        <f>SUBTOTAL(9,K85:K90)</f>
        <v>0</v>
      </c>
    </row>
    <row r="85" spans="1:20" s="84" customFormat="1" ht="14.5" outlineLevel="1" x14ac:dyDescent="0.35">
      <c r="A85" s="105"/>
      <c r="B85" s="163" t="str">
        <f>+B510</f>
        <v>3.1.1</v>
      </c>
      <c r="C85" s="86" t="str">
        <f>+C510</f>
        <v>Dépose des installations - FOUGERES</v>
      </c>
      <c r="D85" s="106"/>
      <c r="E85" s="106"/>
      <c r="F85" s="106"/>
      <c r="G85" s="107"/>
      <c r="H85" s="148"/>
      <c r="I85" s="180"/>
      <c r="J85" s="178"/>
      <c r="K85" s="164">
        <f>+K534</f>
        <v>0</v>
      </c>
      <c r="N85" s="150"/>
      <c r="O85" s="150"/>
      <c r="P85" s="150"/>
      <c r="Q85" s="151"/>
      <c r="R85" s="151"/>
      <c r="S85" s="152"/>
      <c r="T85" s="152"/>
    </row>
    <row r="86" spans="1:20" s="84" customFormat="1" ht="14.5" outlineLevel="1" x14ac:dyDescent="0.35">
      <c r="A86" s="105"/>
      <c r="B86" s="163" t="str">
        <f>+B536</f>
        <v>3.1.2</v>
      </c>
      <c r="C86" s="86" t="str">
        <f>+C536</f>
        <v>Equipements des panoplies - FOUGERES</v>
      </c>
      <c r="D86" s="106"/>
      <c r="E86" s="106"/>
      <c r="F86" s="106"/>
      <c r="G86" s="107"/>
      <c r="H86" s="148"/>
      <c r="I86" s="180"/>
      <c r="J86" s="178"/>
      <c r="K86" s="164">
        <f>+K545</f>
        <v>0</v>
      </c>
      <c r="N86" s="150"/>
      <c r="O86" s="150"/>
      <c r="P86" s="150"/>
      <c r="Q86" s="151"/>
      <c r="R86" s="151"/>
      <c r="S86" s="152"/>
      <c r="T86" s="152"/>
    </row>
    <row r="87" spans="1:20" s="84" customFormat="1" ht="14.5" outlineLevel="1" x14ac:dyDescent="0.35">
      <c r="A87" s="105"/>
      <c r="B87" s="163" t="str">
        <f>+B548</f>
        <v>3.1.3</v>
      </c>
      <c r="C87" s="86" t="str">
        <f>+C548</f>
        <v>Circulateurs - FOUGERES</v>
      </c>
      <c r="D87" s="106"/>
      <c r="E87" s="106"/>
      <c r="F87" s="106"/>
      <c r="G87" s="107"/>
      <c r="H87" s="148"/>
      <c r="I87" s="180"/>
      <c r="J87" s="178"/>
      <c r="K87" s="164">
        <f>+K568</f>
        <v>0</v>
      </c>
      <c r="N87" s="150"/>
      <c r="O87" s="150"/>
      <c r="P87" s="150"/>
      <c r="Q87" s="151"/>
      <c r="R87" s="151"/>
      <c r="S87" s="152"/>
      <c r="T87" s="152"/>
    </row>
    <row r="88" spans="1:20" s="84" customFormat="1" ht="14.5" outlineLevel="1" x14ac:dyDescent="0.35">
      <c r="A88" s="105"/>
      <c r="B88" s="163" t="str">
        <f>+B570</f>
        <v>3.1.4</v>
      </c>
      <c r="C88" s="86" t="str">
        <f>+C570</f>
        <v>Raccordements hydrauliques - FOUGERES</v>
      </c>
      <c r="D88" s="106"/>
      <c r="E88" s="106"/>
      <c r="F88" s="106"/>
      <c r="G88" s="107"/>
      <c r="H88" s="148"/>
      <c r="I88" s="180"/>
      <c r="J88" s="178"/>
      <c r="K88" s="164">
        <f>+K591</f>
        <v>0</v>
      </c>
      <c r="N88" s="150"/>
      <c r="O88" s="150"/>
      <c r="P88" s="150"/>
      <c r="Q88" s="151"/>
      <c r="R88" s="151"/>
      <c r="S88" s="152"/>
      <c r="T88" s="152"/>
    </row>
    <row r="89" spans="1:20" s="84" customFormat="1" ht="14.5" outlineLevel="1" x14ac:dyDescent="0.35">
      <c r="A89" s="105"/>
      <c r="B89" s="163" t="str">
        <f>+B593</f>
        <v>3.1.5</v>
      </c>
      <c r="C89" s="86" t="str">
        <f>+C593</f>
        <v>Raccordements électriques &amp; paramétrage - FOUGERES</v>
      </c>
      <c r="D89" s="106"/>
      <c r="E89" s="106"/>
      <c r="F89" s="106"/>
      <c r="G89" s="107"/>
      <c r="H89" s="148"/>
      <c r="I89" s="180"/>
      <c r="J89" s="178"/>
      <c r="K89" s="164">
        <f>+K647</f>
        <v>0</v>
      </c>
      <c r="N89" s="150"/>
      <c r="O89" s="150"/>
      <c r="P89" s="150"/>
      <c r="Q89" s="151"/>
      <c r="R89" s="151"/>
      <c r="S89" s="152"/>
      <c r="T89" s="152"/>
    </row>
    <row r="90" spans="1:20" s="3" customFormat="1" ht="6" customHeight="1" x14ac:dyDescent="0.3">
      <c r="A90" s="15"/>
      <c r="B90" s="16"/>
      <c r="C90" s="17"/>
      <c r="D90" s="18"/>
      <c r="E90" s="18"/>
      <c r="F90" s="18"/>
      <c r="G90" s="19"/>
      <c r="H90" s="14"/>
      <c r="I90" s="14"/>
      <c r="J90" s="177"/>
      <c r="K90" s="20"/>
    </row>
    <row r="91" spans="1:20" s="2" customFormat="1" ht="18.75" customHeight="1" x14ac:dyDescent="0.25">
      <c r="A91" s="12"/>
      <c r="B91" s="66" t="str">
        <f>+B652</f>
        <v>3.2.</v>
      </c>
      <c r="C91" s="101" t="str">
        <f>+C652</f>
        <v>MODIFICATION DES PANOPLIES - CTA MYOSOTIS</v>
      </c>
      <c r="D91" s="101"/>
      <c r="E91" s="101"/>
      <c r="F91" s="101"/>
      <c r="G91" s="102"/>
      <c r="H91" s="95"/>
      <c r="I91" s="95"/>
      <c r="J91" s="177"/>
      <c r="K91" s="90">
        <f>SUBTOTAL(9,K92:K97)</f>
        <v>0</v>
      </c>
    </row>
    <row r="92" spans="1:20" s="84" customFormat="1" ht="14.5" outlineLevel="1" x14ac:dyDescent="0.35">
      <c r="A92" s="105"/>
      <c r="B92" s="163" t="str">
        <f>+B654</f>
        <v>3.2.1</v>
      </c>
      <c r="C92" s="86" t="str">
        <f>+C654</f>
        <v>Dépose des installations - MYOSOTIS</v>
      </c>
      <c r="D92" s="106"/>
      <c r="E92" s="106"/>
      <c r="F92" s="106"/>
      <c r="G92" s="107"/>
      <c r="H92" s="148"/>
      <c r="I92" s="180"/>
      <c r="J92" s="178"/>
      <c r="K92" s="164">
        <f>+K663</f>
        <v>0</v>
      </c>
      <c r="N92" s="150"/>
      <c r="O92" s="150"/>
      <c r="P92" s="150"/>
      <c r="Q92" s="151"/>
      <c r="R92" s="151"/>
      <c r="S92" s="152"/>
      <c r="T92" s="152"/>
    </row>
    <row r="93" spans="1:20" s="84" customFormat="1" ht="14.5" outlineLevel="1" x14ac:dyDescent="0.35">
      <c r="A93" s="105"/>
      <c r="B93" s="163" t="str">
        <f>+B665</f>
        <v>3.2.2</v>
      </c>
      <c r="C93" s="86" t="str">
        <f>+C665</f>
        <v>Equipements des panoplies - MYOSOTIS</v>
      </c>
      <c r="D93" s="106"/>
      <c r="E93" s="106"/>
      <c r="F93" s="106"/>
      <c r="G93" s="107"/>
      <c r="H93" s="148"/>
      <c r="I93" s="180"/>
      <c r="J93" s="178"/>
      <c r="K93" s="164">
        <f>+K675</f>
        <v>0</v>
      </c>
      <c r="N93" s="150"/>
      <c r="O93" s="150"/>
      <c r="P93" s="150"/>
      <c r="Q93" s="151"/>
      <c r="R93" s="151"/>
      <c r="S93" s="152"/>
      <c r="T93" s="152"/>
    </row>
    <row r="94" spans="1:20" s="84" customFormat="1" ht="14.5" outlineLevel="1" x14ac:dyDescent="0.35">
      <c r="A94" s="105"/>
      <c r="B94" s="163" t="str">
        <f>+B677</f>
        <v>3.2.3</v>
      </c>
      <c r="C94" s="86" t="str">
        <f>+C677</f>
        <v>Circulateurs - MYOSOTIS</v>
      </c>
      <c r="D94" s="106"/>
      <c r="E94" s="106"/>
      <c r="F94" s="106"/>
      <c r="G94" s="107"/>
      <c r="H94" s="148"/>
      <c r="I94" s="180"/>
      <c r="J94" s="178"/>
      <c r="K94" s="164">
        <f>+K684</f>
        <v>0</v>
      </c>
      <c r="N94" s="150"/>
      <c r="O94" s="150"/>
      <c r="P94" s="150"/>
      <c r="Q94" s="151"/>
      <c r="R94" s="151"/>
      <c r="S94" s="152"/>
      <c r="T94" s="152"/>
    </row>
    <row r="95" spans="1:20" s="84" customFormat="1" ht="14.5" outlineLevel="1" x14ac:dyDescent="0.35">
      <c r="A95" s="105"/>
      <c r="B95" s="163" t="str">
        <f>+B688</f>
        <v>3.2.4</v>
      </c>
      <c r="C95" s="86" t="str">
        <f>+C688</f>
        <v>Raccordements hydrauliques - MYOSOTIS</v>
      </c>
      <c r="D95" s="106"/>
      <c r="E95" s="106"/>
      <c r="F95" s="106"/>
      <c r="G95" s="107"/>
      <c r="H95" s="148"/>
      <c r="I95" s="180"/>
      <c r="J95" s="178"/>
      <c r="K95" s="164">
        <f>+K707</f>
        <v>0</v>
      </c>
      <c r="N95" s="150"/>
      <c r="O95" s="150"/>
      <c r="P95" s="150"/>
      <c r="Q95" s="151"/>
      <c r="R95" s="151"/>
      <c r="S95" s="152"/>
      <c r="T95" s="152"/>
    </row>
    <row r="96" spans="1:20" s="84" customFormat="1" ht="14.5" outlineLevel="1" x14ac:dyDescent="0.35">
      <c r="A96" s="105"/>
      <c r="B96" s="163" t="str">
        <f>+B709</f>
        <v>3.2.5</v>
      </c>
      <c r="C96" s="86" t="str">
        <f>+C709</f>
        <v>Raccordements électriques &amp; paramétrage - MYOSOTIS</v>
      </c>
      <c r="D96" s="106"/>
      <c r="E96" s="106"/>
      <c r="F96" s="106"/>
      <c r="G96" s="107"/>
      <c r="H96" s="148"/>
      <c r="I96" s="180"/>
      <c r="J96" s="178"/>
      <c r="K96" s="164">
        <f>+K731</f>
        <v>0</v>
      </c>
      <c r="N96" s="150"/>
      <c r="O96" s="150"/>
      <c r="P96" s="150"/>
      <c r="Q96" s="151"/>
      <c r="R96" s="151"/>
      <c r="S96" s="152"/>
      <c r="T96" s="152"/>
    </row>
    <row r="97" spans="1:20" s="3" customFormat="1" ht="6" customHeight="1" x14ac:dyDescent="0.3">
      <c r="A97" s="15"/>
      <c r="B97" s="16"/>
      <c r="C97" s="17"/>
      <c r="D97" s="18"/>
      <c r="E97" s="18"/>
      <c r="F97" s="18"/>
      <c r="G97" s="19"/>
      <c r="H97" s="14"/>
      <c r="I97" s="14"/>
      <c r="J97" s="177"/>
      <c r="K97" s="20"/>
    </row>
    <row r="98" spans="1:20" s="2" customFormat="1" ht="18.75" customHeight="1" x14ac:dyDescent="0.25">
      <c r="A98" s="12"/>
      <c r="B98" s="66" t="str">
        <f>+B736</f>
        <v>3.3.</v>
      </c>
      <c r="C98" s="101" t="str">
        <f>+C736</f>
        <v>EQUILIBRAGE</v>
      </c>
      <c r="D98" s="101"/>
      <c r="E98" s="101"/>
      <c r="F98" s="101"/>
      <c r="G98" s="102"/>
      <c r="H98" s="95"/>
      <c r="I98" s="95"/>
      <c r="J98" s="177"/>
      <c r="K98" s="90">
        <f>SUBTOTAL(9,K99:K101)</f>
        <v>0</v>
      </c>
    </row>
    <row r="99" spans="1:20" s="84" customFormat="1" ht="14.5" outlineLevel="1" x14ac:dyDescent="0.35">
      <c r="A99" s="105"/>
      <c r="B99" s="163" t="str">
        <f>+B738</f>
        <v>3.3.1</v>
      </c>
      <c r="C99" s="86" t="str">
        <f>+C738</f>
        <v>Equilibrage des installations de chauffage - Batiment FOUGERES</v>
      </c>
      <c r="D99" s="106"/>
      <c r="E99" s="106"/>
      <c r="F99" s="106"/>
      <c r="G99" s="107"/>
      <c r="H99" s="148"/>
      <c r="I99" s="180"/>
      <c r="J99" s="178"/>
      <c r="K99" s="164">
        <f>+K745</f>
        <v>0</v>
      </c>
      <c r="N99" s="150"/>
      <c r="O99" s="150"/>
      <c r="P99" s="150"/>
      <c r="Q99" s="151"/>
      <c r="R99" s="151"/>
      <c r="S99" s="152"/>
      <c r="T99" s="152"/>
    </row>
    <row r="100" spans="1:20" s="84" customFormat="1" ht="14.5" outlineLevel="1" x14ac:dyDescent="0.35">
      <c r="A100" s="105"/>
      <c r="B100" s="163" t="str">
        <f>+B747</f>
        <v>3.3.2</v>
      </c>
      <c r="C100" s="86" t="str">
        <f>+C747</f>
        <v>Equilibrage des installations de chauffage - Batiment MYOSOTIS</v>
      </c>
      <c r="D100" s="106"/>
      <c r="E100" s="106"/>
      <c r="F100" s="106"/>
      <c r="G100" s="107"/>
      <c r="H100" s="148"/>
      <c r="I100" s="180"/>
      <c r="J100" s="178"/>
      <c r="K100" s="164">
        <f>+K754</f>
        <v>0</v>
      </c>
      <c r="N100" s="150"/>
      <c r="O100" s="150"/>
      <c r="P100" s="150"/>
      <c r="Q100" s="151"/>
      <c r="R100" s="151"/>
      <c r="S100" s="152"/>
      <c r="T100" s="152"/>
    </row>
    <row r="101" spans="1:20" s="3" customFormat="1" ht="6" customHeight="1" x14ac:dyDescent="0.3">
      <c r="A101" s="15"/>
      <c r="B101" s="16"/>
      <c r="C101" s="17"/>
      <c r="D101" s="18"/>
      <c r="E101" s="18"/>
      <c r="F101" s="18"/>
      <c r="G101" s="19"/>
      <c r="H101" s="14"/>
      <c r="I101" s="14"/>
      <c r="J101" s="177"/>
      <c r="K101" s="20"/>
    </row>
    <row r="102" spans="1:20" s="2" customFormat="1" ht="18.75" customHeight="1" x14ac:dyDescent="0.25">
      <c r="A102" s="12"/>
      <c r="B102" s="66" t="str">
        <f>+B761</f>
        <v>3.4.</v>
      </c>
      <c r="C102" s="101" t="str">
        <f>+C761</f>
        <v>REMPLISSAGE ET CONDITIONNEMENT DES RESEAUX</v>
      </c>
      <c r="D102" s="101"/>
      <c r="E102" s="101"/>
      <c r="F102" s="101"/>
      <c r="G102" s="102"/>
      <c r="H102" s="95"/>
      <c r="I102" s="95"/>
      <c r="J102" s="177"/>
      <c r="K102" s="90">
        <f>SUBTOTAL(9,K103:K105)</f>
        <v>0</v>
      </c>
    </row>
    <row r="103" spans="1:20" s="84" customFormat="1" ht="14.5" outlineLevel="1" x14ac:dyDescent="0.35">
      <c r="A103" s="105"/>
      <c r="B103" s="163" t="str">
        <f>+B763</f>
        <v>3.4.1</v>
      </c>
      <c r="C103" s="86" t="str">
        <f>+C763</f>
        <v>Bâtiment FOUGERES</v>
      </c>
      <c r="D103" s="106"/>
      <c r="E103" s="106"/>
      <c r="F103" s="106"/>
      <c r="G103" s="107"/>
      <c r="H103" s="148"/>
      <c r="I103" s="180"/>
      <c r="J103" s="178"/>
      <c r="K103" s="164">
        <f>+K770</f>
        <v>0</v>
      </c>
      <c r="N103" s="150"/>
      <c r="O103" s="150"/>
      <c r="P103" s="150"/>
      <c r="Q103" s="151"/>
      <c r="R103" s="151"/>
      <c r="S103" s="152"/>
      <c r="T103" s="152"/>
    </row>
    <row r="104" spans="1:20" s="84" customFormat="1" ht="14.5" outlineLevel="1" x14ac:dyDescent="0.35">
      <c r="A104" s="105"/>
      <c r="B104" s="163" t="str">
        <f>+B772</f>
        <v>3.4.2</v>
      </c>
      <c r="C104" s="86" t="str">
        <f>+C772</f>
        <v>Bâtiment MYOSOTIS</v>
      </c>
      <c r="D104" s="106"/>
      <c r="E104" s="106"/>
      <c r="F104" s="106"/>
      <c r="G104" s="107"/>
      <c r="H104" s="148"/>
      <c r="I104" s="180"/>
      <c r="J104" s="178"/>
      <c r="K104" s="164">
        <f>+K779</f>
        <v>0</v>
      </c>
      <c r="N104" s="150"/>
      <c r="O104" s="150"/>
      <c r="P104" s="150"/>
      <c r="Q104" s="151"/>
      <c r="R104" s="151"/>
      <c r="S104" s="152"/>
      <c r="T104" s="152"/>
    </row>
    <row r="105" spans="1:20" s="3" customFormat="1" ht="6" customHeight="1" x14ac:dyDescent="0.3">
      <c r="A105" s="15"/>
      <c r="B105" s="16"/>
      <c r="C105" s="17"/>
      <c r="D105" s="18"/>
      <c r="E105" s="18"/>
      <c r="F105" s="18"/>
      <c r="G105" s="19"/>
      <c r="H105" s="14"/>
      <c r="I105" s="14"/>
      <c r="J105" s="177"/>
      <c r="K105" s="20"/>
    </row>
    <row r="106" spans="1:20" s="8" customFormat="1" ht="22.5" customHeight="1" x14ac:dyDescent="0.25">
      <c r="A106" s="128"/>
      <c r="B106" s="82" t="s">
        <v>1</v>
      </c>
      <c r="C106" s="78" t="str">
        <f>+A82</f>
        <v>3. TRANCHE OPTIONNELLE N°2 - MODIFICATION DES PANOPLIES CTA</v>
      </c>
      <c r="D106" s="78"/>
      <c r="E106" s="78"/>
      <c r="F106" s="78"/>
      <c r="G106" s="78"/>
      <c r="H106" s="83"/>
      <c r="I106" s="83"/>
      <c r="J106" s="297">
        <f>SUBTOTAL(9,K82:K105)</f>
        <v>0</v>
      </c>
      <c r="K106" s="289"/>
    </row>
    <row r="107" spans="1:20" ht="11.25" customHeight="1" x14ac:dyDescent="0.25">
      <c r="A107" s="96"/>
      <c r="B107" s="100"/>
      <c r="C107" s="99"/>
      <c r="D107" s="99"/>
      <c r="E107" s="99"/>
      <c r="F107" s="99"/>
      <c r="G107" s="99"/>
      <c r="H107" s="166"/>
      <c r="I107" s="168"/>
      <c r="J107" s="167"/>
      <c r="K107" s="167"/>
    </row>
    <row r="108" spans="1:20" ht="13" x14ac:dyDescent="0.25">
      <c r="A108" s="26"/>
      <c r="B108" s="96"/>
      <c r="C108" s="98"/>
      <c r="D108" s="98"/>
      <c r="E108" s="98"/>
      <c r="F108" s="98"/>
      <c r="G108" s="27"/>
      <c r="H108" s="28"/>
      <c r="I108" s="29"/>
      <c r="J108" s="166"/>
      <c r="K108" s="29"/>
    </row>
    <row r="109" spans="1:20" ht="7" customHeight="1" x14ac:dyDescent="0.25">
      <c r="A109" s="21"/>
      <c r="B109" s="68"/>
      <c r="C109" s="56"/>
      <c r="D109" s="56"/>
      <c r="E109" s="56"/>
      <c r="F109" s="56"/>
      <c r="G109" s="135"/>
      <c r="H109" s="202"/>
      <c r="I109" s="203"/>
      <c r="J109" s="201"/>
      <c r="K109" s="146"/>
    </row>
    <row r="110" spans="1:20" s="4" customFormat="1" ht="18" customHeight="1" x14ac:dyDescent="0.3">
      <c r="A110" s="30"/>
      <c r="B110" s="67" t="s">
        <v>343</v>
      </c>
      <c r="C110" s="31"/>
      <c r="D110" s="31"/>
      <c r="E110" s="31"/>
      <c r="F110" s="31"/>
      <c r="G110" s="31"/>
      <c r="H110" s="169"/>
      <c r="I110" s="204"/>
      <c r="J110" s="293">
        <f>+J106</f>
        <v>0</v>
      </c>
      <c r="K110" s="294"/>
    </row>
    <row r="111" spans="1:20" s="5" customFormat="1" ht="18" customHeight="1" x14ac:dyDescent="0.25">
      <c r="A111" s="97"/>
      <c r="B111" s="92" t="s">
        <v>16</v>
      </c>
      <c r="C111" s="96"/>
      <c r="D111" s="96"/>
      <c r="E111" s="96"/>
      <c r="F111" s="96"/>
      <c r="G111" s="96"/>
      <c r="H111" s="166"/>
      <c r="I111" s="205"/>
      <c r="J111" s="291">
        <f>+J110*0.2</f>
        <v>0</v>
      </c>
      <c r="K111" s="292"/>
    </row>
    <row r="112" spans="1:20" ht="18" customHeight="1" x14ac:dyDescent="0.25">
      <c r="A112" s="97"/>
      <c r="B112" s="41" t="s">
        <v>342</v>
      </c>
      <c r="C112" s="99"/>
      <c r="D112" s="99"/>
      <c r="E112" s="99"/>
      <c r="F112" s="99"/>
      <c r="G112" s="99"/>
      <c r="H112" s="166"/>
      <c r="I112" s="205"/>
      <c r="J112" s="287">
        <f>+J110+J111</f>
        <v>0</v>
      </c>
      <c r="K112" s="288"/>
    </row>
    <row r="113" spans="1:20" ht="7" customHeight="1" x14ac:dyDescent="0.25">
      <c r="A113" s="25"/>
      <c r="B113" s="42"/>
      <c r="C113" s="35"/>
      <c r="D113" s="35"/>
      <c r="E113" s="35"/>
      <c r="F113" s="35"/>
      <c r="G113" s="35"/>
      <c r="H113" s="28"/>
      <c r="I113" s="206"/>
      <c r="J113" s="43"/>
      <c r="K113" s="44"/>
    </row>
    <row r="114" spans="1:20" ht="13" x14ac:dyDescent="0.25">
      <c r="A114" s="190"/>
      <c r="B114" s="134"/>
      <c r="C114" s="135"/>
      <c r="D114" s="135"/>
      <c r="E114" s="135"/>
      <c r="F114" s="135"/>
      <c r="G114" s="135"/>
      <c r="H114" s="136"/>
      <c r="I114" s="137"/>
      <c r="J114" s="138"/>
      <c r="K114" s="138"/>
    </row>
    <row r="115" spans="1:20" ht="13" x14ac:dyDescent="0.25">
      <c r="A115" s="267"/>
      <c r="B115" s="268"/>
      <c r="C115" s="269"/>
      <c r="D115" s="269"/>
      <c r="E115" s="269"/>
      <c r="F115" s="269"/>
      <c r="G115" s="269"/>
      <c r="H115" s="166"/>
      <c r="I115" s="168"/>
      <c r="J115" s="167"/>
      <c r="K115" s="167"/>
    </row>
    <row r="116" spans="1:20" s="6" customFormat="1" ht="22.5" customHeight="1" x14ac:dyDescent="0.25">
      <c r="A116" s="79" t="str">
        <f>+A798</f>
        <v>4. TRANCHE OPTIONNELLE N°3 - VANNES D'EQUILIBRAGE COMMUNICANTES</v>
      </c>
      <c r="B116" s="80"/>
      <c r="C116" s="80"/>
      <c r="D116" s="80"/>
      <c r="E116" s="80"/>
      <c r="F116" s="80"/>
      <c r="G116" s="80"/>
      <c r="H116" s="81"/>
      <c r="I116" s="196"/>
      <c r="J116" s="81"/>
      <c r="K116" s="195"/>
    </row>
    <row r="117" spans="1:20" ht="6" customHeight="1" x14ac:dyDescent="0.25">
      <c r="A117" s="91"/>
      <c r="B117" s="92"/>
      <c r="C117" s="92"/>
      <c r="D117" s="92"/>
      <c r="E117" s="92"/>
      <c r="F117" s="92"/>
      <c r="G117" s="93"/>
      <c r="H117" s="10"/>
      <c r="I117" s="10"/>
      <c r="J117" s="176"/>
      <c r="K117" s="11"/>
    </row>
    <row r="118" spans="1:20" s="2" customFormat="1" ht="18.75" customHeight="1" x14ac:dyDescent="0.25">
      <c r="A118" s="12"/>
      <c r="B118" s="66" t="str">
        <f>+B800</f>
        <v>4.1.</v>
      </c>
      <c r="C118" s="101" t="str">
        <f>+C800</f>
        <v>EQUIPEMENTS - BATIMENT FOUGERES</v>
      </c>
      <c r="D118" s="101"/>
      <c r="E118" s="101"/>
      <c r="F118" s="101"/>
      <c r="G118" s="102"/>
      <c r="H118" s="95"/>
      <c r="I118" s="95"/>
      <c r="J118" s="177"/>
      <c r="K118" s="90">
        <f>SUBTOTAL(9,K119:K122)</f>
        <v>0</v>
      </c>
    </row>
    <row r="119" spans="1:20" s="84" customFormat="1" ht="14.5" outlineLevel="1" x14ac:dyDescent="0.35">
      <c r="A119" s="105"/>
      <c r="B119" s="163" t="str">
        <f>+B802</f>
        <v>4.1.1</v>
      </c>
      <c r="C119" s="86" t="str">
        <f>+C802</f>
        <v>Dépose des installations</v>
      </c>
      <c r="D119" s="106"/>
      <c r="E119" s="106"/>
      <c r="F119" s="106"/>
      <c r="G119" s="107"/>
      <c r="H119" s="148"/>
      <c r="I119" s="180"/>
      <c r="J119" s="178"/>
      <c r="K119" s="164">
        <f>+K809</f>
        <v>0</v>
      </c>
      <c r="N119" s="150"/>
      <c r="O119" s="150"/>
      <c r="P119" s="150"/>
      <c r="Q119" s="151"/>
      <c r="R119" s="151"/>
      <c r="S119" s="152"/>
      <c r="T119" s="152"/>
    </row>
    <row r="120" spans="1:20" s="84" customFormat="1" ht="14.5" outlineLevel="1" x14ac:dyDescent="0.35">
      <c r="A120" s="105"/>
      <c r="B120" s="163" t="str">
        <f>+B811</f>
        <v>4.1.2</v>
      </c>
      <c r="C120" s="86" t="str">
        <f>+C811</f>
        <v>Vannes d’équilibrage et de régulation communicantes</v>
      </c>
      <c r="D120" s="106"/>
      <c r="E120" s="106"/>
      <c r="F120" s="106"/>
      <c r="G120" s="107"/>
      <c r="H120" s="148"/>
      <c r="I120" s="180"/>
      <c r="J120" s="178"/>
      <c r="K120" s="164">
        <f>+K821</f>
        <v>0</v>
      </c>
      <c r="N120" s="150"/>
      <c r="O120" s="150"/>
      <c r="P120" s="150"/>
      <c r="Q120" s="151"/>
      <c r="R120" s="151"/>
      <c r="S120" s="152"/>
      <c r="T120" s="152"/>
    </row>
    <row r="121" spans="1:20" s="84" customFormat="1" ht="14.5" outlineLevel="1" x14ac:dyDescent="0.35">
      <c r="A121" s="105"/>
      <c r="B121" s="163" t="str">
        <f>+B823</f>
        <v>4.1.3</v>
      </c>
      <c r="C121" s="86" t="str">
        <f>+C823</f>
        <v>Raccordements électriques &amp; paramétrage</v>
      </c>
      <c r="D121" s="106"/>
      <c r="E121" s="106"/>
      <c r="F121" s="106"/>
      <c r="G121" s="107"/>
      <c r="H121" s="148"/>
      <c r="I121" s="180"/>
      <c r="J121" s="178"/>
      <c r="K121" s="164">
        <f>+K836</f>
        <v>0</v>
      </c>
      <c r="N121" s="150"/>
      <c r="O121" s="150"/>
      <c r="P121" s="150"/>
      <c r="Q121" s="151"/>
      <c r="R121" s="151"/>
      <c r="S121" s="152"/>
      <c r="T121" s="152"/>
    </row>
    <row r="122" spans="1:20" s="3" customFormat="1" ht="6" customHeight="1" x14ac:dyDescent="0.3">
      <c r="A122" s="15"/>
      <c r="B122" s="16"/>
      <c r="C122" s="17"/>
      <c r="D122" s="18"/>
      <c r="E122" s="18"/>
      <c r="F122" s="18"/>
      <c r="G122" s="19"/>
      <c r="H122" s="14"/>
      <c r="I122" s="14"/>
      <c r="J122" s="177"/>
      <c r="K122" s="20"/>
    </row>
    <row r="123" spans="1:20" s="2" customFormat="1" ht="18.75" customHeight="1" x14ac:dyDescent="0.25">
      <c r="A123" s="12"/>
      <c r="B123" s="66" t="str">
        <f>+B841</f>
        <v>4.2.</v>
      </c>
      <c r="C123" s="101" t="str">
        <f>+C841</f>
        <v>EQUIPEMENTS - BATIMENT MYOSOTIS</v>
      </c>
      <c r="D123" s="101"/>
      <c r="E123" s="101"/>
      <c r="F123" s="101"/>
      <c r="G123" s="102"/>
      <c r="H123" s="95"/>
      <c r="I123" s="95"/>
      <c r="J123" s="177"/>
      <c r="K123" s="90">
        <f>SUBTOTAL(9,K124:K127)</f>
        <v>0</v>
      </c>
    </row>
    <row r="124" spans="1:20" s="84" customFormat="1" ht="14.5" outlineLevel="1" x14ac:dyDescent="0.35">
      <c r="A124" s="105"/>
      <c r="B124" s="163" t="str">
        <f>+B843</f>
        <v>4.2.1</v>
      </c>
      <c r="C124" s="86" t="str">
        <f>+C843</f>
        <v>Dépose des installations</v>
      </c>
      <c r="D124" s="106"/>
      <c r="E124" s="106"/>
      <c r="F124" s="106"/>
      <c r="G124" s="107"/>
      <c r="H124" s="148"/>
      <c r="I124" s="180"/>
      <c r="J124" s="178"/>
      <c r="K124" s="164">
        <f>+K850</f>
        <v>0</v>
      </c>
      <c r="N124" s="150"/>
      <c r="O124" s="150"/>
      <c r="P124" s="150"/>
      <c r="Q124" s="151"/>
      <c r="R124" s="151"/>
      <c r="S124" s="152"/>
      <c r="T124" s="152"/>
    </row>
    <row r="125" spans="1:20" s="84" customFormat="1" ht="14.5" outlineLevel="1" x14ac:dyDescent="0.35">
      <c r="A125" s="105"/>
      <c r="B125" s="163" t="str">
        <f>+B852</f>
        <v>4.2.2</v>
      </c>
      <c r="C125" s="86" t="str">
        <f>+C852</f>
        <v>Vannes d’équilibrage et de régulation communicantes</v>
      </c>
      <c r="D125" s="106"/>
      <c r="E125" s="106"/>
      <c r="F125" s="106"/>
      <c r="G125" s="107"/>
      <c r="H125" s="148"/>
      <c r="I125" s="180"/>
      <c r="J125" s="178"/>
      <c r="K125" s="164">
        <f>+K862</f>
        <v>0</v>
      </c>
      <c r="N125" s="150"/>
      <c r="O125" s="150"/>
      <c r="P125" s="150"/>
      <c r="Q125" s="151"/>
      <c r="R125" s="151"/>
      <c r="S125" s="152"/>
      <c r="T125" s="152"/>
    </row>
    <row r="126" spans="1:20" s="84" customFormat="1" ht="14.5" outlineLevel="1" x14ac:dyDescent="0.35">
      <c r="A126" s="105"/>
      <c r="B126" s="163" t="str">
        <f>+B866</f>
        <v>4.2.3</v>
      </c>
      <c r="C126" s="86" t="str">
        <f>+C866</f>
        <v>Raccordements électriques &amp; paramétrage</v>
      </c>
      <c r="D126" s="106"/>
      <c r="E126" s="106"/>
      <c r="F126" s="106"/>
      <c r="G126" s="107"/>
      <c r="H126" s="148"/>
      <c r="I126" s="180"/>
      <c r="J126" s="178"/>
      <c r="K126" s="164">
        <f>+K879</f>
        <v>0</v>
      </c>
      <c r="N126" s="150"/>
      <c r="O126" s="150"/>
      <c r="P126" s="150"/>
      <c r="Q126" s="151"/>
      <c r="R126" s="151"/>
      <c r="S126" s="152"/>
      <c r="T126" s="152"/>
    </row>
    <row r="127" spans="1:20" s="3" customFormat="1" ht="6" customHeight="1" x14ac:dyDescent="0.3">
      <c r="A127" s="15"/>
      <c r="B127" s="16"/>
      <c r="C127" s="17"/>
      <c r="D127" s="18"/>
      <c r="E127" s="18"/>
      <c r="F127" s="18"/>
      <c r="G127" s="19"/>
      <c r="H127" s="14"/>
      <c r="I127" s="14"/>
      <c r="J127" s="177"/>
      <c r="K127" s="20"/>
    </row>
    <row r="128" spans="1:20" s="2" customFormat="1" ht="18.75" customHeight="1" x14ac:dyDescent="0.25">
      <c r="A128" s="12"/>
      <c r="B128" s="66" t="str">
        <f>+B884</f>
        <v>4.3.</v>
      </c>
      <c r="C128" s="101" t="str">
        <f>+C884</f>
        <v>REMPLISSAGE ET CONDISTIONNEMENT DES RESEAUX</v>
      </c>
      <c r="D128" s="101"/>
      <c r="E128" s="101"/>
      <c r="F128" s="101"/>
      <c r="G128" s="102"/>
      <c r="H128" s="95"/>
      <c r="I128" s="95"/>
      <c r="J128" s="177"/>
      <c r="K128" s="90">
        <f>SUBTOTAL(9,K129:K131)</f>
        <v>0</v>
      </c>
    </row>
    <row r="129" spans="1:20" s="84" customFormat="1" ht="14.5" outlineLevel="1" x14ac:dyDescent="0.35">
      <c r="A129" s="105"/>
      <c r="B129" s="163" t="str">
        <f>+B886</f>
        <v>4.3.1</v>
      </c>
      <c r="C129" s="86" t="str">
        <f>+C886</f>
        <v>Bâtiment FOUGERES</v>
      </c>
      <c r="D129" s="106"/>
      <c r="E129" s="106"/>
      <c r="F129" s="106"/>
      <c r="G129" s="107"/>
      <c r="H129" s="148"/>
      <c r="I129" s="180"/>
      <c r="J129" s="178"/>
      <c r="K129" s="164">
        <f>+K893</f>
        <v>0</v>
      </c>
      <c r="N129" s="150"/>
      <c r="O129" s="150"/>
      <c r="P129" s="150"/>
      <c r="Q129" s="151"/>
      <c r="R129" s="151"/>
      <c r="S129" s="152"/>
      <c r="T129" s="152"/>
    </row>
    <row r="130" spans="1:20" s="84" customFormat="1" ht="14.5" outlineLevel="1" x14ac:dyDescent="0.35">
      <c r="A130" s="105"/>
      <c r="B130" s="163" t="str">
        <f>+B895</f>
        <v>4.3.2</v>
      </c>
      <c r="C130" s="86" t="str">
        <f>+C895</f>
        <v>Bâtiment MYOSOTIS</v>
      </c>
      <c r="D130" s="106"/>
      <c r="E130" s="106"/>
      <c r="F130" s="106"/>
      <c r="G130" s="107"/>
      <c r="H130" s="148"/>
      <c r="I130" s="180"/>
      <c r="J130" s="178"/>
      <c r="K130" s="164">
        <f>+K902</f>
        <v>0</v>
      </c>
      <c r="N130" s="150"/>
      <c r="O130" s="150"/>
      <c r="P130" s="150"/>
      <c r="Q130" s="151"/>
      <c r="R130" s="151"/>
      <c r="S130" s="152"/>
      <c r="T130" s="152"/>
    </row>
    <row r="131" spans="1:20" s="3" customFormat="1" ht="6" customHeight="1" x14ac:dyDescent="0.3">
      <c r="A131" s="15"/>
      <c r="B131" s="16"/>
      <c r="C131" s="17"/>
      <c r="D131" s="18"/>
      <c r="E131" s="18"/>
      <c r="F131" s="18"/>
      <c r="G131" s="19"/>
      <c r="H131" s="14"/>
      <c r="I131" s="14"/>
      <c r="J131" s="177"/>
      <c r="K131" s="20"/>
    </row>
    <row r="132" spans="1:20" s="3" customFormat="1" ht="6" customHeight="1" x14ac:dyDescent="0.3">
      <c r="A132" s="15"/>
      <c r="B132" s="16"/>
      <c r="C132" s="17"/>
      <c r="D132" s="18"/>
      <c r="E132" s="18"/>
      <c r="F132" s="18"/>
      <c r="G132" s="19"/>
      <c r="H132" s="14"/>
      <c r="I132" s="14"/>
      <c r="J132" s="177"/>
      <c r="K132" s="20"/>
    </row>
    <row r="133" spans="1:20" s="8" customFormat="1" ht="22.5" customHeight="1" x14ac:dyDescent="0.25">
      <c r="A133" s="128"/>
      <c r="B133" s="82" t="s">
        <v>1</v>
      </c>
      <c r="C133" s="78" t="str">
        <f>+A116</f>
        <v>4. TRANCHE OPTIONNELLE N°3 - VANNES D'EQUILIBRAGE COMMUNICANTES</v>
      </c>
      <c r="D133" s="78"/>
      <c r="E133" s="78"/>
      <c r="F133" s="78"/>
      <c r="G133" s="78"/>
      <c r="H133" s="83"/>
      <c r="I133" s="83"/>
      <c r="J133" s="297">
        <f>SUBTOTAL(9,K116:K132)</f>
        <v>0</v>
      </c>
      <c r="K133" s="289"/>
    </row>
    <row r="134" spans="1:20" ht="11.25" customHeight="1" x14ac:dyDescent="0.25">
      <c r="A134" s="190"/>
      <c r="B134" s="134"/>
      <c r="C134" s="135"/>
      <c r="D134" s="135"/>
      <c r="E134" s="135"/>
      <c r="F134" s="135"/>
      <c r="G134" s="135"/>
      <c r="H134" s="136"/>
      <c r="I134" s="137"/>
      <c r="J134" s="138"/>
      <c r="K134" s="138"/>
    </row>
    <row r="135" spans="1:20" ht="13" x14ac:dyDescent="0.25">
      <c r="A135" s="26"/>
      <c r="B135" s="96"/>
      <c r="C135" s="98"/>
      <c r="D135" s="98"/>
      <c r="E135" s="98"/>
      <c r="F135" s="98"/>
      <c r="G135" s="27"/>
      <c r="H135" s="28"/>
      <c r="I135" s="29"/>
      <c r="J135" s="166"/>
      <c r="K135" s="29"/>
    </row>
    <row r="136" spans="1:20" ht="7" customHeight="1" x14ac:dyDescent="0.25">
      <c r="A136" s="21"/>
      <c r="B136" s="68"/>
      <c r="C136" s="56"/>
      <c r="D136" s="56"/>
      <c r="E136" s="56"/>
      <c r="F136" s="56"/>
      <c r="G136" s="135"/>
      <c r="H136" s="202"/>
      <c r="I136" s="203"/>
      <c r="J136" s="201"/>
      <c r="K136" s="146"/>
    </row>
    <row r="137" spans="1:20" s="4" customFormat="1" ht="18" customHeight="1" x14ac:dyDescent="0.3">
      <c r="A137" s="30"/>
      <c r="B137" s="67" t="s">
        <v>344</v>
      </c>
      <c r="C137" s="31"/>
      <c r="D137" s="31"/>
      <c r="E137" s="31"/>
      <c r="F137" s="31"/>
      <c r="G137" s="31"/>
      <c r="H137" s="169"/>
      <c r="I137" s="204"/>
      <c r="J137" s="293">
        <f>+J133</f>
        <v>0</v>
      </c>
      <c r="K137" s="294"/>
    </row>
    <row r="138" spans="1:20" s="5" customFormat="1" ht="18" customHeight="1" x14ac:dyDescent="0.25">
      <c r="A138" s="97"/>
      <c r="B138" s="92" t="s">
        <v>16</v>
      </c>
      <c r="C138" s="96"/>
      <c r="D138" s="96"/>
      <c r="E138" s="96"/>
      <c r="F138" s="96"/>
      <c r="G138" s="96"/>
      <c r="H138" s="166"/>
      <c r="I138" s="205"/>
      <c r="J138" s="291">
        <f>+J137*0.2</f>
        <v>0</v>
      </c>
      <c r="K138" s="292"/>
    </row>
    <row r="139" spans="1:20" ht="18" customHeight="1" x14ac:dyDescent="0.25">
      <c r="A139" s="97"/>
      <c r="B139" s="41" t="s">
        <v>345</v>
      </c>
      <c r="C139" s="99"/>
      <c r="D139" s="99"/>
      <c r="E139" s="99"/>
      <c r="F139" s="99"/>
      <c r="G139" s="99"/>
      <c r="H139" s="166"/>
      <c r="I139" s="205"/>
      <c r="J139" s="287">
        <f>+J137+J138</f>
        <v>0</v>
      </c>
      <c r="K139" s="288"/>
    </row>
    <row r="140" spans="1:20" ht="7" customHeight="1" x14ac:dyDescent="0.25">
      <c r="A140" s="25"/>
      <c r="B140" s="42"/>
      <c r="C140" s="35"/>
      <c r="D140" s="35"/>
      <c r="E140" s="35"/>
      <c r="F140" s="35"/>
      <c r="G140" s="35"/>
      <c r="H140" s="28"/>
      <c r="I140" s="206"/>
      <c r="J140" s="43"/>
      <c r="K140" s="44"/>
    </row>
    <row r="141" spans="1:20" ht="13" x14ac:dyDescent="0.25">
      <c r="A141" s="190"/>
      <c r="B141" s="134"/>
      <c r="C141" s="135"/>
      <c r="D141" s="135"/>
      <c r="E141" s="135"/>
      <c r="F141" s="135"/>
      <c r="G141" s="135"/>
      <c r="H141" s="136"/>
      <c r="I141" s="137"/>
      <c r="J141" s="138"/>
      <c r="K141" s="138"/>
    </row>
    <row r="142" spans="1:20" ht="13" x14ac:dyDescent="0.25">
      <c r="A142" s="267"/>
      <c r="B142" s="268"/>
      <c r="C142" s="269"/>
      <c r="D142" s="269"/>
      <c r="E142" s="269"/>
      <c r="F142" s="269"/>
      <c r="G142" s="269"/>
      <c r="H142" s="166"/>
      <c r="I142" s="168"/>
      <c r="J142" s="167"/>
      <c r="K142" s="167"/>
    </row>
    <row r="143" spans="1:20" ht="13" x14ac:dyDescent="0.25">
      <c r="A143" s="267"/>
      <c r="B143" s="268"/>
      <c r="C143" s="269"/>
      <c r="D143" s="269"/>
      <c r="E143" s="269"/>
      <c r="F143" s="269"/>
      <c r="G143" s="269"/>
      <c r="H143" s="166"/>
      <c r="I143" s="168"/>
      <c r="J143" s="167"/>
      <c r="K143" s="167"/>
    </row>
    <row r="144" spans="1:20" ht="13" x14ac:dyDescent="0.25">
      <c r="A144" s="267"/>
      <c r="B144" s="268"/>
      <c r="C144" s="269"/>
      <c r="D144" s="269"/>
      <c r="E144" s="269"/>
      <c r="F144" s="269"/>
      <c r="G144" s="269"/>
      <c r="H144" s="166"/>
      <c r="I144" s="168"/>
      <c r="J144" s="167"/>
      <c r="K144" s="167"/>
    </row>
    <row r="145" spans="1:12" ht="13" x14ac:dyDescent="0.25">
      <c r="A145" s="267"/>
      <c r="B145" s="268"/>
      <c r="C145" s="269"/>
      <c r="D145" s="269"/>
      <c r="E145" s="269"/>
      <c r="F145" s="269"/>
      <c r="G145" s="269"/>
      <c r="H145" s="166"/>
      <c r="I145" s="168"/>
      <c r="J145" s="167"/>
      <c r="K145" s="167"/>
    </row>
    <row r="146" spans="1:12" ht="13" x14ac:dyDescent="0.25">
      <c r="A146" s="267"/>
      <c r="B146" s="268"/>
      <c r="C146" s="269"/>
      <c r="D146" s="269"/>
      <c r="E146" s="269"/>
      <c r="F146" s="269"/>
      <c r="G146" s="269"/>
      <c r="H146" s="166"/>
      <c r="I146" s="168"/>
      <c r="J146" s="167"/>
      <c r="K146" s="167"/>
    </row>
    <row r="147" spans="1:12" ht="13" x14ac:dyDescent="0.25">
      <c r="A147" s="267"/>
      <c r="B147" s="268"/>
      <c r="C147" s="269"/>
      <c r="D147" s="269"/>
      <c r="E147" s="269"/>
      <c r="F147" s="269"/>
      <c r="G147" s="269"/>
      <c r="H147" s="166"/>
      <c r="I147" s="168"/>
      <c r="J147" s="167"/>
      <c r="K147" s="167"/>
    </row>
    <row r="148" spans="1:12" ht="13" x14ac:dyDescent="0.25">
      <c r="A148" s="267"/>
      <c r="B148" s="268"/>
      <c r="C148" s="269"/>
      <c r="D148" s="269"/>
      <c r="E148" s="269"/>
      <c r="F148" s="269"/>
      <c r="G148" s="269"/>
      <c r="H148" s="166"/>
      <c r="I148" s="168"/>
      <c r="J148" s="167"/>
      <c r="K148" s="167"/>
    </row>
    <row r="149" spans="1:12" ht="13" x14ac:dyDescent="0.25">
      <c r="A149" s="267"/>
      <c r="B149" s="268"/>
      <c r="C149" s="269"/>
      <c r="D149" s="269"/>
      <c r="E149" s="269"/>
      <c r="F149" s="269"/>
      <c r="G149" s="269"/>
      <c r="H149" s="166"/>
      <c r="I149" s="168"/>
      <c r="J149" s="167"/>
      <c r="K149" s="167"/>
    </row>
    <row r="150" spans="1:12" ht="13" x14ac:dyDescent="0.25">
      <c r="A150" s="267"/>
      <c r="B150" s="268"/>
      <c r="C150" s="269"/>
      <c r="D150" s="269"/>
      <c r="E150" s="269"/>
      <c r="F150" s="269"/>
      <c r="G150" s="269"/>
      <c r="H150" s="166"/>
      <c r="I150" s="168"/>
      <c r="J150" s="167"/>
      <c r="K150" s="167"/>
    </row>
    <row r="151" spans="1:12" s="6" customFormat="1" ht="22.5" customHeight="1" x14ac:dyDescent="0.25">
      <c r="A151" s="128" t="s">
        <v>337</v>
      </c>
      <c r="B151" s="82"/>
      <c r="C151" s="78"/>
      <c r="D151" s="78"/>
      <c r="E151" s="78"/>
      <c r="F151" s="78"/>
      <c r="G151" s="78"/>
      <c r="H151" s="83"/>
      <c r="I151" s="83"/>
      <c r="J151" s="289"/>
      <c r="K151" s="290"/>
      <c r="L151" s="211"/>
    </row>
    <row r="152" spans="1:12" ht="13" x14ac:dyDescent="0.25">
      <c r="A152" s="26"/>
      <c r="B152" s="96"/>
      <c r="C152" s="98"/>
      <c r="D152" s="98"/>
      <c r="E152" s="98"/>
      <c r="F152" s="98"/>
      <c r="G152" s="27"/>
      <c r="H152" s="28"/>
      <c r="I152" s="29"/>
      <c r="J152" s="166"/>
      <c r="K152" s="29"/>
    </row>
    <row r="153" spans="1:12" ht="7" customHeight="1" x14ac:dyDescent="0.25">
      <c r="A153" s="21"/>
      <c r="B153" s="68"/>
      <c r="C153" s="56"/>
      <c r="D153" s="56"/>
      <c r="E153" s="56"/>
      <c r="F153" s="56"/>
      <c r="G153" s="135"/>
      <c r="H153" s="202"/>
      <c r="I153" s="203"/>
      <c r="J153" s="201"/>
      <c r="K153" s="146"/>
    </row>
    <row r="154" spans="1:12" s="4" customFormat="1" ht="18" customHeight="1" x14ac:dyDescent="0.3">
      <c r="A154" s="30"/>
      <c r="B154" s="67" t="s">
        <v>295</v>
      </c>
      <c r="C154" s="31"/>
      <c r="D154" s="31"/>
      <c r="E154" s="31"/>
      <c r="F154" s="31"/>
      <c r="G154" s="31"/>
      <c r="H154" s="169"/>
      <c r="I154" s="204"/>
      <c r="J154" s="293">
        <f>+J42</f>
        <v>0</v>
      </c>
      <c r="K154" s="294"/>
    </row>
    <row r="155" spans="1:12" s="4" customFormat="1" ht="18" customHeight="1" x14ac:dyDescent="0.3">
      <c r="A155" s="30"/>
      <c r="B155" s="67" t="s">
        <v>340</v>
      </c>
      <c r="C155" s="31"/>
      <c r="D155" s="31"/>
      <c r="E155" s="31"/>
      <c r="F155" s="31"/>
      <c r="G155" s="31"/>
      <c r="H155" s="169"/>
      <c r="I155" s="204"/>
      <c r="J155" s="293">
        <f>+J75</f>
        <v>0</v>
      </c>
      <c r="K155" s="294"/>
    </row>
    <row r="156" spans="1:12" s="4" customFormat="1" ht="18" customHeight="1" x14ac:dyDescent="0.3">
      <c r="A156" s="30"/>
      <c r="B156" s="67" t="s">
        <v>343</v>
      </c>
      <c r="C156" s="31"/>
      <c r="D156" s="31"/>
      <c r="E156" s="31"/>
      <c r="F156" s="31"/>
      <c r="G156" s="31"/>
      <c r="H156" s="169"/>
      <c r="I156" s="204"/>
      <c r="J156" s="293">
        <f>+J110</f>
        <v>0</v>
      </c>
      <c r="K156" s="294"/>
    </row>
    <row r="157" spans="1:12" s="4" customFormat="1" ht="18" customHeight="1" x14ac:dyDescent="0.3">
      <c r="A157" s="30"/>
      <c r="B157" s="67" t="s">
        <v>344</v>
      </c>
      <c r="C157" s="31"/>
      <c r="D157" s="31"/>
      <c r="E157" s="31"/>
      <c r="F157" s="31"/>
      <c r="G157" s="31"/>
      <c r="H157" s="169"/>
      <c r="I157" s="204"/>
      <c r="J157" s="293">
        <f>+J137</f>
        <v>0</v>
      </c>
      <c r="K157" s="294"/>
    </row>
    <row r="158" spans="1:12" s="4" customFormat="1" ht="18" customHeight="1" x14ac:dyDescent="0.3">
      <c r="A158" s="30"/>
      <c r="B158" s="67" t="s">
        <v>347</v>
      </c>
      <c r="C158" s="31"/>
      <c r="D158" s="31"/>
      <c r="E158" s="31"/>
      <c r="F158" s="31"/>
      <c r="G158" s="31"/>
      <c r="H158" s="169"/>
      <c r="I158" s="204"/>
      <c r="J158" s="287">
        <f>SUM(J154:K157)</f>
        <v>0</v>
      </c>
      <c r="K158" s="288"/>
    </row>
    <row r="159" spans="1:12" s="5" customFormat="1" ht="18" customHeight="1" x14ac:dyDescent="0.25">
      <c r="A159" s="97"/>
      <c r="B159" s="67" t="s">
        <v>346</v>
      </c>
      <c r="C159" s="96"/>
      <c r="D159" s="96"/>
      <c r="E159" s="96"/>
      <c r="F159" s="96"/>
      <c r="G159" s="96"/>
      <c r="H159" s="166"/>
      <c r="I159" s="205"/>
      <c r="J159" s="291">
        <f>+J158*0.2</f>
        <v>0</v>
      </c>
      <c r="K159" s="292"/>
    </row>
    <row r="160" spans="1:12" ht="18" customHeight="1" x14ac:dyDescent="0.25">
      <c r="A160" s="97"/>
      <c r="B160" s="41" t="s">
        <v>348</v>
      </c>
      <c r="C160" s="99"/>
      <c r="D160" s="99"/>
      <c r="E160" s="99"/>
      <c r="F160" s="99"/>
      <c r="G160" s="99"/>
      <c r="H160" s="166"/>
      <c r="I160" s="205"/>
      <c r="J160" s="287">
        <f>+J158+J159</f>
        <v>0</v>
      </c>
      <c r="K160" s="288"/>
      <c r="L160" s="212"/>
    </row>
    <row r="161" spans="1:12" ht="18" customHeight="1" x14ac:dyDescent="0.25">
      <c r="A161" s="97"/>
      <c r="B161" s="41" t="s">
        <v>335</v>
      </c>
      <c r="C161" s="99"/>
      <c r="D161" s="99"/>
      <c r="E161" s="99"/>
      <c r="F161" s="99"/>
      <c r="G161" s="99"/>
      <c r="H161" s="166"/>
      <c r="I161" s="205"/>
      <c r="J161" s="287">
        <f>-I50</f>
        <v>0</v>
      </c>
      <c r="K161" s="288"/>
      <c r="L161" s="212"/>
    </row>
    <row r="162" spans="1:12" ht="18" customHeight="1" x14ac:dyDescent="0.25">
      <c r="A162" s="97"/>
      <c r="B162" s="41" t="s">
        <v>349</v>
      </c>
      <c r="C162" s="99"/>
      <c r="D162" s="99"/>
      <c r="E162" s="99"/>
      <c r="F162" s="99"/>
      <c r="G162" s="99"/>
      <c r="H162" s="166"/>
      <c r="I162" s="205"/>
      <c r="J162" s="287">
        <f>+J160+J161</f>
        <v>0</v>
      </c>
      <c r="K162" s="288"/>
      <c r="L162" s="212"/>
    </row>
    <row r="163" spans="1:12" ht="7" customHeight="1" x14ac:dyDescent="0.25">
      <c r="A163" s="25"/>
      <c r="B163" s="42"/>
      <c r="C163" s="35"/>
      <c r="D163" s="35"/>
      <c r="E163" s="35"/>
      <c r="F163" s="35"/>
      <c r="G163" s="35"/>
      <c r="H163" s="28"/>
      <c r="I163" s="206"/>
      <c r="J163" s="43"/>
      <c r="K163" s="44"/>
    </row>
    <row r="164" spans="1:12" ht="13" x14ac:dyDescent="0.25">
      <c r="A164" s="190"/>
      <c r="B164" s="134"/>
      <c r="C164" s="135"/>
      <c r="D164" s="135"/>
      <c r="E164" s="135"/>
      <c r="F164" s="135"/>
      <c r="G164" s="135"/>
      <c r="H164" s="136"/>
      <c r="I164" s="137"/>
      <c r="J164" s="138"/>
      <c r="K164" s="138"/>
    </row>
    <row r="165" spans="1:12" ht="13" x14ac:dyDescent="0.25">
      <c r="A165" s="267"/>
      <c r="B165" s="268"/>
      <c r="C165" s="269"/>
      <c r="D165" s="269"/>
      <c r="E165" s="269"/>
      <c r="F165" s="269"/>
      <c r="G165" s="269"/>
      <c r="H165" s="166"/>
      <c r="I165" s="168"/>
      <c r="J165" s="167"/>
      <c r="K165" s="167"/>
    </row>
    <row r="166" spans="1:12" ht="13" x14ac:dyDescent="0.25">
      <c r="A166" s="267"/>
      <c r="B166" s="268"/>
      <c r="C166" s="269"/>
      <c r="D166" s="269"/>
      <c r="E166" s="269"/>
      <c r="F166" s="269"/>
      <c r="G166" s="269"/>
      <c r="H166" s="166"/>
      <c r="I166" s="168"/>
      <c r="J166" s="167"/>
      <c r="K166" s="167"/>
    </row>
    <row r="167" spans="1:12" ht="13" x14ac:dyDescent="0.25">
      <c r="A167" s="267"/>
      <c r="B167" s="268"/>
      <c r="C167" s="269"/>
      <c r="D167" s="269"/>
      <c r="E167" s="269"/>
      <c r="F167" s="269"/>
      <c r="G167" s="269"/>
      <c r="H167" s="166"/>
      <c r="I167" s="168"/>
      <c r="J167" s="167"/>
      <c r="K167" s="167"/>
    </row>
    <row r="168" spans="1:12" ht="13" x14ac:dyDescent="0.25">
      <c r="A168" s="267"/>
      <c r="B168" s="268"/>
      <c r="C168" s="269"/>
      <c r="D168" s="269"/>
      <c r="E168" s="269"/>
      <c r="F168" s="269"/>
      <c r="G168" s="269"/>
      <c r="H168" s="166"/>
      <c r="I168" s="168"/>
      <c r="J168" s="167"/>
      <c r="K168" s="167"/>
    </row>
    <row r="169" spans="1:12" ht="13" x14ac:dyDescent="0.25">
      <c r="A169" s="267"/>
      <c r="B169" s="268"/>
      <c r="D169" s="269"/>
      <c r="E169" s="269"/>
      <c r="F169" s="269"/>
      <c r="G169" s="269"/>
      <c r="H169" s="166"/>
      <c r="I169" s="168"/>
      <c r="J169" s="167"/>
      <c r="K169" s="167"/>
    </row>
    <row r="170" spans="1:12" ht="13" x14ac:dyDescent="0.25">
      <c r="A170" s="267"/>
      <c r="B170" s="268"/>
      <c r="D170" s="269"/>
      <c r="E170" s="269"/>
      <c r="F170" s="269"/>
      <c r="G170" s="269"/>
      <c r="H170" s="166"/>
      <c r="I170" s="168"/>
      <c r="J170" s="167"/>
      <c r="K170" s="167"/>
    </row>
    <row r="171" spans="1:12" ht="13" x14ac:dyDescent="0.25">
      <c r="A171" s="267"/>
      <c r="B171" s="268"/>
      <c r="D171" s="269"/>
      <c r="E171" s="269"/>
      <c r="F171" s="269"/>
      <c r="G171" s="269"/>
      <c r="H171" s="166"/>
      <c r="I171" s="168"/>
      <c r="J171" s="167"/>
      <c r="K171" s="167"/>
    </row>
    <row r="172" spans="1:12" ht="13" x14ac:dyDescent="0.25">
      <c r="A172" s="267"/>
      <c r="B172" s="268"/>
      <c r="C172" s="269"/>
      <c r="D172" s="269"/>
      <c r="E172" s="269"/>
      <c r="F172" s="269"/>
      <c r="G172" s="269"/>
      <c r="H172" s="166"/>
      <c r="I172" s="168"/>
      <c r="J172" s="167"/>
      <c r="K172" s="167"/>
    </row>
    <row r="173" spans="1:12" ht="13" x14ac:dyDescent="0.25">
      <c r="A173" s="267"/>
      <c r="B173" s="268"/>
      <c r="C173" s="269"/>
      <c r="D173" s="269"/>
      <c r="E173" s="269"/>
      <c r="F173" s="269"/>
      <c r="G173" s="269"/>
      <c r="H173" s="166"/>
      <c r="I173" s="168"/>
      <c r="J173" s="167"/>
      <c r="K173" s="167"/>
    </row>
    <row r="174" spans="1:12" ht="13" x14ac:dyDescent="0.25">
      <c r="A174" s="267"/>
      <c r="B174" s="268"/>
      <c r="C174" s="269"/>
      <c r="D174" s="269"/>
      <c r="E174" s="269"/>
      <c r="F174" s="269"/>
      <c r="G174" s="269"/>
      <c r="H174" s="166"/>
      <c r="I174" s="168"/>
      <c r="J174" s="167"/>
      <c r="K174" s="167"/>
    </row>
    <row r="175" spans="1:12" ht="13" x14ac:dyDescent="0.25">
      <c r="A175" s="267"/>
      <c r="B175" s="268"/>
      <c r="C175" s="269"/>
      <c r="D175" s="269"/>
      <c r="E175" s="269"/>
      <c r="F175" s="269"/>
      <c r="G175" s="269"/>
      <c r="H175" s="166"/>
      <c r="I175" s="168"/>
      <c r="J175" s="167"/>
      <c r="K175" s="167"/>
    </row>
    <row r="176" spans="1:12" ht="13" x14ac:dyDescent="0.25">
      <c r="A176" s="267"/>
      <c r="B176" s="268"/>
      <c r="C176" s="269"/>
      <c r="D176" s="269"/>
      <c r="E176" s="269"/>
      <c r="F176" s="269"/>
      <c r="G176" s="269"/>
      <c r="H176" s="166"/>
      <c r="I176" s="168"/>
      <c r="J176" s="167"/>
      <c r="K176" s="167"/>
    </row>
    <row r="177" spans="1:20" ht="13" x14ac:dyDescent="0.25">
      <c r="A177" s="267"/>
      <c r="B177" s="268"/>
      <c r="C177" s="269"/>
      <c r="D177" s="269"/>
      <c r="E177" s="269"/>
      <c r="F177" s="269"/>
      <c r="G177" s="269"/>
      <c r="H177" s="166"/>
      <c r="I177" s="168"/>
      <c r="J177" s="167"/>
      <c r="K177" s="167"/>
    </row>
    <row r="178" spans="1:20" ht="13" x14ac:dyDescent="0.25">
      <c r="A178" s="267"/>
      <c r="B178" s="268"/>
      <c r="C178" s="269"/>
      <c r="D178" s="269"/>
      <c r="E178" s="269"/>
      <c r="F178" s="269"/>
      <c r="G178" s="269"/>
      <c r="H178" s="166"/>
      <c r="I178" s="168"/>
      <c r="J178" s="167"/>
      <c r="K178" s="167"/>
    </row>
    <row r="179" spans="1:20" ht="13" x14ac:dyDescent="0.25">
      <c r="A179" s="267"/>
      <c r="B179" s="268"/>
      <c r="C179" s="269"/>
      <c r="D179" s="269"/>
      <c r="E179" s="269"/>
      <c r="F179" s="269"/>
      <c r="G179" s="269"/>
      <c r="H179" s="166"/>
      <c r="I179" s="168"/>
      <c r="J179" s="167"/>
      <c r="K179" s="167"/>
    </row>
    <row r="180" spans="1:20" ht="13" x14ac:dyDescent="0.25">
      <c r="A180" s="267"/>
      <c r="B180" s="268"/>
      <c r="C180" s="269"/>
      <c r="D180" s="269"/>
      <c r="E180" s="269"/>
      <c r="F180" s="269"/>
      <c r="G180" s="269"/>
      <c r="H180" s="166"/>
      <c r="I180" s="168"/>
      <c r="J180" s="167"/>
      <c r="K180" s="167"/>
    </row>
    <row r="181" spans="1:20" ht="6.75" customHeight="1" x14ac:dyDescent="0.25">
      <c r="A181" s="96"/>
      <c r="B181" s="100"/>
      <c r="C181" s="99"/>
      <c r="D181" s="99"/>
      <c r="E181" s="99"/>
      <c r="F181" s="99"/>
      <c r="G181" s="99"/>
      <c r="H181" s="129"/>
      <c r="I181" s="130"/>
      <c r="J181" s="32"/>
      <c r="K181" s="167"/>
    </row>
    <row r="182" spans="1:20" s="6" customFormat="1" ht="22.5" customHeight="1" x14ac:dyDescent="0.25">
      <c r="A182" s="79" t="s">
        <v>283</v>
      </c>
      <c r="B182" s="80"/>
      <c r="C182" s="80"/>
      <c r="D182" s="80"/>
      <c r="E182" s="80"/>
      <c r="F182" s="80"/>
      <c r="G182" s="80"/>
      <c r="H182" s="80"/>
      <c r="I182" s="197"/>
      <c r="J182" s="81"/>
      <c r="K182" s="198"/>
      <c r="L182" s="69"/>
    </row>
    <row r="183" spans="1:20" ht="13.5" customHeight="1" x14ac:dyDescent="0.25">
      <c r="A183" s="37"/>
      <c r="B183" s="38"/>
      <c r="C183" s="38"/>
      <c r="D183" s="38"/>
      <c r="E183" s="38"/>
      <c r="F183" s="38"/>
      <c r="G183" s="70"/>
      <c r="H183" s="71"/>
      <c r="I183" s="187"/>
      <c r="J183" s="181"/>
      <c r="K183" s="72"/>
    </row>
    <row r="184" spans="1:20" s="2" customFormat="1" ht="18.75" customHeight="1" x14ac:dyDescent="0.25">
      <c r="A184" s="36"/>
      <c r="B184" s="104" t="s">
        <v>9</v>
      </c>
      <c r="C184" s="131" t="s">
        <v>250</v>
      </c>
      <c r="D184" s="131"/>
      <c r="E184" s="131"/>
      <c r="F184" s="131"/>
      <c r="G184" s="94"/>
      <c r="H184" s="95"/>
      <c r="I184" s="95"/>
      <c r="J184" s="182"/>
      <c r="K184" s="13"/>
    </row>
    <row r="185" spans="1:20" ht="6" customHeight="1" x14ac:dyDescent="0.35">
      <c r="A185" s="105"/>
      <c r="B185" s="62"/>
      <c r="C185" s="62"/>
      <c r="D185" s="106"/>
      <c r="E185" s="106"/>
      <c r="F185" s="106"/>
      <c r="G185" s="107"/>
      <c r="H185" s="103"/>
      <c r="I185" s="10"/>
      <c r="J185" s="183"/>
      <c r="K185" s="34"/>
    </row>
    <row r="186" spans="1:20" s="84" customFormat="1" ht="14.5" x14ac:dyDescent="0.35">
      <c r="A186" s="105"/>
      <c r="B186" s="147" t="s">
        <v>29</v>
      </c>
      <c r="C186" s="147" t="s">
        <v>67</v>
      </c>
      <c r="D186" s="106"/>
      <c r="E186" s="106"/>
      <c r="F186" s="106"/>
      <c r="G186" s="107"/>
      <c r="H186" s="148"/>
      <c r="I186" s="180"/>
      <c r="J186" s="178"/>
      <c r="K186" s="149"/>
      <c r="N186" s="150"/>
      <c r="O186" s="150"/>
      <c r="P186" s="150"/>
      <c r="Q186" s="151"/>
      <c r="R186" s="151"/>
      <c r="S186" s="152"/>
      <c r="T186" s="152"/>
    </row>
    <row r="187" spans="1:20" s="84" customFormat="1" ht="13.5" customHeight="1" x14ac:dyDescent="0.3">
      <c r="A187" s="108"/>
      <c r="B187" s="85" t="s">
        <v>48</v>
      </c>
      <c r="C187" s="86"/>
      <c r="D187" s="106"/>
      <c r="E187" s="106"/>
      <c r="F187" s="106"/>
      <c r="G187" s="107"/>
      <c r="H187" s="87" t="s">
        <v>3</v>
      </c>
      <c r="I187" s="188">
        <v>1</v>
      </c>
      <c r="J187" s="191"/>
      <c r="K187" s="88">
        <f t="shared" ref="K187" si="0">I187*$J187</f>
        <v>0</v>
      </c>
    </row>
    <row r="188" spans="1:20" s="84" customFormat="1" ht="6" customHeight="1" x14ac:dyDescent="0.3">
      <c r="A188" s="108"/>
      <c r="B188" s="109"/>
      <c r="C188" s="110"/>
      <c r="D188" s="106"/>
      <c r="E188" s="106"/>
      <c r="F188" s="106"/>
      <c r="G188" s="107"/>
      <c r="H188" s="87"/>
      <c r="I188" s="188"/>
      <c r="J188" s="185"/>
      <c r="K188" s="89"/>
    </row>
    <row r="189" spans="1:20" s="84" customFormat="1" ht="13.5" customHeight="1" x14ac:dyDescent="0.3">
      <c r="A189" s="108"/>
      <c r="B189" s="85" t="s">
        <v>73</v>
      </c>
      <c r="C189" s="86"/>
      <c r="D189" s="106"/>
      <c r="E189" s="106"/>
      <c r="F189" s="106"/>
      <c r="G189" s="107"/>
      <c r="H189" s="148"/>
      <c r="I189" s="180"/>
      <c r="J189" s="178"/>
      <c r="K189" s="149"/>
    </row>
    <row r="190" spans="1:20" s="84" customFormat="1" ht="13.5" customHeight="1" x14ac:dyDescent="0.3">
      <c r="A190" s="108"/>
      <c r="B190" s="112" t="s">
        <v>2</v>
      </c>
      <c r="C190" s="86" t="s">
        <v>74</v>
      </c>
      <c r="D190" s="106"/>
      <c r="E190" s="106"/>
      <c r="F190" s="106"/>
      <c r="G190" s="107"/>
      <c r="H190" s="148"/>
      <c r="I190" s="180"/>
      <c r="J190" s="178"/>
      <c r="K190" s="149"/>
    </row>
    <row r="191" spans="1:20" s="84" customFormat="1" ht="13.5" customHeight="1" x14ac:dyDescent="0.3">
      <c r="A191" s="108"/>
      <c r="B191" s="112" t="s">
        <v>2</v>
      </c>
      <c r="C191" s="86" t="s">
        <v>75</v>
      </c>
      <c r="D191" s="106"/>
      <c r="E191" s="106"/>
      <c r="F191" s="106"/>
      <c r="G191" s="107"/>
      <c r="H191" s="87" t="s">
        <v>3</v>
      </c>
      <c r="I191" s="188">
        <v>1</v>
      </c>
      <c r="J191" s="191"/>
      <c r="K191" s="88">
        <f t="shared" ref="K191" si="1">I191*$J191</f>
        <v>0</v>
      </c>
    </row>
    <row r="192" spans="1:20" s="84" customFormat="1" ht="13.5" customHeight="1" x14ac:dyDescent="0.3">
      <c r="A192" s="108"/>
      <c r="B192" s="112" t="s">
        <v>2</v>
      </c>
      <c r="C192" s="86" t="s">
        <v>76</v>
      </c>
      <c r="D192" s="106"/>
      <c r="E192" s="106"/>
      <c r="F192" s="106"/>
      <c r="G192" s="107"/>
      <c r="H192" s="87"/>
      <c r="I192" s="188"/>
      <c r="J192" s="184"/>
      <c r="K192" s="88"/>
    </row>
    <row r="193" spans="1:20" s="84" customFormat="1" ht="13.5" customHeight="1" x14ac:dyDescent="0.3">
      <c r="A193" s="108"/>
      <c r="B193" s="86" t="s">
        <v>19</v>
      </c>
      <c r="C193" s="86"/>
      <c r="D193" s="106"/>
      <c r="E193" s="106"/>
      <c r="F193" s="106"/>
      <c r="G193" s="107"/>
      <c r="H193" s="87"/>
      <c r="I193" s="188"/>
      <c r="J193" s="184"/>
      <c r="K193" s="88"/>
    </row>
    <row r="194" spans="1:20" s="84" customFormat="1" ht="13.5" customHeight="1" x14ac:dyDescent="0.3">
      <c r="A194" s="108"/>
      <c r="B194" s="112" t="s">
        <v>2</v>
      </c>
      <c r="C194" s="86" t="s">
        <v>27</v>
      </c>
      <c r="D194" s="106"/>
      <c r="E194" s="106"/>
      <c r="F194" s="106"/>
      <c r="G194" s="107"/>
      <c r="H194" s="87" t="s">
        <v>3</v>
      </c>
      <c r="I194" s="188">
        <v>1</v>
      </c>
      <c r="J194" s="191"/>
      <c r="K194" s="88">
        <f t="shared" ref="K194" si="2">I194*$J194</f>
        <v>0</v>
      </c>
    </row>
    <row r="195" spans="1:20" s="84" customFormat="1" ht="6" customHeight="1" x14ac:dyDescent="0.3">
      <c r="A195" s="108"/>
      <c r="B195" s="109"/>
      <c r="C195" s="110"/>
      <c r="D195" s="106"/>
      <c r="E195" s="106"/>
      <c r="F195" s="106"/>
      <c r="G195" s="107"/>
      <c r="H195" s="87"/>
      <c r="I195" s="188"/>
      <c r="J195" s="185"/>
      <c r="K195" s="89"/>
    </row>
    <row r="196" spans="1:20" s="159" customFormat="1" ht="13.5" customHeight="1" x14ac:dyDescent="0.3">
      <c r="A196" s="153"/>
      <c r="B196" s="109"/>
      <c r="C196" s="154" t="s">
        <v>30</v>
      </c>
      <c r="D196" s="155" t="str">
        <f>+B186</f>
        <v>1.1.1</v>
      </c>
      <c r="E196" s="155"/>
      <c r="F196" s="155"/>
      <c r="G196" s="156"/>
      <c r="H196" s="157"/>
      <c r="I196" s="189"/>
      <c r="J196" s="186"/>
      <c r="K196" s="158">
        <f>SUBTOTAL(9,K186:K195)</f>
        <v>0</v>
      </c>
      <c r="N196" s="160"/>
      <c r="O196" s="160"/>
      <c r="P196" s="160"/>
      <c r="Q196" s="161"/>
      <c r="R196" s="161"/>
      <c r="S196" s="162"/>
      <c r="T196" s="162"/>
    </row>
    <row r="197" spans="1:20" s="159" customFormat="1" ht="13.5" customHeight="1" x14ac:dyDescent="0.3">
      <c r="A197" s="153"/>
      <c r="B197" s="109"/>
      <c r="C197" s="154"/>
      <c r="D197" s="155"/>
      <c r="E197" s="155"/>
      <c r="F197" s="155"/>
      <c r="G197" s="156"/>
      <c r="H197" s="157"/>
      <c r="I197" s="189"/>
      <c r="J197" s="186"/>
      <c r="K197" s="158"/>
      <c r="N197" s="160"/>
      <c r="O197" s="160"/>
      <c r="P197" s="160"/>
      <c r="Q197" s="161"/>
      <c r="R197" s="161"/>
      <c r="S197" s="162"/>
      <c r="T197" s="162"/>
    </row>
    <row r="198" spans="1:20" s="84" customFormat="1" ht="14.5" x14ac:dyDescent="0.35">
      <c r="A198" s="105"/>
      <c r="B198" s="147" t="s">
        <v>31</v>
      </c>
      <c r="C198" s="147" t="s">
        <v>68</v>
      </c>
      <c r="D198" s="106"/>
      <c r="E198" s="106"/>
      <c r="F198" s="106"/>
      <c r="G198" s="107"/>
      <c r="H198" s="148"/>
      <c r="I198" s="180"/>
      <c r="J198" s="178"/>
      <c r="K198" s="149"/>
      <c r="N198" s="150"/>
      <c r="O198" s="150"/>
      <c r="P198" s="150"/>
      <c r="Q198" s="151"/>
      <c r="R198" s="151"/>
      <c r="S198" s="152"/>
      <c r="T198" s="152"/>
    </row>
    <row r="199" spans="1:20" s="84" customFormat="1" ht="13.5" customHeight="1" x14ac:dyDescent="0.3">
      <c r="A199" s="108"/>
      <c r="B199" s="85" t="s">
        <v>77</v>
      </c>
      <c r="C199" s="86"/>
      <c r="D199" s="106"/>
      <c r="E199" s="106"/>
      <c r="F199" s="106"/>
      <c r="G199" s="107"/>
      <c r="H199" s="87"/>
      <c r="I199" s="188"/>
      <c r="J199" s="184"/>
      <c r="K199" s="88"/>
      <c r="L199" s="259"/>
      <c r="N199" s="259"/>
      <c r="O199" s="259"/>
    </row>
    <row r="200" spans="1:20" s="84" customFormat="1" ht="14.5" x14ac:dyDescent="0.35">
      <c r="A200" s="108"/>
      <c r="B200" s="112" t="s">
        <v>2</v>
      </c>
      <c r="C200" s="214" t="s">
        <v>74</v>
      </c>
      <c r="D200" s="106"/>
      <c r="E200" s="106"/>
      <c r="F200" s="106"/>
      <c r="G200" s="107"/>
      <c r="H200" s="87"/>
      <c r="I200" s="188"/>
      <c r="J200" s="184"/>
      <c r="K200" s="88"/>
      <c r="N200" s="259"/>
    </row>
    <row r="201" spans="1:20" s="84" customFormat="1" ht="14" x14ac:dyDescent="0.3">
      <c r="A201" s="108"/>
      <c r="B201" s="112" t="s">
        <v>2</v>
      </c>
      <c r="C201" s="86" t="s">
        <v>49</v>
      </c>
      <c r="D201" s="106" t="s">
        <v>82</v>
      </c>
      <c r="E201" s="106"/>
      <c r="F201" s="106"/>
      <c r="G201" s="107"/>
      <c r="H201" s="87" t="s">
        <v>3</v>
      </c>
      <c r="I201" s="188">
        <v>1</v>
      </c>
      <c r="J201" s="191"/>
      <c r="K201" s="88">
        <f>I201*$J201</f>
        <v>0</v>
      </c>
      <c r="L201" s="258"/>
      <c r="N201" s="259"/>
      <c r="O201" s="260"/>
    </row>
    <row r="202" spans="1:20" s="84" customFormat="1" ht="17.25" customHeight="1" x14ac:dyDescent="0.3">
      <c r="A202" s="108"/>
      <c r="B202" s="112" t="s">
        <v>2</v>
      </c>
      <c r="C202" s="86" t="s">
        <v>50</v>
      </c>
      <c r="D202" s="213" t="s">
        <v>78</v>
      </c>
      <c r="E202" s="106"/>
      <c r="F202" s="106"/>
      <c r="G202" s="107"/>
      <c r="H202" s="87"/>
      <c r="I202" s="188"/>
      <c r="J202" s="184"/>
      <c r="K202" s="88"/>
      <c r="N202" s="259"/>
    </row>
    <row r="203" spans="1:20" s="84" customFormat="1" ht="6.75" customHeight="1" x14ac:dyDescent="0.3">
      <c r="A203" s="108"/>
      <c r="B203" s="86"/>
      <c r="C203" s="86"/>
      <c r="D203" s="106"/>
      <c r="E203" s="106"/>
      <c r="F203" s="106"/>
      <c r="G203" s="107"/>
      <c r="H203" s="87"/>
      <c r="I203" s="188"/>
      <c r="J203" s="184"/>
      <c r="K203" s="88"/>
      <c r="N203" s="259"/>
    </row>
    <row r="204" spans="1:20" s="84" customFormat="1" ht="14.5" x14ac:dyDescent="0.35">
      <c r="A204" s="108"/>
      <c r="B204" s="112" t="s">
        <v>2</v>
      </c>
      <c r="C204" s="214" t="s">
        <v>75</v>
      </c>
      <c r="D204" s="106"/>
      <c r="E204" s="106"/>
      <c r="F204" s="106"/>
      <c r="G204" s="107"/>
      <c r="H204" s="87"/>
      <c r="I204" s="188"/>
      <c r="J204" s="184"/>
      <c r="K204" s="88"/>
      <c r="N204" s="259"/>
    </row>
    <row r="205" spans="1:20" s="84" customFormat="1" ht="14" x14ac:dyDescent="0.3">
      <c r="A205" s="108"/>
      <c r="B205" s="112" t="s">
        <v>2</v>
      </c>
      <c r="C205" s="86" t="s">
        <v>49</v>
      </c>
      <c r="D205" s="106" t="s">
        <v>81</v>
      </c>
      <c r="E205" s="106"/>
      <c r="F205" s="106"/>
      <c r="G205" s="107"/>
      <c r="H205" s="87" t="s">
        <v>3</v>
      </c>
      <c r="I205" s="188">
        <v>1</v>
      </c>
      <c r="J205" s="191"/>
      <c r="K205" s="88">
        <f>I205*$J205</f>
        <v>0</v>
      </c>
      <c r="L205" s="258"/>
      <c r="N205" s="259"/>
      <c r="O205" s="260"/>
    </row>
    <row r="206" spans="1:20" s="84" customFormat="1" ht="17.25" customHeight="1" x14ac:dyDescent="0.3">
      <c r="A206" s="108"/>
      <c r="B206" s="112" t="s">
        <v>2</v>
      </c>
      <c r="C206" s="86" t="s">
        <v>50</v>
      </c>
      <c r="D206" s="213" t="s">
        <v>79</v>
      </c>
      <c r="E206" s="106"/>
      <c r="F206" s="106"/>
      <c r="G206" s="107"/>
      <c r="H206" s="87"/>
      <c r="I206" s="188"/>
      <c r="J206" s="184"/>
      <c r="K206" s="88"/>
      <c r="N206" s="259"/>
    </row>
    <row r="207" spans="1:20" s="84" customFormat="1" ht="6.75" customHeight="1" x14ac:dyDescent="0.3">
      <c r="A207" s="108"/>
      <c r="B207" s="86"/>
      <c r="C207" s="86"/>
      <c r="D207" s="106"/>
      <c r="E207" s="106"/>
      <c r="F207" s="106"/>
      <c r="G207" s="107"/>
      <c r="H207" s="87"/>
      <c r="I207" s="188"/>
      <c r="J207" s="184"/>
      <c r="K207" s="88"/>
      <c r="N207" s="259"/>
    </row>
    <row r="208" spans="1:20" s="84" customFormat="1" ht="14.5" x14ac:dyDescent="0.35">
      <c r="A208" s="108"/>
      <c r="B208" s="112" t="s">
        <v>2</v>
      </c>
      <c r="C208" s="214" t="s">
        <v>80</v>
      </c>
      <c r="D208" s="106"/>
      <c r="E208" s="106"/>
      <c r="F208" s="106"/>
      <c r="G208" s="107"/>
      <c r="H208" s="87"/>
      <c r="I208" s="188"/>
      <c r="J208" s="184"/>
      <c r="K208" s="88"/>
      <c r="N208" s="259"/>
    </row>
    <row r="209" spans="1:20" s="84" customFormat="1" ht="14" x14ac:dyDescent="0.3">
      <c r="A209" s="108"/>
      <c r="B209" s="112" t="s">
        <v>2</v>
      </c>
      <c r="C209" s="86" t="s">
        <v>49</v>
      </c>
      <c r="D209" s="106" t="s">
        <v>103</v>
      </c>
      <c r="E209" s="106"/>
      <c r="F209" s="106"/>
      <c r="G209" s="107"/>
      <c r="H209" s="87" t="s">
        <v>3</v>
      </c>
      <c r="I209" s="188">
        <v>1</v>
      </c>
      <c r="J209" s="191"/>
      <c r="K209" s="88">
        <f>I209*$J209</f>
        <v>0</v>
      </c>
      <c r="L209" s="258"/>
      <c r="N209" s="259"/>
      <c r="O209" s="260"/>
    </row>
    <row r="210" spans="1:20" s="84" customFormat="1" ht="17.25" customHeight="1" x14ac:dyDescent="0.3">
      <c r="A210" s="108"/>
      <c r="B210" s="112" t="s">
        <v>2</v>
      </c>
      <c r="C210" s="86" t="s">
        <v>50</v>
      </c>
      <c r="D210" s="213" t="s">
        <v>83</v>
      </c>
      <c r="E210" s="106"/>
      <c r="F210" s="106"/>
      <c r="G210" s="107"/>
      <c r="H210" s="87"/>
      <c r="I210" s="188"/>
      <c r="J210" s="184"/>
      <c r="K210" s="88"/>
      <c r="N210" s="259"/>
    </row>
    <row r="211" spans="1:20" s="84" customFormat="1" ht="6" customHeight="1" x14ac:dyDescent="0.3">
      <c r="A211" s="108"/>
      <c r="B211" s="109"/>
      <c r="C211" s="110"/>
      <c r="D211" s="106"/>
      <c r="E211" s="106"/>
      <c r="F211" s="106"/>
      <c r="G211" s="107"/>
      <c r="H211" s="87"/>
      <c r="I211" s="188"/>
      <c r="J211" s="185"/>
      <c r="K211" s="89"/>
      <c r="N211" s="259"/>
    </row>
    <row r="212" spans="1:20" s="159" customFormat="1" ht="13.5" customHeight="1" x14ac:dyDescent="0.3">
      <c r="A212" s="153"/>
      <c r="B212" s="109"/>
      <c r="C212" s="154" t="s">
        <v>30</v>
      </c>
      <c r="D212" s="155" t="str">
        <f>+B198</f>
        <v>1.1.2</v>
      </c>
      <c r="E212" s="155"/>
      <c r="F212" s="155"/>
      <c r="G212" s="156"/>
      <c r="H212" s="157"/>
      <c r="I212" s="189"/>
      <c r="J212" s="186"/>
      <c r="K212" s="158">
        <f>SUBTOTAL(9,K198:K211)</f>
        <v>0</v>
      </c>
      <c r="M212" s="84"/>
      <c r="N212" s="160"/>
      <c r="O212" s="160"/>
      <c r="P212" s="160"/>
      <c r="Q212" s="161"/>
      <c r="R212" s="161"/>
      <c r="S212" s="162"/>
      <c r="T212" s="162"/>
    </row>
    <row r="213" spans="1:20" s="159" customFormat="1" ht="13.5" customHeight="1" x14ac:dyDescent="0.3">
      <c r="A213" s="153"/>
      <c r="B213" s="109"/>
      <c r="C213" s="154"/>
      <c r="D213" s="155"/>
      <c r="E213" s="155"/>
      <c r="F213" s="155"/>
      <c r="G213" s="156"/>
      <c r="H213" s="157"/>
      <c r="I213" s="189"/>
      <c r="J213" s="186"/>
      <c r="K213" s="158"/>
      <c r="M213" s="84"/>
      <c r="N213" s="160"/>
      <c r="O213" s="160"/>
      <c r="P213" s="160"/>
      <c r="Q213" s="161"/>
      <c r="R213" s="161"/>
      <c r="S213" s="162"/>
      <c r="T213" s="162"/>
    </row>
    <row r="214" spans="1:20" s="84" customFormat="1" ht="14.5" x14ac:dyDescent="0.35">
      <c r="A214" s="105"/>
      <c r="B214" s="147" t="s">
        <v>69</v>
      </c>
      <c r="C214" s="147" t="s">
        <v>252</v>
      </c>
      <c r="D214" s="106"/>
      <c r="E214" s="106"/>
      <c r="F214" s="106"/>
      <c r="G214" s="107"/>
      <c r="H214" s="148"/>
      <c r="I214" s="180"/>
      <c r="J214" s="178"/>
      <c r="K214" s="149"/>
      <c r="N214" s="150"/>
      <c r="O214" s="150"/>
      <c r="P214" s="150"/>
      <c r="Q214" s="151"/>
      <c r="R214" s="151"/>
      <c r="S214" s="152"/>
      <c r="T214" s="152"/>
    </row>
    <row r="215" spans="1:20" s="84" customFormat="1" ht="13.5" customHeight="1" x14ac:dyDescent="0.3">
      <c r="A215" s="108"/>
      <c r="B215" s="85" t="s">
        <v>258</v>
      </c>
      <c r="C215" s="86"/>
      <c r="D215" s="106"/>
      <c r="E215" s="106"/>
      <c r="F215" s="106"/>
      <c r="G215" s="107"/>
      <c r="H215" s="148"/>
      <c r="I215" s="180"/>
      <c r="J215" s="178"/>
      <c r="K215" s="149"/>
      <c r="L215" s="259"/>
      <c r="N215" s="259"/>
      <c r="O215" s="259"/>
    </row>
    <row r="216" spans="1:20" s="84" customFormat="1" ht="13.5" customHeight="1" x14ac:dyDescent="0.3">
      <c r="A216" s="108"/>
      <c r="B216" s="112" t="s">
        <v>2</v>
      </c>
      <c r="C216" s="86" t="s">
        <v>259</v>
      </c>
      <c r="D216" s="106"/>
      <c r="E216" s="106"/>
      <c r="F216" s="106"/>
      <c r="G216" s="107"/>
      <c r="H216" s="148"/>
      <c r="I216" s="180"/>
      <c r="J216" s="178"/>
      <c r="K216" s="149"/>
      <c r="L216" s="259"/>
      <c r="N216" s="259"/>
      <c r="O216" s="259"/>
    </row>
    <row r="217" spans="1:20" s="84" customFormat="1" ht="13.5" customHeight="1" x14ac:dyDescent="0.3">
      <c r="A217" s="108"/>
      <c r="B217" s="112" t="s">
        <v>2</v>
      </c>
      <c r="C217" s="86" t="s">
        <v>260</v>
      </c>
      <c r="D217" s="106"/>
      <c r="E217" s="106"/>
      <c r="F217" s="106"/>
      <c r="G217" s="107"/>
      <c r="H217" s="87" t="s">
        <v>3</v>
      </c>
      <c r="I217" s="188">
        <v>1</v>
      </c>
      <c r="J217" s="191"/>
      <c r="K217" s="88">
        <f>I217*$J217</f>
        <v>0</v>
      </c>
      <c r="L217" s="259"/>
      <c r="N217" s="259"/>
      <c r="O217" s="259"/>
    </row>
    <row r="218" spans="1:20" s="84" customFormat="1" ht="13.5" customHeight="1" x14ac:dyDescent="0.3">
      <c r="A218" s="108"/>
      <c r="B218" s="112" t="s">
        <v>2</v>
      </c>
      <c r="C218" s="86" t="s">
        <v>261</v>
      </c>
      <c r="D218" s="106"/>
      <c r="E218" s="106"/>
      <c r="F218" s="106"/>
      <c r="G218" s="107"/>
      <c r="H218" s="148"/>
      <c r="I218" s="180"/>
      <c r="J218" s="178"/>
      <c r="K218" s="149"/>
      <c r="L218" s="259"/>
      <c r="N218" s="259"/>
      <c r="O218" s="259"/>
    </row>
    <row r="219" spans="1:20" s="84" customFormat="1" ht="13.5" customHeight="1" x14ac:dyDescent="0.3">
      <c r="A219" s="108"/>
      <c r="B219" s="112" t="s">
        <v>2</v>
      </c>
      <c r="C219" s="86" t="s">
        <v>262</v>
      </c>
      <c r="D219" s="106"/>
      <c r="E219" s="106"/>
      <c r="F219" s="106"/>
      <c r="G219" s="107"/>
      <c r="H219" s="148"/>
      <c r="I219" s="180"/>
      <c r="J219" s="178"/>
      <c r="K219" s="149"/>
      <c r="L219" s="259"/>
      <c r="N219" s="259"/>
      <c r="O219" s="259"/>
    </row>
    <row r="220" spans="1:20" s="84" customFormat="1" ht="6" customHeight="1" x14ac:dyDescent="0.3">
      <c r="A220" s="108"/>
      <c r="B220" s="109"/>
      <c r="C220" s="110"/>
      <c r="D220" s="106"/>
      <c r="E220" s="106"/>
      <c r="F220" s="106"/>
      <c r="G220" s="107"/>
      <c r="H220" s="87"/>
      <c r="I220" s="188"/>
      <c r="J220" s="185"/>
      <c r="K220" s="89"/>
    </row>
    <row r="221" spans="1:20" s="159" customFormat="1" ht="13.5" customHeight="1" x14ac:dyDescent="0.3">
      <c r="A221" s="153"/>
      <c r="B221" s="109"/>
      <c r="C221" s="154" t="s">
        <v>30</v>
      </c>
      <c r="D221" s="155" t="str">
        <f>+B214</f>
        <v>1.1.3</v>
      </c>
      <c r="E221" s="155"/>
      <c r="F221" s="155"/>
      <c r="G221" s="156"/>
      <c r="H221" s="157"/>
      <c r="I221" s="189"/>
      <c r="J221" s="186"/>
      <c r="K221" s="158">
        <f>SUBTOTAL(9,K214:K220)</f>
        <v>0</v>
      </c>
      <c r="N221" s="160"/>
      <c r="O221" s="160"/>
      <c r="P221" s="160"/>
      <c r="Q221" s="161"/>
      <c r="R221" s="161"/>
      <c r="S221" s="162"/>
      <c r="T221" s="162"/>
    </row>
    <row r="222" spans="1:20" s="159" customFormat="1" ht="13.5" customHeight="1" x14ac:dyDescent="0.3">
      <c r="A222" s="153"/>
      <c r="B222" s="109"/>
      <c r="C222" s="154"/>
      <c r="D222" s="155"/>
      <c r="E222" s="155"/>
      <c r="F222" s="155"/>
      <c r="G222" s="156"/>
      <c r="H222" s="157"/>
      <c r="I222" s="189"/>
      <c r="J222" s="186"/>
      <c r="K222" s="158"/>
      <c r="N222" s="160"/>
      <c r="O222" s="160"/>
      <c r="P222" s="160"/>
      <c r="Q222" s="161"/>
      <c r="R222" s="161"/>
      <c r="S222" s="162"/>
      <c r="T222" s="162"/>
    </row>
    <row r="223" spans="1:20" s="84" customFormat="1" ht="14.5" x14ac:dyDescent="0.35">
      <c r="A223" s="105"/>
      <c r="B223" s="147" t="s">
        <v>71</v>
      </c>
      <c r="C223" s="147" t="s">
        <v>70</v>
      </c>
      <c r="D223" s="106"/>
      <c r="E223" s="106"/>
      <c r="F223" s="106"/>
      <c r="G223" s="107"/>
      <c r="H223" s="148"/>
      <c r="I223" s="180"/>
      <c r="J223" s="178"/>
      <c r="K223" s="149"/>
      <c r="N223" s="150"/>
      <c r="O223" s="150"/>
      <c r="P223" s="150"/>
      <c r="Q223" s="151"/>
      <c r="R223" s="151"/>
      <c r="S223" s="152"/>
      <c r="T223" s="152"/>
    </row>
    <row r="224" spans="1:20" s="84" customFormat="1" ht="13.5" customHeight="1" x14ac:dyDescent="0.3">
      <c r="A224" s="108"/>
      <c r="B224" s="85" t="s">
        <v>84</v>
      </c>
      <c r="C224" s="86"/>
      <c r="D224" s="106"/>
      <c r="E224" s="106"/>
      <c r="F224" s="106"/>
      <c r="G224" s="107" t="s">
        <v>85</v>
      </c>
      <c r="H224" s="87" t="s">
        <v>0</v>
      </c>
      <c r="I224" s="188">
        <v>4</v>
      </c>
      <c r="J224" s="191"/>
      <c r="K224" s="88">
        <f t="shared" ref="K224" si="3">I224*$J224</f>
        <v>0</v>
      </c>
    </row>
    <row r="225" spans="1:20" s="84" customFormat="1" ht="14" x14ac:dyDescent="0.3">
      <c r="A225" s="108"/>
      <c r="B225" s="85"/>
      <c r="C225" s="86"/>
      <c r="D225" s="106"/>
      <c r="E225" s="106"/>
      <c r="F225" s="106"/>
      <c r="G225" s="107" t="s">
        <v>86</v>
      </c>
      <c r="H225" s="87" t="s">
        <v>0</v>
      </c>
      <c r="I225" s="188">
        <v>2</v>
      </c>
      <c r="J225" s="191"/>
      <c r="K225" s="88">
        <f t="shared" ref="K225" si="4">I225*$J225</f>
        <v>0</v>
      </c>
    </row>
    <row r="226" spans="1:20" s="84" customFormat="1" ht="6" customHeight="1" x14ac:dyDescent="0.3">
      <c r="A226" s="108"/>
      <c r="B226" s="85"/>
      <c r="C226" s="86"/>
      <c r="D226" s="106"/>
      <c r="E226" s="106"/>
      <c r="F226" s="106"/>
      <c r="G226" s="107"/>
      <c r="H226" s="87"/>
      <c r="I226" s="188"/>
      <c r="J226" s="186"/>
      <c r="K226" s="88"/>
    </row>
    <row r="227" spans="1:20" s="84" customFormat="1" ht="13.5" customHeight="1" x14ac:dyDescent="0.3">
      <c r="A227" s="108"/>
      <c r="B227" s="85" t="s">
        <v>243</v>
      </c>
      <c r="C227" s="86"/>
      <c r="D227" s="106"/>
      <c r="E227" s="106"/>
      <c r="F227" s="106"/>
      <c r="G227" s="107" t="s">
        <v>85</v>
      </c>
      <c r="H227" s="87" t="s">
        <v>3</v>
      </c>
      <c r="I227" s="188">
        <v>3</v>
      </c>
      <c r="J227" s="191"/>
      <c r="K227" s="88">
        <f t="shared" ref="K227" si="5">I227*$J227</f>
        <v>0</v>
      </c>
    </row>
    <row r="228" spans="1:20" s="84" customFormat="1" ht="6" customHeight="1" x14ac:dyDescent="0.3">
      <c r="A228" s="108"/>
      <c r="B228" s="85"/>
      <c r="C228" s="86"/>
      <c r="D228" s="106"/>
      <c r="E228" s="106"/>
      <c r="F228" s="106"/>
      <c r="G228" s="107"/>
      <c r="H228" s="87"/>
      <c r="I228" s="188"/>
      <c r="J228" s="186"/>
      <c r="K228" s="88"/>
    </row>
    <row r="229" spans="1:20" s="84" customFormat="1" ht="13.5" customHeight="1" x14ac:dyDescent="0.3">
      <c r="A229" s="108"/>
      <c r="B229" s="298" t="s">
        <v>88</v>
      </c>
      <c r="C229" s="298"/>
      <c r="D229" s="298"/>
      <c r="E229" s="298"/>
      <c r="F229" s="298"/>
      <c r="G229" s="299"/>
      <c r="H229" s="87"/>
      <c r="I229" s="188"/>
      <c r="J229" s="186"/>
      <c r="K229" s="88"/>
    </row>
    <row r="230" spans="1:20" s="84" customFormat="1" ht="13.5" customHeight="1" x14ac:dyDescent="0.3">
      <c r="A230" s="108"/>
      <c r="B230" s="298"/>
      <c r="C230" s="298"/>
      <c r="D230" s="298"/>
      <c r="E230" s="298"/>
      <c r="F230" s="298"/>
      <c r="G230" s="299"/>
      <c r="H230" s="87"/>
      <c r="I230" s="188"/>
      <c r="J230" s="186"/>
      <c r="K230" s="88"/>
    </row>
    <row r="231" spans="1:20" s="84" customFormat="1" ht="13.5" customHeight="1" x14ac:dyDescent="0.3">
      <c r="A231" s="108"/>
      <c r="B231" s="112" t="s">
        <v>2</v>
      </c>
      <c r="C231" s="86" t="s">
        <v>74</v>
      </c>
      <c r="D231" s="106"/>
      <c r="E231" s="106"/>
      <c r="F231" s="106"/>
      <c r="G231" s="107"/>
      <c r="H231" s="87" t="s">
        <v>3</v>
      </c>
      <c r="I231" s="188">
        <v>1</v>
      </c>
      <c r="J231" s="191"/>
      <c r="K231" s="88">
        <f t="shared" ref="K231" si="6">I231*$J231</f>
        <v>0</v>
      </c>
    </row>
    <row r="232" spans="1:20" s="84" customFormat="1" ht="13.5" customHeight="1" x14ac:dyDescent="0.3">
      <c r="A232" s="108"/>
      <c r="B232" s="112" t="s">
        <v>2</v>
      </c>
      <c r="C232" s="86" t="s">
        <v>75</v>
      </c>
      <c r="D232" s="106"/>
      <c r="E232" s="106"/>
      <c r="F232" s="106"/>
      <c r="G232" s="107"/>
      <c r="H232" s="87" t="s">
        <v>3</v>
      </c>
      <c r="I232" s="188">
        <v>1</v>
      </c>
      <c r="J232" s="191"/>
      <c r="K232" s="88">
        <f t="shared" ref="K232:K233" si="7">I232*$J232</f>
        <v>0</v>
      </c>
    </row>
    <row r="233" spans="1:20" s="84" customFormat="1" ht="13.5" customHeight="1" x14ac:dyDescent="0.3">
      <c r="A233" s="108"/>
      <c r="B233" s="112" t="s">
        <v>2</v>
      </c>
      <c r="C233" s="86" t="s">
        <v>80</v>
      </c>
      <c r="D233" s="106"/>
      <c r="E233" s="106"/>
      <c r="F233" s="106"/>
      <c r="G233" s="107"/>
      <c r="H233" s="87" t="s">
        <v>3</v>
      </c>
      <c r="I233" s="188">
        <v>1</v>
      </c>
      <c r="J233" s="191"/>
      <c r="K233" s="88">
        <f t="shared" si="7"/>
        <v>0</v>
      </c>
    </row>
    <row r="234" spans="1:20" s="84" customFormat="1" ht="13.5" customHeight="1" x14ac:dyDescent="0.3">
      <c r="A234" s="108"/>
      <c r="B234" s="86" t="s">
        <v>19</v>
      </c>
      <c r="C234" s="86"/>
      <c r="D234" s="106"/>
      <c r="E234" s="106"/>
      <c r="F234" s="106"/>
      <c r="G234" s="107"/>
      <c r="H234" s="87"/>
      <c r="I234" s="188"/>
      <c r="J234" s="184"/>
      <c r="K234" s="88"/>
    </row>
    <row r="235" spans="1:20" s="84" customFormat="1" ht="13.5" customHeight="1" x14ac:dyDescent="0.3">
      <c r="A235" s="108"/>
      <c r="B235" s="112" t="s">
        <v>2</v>
      </c>
      <c r="C235" s="86" t="s">
        <v>266</v>
      </c>
      <c r="D235" s="106"/>
      <c r="E235" s="106"/>
      <c r="F235" s="106"/>
      <c r="G235" s="107"/>
      <c r="H235" s="87"/>
      <c r="I235" s="188"/>
      <c r="J235" s="184"/>
      <c r="K235" s="88"/>
    </row>
    <row r="236" spans="1:20" s="84" customFormat="1" ht="13.5" customHeight="1" x14ac:dyDescent="0.3">
      <c r="A236" s="108"/>
      <c r="B236" s="112" t="s">
        <v>2</v>
      </c>
      <c r="C236" s="86" t="s">
        <v>255</v>
      </c>
      <c r="D236" s="106"/>
      <c r="E236" s="106"/>
      <c r="F236" s="106"/>
      <c r="G236" s="107"/>
      <c r="H236" s="87" t="s">
        <v>3</v>
      </c>
      <c r="I236" s="188">
        <v>1</v>
      </c>
      <c r="J236" s="191"/>
      <c r="K236" s="88">
        <f>I236*$J236</f>
        <v>0</v>
      </c>
    </row>
    <row r="237" spans="1:20" s="84" customFormat="1" ht="13.5" customHeight="1" x14ac:dyDescent="0.3">
      <c r="A237" s="108"/>
      <c r="B237" s="112" t="s">
        <v>2</v>
      </c>
      <c r="C237" s="86" t="s">
        <v>256</v>
      </c>
      <c r="D237" s="106"/>
      <c r="E237" s="106"/>
      <c r="F237" s="106"/>
      <c r="G237" s="107"/>
      <c r="H237" s="87"/>
      <c r="I237" s="188"/>
      <c r="J237" s="184"/>
      <c r="K237" s="88"/>
    </row>
    <row r="238" spans="1:20" s="84" customFormat="1" ht="13.5" customHeight="1" x14ac:dyDescent="0.3">
      <c r="A238" s="108"/>
      <c r="B238" s="112" t="s">
        <v>2</v>
      </c>
      <c r="C238" s="86" t="s">
        <v>257</v>
      </c>
      <c r="D238" s="106"/>
      <c r="E238" s="106"/>
      <c r="F238" s="106"/>
      <c r="G238" s="107"/>
      <c r="H238" s="87"/>
      <c r="I238" s="188"/>
      <c r="J238" s="184"/>
      <c r="K238" s="88"/>
    </row>
    <row r="239" spans="1:20" s="84" customFormat="1" ht="6" customHeight="1" x14ac:dyDescent="0.3">
      <c r="A239" s="108"/>
      <c r="B239" s="109"/>
      <c r="C239" s="110"/>
      <c r="D239" s="106"/>
      <c r="E239" s="106"/>
      <c r="F239" s="106"/>
      <c r="G239" s="107"/>
      <c r="H239" s="87"/>
      <c r="I239" s="188"/>
      <c r="J239" s="185"/>
      <c r="K239" s="89"/>
    </row>
    <row r="240" spans="1:20" s="159" customFormat="1" ht="13.5" customHeight="1" x14ac:dyDescent="0.3">
      <c r="A240" s="153"/>
      <c r="B240" s="109"/>
      <c r="C240" s="154" t="s">
        <v>30</v>
      </c>
      <c r="D240" s="155" t="str">
        <f>+B223</f>
        <v>1.1.4</v>
      </c>
      <c r="E240" s="155"/>
      <c r="F240" s="155"/>
      <c r="G240" s="156"/>
      <c r="H240" s="157"/>
      <c r="I240" s="189"/>
      <c r="J240" s="186"/>
      <c r="K240" s="158">
        <f>SUBTOTAL(9,K223:K239)</f>
        <v>0</v>
      </c>
      <c r="N240" s="160"/>
      <c r="O240" s="160"/>
      <c r="P240" s="160"/>
      <c r="Q240" s="161"/>
      <c r="R240" s="161"/>
      <c r="S240" s="162"/>
      <c r="T240" s="162"/>
    </row>
    <row r="241" spans="1:20" s="84" customFormat="1" ht="14" x14ac:dyDescent="0.3">
      <c r="A241" s="108"/>
      <c r="B241" s="270"/>
      <c r="C241" s="271"/>
      <c r="D241" s="272"/>
      <c r="E241" s="272"/>
      <c r="F241" s="272"/>
      <c r="G241" s="107"/>
      <c r="H241" s="87"/>
      <c r="I241" s="188"/>
      <c r="J241" s="184"/>
      <c r="K241" s="88"/>
      <c r="L241" s="273"/>
    </row>
    <row r="242" spans="1:20" s="84" customFormat="1" ht="14.5" x14ac:dyDescent="0.35">
      <c r="A242" s="105"/>
      <c r="B242" s="147" t="s">
        <v>251</v>
      </c>
      <c r="C242" s="147" t="s">
        <v>72</v>
      </c>
      <c r="D242" s="106"/>
      <c r="E242" s="106"/>
      <c r="F242" s="106"/>
      <c r="G242" s="107"/>
      <c r="H242" s="148"/>
      <c r="I242" s="180"/>
      <c r="J242" s="178"/>
      <c r="K242" s="149"/>
      <c r="N242" s="150"/>
      <c r="O242" s="150"/>
      <c r="P242" s="150"/>
      <c r="Q242" s="151"/>
      <c r="R242" s="151"/>
      <c r="S242" s="152"/>
      <c r="T242" s="152"/>
    </row>
    <row r="243" spans="1:20" s="84" customFormat="1" ht="13.5" customHeight="1" x14ac:dyDescent="0.3">
      <c r="A243" s="108"/>
      <c r="B243" s="85" t="s">
        <v>89</v>
      </c>
      <c r="C243" s="86"/>
      <c r="D243" s="106"/>
      <c r="E243" s="106"/>
      <c r="F243" s="106"/>
      <c r="G243" s="107"/>
      <c r="H243" s="87" t="s">
        <v>3</v>
      </c>
      <c r="I243" s="188">
        <v>1</v>
      </c>
      <c r="J243" s="191"/>
      <c r="K243" s="88">
        <f t="shared" ref="K243" si="8">I243*$J243</f>
        <v>0</v>
      </c>
    </row>
    <row r="244" spans="1:20" s="84" customFormat="1" ht="13.5" customHeight="1" x14ac:dyDescent="0.3">
      <c r="A244" s="108"/>
      <c r="B244" s="86" t="s">
        <v>19</v>
      </c>
      <c r="C244" s="86"/>
      <c r="D244" s="86"/>
      <c r="E244" s="106"/>
      <c r="F244" s="106"/>
      <c r="G244" s="107"/>
      <c r="H244" s="148"/>
      <c r="I244" s="180"/>
      <c r="J244" s="178"/>
      <c r="K244" s="149"/>
    </row>
    <row r="245" spans="1:20" s="84" customFormat="1" ht="13.5" customHeight="1" x14ac:dyDescent="0.3">
      <c r="A245" s="108"/>
      <c r="B245" s="112" t="s">
        <v>2</v>
      </c>
      <c r="C245" s="296" t="s">
        <v>45</v>
      </c>
      <c r="D245" s="296"/>
      <c r="E245" s="296"/>
      <c r="F245" s="296"/>
      <c r="G245" s="296"/>
      <c r="H245" s="148"/>
      <c r="I245" s="180"/>
      <c r="J245" s="178"/>
      <c r="K245" s="149"/>
    </row>
    <row r="246" spans="1:20" s="84" customFormat="1" ht="13.5" customHeight="1" x14ac:dyDescent="0.3">
      <c r="A246" s="108"/>
      <c r="B246" s="112"/>
      <c r="C246" s="296"/>
      <c r="D246" s="296"/>
      <c r="E246" s="296"/>
      <c r="F246" s="296"/>
      <c r="G246" s="296"/>
      <c r="H246" s="87" t="s">
        <v>3</v>
      </c>
      <c r="I246" s="188">
        <v>1</v>
      </c>
      <c r="J246" s="192"/>
      <c r="K246" s="88">
        <f>I246*$J246</f>
        <v>0</v>
      </c>
    </row>
    <row r="247" spans="1:20" s="84" customFormat="1" ht="6" customHeight="1" x14ac:dyDescent="0.3">
      <c r="A247" s="108"/>
      <c r="B247" s="112"/>
      <c r="C247" s="86"/>
      <c r="D247" s="106"/>
      <c r="E247" s="106"/>
      <c r="F247" s="106"/>
      <c r="G247" s="107"/>
      <c r="H247" s="148"/>
      <c r="I247" s="180"/>
      <c r="J247" s="178"/>
      <c r="K247" s="149"/>
    </row>
    <row r="248" spans="1:20" s="84" customFormat="1" ht="13.5" customHeight="1" x14ac:dyDescent="0.3">
      <c r="A248" s="108"/>
      <c r="B248" s="85" t="s">
        <v>90</v>
      </c>
      <c r="C248" s="86"/>
      <c r="D248" s="106"/>
      <c r="E248" s="106"/>
      <c r="F248" s="106"/>
      <c r="G248" s="107"/>
      <c r="H248" s="87"/>
      <c r="I248" s="188"/>
      <c r="J248" s="184"/>
      <c r="K248" s="88"/>
    </row>
    <row r="249" spans="1:20" s="84" customFormat="1" ht="13.5" customHeight="1" x14ac:dyDescent="0.3">
      <c r="A249" s="108"/>
      <c r="B249" s="86" t="s">
        <v>19</v>
      </c>
      <c r="C249" s="86"/>
      <c r="D249" s="86"/>
      <c r="E249" s="106"/>
      <c r="F249" s="106"/>
      <c r="G249" s="107"/>
      <c r="H249" s="87" t="s">
        <v>3</v>
      </c>
      <c r="I249" s="188">
        <v>1</v>
      </c>
      <c r="J249" s="192"/>
      <c r="K249" s="88">
        <f>I249*$J249</f>
        <v>0</v>
      </c>
    </row>
    <row r="250" spans="1:20" s="84" customFormat="1" ht="13.5" customHeight="1" x14ac:dyDescent="0.3">
      <c r="A250" s="108"/>
      <c r="B250" s="112" t="s">
        <v>2</v>
      </c>
      <c r="C250" s="85" t="s">
        <v>51</v>
      </c>
      <c r="D250" s="85"/>
      <c r="E250" s="106"/>
      <c r="F250" s="106"/>
      <c r="G250" s="107"/>
      <c r="H250" s="87"/>
      <c r="I250" s="188"/>
      <c r="J250" s="184"/>
      <c r="K250" s="88"/>
    </row>
    <row r="251" spans="1:20" s="84" customFormat="1" ht="13.5" customHeight="1" x14ac:dyDescent="0.3">
      <c r="A251" s="108"/>
      <c r="B251" s="112" t="s">
        <v>2</v>
      </c>
      <c r="C251" s="85" t="s">
        <v>268</v>
      </c>
      <c r="D251" s="85"/>
      <c r="E251" s="106"/>
      <c r="F251" s="106"/>
      <c r="G251" s="107"/>
      <c r="H251" s="87" t="s">
        <v>3</v>
      </c>
      <c r="I251" s="188">
        <v>1</v>
      </c>
      <c r="J251" s="192"/>
      <c r="K251" s="88">
        <f>I251*$J251</f>
        <v>0</v>
      </c>
    </row>
    <row r="252" spans="1:20" s="84" customFormat="1" ht="13.5" customHeight="1" x14ac:dyDescent="0.3">
      <c r="A252" s="108"/>
      <c r="B252" s="112"/>
      <c r="C252" s="85"/>
      <c r="D252" s="85"/>
      <c r="E252" s="106"/>
      <c r="F252" s="106"/>
      <c r="G252" s="107"/>
      <c r="H252" s="87"/>
      <c r="I252" s="188"/>
      <c r="J252" s="184"/>
      <c r="K252" s="88"/>
    </row>
    <row r="253" spans="1:20" s="84" customFormat="1" ht="13.5" customHeight="1" x14ac:dyDescent="0.3">
      <c r="A253" s="108"/>
      <c r="B253" s="112"/>
      <c r="C253" s="85"/>
      <c r="D253" s="85"/>
      <c r="E253" s="106"/>
      <c r="F253" s="106"/>
      <c r="G253" s="107"/>
      <c r="H253" s="87"/>
      <c r="I253" s="188"/>
      <c r="J253" s="184"/>
      <c r="K253" s="88"/>
    </row>
    <row r="254" spans="1:20" s="84" customFormat="1" ht="6.75" customHeight="1" x14ac:dyDescent="0.3">
      <c r="A254" s="231"/>
      <c r="B254" s="232"/>
      <c r="C254" s="257"/>
      <c r="D254" s="257"/>
      <c r="E254" s="233"/>
      <c r="F254" s="233"/>
      <c r="G254" s="234"/>
      <c r="H254" s="235"/>
      <c r="I254" s="236"/>
      <c r="J254" s="237"/>
      <c r="K254" s="238"/>
    </row>
    <row r="255" spans="1:20" s="84" customFormat="1" ht="6" customHeight="1" x14ac:dyDescent="0.3">
      <c r="A255" s="108"/>
      <c r="B255" s="112"/>
      <c r="C255" s="86"/>
      <c r="D255" s="106"/>
      <c r="E255" s="106"/>
      <c r="F255" s="106"/>
      <c r="G255" s="107"/>
      <c r="H255" s="148"/>
      <c r="I255" s="180"/>
      <c r="J255" s="178"/>
      <c r="K255" s="149"/>
    </row>
    <row r="256" spans="1:20" s="84" customFormat="1" ht="13.5" customHeight="1" x14ac:dyDescent="0.3">
      <c r="A256" s="108"/>
      <c r="B256" s="85" t="s">
        <v>33</v>
      </c>
      <c r="C256" s="86"/>
      <c r="D256" s="86"/>
      <c r="E256" s="106"/>
      <c r="F256" s="106"/>
      <c r="G256" s="107"/>
      <c r="H256" s="87" t="s">
        <v>3</v>
      </c>
      <c r="I256" s="188">
        <v>1</v>
      </c>
      <c r="J256" s="192"/>
      <c r="K256" s="88">
        <f>I256*$J256</f>
        <v>0</v>
      </c>
    </row>
    <row r="257" spans="1:20" s="84" customFormat="1" ht="13.15" customHeight="1" x14ac:dyDescent="0.3">
      <c r="A257" s="108"/>
      <c r="B257" s="86" t="s">
        <v>19</v>
      </c>
      <c r="C257" s="86"/>
      <c r="D257" s="86"/>
      <c r="E257" s="106"/>
      <c r="F257" s="106"/>
      <c r="G257" s="107"/>
      <c r="H257" s="87"/>
      <c r="I257" s="188"/>
      <c r="J257" s="184"/>
      <c r="K257" s="88"/>
    </row>
    <row r="258" spans="1:20" s="84" customFormat="1" ht="13.5" customHeight="1" x14ac:dyDescent="0.3">
      <c r="A258" s="108"/>
      <c r="B258" s="112" t="s">
        <v>2</v>
      </c>
      <c r="C258" s="85" t="s">
        <v>18</v>
      </c>
      <c r="D258" s="86"/>
      <c r="E258" s="106"/>
      <c r="F258" s="106"/>
      <c r="G258" s="107"/>
      <c r="H258" s="87"/>
      <c r="I258" s="188"/>
      <c r="J258" s="184"/>
      <c r="K258" s="88"/>
    </row>
    <row r="259" spans="1:20" s="84" customFormat="1" ht="13.5" customHeight="1" x14ac:dyDescent="0.3">
      <c r="A259" s="108"/>
      <c r="B259" s="112" t="s">
        <v>2</v>
      </c>
      <c r="C259" s="85" t="s">
        <v>17</v>
      </c>
      <c r="D259" s="85"/>
      <c r="E259" s="106"/>
      <c r="F259" s="106"/>
      <c r="G259" s="107"/>
      <c r="H259" s="87" t="s">
        <v>3</v>
      </c>
      <c r="I259" s="188">
        <v>1</v>
      </c>
      <c r="J259" s="192"/>
      <c r="K259" s="88">
        <f>I259*$J259</f>
        <v>0</v>
      </c>
    </row>
    <row r="260" spans="1:20" s="84" customFormat="1" ht="13.5" customHeight="1" x14ac:dyDescent="0.3">
      <c r="A260" s="108"/>
      <c r="B260" s="112" t="s">
        <v>2</v>
      </c>
      <c r="C260" s="85" t="s">
        <v>20</v>
      </c>
      <c r="D260" s="85"/>
      <c r="E260" s="106"/>
      <c r="F260" s="106"/>
      <c r="G260" s="107"/>
      <c r="H260" s="87"/>
      <c r="I260" s="188"/>
      <c r="J260" s="184"/>
      <c r="K260" s="88"/>
    </row>
    <row r="261" spans="1:20" s="84" customFormat="1" ht="13.5" customHeight="1" x14ac:dyDescent="0.3">
      <c r="A261" s="108"/>
      <c r="B261" s="112" t="s">
        <v>2</v>
      </c>
      <c r="C261" s="85" t="s">
        <v>26</v>
      </c>
      <c r="D261" s="85"/>
      <c r="E261" s="106"/>
      <c r="F261" s="106"/>
      <c r="G261" s="107"/>
      <c r="H261" s="87"/>
      <c r="I261" s="188"/>
      <c r="J261" s="184"/>
      <c r="K261" s="88"/>
    </row>
    <row r="262" spans="1:20" s="84" customFormat="1" ht="6" customHeight="1" x14ac:dyDescent="0.3">
      <c r="A262" s="108"/>
      <c r="B262" s="112"/>
      <c r="C262" s="86"/>
      <c r="D262" s="106"/>
      <c r="E262" s="106"/>
      <c r="F262" s="106"/>
      <c r="G262" s="107"/>
      <c r="H262" s="148"/>
      <c r="I262" s="180"/>
      <c r="J262" s="178"/>
      <c r="K262" s="149"/>
    </row>
    <row r="263" spans="1:20" s="159" customFormat="1" ht="13.5" customHeight="1" x14ac:dyDescent="0.3">
      <c r="A263" s="153"/>
      <c r="B263" s="109"/>
      <c r="C263" s="154" t="s">
        <v>30</v>
      </c>
      <c r="D263" s="155" t="str">
        <f>+B242</f>
        <v>1.1.5</v>
      </c>
      <c r="E263" s="155"/>
      <c r="F263" s="155"/>
      <c r="G263" s="156"/>
      <c r="H263" s="157"/>
      <c r="I263" s="189"/>
      <c r="J263" s="186"/>
      <c r="K263" s="158">
        <f>SUBTOTAL(9,K242:K262)</f>
        <v>0</v>
      </c>
      <c r="N263" s="160"/>
      <c r="O263" s="160"/>
      <c r="P263" s="160"/>
      <c r="Q263" s="161"/>
      <c r="R263" s="161"/>
      <c r="S263" s="162"/>
      <c r="T263" s="162"/>
    </row>
    <row r="264" spans="1:20" s="84" customFormat="1" ht="13.5" customHeight="1" x14ac:dyDescent="0.3">
      <c r="A264" s="108"/>
      <c r="B264" s="112"/>
      <c r="C264" s="86"/>
      <c r="D264" s="106"/>
      <c r="E264" s="106"/>
      <c r="F264" s="106"/>
      <c r="G264" s="107"/>
      <c r="H264" s="87"/>
      <c r="I264" s="188"/>
      <c r="J264" s="184"/>
      <c r="K264" s="88"/>
    </row>
    <row r="265" spans="1:20" s="3" customFormat="1" ht="18.75" customHeight="1" x14ac:dyDescent="0.3">
      <c r="A265" s="15"/>
      <c r="B265" s="295" t="s">
        <v>11</v>
      </c>
      <c r="C265" s="295"/>
      <c r="D265" s="63" t="str">
        <f>B184</f>
        <v>1.1.</v>
      </c>
      <c r="E265" s="64"/>
      <c r="F265" s="64"/>
      <c r="G265" s="65"/>
      <c r="H265" s="111"/>
      <c r="I265" s="14"/>
      <c r="J265" s="39"/>
      <c r="K265" s="40">
        <f>+SUBTOTAL(9,K184:K264)</f>
        <v>0</v>
      </c>
    </row>
    <row r="266" spans="1:20" s="3" customFormat="1" ht="11.25" customHeight="1" x14ac:dyDescent="0.3">
      <c r="A266" s="15"/>
      <c r="B266" s="132"/>
      <c r="C266" s="132"/>
      <c r="D266" s="133"/>
      <c r="E266" s="18"/>
      <c r="F266" s="18"/>
      <c r="G266" s="19"/>
      <c r="H266" s="103"/>
      <c r="I266" s="10"/>
      <c r="J266" s="183"/>
      <c r="K266" s="34"/>
    </row>
    <row r="267" spans="1:20" ht="13" x14ac:dyDescent="0.25">
      <c r="A267" s="91"/>
      <c r="B267" s="199"/>
      <c r="C267" s="199"/>
      <c r="D267" s="199"/>
      <c r="E267" s="199"/>
      <c r="F267" s="199"/>
      <c r="G267" s="200"/>
      <c r="H267" s="103"/>
      <c r="I267" s="10"/>
      <c r="J267" s="183"/>
      <c r="K267" s="34"/>
    </row>
    <row r="268" spans="1:20" s="2" customFormat="1" ht="18.75" customHeight="1" x14ac:dyDescent="0.25">
      <c r="A268" s="36"/>
      <c r="B268" s="104" t="s">
        <v>10</v>
      </c>
      <c r="C268" s="131" t="s">
        <v>253</v>
      </c>
      <c r="D268" s="131"/>
      <c r="E268" s="131"/>
      <c r="F268" s="131"/>
      <c r="G268" s="94"/>
      <c r="H268" s="95"/>
      <c r="I268" s="95"/>
      <c r="J268" s="182"/>
      <c r="K268" s="13"/>
    </row>
    <row r="269" spans="1:20" ht="6" customHeight="1" x14ac:dyDescent="0.35">
      <c r="A269" s="105"/>
      <c r="B269" s="62"/>
      <c r="C269" s="62"/>
      <c r="D269" s="106"/>
      <c r="E269" s="106"/>
      <c r="F269" s="106"/>
      <c r="G269" s="107"/>
      <c r="H269" s="103"/>
      <c r="I269" s="10"/>
      <c r="J269" s="183"/>
      <c r="K269" s="34"/>
    </row>
    <row r="270" spans="1:20" s="84" customFormat="1" ht="14.5" x14ac:dyDescent="0.35">
      <c r="A270" s="105"/>
      <c r="B270" s="147" t="s">
        <v>42</v>
      </c>
      <c r="C270" s="147" t="s">
        <v>67</v>
      </c>
      <c r="D270" s="106"/>
      <c r="E270" s="106"/>
      <c r="F270" s="106"/>
      <c r="G270" s="107"/>
      <c r="H270" s="148"/>
      <c r="I270" s="180"/>
      <c r="J270" s="178"/>
      <c r="K270" s="149"/>
      <c r="N270" s="150"/>
      <c r="O270" s="150"/>
      <c r="P270" s="150"/>
      <c r="Q270" s="151"/>
      <c r="R270" s="151"/>
      <c r="S270" s="152"/>
      <c r="T270" s="152"/>
    </row>
    <row r="271" spans="1:20" s="84" customFormat="1" ht="13.5" customHeight="1" x14ac:dyDescent="0.3">
      <c r="A271" s="108"/>
      <c r="B271" s="85" t="s">
        <v>48</v>
      </c>
      <c r="C271" s="86"/>
      <c r="D271" s="106"/>
      <c r="E271" s="106"/>
      <c r="F271" s="106"/>
      <c r="G271" s="107"/>
      <c r="H271" s="87" t="s">
        <v>3</v>
      </c>
      <c r="I271" s="188">
        <v>1</v>
      </c>
      <c r="J271" s="191"/>
      <c r="K271" s="88">
        <f t="shared" ref="K271" si="9">I271*$J271</f>
        <v>0</v>
      </c>
    </row>
    <row r="272" spans="1:20" s="84" customFormat="1" ht="6" customHeight="1" x14ac:dyDescent="0.3">
      <c r="A272" s="108"/>
      <c r="B272" s="109"/>
      <c r="C272" s="110"/>
      <c r="D272" s="106"/>
      <c r="E272" s="106"/>
      <c r="F272" s="106"/>
      <c r="G272" s="107"/>
      <c r="H272" s="87"/>
      <c r="I272" s="188"/>
      <c r="J272" s="185"/>
      <c r="K272" s="89"/>
    </row>
    <row r="273" spans="1:20" s="84" customFormat="1" ht="13.5" customHeight="1" x14ac:dyDescent="0.3">
      <c r="A273" s="108"/>
      <c r="B273" s="85" t="s">
        <v>91</v>
      </c>
      <c r="C273" s="86"/>
      <c r="D273" s="106"/>
      <c r="E273" s="106"/>
      <c r="F273" s="106"/>
      <c r="G273" s="107"/>
      <c r="H273" s="148"/>
      <c r="I273" s="180"/>
      <c r="J273" s="178"/>
      <c r="K273" s="149"/>
    </row>
    <row r="274" spans="1:20" s="84" customFormat="1" ht="13.5" customHeight="1" x14ac:dyDescent="0.3">
      <c r="A274" s="108"/>
      <c r="B274" s="112" t="s">
        <v>2</v>
      </c>
      <c r="C274" s="86" t="s">
        <v>76</v>
      </c>
      <c r="D274" s="106"/>
      <c r="E274" s="106"/>
      <c r="F274" s="106"/>
      <c r="G274" s="107"/>
      <c r="H274" s="87" t="s">
        <v>3</v>
      </c>
      <c r="I274" s="188">
        <v>1</v>
      </c>
      <c r="J274" s="191"/>
      <c r="K274" s="88">
        <f t="shared" ref="K274" si="10">I274*$J274</f>
        <v>0</v>
      </c>
    </row>
    <row r="275" spans="1:20" s="84" customFormat="1" ht="13.5" customHeight="1" x14ac:dyDescent="0.3">
      <c r="A275" s="108"/>
      <c r="B275" s="112" t="s">
        <v>2</v>
      </c>
      <c r="C275" s="86" t="s">
        <v>92</v>
      </c>
      <c r="D275" s="106"/>
      <c r="E275" s="106"/>
      <c r="F275" s="106"/>
      <c r="G275" s="107"/>
      <c r="H275" s="87"/>
      <c r="I275" s="188"/>
      <c r="J275" s="184"/>
      <c r="K275" s="88"/>
    </row>
    <row r="276" spans="1:20" s="84" customFormat="1" ht="6" customHeight="1" x14ac:dyDescent="0.3">
      <c r="A276" s="108"/>
      <c r="B276" s="109"/>
      <c r="C276" s="110"/>
      <c r="D276" s="106"/>
      <c r="E276" s="106"/>
      <c r="F276" s="106"/>
      <c r="G276" s="107"/>
      <c r="H276" s="87"/>
      <c r="I276" s="188"/>
      <c r="J276" s="185"/>
      <c r="K276" s="89"/>
    </row>
    <row r="277" spans="1:20" s="84" customFormat="1" ht="13.5" customHeight="1" x14ac:dyDescent="0.3">
      <c r="A277" s="108"/>
      <c r="B277" s="85" t="s">
        <v>93</v>
      </c>
      <c r="C277" s="86"/>
      <c r="D277" s="106"/>
      <c r="E277" s="106"/>
      <c r="F277" s="106"/>
      <c r="G277" s="107"/>
      <c r="H277" s="148"/>
      <c r="I277" s="180"/>
      <c r="J277" s="178"/>
      <c r="K277" s="149"/>
    </row>
    <row r="278" spans="1:20" s="84" customFormat="1" ht="13.5" customHeight="1" x14ac:dyDescent="0.3">
      <c r="A278" s="108"/>
      <c r="B278" s="112" t="s">
        <v>2</v>
      </c>
      <c r="C278" s="86" t="s">
        <v>94</v>
      </c>
      <c r="D278" s="106"/>
      <c r="E278" s="106"/>
      <c r="F278" s="106"/>
      <c r="G278" s="107"/>
      <c r="H278" s="87" t="s">
        <v>3</v>
      </c>
      <c r="I278" s="188">
        <v>1</v>
      </c>
      <c r="J278" s="191"/>
      <c r="K278" s="88">
        <f t="shared" ref="K278" si="11">I278*$J278</f>
        <v>0</v>
      </c>
    </row>
    <row r="279" spans="1:20" s="84" customFormat="1" ht="13.5" customHeight="1" x14ac:dyDescent="0.3">
      <c r="A279" s="108"/>
      <c r="B279" s="112" t="s">
        <v>2</v>
      </c>
      <c r="C279" s="86" t="s">
        <v>95</v>
      </c>
      <c r="D279" s="106"/>
      <c r="E279" s="106"/>
      <c r="F279" s="106"/>
      <c r="G279" s="107"/>
      <c r="H279" s="148"/>
      <c r="I279" s="180"/>
      <c r="J279" s="178"/>
      <c r="K279" s="149"/>
    </row>
    <row r="280" spans="1:20" s="84" customFormat="1" ht="6" customHeight="1" x14ac:dyDescent="0.3">
      <c r="A280" s="108"/>
      <c r="B280" s="109"/>
      <c r="C280" s="110"/>
      <c r="D280" s="106"/>
      <c r="E280" s="106"/>
      <c r="F280" s="106"/>
      <c r="G280" s="107"/>
      <c r="H280" s="87"/>
      <c r="I280" s="188"/>
      <c r="J280" s="185"/>
      <c r="K280" s="89"/>
    </row>
    <row r="281" spans="1:20" s="84" customFormat="1" ht="13.5" customHeight="1" x14ac:dyDescent="0.3">
      <c r="A281" s="108"/>
      <c r="B281" s="86" t="s">
        <v>19</v>
      </c>
      <c r="C281" s="86"/>
      <c r="D281" s="106"/>
      <c r="E281" s="106"/>
      <c r="F281" s="106"/>
      <c r="G281" s="107"/>
      <c r="H281" s="87"/>
      <c r="I281" s="188"/>
      <c r="J281" s="184"/>
      <c r="K281" s="88"/>
    </row>
    <row r="282" spans="1:20" s="84" customFormat="1" ht="13.5" customHeight="1" x14ac:dyDescent="0.3">
      <c r="A282" s="108"/>
      <c r="B282" s="112" t="s">
        <v>2</v>
      </c>
      <c r="C282" s="86" t="s">
        <v>27</v>
      </c>
      <c r="D282" s="106"/>
      <c r="E282" s="106"/>
      <c r="F282" s="106"/>
      <c r="G282" s="107"/>
      <c r="H282" s="87" t="s">
        <v>3</v>
      </c>
      <c r="I282" s="188">
        <v>1</v>
      </c>
      <c r="J282" s="191"/>
      <c r="K282" s="88">
        <f t="shared" ref="K282" si="12">I282*$J282</f>
        <v>0</v>
      </c>
    </row>
    <row r="283" spans="1:20" s="84" customFormat="1" ht="6" customHeight="1" x14ac:dyDescent="0.3">
      <c r="A283" s="108"/>
      <c r="B283" s="109"/>
      <c r="C283" s="110"/>
      <c r="D283" s="106"/>
      <c r="E283" s="106"/>
      <c r="F283" s="106"/>
      <c r="G283" s="107"/>
      <c r="H283" s="87"/>
      <c r="I283" s="188"/>
      <c r="J283" s="185"/>
      <c r="K283" s="89"/>
    </row>
    <row r="284" spans="1:20" s="159" customFormat="1" ht="13.5" customHeight="1" x14ac:dyDescent="0.3">
      <c r="A284" s="153"/>
      <c r="B284" s="109"/>
      <c r="C284" s="154" t="s">
        <v>30</v>
      </c>
      <c r="D284" s="155" t="str">
        <f>+B270</f>
        <v>1.2.1</v>
      </c>
      <c r="E284" s="155"/>
      <c r="F284" s="155"/>
      <c r="G284" s="156"/>
      <c r="H284" s="157"/>
      <c r="I284" s="189"/>
      <c r="J284" s="186"/>
      <c r="K284" s="158">
        <f>SUBTOTAL(9,K270:K283)</f>
        <v>0</v>
      </c>
      <c r="N284" s="160"/>
      <c r="O284" s="160"/>
      <c r="P284" s="160"/>
      <c r="Q284" s="161"/>
      <c r="R284" s="161"/>
      <c r="S284" s="162"/>
      <c r="T284" s="162"/>
    </row>
    <row r="285" spans="1:20" s="159" customFormat="1" ht="13.5" customHeight="1" x14ac:dyDescent="0.3">
      <c r="A285" s="153"/>
      <c r="B285" s="109"/>
      <c r="C285" s="154"/>
      <c r="D285" s="155"/>
      <c r="E285" s="155"/>
      <c r="F285" s="155"/>
      <c r="G285" s="156"/>
      <c r="H285" s="157"/>
      <c r="I285" s="189"/>
      <c r="J285" s="186"/>
      <c r="K285" s="158"/>
      <c r="N285" s="160"/>
      <c r="O285" s="160"/>
      <c r="P285" s="160"/>
      <c r="Q285" s="161"/>
      <c r="R285" s="161"/>
      <c r="S285" s="162"/>
      <c r="T285" s="162"/>
    </row>
    <row r="286" spans="1:20" s="84" customFormat="1" ht="14.5" x14ac:dyDescent="0.35">
      <c r="A286" s="105"/>
      <c r="B286" s="147" t="s">
        <v>43</v>
      </c>
      <c r="C286" s="147" t="s">
        <v>68</v>
      </c>
      <c r="D286" s="106"/>
      <c r="E286" s="106"/>
      <c r="F286" s="106"/>
      <c r="G286" s="107"/>
      <c r="H286" s="148"/>
      <c r="I286" s="180"/>
      <c r="J286" s="178"/>
      <c r="K286" s="149"/>
      <c r="N286" s="150"/>
      <c r="O286" s="150"/>
      <c r="P286" s="150"/>
      <c r="Q286" s="151"/>
      <c r="R286" s="151"/>
      <c r="S286" s="152"/>
      <c r="T286" s="152"/>
    </row>
    <row r="287" spans="1:20" s="84" customFormat="1" ht="13.5" customHeight="1" x14ac:dyDescent="0.3">
      <c r="A287" s="108"/>
      <c r="B287" s="85" t="s">
        <v>77</v>
      </c>
      <c r="C287" s="86"/>
      <c r="D287" s="106"/>
      <c r="E287" s="106"/>
      <c r="F287" s="106"/>
      <c r="G287" s="107"/>
      <c r="H287" s="87"/>
      <c r="I287" s="188"/>
      <c r="J287" s="184"/>
      <c r="K287" s="88"/>
      <c r="N287" s="150"/>
      <c r="O287" s="259"/>
    </row>
    <row r="288" spans="1:20" s="84" customFormat="1" ht="14.5" x14ac:dyDescent="0.35">
      <c r="A288" s="108"/>
      <c r="B288" s="112" t="s">
        <v>2</v>
      </c>
      <c r="C288" s="214" t="s">
        <v>97</v>
      </c>
      <c r="D288" s="106"/>
      <c r="E288" s="106"/>
      <c r="F288" s="106"/>
      <c r="G288" s="107"/>
      <c r="H288" s="87"/>
      <c r="I288" s="188"/>
      <c r="J288" s="184"/>
      <c r="K288" s="88"/>
      <c r="N288" s="150"/>
    </row>
    <row r="289" spans="1:20" s="84" customFormat="1" ht="14" x14ac:dyDescent="0.3">
      <c r="A289" s="108"/>
      <c r="B289" s="112" t="s">
        <v>2</v>
      </c>
      <c r="C289" s="86" t="s">
        <v>49</v>
      </c>
      <c r="D289" s="106" t="s">
        <v>98</v>
      </c>
      <c r="E289" s="106"/>
      <c r="F289" s="106"/>
      <c r="G289" s="107"/>
      <c r="H289" s="87" t="s">
        <v>3</v>
      </c>
      <c r="I289" s="188">
        <v>1</v>
      </c>
      <c r="J289" s="191"/>
      <c r="K289" s="88">
        <f>I289*$J289</f>
        <v>0</v>
      </c>
      <c r="N289" s="150"/>
      <c r="O289" s="260"/>
    </row>
    <row r="290" spans="1:20" s="84" customFormat="1" ht="17.25" customHeight="1" x14ac:dyDescent="0.3">
      <c r="A290" s="108"/>
      <c r="B290" s="112" t="s">
        <v>2</v>
      </c>
      <c r="C290" s="86" t="s">
        <v>50</v>
      </c>
      <c r="D290" s="213" t="s">
        <v>99</v>
      </c>
      <c r="E290" s="106"/>
      <c r="F290" s="106"/>
      <c r="G290" s="107"/>
      <c r="H290" s="87"/>
      <c r="I290" s="188"/>
      <c r="J290" s="184"/>
      <c r="K290" s="88"/>
      <c r="N290" s="150"/>
    </row>
    <row r="291" spans="1:20" s="84" customFormat="1" ht="6.75" customHeight="1" x14ac:dyDescent="0.3">
      <c r="A291" s="108"/>
      <c r="B291" s="86"/>
      <c r="C291" s="86"/>
      <c r="D291" s="106"/>
      <c r="E291" s="106"/>
      <c r="F291" s="106"/>
      <c r="G291" s="107"/>
      <c r="H291" s="87"/>
      <c r="I291" s="188"/>
      <c r="J291" s="184"/>
      <c r="K291" s="88"/>
      <c r="N291" s="150"/>
    </row>
    <row r="292" spans="1:20" s="84" customFormat="1" ht="14.5" x14ac:dyDescent="0.35">
      <c r="A292" s="108"/>
      <c r="B292" s="112" t="s">
        <v>2</v>
      </c>
      <c r="C292" s="214" t="s">
        <v>100</v>
      </c>
      <c r="D292" s="106"/>
      <c r="E292" s="106"/>
      <c r="F292" s="106"/>
      <c r="G292" s="107"/>
      <c r="H292" s="87"/>
      <c r="I292" s="188"/>
      <c r="J292" s="184"/>
      <c r="K292" s="88"/>
      <c r="N292" s="150"/>
    </row>
    <row r="293" spans="1:20" s="84" customFormat="1" ht="14" x14ac:dyDescent="0.3">
      <c r="A293" s="108"/>
      <c r="B293" s="112" t="s">
        <v>2</v>
      </c>
      <c r="C293" s="86" t="s">
        <v>49</v>
      </c>
      <c r="D293" s="106" t="s">
        <v>240</v>
      </c>
      <c r="E293" s="106"/>
      <c r="F293" s="106"/>
      <c r="G293" s="107"/>
      <c r="H293" s="87" t="s">
        <v>3</v>
      </c>
      <c r="I293" s="188">
        <v>1</v>
      </c>
      <c r="J293" s="191"/>
      <c r="K293" s="88">
        <f>I293*$J293</f>
        <v>0</v>
      </c>
      <c r="N293" s="150"/>
      <c r="O293" s="260"/>
    </row>
    <row r="294" spans="1:20" s="84" customFormat="1" ht="17.25" customHeight="1" x14ac:dyDescent="0.3">
      <c r="A294" s="108"/>
      <c r="B294" s="112" t="s">
        <v>2</v>
      </c>
      <c r="C294" s="86" t="s">
        <v>50</v>
      </c>
      <c r="D294" s="213" t="s">
        <v>241</v>
      </c>
      <c r="E294" s="106"/>
      <c r="F294" s="106"/>
      <c r="G294" s="107"/>
      <c r="H294" s="87"/>
      <c r="I294" s="188"/>
      <c r="J294" s="184"/>
      <c r="K294" s="88"/>
      <c r="N294" s="150"/>
    </row>
    <row r="295" spans="1:20" s="84" customFormat="1" ht="6.75" customHeight="1" x14ac:dyDescent="0.3">
      <c r="A295" s="108"/>
      <c r="B295" s="86"/>
      <c r="C295" s="86"/>
      <c r="D295" s="106"/>
      <c r="E295" s="106"/>
      <c r="F295" s="106"/>
      <c r="G295" s="107"/>
      <c r="H295" s="87"/>
      <c r="I295" s="188"/>
      <c r="J295" s="184"/>
      <c r="K295" s="88"/>
      <c r="N295" s="150"/>
    </row>
    <row r="296" spans="1:20" s="84" customFormat="1" ht="14.5" x14ac:dyDescent="0.35">
      <c r="A296" s="108"/>
      <c r="B296" s="112" t="s">
        <v>2</v>
      </c>
      <c r="C296" s="214" t="s">
        <v>101</v>
      </c>
      <c r="D296" s="106"/>
      <c r="E296" s="106"/>
      <c r="F296" s="106"/>
      <c r="G296" s="107"/>
      <c r="H296" s="87"/>
      <c r="I296" s="188"/>
      <c r="J296" s="184"/>
      <c r="K296" s="88"/>
      <c r="N296" s="150"/>
    </row>
    <row r="297" spans="1:20" s="84" customFormat="1" ht="14" x14ac:dyDescent="0.3">
      <c r="A297" s="108"/>
      <c r="B297" s="112" t="s">
        <v>2</v>
      </c>
      <c r="C297" s="86" t="s">
        <v>49</v>
      </c>
      <c r="D297" s="106" t="s">
        <v>102</v>
      </c>
      <c r="E297" s="106"/>
      <c r="F297" s="106"/>
      <c r="G297" s="107"/>
      <c r="H297" s="87" t="s">
        <v>3</v>
      </c>
      <c r="I297" s="188">
        <v>1</v>
      </c>
      <c r="J297" s="191"/>
      <c r="K297" s="88">
        <f>I297*$J297</f>
        <v>0</v>
      </c>
      <c r="N297" s="150"/>
      <c r="O297" s="260"/>
    </row>
    <row r="298" spans="1:20" s="84" customFormat="1" ht="17.25" customHeight="1" x14ac:dyDescent="0.3">
      <c r="A298" s="108"/>
      <c r="B298" s="112" t="s">
        <v>2</v>
      </c>
      <c r="C298" s="86" t="s">
        <v>50</v>
      </c>
      <c r="D298" s="213" t="s">
        <v>104</v>
      </c>
      <c r="E298" s="106"/>
      <c r="F298" s="106"/>
      <c r="G298" s="107"/>
      <c r="H298" s="87"/>
      <c r="I298" s="188"/>
      <c r="J298" s="184"/>
      <c r="K298" s="88"/>
      <c r="N298" s="150"/>
    </row>
    <row r="299" spans="1:20" s="84" customFormat="1" ht="6" customHeight="1" x14ac:dyDescent="0.3">
      <c r="A299" s="108"/>
      <c r="B299" s="109"/>
      <c r="C299" s="110"/>
      <c r="D299" s="106"/>
      <c r="E299" s="106"/>
      <c r="F299" s="106"/>
      <c r="G299" s="107"/>
      <c r="H299" s="87"/>
      <c r="I299" s="188"/>
      <c r="J299" s="185"/>
      <c r="K299" s="89"/>
      <c r="N299" s="150"/>
    </row>
    <row r="300" spans="1:20" s="159" customFormat="1" ht="13.5" customHeight="1" x14ac:dyDescent="0.3">
      <c r="A300" s="153"/>
      <c r="B300" s="109"/>
      <c r="C300" s="154" t="s">
        <v>30</v>
      </c>
      <c r="D300" s="155" t="str">
        <f>+B286</f>
        <v>1.2.2</v>
      </c>
      <c r="E300" s="155"/>
      <c r="F300" s="155"/>
      <c r="G300" s="156"/>
      <c r="H300" s="157"/>
      <c r="I300" s="189"/>
      <c r="J300" s="186"/>
      <c r="K300" s="158">
        <f>SUBTOTAL(9,K286:K299)</f>
        <v>0</v>
      </c>
      <c r="L300" s="84"/>
      <c r="M300" s="84"/>
      <c r="N300" s="150"/>
      <c r="O300" s="160"/>
      <c r="P300" s="160"/>
      <c r="Q300" s="161"/>
      <c r="R300" s="161"/>
      <c r="S300" s="162"/>
      <c r="T300" s="162"/>
    </row>
    <row r="301" spans="1:20" s="159" customFormat="1" ht="13.5" customHeight="1" x14ac:dyDescent="0.3">
      <c r="A301" s="153"/>
      <c r="B301" s="109"/>
      <c r="C301" s="154"/>
      <c r="D301" s="155"/>
      <c r="E301" s="155"/>
      <c r="F301" s="155"/>
      <c r="G301" s="156"/>
      <c r="H301" s="157"/>
      <c r="I301" s="189"/>
      <c r="J301" s="186"/>
      <c r="K301" s="158"/>
      <c r="L301" s="84"/>
      <c r="M301" s="84"/>
      <c r="N301" s="150"/>
      <c r="O301" s="160"/>
      <c r="P301" s="160"/>
      <c r="Q301" s="161"/>
      <c r="R301" s="161"/>
      <c r="S301" s="162"/>
      <c r="T301" s="162"/>
    </row>
    <row r="302" spans="1:20" s="84" customFormat="1" ht="14.5" x14ac:dyDescent="0.35">
      <c r="A302" s="105"/>
      <c r="B302" s="147" t="s">
        <v>44</v>
      </c>
      <c r="C302" s="147" t="s">
        <v>252</v>
      </c>
      <c r="D302" s="106"/>
      <c r="E302" s="106"/>
      <c r="F302" s="106"/>
      <c r="G302" s="107"/>
      <c r="H302" s="148"/>
      <c r="I302" s="180"/>
      <c r="J302" s="178"/>
      <c r="K302" s="149"/>
      <c r="N302" s="150"/>
      <c r="O302" s="150"/>
      <c r="P302" s="150"/>
      <c r="Q302" s="151"/>
      <c r="R302" s="151"/>
      <c r="S302" s="152"/>
      <c r="T302" s="152"/>
    </row>
    <row r="303" spans="1:20" s="84" customFormat="1" ht="13.5" customHeight="1" x14ac:dyDescent="0.3">
      <c r="A303" s="108"/>
      <c r="B303" s="85" t="s">
        <v>277</v>
      </c>
      <c r="C303" s="86"/>
      <c r="D303" s="106"/>
      <c r="E303" s="106"/>
      <c r="F303" s="106"/>
      <c r="G303" s="107"/>
      <c r="H303" s="148"/>
      <c r="I303" s="180"/>
      <c r="J303" s="178"/>
      <c r="K303" s="149"/>
      <c r="L303" s="259"/>
      <c r="N303" s="259"/>
      <c r="O303" s="259"/>
    </row>
    <row r="304" spans="1:20" s="84" customFormat="1" ht="13.5" customHeight="1" x14ac:dyDescent="0.3">
      <c r="A304" s="108"/>
      <c r="B304" s="112" t="s">
        <v>2</v>
      </c>
      <c r="C304" s="86" t="s">
        <v>259</v>
      </c>
      <c r="D304" s="106"/>
      <c r="E304" s="106"/>
      <c r="F304" s="106"/>
      <c r="G304" s="107"/>
      <c r="H304" s="148"/>
      <c r="I304" s="180"/>
      <c r="J304" s="178"/>
      <c r="K304" s="149"/>
      <c r="L304" s="259"/>
      <c r="N304" s="259"/>
      <c r="O304" s="259"/>
    </row>
    <row r="305" spans="1:20" s="84" customFormat="1" ht="13.5" customHeight="1" x14ac:dyDescent="0.3">
      <c r="A305" s="108"/>
      <c r="B305" s="112" t="s">
        <v>2</v>
      </c>
      <c r="C305" s="86" t="s">
        <v>260</v>
      </c>
      <c r="D305" s="106"/>
      <c r="E305" s="106"/>
      <c r="F305" s="106"/>
      <c r="G305" s="107"/>
      <c r="H305" s="87" t="s">
        <v>3</v>
      </c>
      <c r="I305" s="188">
        <v>1</v>
      </c>
      <c r="J305" s="191"/>
      <c r="K305" s="88">
        <f>I305*$J305</f>
        <v>0</v>
      </c>
      <c r="L305" s="259"/>
      <c r="N305" s="259"/>
      <c r="O305" s="259"/>
    </row>
    <row r="306" spans="1:20" s="84" customFormat="1" ht="13.5" customHeight="1" x14ac:dyDescent="0.3">
      <c r="A306" s="108"/>
      <c r="B306" s="112" t="s">
        <v>2</v>
      </c>
      <c r="C306" s="86" t="s">
        <v>263</v>
      </c>
      <c r="D306" s="106"/>
      <c r="E306" s="106"/>
      <c r="F306" s="106"/>
      <c r="G306" s="107"/>
      <c r="H306" s="148"/>
      <c r="I306" s="180"/>
      <c r="J306" s="178"/>
      <c r="K306" s="149"/>
      <c r="L306" s="259"/>
      <c r="N306" s="259"/>
      <c r="O306" s="259"/>
    </row>
    <row r="307" spans="1:20" s="84" customFormat="1" ht="13.5" customHeight="1" x14ac:dyDescent="0.3">
      <c r="A307" s="108"/>
      <c r="B307" s="112" t="s">
        <v>2</v>
      </c>
      <c r="C307" s="86" t="s">
        <v>264</v>
      </c>
      <c r="D307" s="106"/>
      <c r="E307" s="106"/>
      <c r="F307" s="106"/>
      <c r="G307" s="107"/>
      <c r="H307" s="148"/>
      <c r="I307" s="180"/>
      <c r="J307" s="178"/>
      <c r="K307" s="149"/>
      <c r="L307" s="259"/>
      <c r="N307" s="259"/>
      <c r="O307" s="259"/>
    </row>
    <row r="308" spans="1:20" s="84" customFormat="1" ht="6" customHeight="1" x14ac:dyDescent="0.3">
      <c r="A308" s="108"/>
      <c r="B308" s="109"/>
      <c r="C308" s="110"/>
      <c r="D308" s="106"/>
      <c r="E308" s="106"/>
      <c r="F308" s="106"/>
      <c r="G308" s="107"/>
      <c r="H308" s="87"/>
      <c r="I308" s="188"/>
      <c r="J308" s="185"/>
      <c r="K308" s="89"/>
    </row>
    <row r="309" spans="1:20" s="159" customFormat="1" ht="13.5" customHeight="1" x14ac:dyDescent="0.3">
      <c r="A309" s="153"/>
      <c r="B309" s="109"/>
      <c r="C309" s="154" t="s">
        <v>30</v>
      </c>
      <c r="D309" s="155" t="str">
        <f>+B302</f>
        <v>1.2.3</v>
      </c>
      <c r="E309" s="155"/>
      <c r="F309" s="155"/>
      <c r="G309" s="156"/>
      <c r="H309" s="157"/>
      <c r="I309" s="189"/>
      <c r="J309" s="186"/>
      <c r="K309" s="158">
        <f>SUBTOTAL(9,K302:K308)</f>
        <v>0</v>
      </c>
      <c r="N309" s="160"/>
      <c r="O309" s="160"/>
      <c r="P309" s="160"/>
      <c r="Q309" s="161"/>
      <c r="R309" s="161"/>
      <c r="S309" s="162"/>
      <c r="T309" s="162"/>
    </row>
    <row r="310" spans="1:20" s="159" customFormat="1" ht="13.5" customHeight="1" x14ac:dyDescent="0.3">
      <c r="A310" s="153"/>
      <c r="B310" s="109"/>
      <c r="C310" s="154"/>
      <c r="D310" s="155"/>
      <c r="E310" s="155"/>
      <c r="F310" s="155"/>
      <c r="G310" s="156"/>
      <c r="H310" s="157"/>
      <c r="I310" s="189"/>
      <c r="J310" s="186"/>
      <c r="K310" s="158"/>
      <c r="N310" s="160"/>
      <c r="O310" s="160"/>
      <c r="P310" s="160"/>
      <c r="Q310" s="161"/>
      <c r="R310" s="161"/>
      <c r="S310" s="162"/>
      <c r="T310" s="162"/>
    </row>
    <row r="311" spans="1:20" s="84" customFormat="1" ht="14.5" x14ac:dyDescent="0.35">
      <c r="A311" s="105"/>
      <c r="B311" s="147" t="s">
        <v>96</v>
      </c>
      <c r="C311" s="147" t="s">
        <v>70</v>
      </c>
      <c r="D311" s="106"/>
      <c r="E311" s="106"/>
      <c r="F311" s="106"/>
      <c r="G311" s="107"/>
      <c r="H311" s="148"/>
      <c r="I311" s="180"/>
      <c r="J311" s="178"/>
      <c r="K311" s="149"/>
      <c r="N311" s="150"/>
      <c r="O311" s="150"/>
      <c r="P311" s="150"/>
      <c r="Q311" s="151"/>
      <c r="R311" s="151"/>
      <c r="S311" s="152"/>
      <c r="T311" s="152"/>
    </row>
    <row r="312" spans="1:20" s="84" customFormat="1" ht="13.5" customHeight="1" x14ac:dyDescent="0.3">
      <c r="A312" s="108"/>
      <c r="B312" s="85" t="s">
        <v>84</v>
      </c>
      <c r="C312" s="86"/>
      <c r="D312" s="106"/>
      <c r="E312" s="106"/>
      <c r="F312" s="106"/>
      <c r="G312" s="107" t="s">
        <v>105</v>
      </c>
      <c r="H312" s="87" t="s">
        <v>0</v>
      </c>
      <c r="I312" s="188">
        <v>2</v>
      </c>
      <c r="J312" s="191"/>
      <c r="K312" s="88">
        <f t="shared" ref="K312:K313" si="13">I312*$J312</f>
        <v>0</v>
      </c>
    </row>
    <row r="313" spans="1:20" s="84" customFormat="1" ht="14" x14ac:dyDescent="0.3">
      <c r="A313" s="108"/>
      <c r="B313" s="85"/>
      <c r="C313" s="86"/>
      <c r="D313" s="106"/>
      <c r="E313" s="106"/>
      <c r="F313" s="106"/>
      <c r="G313" s="107" t="s">
        <v>106</v>
      </c>
      <c r="H313" s="87" t="s">
        <v>0</v>
      </c>
      <c r="I313" s="216">
        <v>4</v>
      </c>
      <c r="J313" s="191"/>
      <c r="K313" s="88">
        <f t="shared" si="13"/>
        <v>0</v>
      </c>
    </row>
    <row r="314" spans="1:20" s="84" customFormat="1" ht="6" customHeight="1" x14ac:dyDescent="0.3">
      <c r="A314" s="108"/>
      <c r="B314" s="85"/>
      <c r="C314" s="86"/>
      <c r="D314" s="106"/>
      <c r="E314" s="106"/>
      <c r="F314" s="106"/>
      <c r="G314" s="107"/>
      <c r="H314" s="87"/>
      <c r="I314" s="188"/>
      <c r="J314" s="186"/>
      <c r="K314" s="88"/>
    </row>
    <row r="315" spans="1:20" s="84" customFormat="1" ht="13.5" customHeight="1" x14ac:dyDescent="0.3">
      <c r="A315" s="108"/>
      <c r="B315" s="85" t="s">
        <v>243</v>
      </c>
      <c r="C315" s="86"/>
      <c r="D315" s="106"/>
      <c r="E315" s="106"/>
      <c r="F315" s="106"/>
      <c r="G315" s="107" t="s">
        <v>85</v>
      </c>
      <c r="H315" s="87" t="s">
        <v>3</v>
      </c>
      <c r="I315" s="188">
        <v>3</v>
      </c>
      <c r="J315" s="191"/>
      <c r="K315" s="88">
        <f>I315*$J315</f>
        <v>0</v>
      </c>
    </row>
    <row r="316" spans="1:20" s="84" customFormat="1" ht="6" customHeight="1" x14ac:dyDescent="0.3">
      <c r="A316" s="108"/>
      <c r="B316" s="85"/>
      <c r="C316" s="86"/>
      <c r="D316" s="106"/>
      <c r="E316" s="106"/>
      <c r="F316" s="106"/>
      <c r="G316" s="107"/>
      <c r="H316" s="87"/>
      <c r="I316" s="188"/>
      <c r="J316" s="186"/>
      <c r="K316" s="88"/>
    </row>
    <row r="317" spans="1:20" s="84" customFormat="1" ht="13.5" customHeight="1" x14ac:dyDescent="0.3">
      <c r="A317" s="108"/>
      <c r="B317" s="85" t="s">
        <v>244</v>
      </c>
      <c r="C317" s="86"/>
      <c r="D317" s="106"/>
      <c r="E317" s="106"/>
      <c r="F317" s="106"/>
      <c r="G317" s="107" t="s">
        <v>107</v>
      </c>
      <c r="H317" s="87" t="s">
        <v>0</v>
      </c>
      <c r="I317" s="188">
        <v>2</v>
      </c>
      <c r="J317" s="191"/>
      <c r="K317" s="88">
        <f t="shared" ref="K317" si="14">I317*$J317</f>
        <v>0</v>
      </c>
    </row>
    <row r="318" spans="1:20" s="84" customFormat="1" ht="6" customHeight="1" x14ac:dyDescent="0.3">
      <c r="A318" s="108"/>
      <c r="B318" s="85"/>
      <c r="C318" s="86"/>
      <c r="D318" s="106"/>
      <c r="E318" s="106"/>
      <c r="F318" s="106"/>
      <c r="G318" s="107"/>
      <c r="H318" s="87"/>
      <c r="I318" s="188"/>
      <c r="J318" s="186"/>
      <c r="K318" s="88"/>
    </row>
    <row r="319" spans="1:20" s="84" customFormat="1" ht="13.5" customHeight="1" x14ac:dyDescent="0.3">
      <c r="A319" s="108"/>
      <c r="B319" s="86" t="s">
        <v>88</v>
      </c>
      <c r="C319" s="86"/>
      <c r="D319" s="86"/>
      <c r="E319" s="86"/>
      <c r="F319" s="86"/>
      <c r="G319" s="247"/>
      <c r="H319" s="87"/>
      <c r="I319" s="188"/>
      <c r="J319" s="186"/>
      <c r="K319" s="88"/>
    </row>
    <row r="320" spans="1:20" s="84" customFormat="1" ht="13.5" customHeight="1" x14ac:dyDescent="0.3">
      <c r="A320" s="108"/>
      <c r="B320" s="112" t="s">
        <v>2</v>
      </c>
      <c r="C320" s="86" t="s">
        <v>97</v>
      </c>
      <c r="D320" s="106"/>
      <c r="E320" s="106"/>
      <c r="F320" s="106"/>
      <c r="G320" s="107"/>
      <c r="H320" s="87" t="s">
        <v>3</v>
      </c>
      <c r="I320" s="188">
        <v>1</v>
      </c>
      <c r="J320" s="191"/>
      <c r="K320" s="88">
        <f t="shared" ref="K320:K322" si="15">I320*$J320</f>
        <v>0</v>
      </c>
    </row>
    <row r="321" spans="1:20" s="84" customFormat="1" ht="13.5" customHeight="1" x14ac:dyDescent="0.3">
      <c r="A321" s="108"/>
      <c r="B321" s="112" t="s">
        <v>2</v>
      </c>
      <c r="C321" s="86" t="s">
        <v>100</v>
      </c>
      <c r="D321" s="106"/>
      <c r="E321" s="106"/>
      <c r="F321" s="106"/>
      <c r="G321" s="107"/>
      <c r="H321" s="87" t="s">
        <v>3</v>
      </c>
      <c r="I321" s="188">
        <v>1</v>
      </c>
      <c r="J321" s="191"/>
      <c r="K321" s="88">
        <f t="shared" si="15"/>
        <v>0</v>
      </c>
    </row>
    <row r="322" spans="1:20" s="84" customFormat="1" ht="13.5" customHeight="1" x14ac:dyDescent="0.3">
      <c r="A322" s="108"/>
      <c r="B322" s="112" t="s">
        <v>2</v>
      </c>
      <c r="C322" s="86" t="s">
        <v>101</v>
      </c>
      <c r="D322" s="106"/>
      <c r="E322" s="106"/>
      <c r="F322" s="106"/>
      <c r="G322" s="107"/>
      <c r="H322" s="87" t="s">
        <v>3</v>
      </c>
      <c r="I322" s="188">
        <v>1</v>
      </c>
      <c r="J322" s="191"/>
      <c r="K322" s="88">
        <f t="shared" si="15"/>
        <v>0</v>
      </c>
    </row>
    <row r="323" spans="1:20" s="84" customFormat="1" ht="13.5" customHeight="1" x14ac:dyDescent="0.3">
      <c r="A323" s="108"/>
      <c r="B323" s="86" t="s">
        <v>19</v>
      </c>
      <c r="C323" s="86"/>
      <c r="D323" s="106"/>
      <c r="E323" s="106"/>
      <c r="F323" s="106"/>
      <c r="G323" s="107"/>
      <c r="H323" s="87"/>
      <c r="I323" s="188"/>
      <c r="J323" s="184"/>
      <c r="K323" s="88"/>
    </row>
    <row r="324" spans="1:20" s="84" customFormat="1" ht="13.5" customHeight="1" x14ac:dyDescent="0.3">
      <c r="A324" s="108"/>
      <c r="B324" s="112" t="s">
        <v>2</v>
      </c>
      <c r="C324" s="86" t="s">
        <v>87</v>
      </c>
      <c r="D324" s="106"/>
      <c r="E324" s="106"/>
      <c r="F324" s="106"/>
      <c r="G324" s="107"/>
      <c r="H324" s="87"/>
      <c r="I324" s="188"/>
      <c r="J324" s="184"/>
      <c r="K324" s="88"/>
    </row>
    <row r="325" spans="1:20" s="84" customFormat="1" ht="13.5" customHeight="1" x14ac:dyDescent="0.3">
      <c r="A325" s="108"/>
      <c r="B325" s="112" t="s">
        <v>2</v>
      </c>
      <c r="C325" s="86" t="s">
        <v>255</v>
      </c>
      <c r="D325" s="106"/>
      <c r="E325" s="106"/>
      <c r="F325" s="106"/>
      <c r="G325" s="107"/>
      <c r="H325" s="87" t="s">
        <v>3</v>
      </c>
      <c r="I325" s="188">
        <v>1</v>
      </c>
      <c r="J325" s="191"/>
      <c r="K325" s="88">
        <f>I325*$J325</f>
        <v>0</v>
      </c>
    </row>
    <row r="326" spans="1:20" s="84" customFormat="1" ht="13.5" customHeight="1" x14ac:dyDescent="0.3">
      <c r="A326" s="108"/>
      <c r="B326" s="112" t="s">
        <v>2</v>
      </c>
      <c r="C326" s="86" t="s">
        <v>256</v>
      </c>
      <c r="D326" s="106"/>
      <c r="E326" s="106"/>
      <c r="F326" s="106"/>
      <c r="G326" s="107"/>
      <c r="H326" s="87"/>
      <c r="I326" s="188"/>
      <c r="J326" s="184"/>
      <c r="K326" s="88"/>
    </row>
    <row r="327" spans="1:20" s="84" customFormat="1" ht="13.5" customHeight="1" x14ac:dyDescent="0.3">
      <c r="A327" s="108"/>
      <c r="B327" s="112" t="s">
        <v>2</v>
      </c>
      <c r="C327" s="86" t="s">
        <v>257</v>
      </c>
      <c r="D327" s="106"/>
      <c r="E327" s="106"/>
      <c r="F327" s="106"/>
      <c r="G327" s="107"/>
      <c r="H327" s="87"/>
      <c r="I327" s="188"/>
      <c r="J327" s="184"/>
      <c r="K327" s="88"/>
    </row>
    <row r="328" spans="1:20" s="84" customFormat="1" ht="6" customHeight="1" x14ac:dyDescent="0.3">
      <c r="A328" s="108"/>
      <c r="B328" s="109"/>
      <c r="C328" s="110"/>
      <c r="D328" s="106"/>
      <c r="E328" s="106"/>
      <c r="F328" s="106"/>
      <c r="G328" s="107"/>
      <c r="H328" s="87"/>
      <c r="I328" s="188"/>
      <c r="J328" s="185"/>
      <c r="K328" s="89"/>
    </row>
    <row r="329" spans="1:20" s="159" customFormat="1" ht="13.5" customHeight="1" x14ac:dyDescent="0.3">
      <c r="A329" s="153"/>
      <c r="B329" s="109"/>
      <c r="C329" s="154" t="s">
        <v>30</v>
      </c>
      <c r="D329" s="155" t="str">
        <f>+B311</f>
        <v>1.2.4</v>
      </c>
      <c r="E329" s="155"/>
      <c r="F329" s="155"/>
      <c r="G329" s="156"/>
      <c r="H329" s="157"/>
      <c r="I329" s="189"/>
      <c r="J329" s="186"/>
      <c r="K329" s="158">
        <f>SUBTOTAL(9,K311:K328)</f>
        <v>0</v>
      </c>
      <c r="L329" s="84"/>
      <c r="N329" s="160"/>
      <c r="O329" s="160"/>
      <c r="P329" s="160"/>
      <c r="Q329" s="161"/>
      <c r="R329" s="161"/>
      <c r="S329" s="162"/>
      <c r="T329" s="162"/>
    </row>
    <row r="330" spans="1:20" s="84" customFormat="1" ht="6" customHeight="1" x14ac:dyDescent="0.3">
      <c r="A330" s="231"/>
      <c r="B330" s="232"/>
      <c r="C330" s="261"/>
      <c r="D330" s="233"/>
      <c r="E330" s="233"/>
      <c r="F330" s="233"/>
      <c r="G330" s="234"/>
      <c r="H330" s="235"/>
      <c r="I330" s="236"/>
      <c r="J330" s="237"/>
      <c r="K330" s="238"/>
    </row>
    <row r="331" spans="1:20" s="84" customFormat="1" ht="13.5" customHeight="1" x14ac:dyDescent="0.3">
      <c r="A331" s="108"/>
      <c r="B331" s="112"/>
      <c r="C331" s="86"/>
      <c r="D331" s="106"/>
      <c r="E331" s="106"/>
      <c r="F331" s="106"/>
      <c r="G331" s="107"/>
      <c r="H331" s="87"/>
      <c r="I331" s="188"/>
      <c r="J331" s="184"/>
      <c r="K331" s="88"/>
    </row>
    <row r="332" spans="1:20" s="84" customFormat="1" ht="14.5" x14ac:dyDescent="0.35">
      <c r="A332" s="105"/>
      <c r="B332" s="147" t="s">
        <v>254</v>
      </c>
      <c r="C332" s="147" t="s">
        <v>72</v>
      </c>
      <c r="D332" s="106"/>
      <c r="E332" s="106"/>
      <c r="F332" s="106"/>
      <c r="G332" s="107"/>
      <c r="H332" s="148"/>
      <c r="I332" s="180"/>
      <c r="J332" s="178"/>
      <c r="K332" s="149"/>
      <c r="N332" s="150"/>
      <c r="O332" s="150"/>
      <c r="P332" s="150"/>
      <c r="Q332" s="151"/>
      <c r="R332" s="151"/>
      <c r="S332" s="152"/>
      <c r="T332" s="152"/>
    </row>
    <row r="333" spans="1:20" s="84" customFormat="1" ht="13.5" customHeight="1" x14ac:dyDescent="0.3">
      <c r="A333" s="108"/>
      <c r="B333" s="85" t="s">
        <v>89</v>
      </c>
      <c r="C333" s="86"/>
      <c r="D333" s="106"/>
      <c r="E333" s="106"/>
      <c r="F333" s="106"/>
      <c r="G333" s="107"/>
      <c r="H333" s="87" t="s">
        <v>3</v>
      </c>
      <c r="I333" s="188">
        <v>1</v>
      </c>
      <c r="J333" s="191"/>
      <c r="K333" s="88">
        <f t="shared" ref="K333" si="16">I333*$J333</f>
        <v>0</v>
      </c>
    </row>
    <row r="334" spans="1:20" s="84" customFormat="1" ht="13.5" customHeight="1" x14ac:dyDescent="0.3">
      <c r="A334" s="108"/>
      <c r="B334" s="86" t="s">
        <v>19</v>
      </c>
      <c r="C334" s="86"/>
      <c r="D334" s="86"/>
      <c r="E334" s="106"/>
      <c r="F334" s="106"/>
      <c r="G334" s="107"/>
      <c r="H334" s="148"/>
      <c r="I334" s="180"/>
      <c r="J334" s="178"/>
      <c r="K334" s="149"/>
    </row>
    <row r="335" spans="1:20" s="84" customFormat="1" ht="13.5" customHeight="1" x14ac:dyDescent="0.3">
      <c r="A335" s="108"/>
      <c r="B335" s="112" t="s">
        <v>2</v>
      </c>
      <c r="C335" s="296" t="s">
        <v>45</v>
      </c>
      <c r="D335" s="296"/>
      <c r="E335" s="296"/>
      <c r="F335" s="296"/>
      <c r="G335" s="296"/>
      <c r="H335" s="148"/>
      <c r="I335" s="180"/>
      <c r="J335" s="178"/>
      <c r="K335" s="149"/>
    </row>
    <row r="336" spans="1:20" s="84" customFormat="1" ht="13.5" customHeight="1" x14ac:dyDescent="0.3">
      <c r="A336" s="108"/>
      <c r="B336" s="112"/>
      <c r="C336" s="296"/>
      <c r="D336" s="296"/>
      <c r="E336" s="296"/>
      <c r="F336" s="296"/>
      <c r="G336" s="296"/>
      <c r="H336" s="87" t="s">
        <v>3</v>
      </c>
      <c r="I336" s="188">
        <v>1</v>
      </c>
      <c r="J336" s="192"/>
      <c r="K336" s="88">
        <f>I336*$J336</f>
        <v>0</v>
      </c>
    </row>
    <row r="337" spans="1:20" s="84" customFormat="1" ht="6" customHeight="1" x14ac:dyDescent="0.3">
      <c r="A337" s="108"/>
      <c r="B337" s="112"/>
      <c r="C337" s="86"/>
      <c r="D337" s="106"/>
      <c r="E337" s="106"/>
      <c r="F337" s="106"/>
      <c r="G337" s="107"/>
      <c r="H337" s="148"/>
      <c r="I337" s="180"/>
      <c r="J337" s="178"/>
      <c r="K337" s="149"/>
    </row>
    <row r="338" spans="1:20" s="84" customFormat="1" ht="13.5" customHeight="1" x14ac:dyDescent="0.3">
      <c r="A338" s="108"/>
      <c r="B338" s="85" t="s">
        <v>90</v>
      </c>
      <c r="C338" s="86"/>
      <c r="D338" s="106"/>
      <c r="E338" s="106"/>
      <c r="F338" s="106"/>
      <c r="G338" s="107"/>
      <c r="H338" s="87"/>
      <c r="I338" s="188"/>
      <c r="J338" s="184"/>
      <c r="K338" s="88"/>
    </row>
    <row r="339" spans="1:20" s="84" customFormat="1" ht="13.5" customHeight="1" x14ac:dyDescent="0.3">
      <c r="A339" s="108"/>
      <c r="B339" s="86" t="s">
        <v>19</v>
      </c>
      <c r="C339" s="86"/>
      <c r="D339" s="86"/>
      <c r="E339" s="106"/>
      <c r="F339" s="106"/>
      <c r="G339" s="107"/>
      <c r="H339" s="87" t="s">
        <v>3</v>
      </c>
      <c r="I339" s="188">
        <v>1</v>
      </c>
      <c r="J339" s="192"/>
      <c r="K339" s="88">
        <f>I339*$J339</f>
        <v>0</v>
      </c>
    </row>
    <row r="340" spans="1:20" s="84" customFormat="1" ht="13.5" customHeight="1" x14ac:dyDescent="0.3">
      <c r="A340" s="108"/>
      <c r="B340" s="112" t="s">
        <v>2</v>
      </c>
      <c r="C340" s="85" t="s">
        <v>51</v>
      </c>
      <c r="D340" s="85"/>
      <c r="E340" s="106"/>
      <c r="F340" s="106"/>
      <c r="G340" s="107"/>
      <c r="H340" s="87"/>
      <c r="I340" s="188"/>
      <c r="J340" s="184"/>
      <c r="K340" s="88"/>
    </row>
    <row r="341" spans="1:20" s="84" customFormat="1" ht="6" customHeight="1" x14ac:dyDescent="0.3">
      <c r="A341" s="108"/>
      <c r="B341" s="112"/>
      <c r="C341" s="86"/>
      <c r="D341" s="106"/>
      <c r="E341" s="106"/>
      <c r="F341" s="106"/>
      <c r="G341" s="107"/>
      <c r="H341" s="148"/>
      <c r="I341" s="180"/>
      <c r="J341" s="178"/>
      <c r="K341" s="149"/>
    </row>
    <row r="342" spans="1:20" s="84" customFormat="1" ht="13.5" customHeight="1" x14ac:dyDescent="0.3">
      <c r="A342" s="108"/>
      <c r="B342" s="85" t="s">
        <v>33</v>
      </c>
      <c r="C342" s="86"/>
      <c r="D342" s="86"/>
      <c r="E342" s="106"/>
      <c r="F342" s="106"/>
      <c r="G342" s="107"/>
      <c r="H342" s="87" t="s">
        <v>3</v>
      </c>
      <c r="I342" s="188">
        <v>1</v>
      </c>
      <c r="J342" s="192"/>
      <c r="K342" s="88">
        <f>I342*$J342</f>
        <v>0</v>
      </c>
    </row>
    <row r="343" spans="1:20" s="84" customFormat="1" ht="13.15" customHeight="1" x14ac:dyDescent="0.3">
      <c r="A343" s="108"/>
      <c r="B343" s="86" t="s">
        <v>19</v>
      </c>
      <c r="C343" s="86"/>
      <c r="D343" s="86"/>
      <c r="E343" s="106"/>
      <c r="F343" s="106"/>
      <c r="G343" s="107"/>
      <c r="H343" s="87"/>
      <c r="I343" s="188"/>
      <c r="J343" s="184"/>
      <c r="K343" s="88"/>
    </row>
    <row r="344" spans="1:20" s="84" customFormat="1" ht="13.5" customHeight="1" x14ac:dyDescent="0.3">
      <c r="A344" s="108"/>
      <c r="B344" s="112" t="s">
        <v>2</v>
      </c>
      <c r="C344" s="85" t="s">
        <v>18</v>
      </c>
      <c r="D344" s="86"/>
      <c r="E344" s="106"/>
      <c r="F344" s="106"/>
      <c r="G344" s="107"/>
      <c r="H344" s="87"/>
      <c r="I344" s="188"/>
      <c r="J344" s="184"/>
      <c r="K344" s="88"/>
    </row>
    <row r="345" spans="1:20" s="84" customFormat="1" ht="13.5" customHeight="1" x14ac:dyDescent="0.3">
      <c r="A345" s="108"/>
      <c r="B345" s="112" t="s">
        <v>2</v>
      </c>
      <c r="C345" s="85" t="s">
        <v>17</v>
      </c>
      <c r="D345" s="85"/>
      <c r="E345" s="106"/>
      <c r="F345" s="106"/>
      <c r="G345" s="107"/>
      <c r="H345" s="87" t="s">
        <v>3</v>
      </c>
      <c r="I345" s="188">
        <v>1</v>
      </c>
      <c r="J345" s="192"/>
      <c r="K345" s="88">
        <f>I345*$J345</f>
        <v>0</v>
      </c>
    </row>
    <row r="346" spans="1:20" s="84" customFormat="1" ht="13.5" customHeight="1" x14ac:dyDescent="0.3">
      <c r="A346" s="108"/>
      <c r="B346" s="112" t="s">
        <v>2</v>
      </c>
      <c r="C346" s="85" t="s">
        <v>20</v>
      </c>
      <c r="D346" s="85"/>
      <c r="E346" s="106"/>
      <c r="F346" s="106"/>
      <c r="G346" s="107"/>
      <c r="H346" s="87"/>
      <c r="I346" s="188"/>
      <c r="J346" s="184"/>
      <c r="K346" s="88"/>
    </row>
    <row r="347" spans="1:20" s="84" customFormat="1" ht="13.5" customHeight="1" x14ac:dyDescent="0.3">
      <c r="A347" s="108"/>
      <c r="B347" s="112" t="s">
        <v>2</v>
      </c>
      <c r="C347" s="85" t="s">
        <v>26</v>
      </c>
      <c r="D347" s="85"/>
      <c r="E347" s="106"/>
      <c r="F347" s="106"/>
      <c r="G347" s="107"/>
      <c r="H347" s="87"/>
      <c r="I347" s="188"/>
      <c r="J347" s="184"/>
      <c r="K347" s="88"/>
    </row>
    <row r="348" spans="1:20" s="84" customFormat="1" ht="6" customHeight="1" x14ac:dyDescent="0.3">
      <c r="A348" s="108"/>
      <c r="B348" s="109"/>
      <c r="C348" s="110"/>
      <c r="D348" s="106"/>
      <c r="E348" s="106"/>
      <c r="F348" s="106"/>
      <c r="G348" s="107"/>
      <c r="H348" s="87"/>
      <c r="I348" s="188"/>
      <c r="J348" s="185"/>
      <c r="K348" s="89"/>
    </row>
    <row r="349" spans="1:20" s="159" customFormat="1" ht="13.5" customHeight="1" x14ac:dyDescent="0.3">
      <c r="A349" s="153"/>
      <c r="B349" s="109"/>
      <c r="C349" s="154" t="s">
        <v>30</v>
      </c>
      <c r="D349" s="155" t="str">
        <f>+B332</f>
        <v>1.2.5</v>
      </c>
      <c r="E349" s="155"/>
      <c r="F349" s="155"/>
      <c r="G349" s="156"/>
      <c r="H349" s="157"/>
      <c r="I349" s="189"/>
      <c r="J349" s="186"/>
      <c r="K349" s="158">
        <f>SUBTOTAL(9,K332:K348)</f>
        <v>0</v>
      </c>
      <c r="N349" s="160"/>
      <c r="O349" s="160"/>
      <c r="P349" s="160"/>
      <c r="Q349" s="161"/>
      <c r="R349" s="161"/>
      <c r="S349" s="162"/>
      <c r="T349" s="162"/>
    </row>
    <row r="350" spans="1:20" s="84" customFormat="1" ht="13.5" customHeight="1" x14ac:dyDescent="0.3">
      <c r="A350" s="108"/>
      <c r="B350" s="112"/>
      <c r="C350" s="86"/>
      <c r="D350" s="106"/>
      <c r="E350" s="106"/>
      <c r="F350" s="106"/>
      <c r="G350" s="107"/>
      <c r="H350" s="87"/>
      <c r="I350" s="188"/>
      <c r="J350" s="184"/>
      <c r="K350" s="88"/>
    </row>
    <row r="351" spans="1:20" s="3" customFormat="1" ht="18.75" customHeight="1" x14ac:dyDescent="0.3">
      <c r="A351" s="15"/>
      <c r="B351" s="295" t="s">
        <v>11</v>
      </c>
      <c r="C351" s="295"/>
      <c r="D351" s="63" t="str">
        <f>B268</f>
        <v>1.2.</v>
      </c>
      <c r="E351" s="64"/>
      <c r="F351" s="64"/>
      <c r="G351" s="65"/>
      <c r="H351" s="111"/>
      <c r="I351" s="14"/>
      <c r="J351" s="39"/>
      <c r="K351" s="40">
        <f>+SUBTOTAL(9,K268:K350)</f>
        <v>0</v>
      </c>
    </row>
    <row r="352" spans="1:20" s="159" customFormat="1" ht="13.5" customHeight="1" x14ac:dyDescent="0.3">
      <c r="A352" s="153"/>
      <c r="B352" s="109"/>
      <c r="C352" s="154"/>
      <c r="D352" s="155"/>
      <c r="E352" s="155"/>
      <c r="F352" s="155"/>
      <c r="G352" s="156"/>
      <c r="H352" s="229"/>
      <c r="I352" s="225"/>
      <c r="J352" s="186"/>
      <c r="K352" s="158"/>
      <c r="N352" s="160"/>
      <c r="O352" s="160"/>
      <c r="P352" s="160"/>
      <c r="Q352" s="161"/>
      <c r="R352" s="161"/>
      <c r="S352" s="162"/>
      <c r="T352" s="162"/>
    </row>
    <row r="353" spans="1:20" s="159" customFormat="1" ht="13.5" customHeight="1" x14ac:dyDescent="0.3">
      <c r="A353" s="153"/>
      <c r="B353" s="109"/>
      <c r="C353" s="154"/>
      <c r="D353" s="155"/>
      <c r="E353" s="155"/>
      <c r="F353" s="155"/>
      <c r="G353" s="156"/>
      <c r="H353" s="229"/>
      <c r="I353" s="225"/>
      <c r="J353" s="186"/>
      <c r="K353" s="158"/>
      <c r="N353" s="160"/>
      <c r="O353" s="160"/>
      <c r="P353" s="160"/>
      <c r="Q353" s="161"/>
      <c r="R353" s="161"/>
      <c r="S353" s="162"/>
      <c r="T353" s="162"/>
    </row>
    <row r="354" spans="1:20" s="2" customFormat="1" ht="18.75" customHeight="1" x14ac:dyDescent="0.25">
      <c r="A354" s="36"/>
      <c r="B354" s="104" t="s">
        <v>284</v>
      </c>
      <c r="C354" s="131" t="s">
        <v>336</v>
      </c>
      <c r="D354" s="131"/>
      <c r="E354" s="131"/>
      <c r="F354" s="131"/>
      <c r="G354" s="94"/>
      <c r="H354" s="95"/>
      <c r="I354" s="95"/>
      <c r="J354" s="182"/>
      <c r="K354" s="13"/>
    </row>
    <row r="355" spans="1:20" ht="6" customHeight="1" x14ac:dyDescent="0.35">
      <c r="A355" s="105"/>
      <c r="B355" s="62"/>
      <c r="C355" s="62"/>
      <c r="D355" s="106"/>
      <c r="E355" s="106"/>
      <c r="F355" s="106"/>
      <c r="G355" s="107"/>
      <c r="H355" s="103"/>
      <c r="I355" s="10"/>
      <c r="J355" s="183"/>
      <c r="K355" s="34"/>
    </row>
    <row r="356" spans="1:20" s="84" customFormat="1" ht="14.5" x14ac:dyDescent="0.35">
      <c r="A356" s="105"/>
      <c r="B356" s="147" t="s">
        <v>288</v>
      </c>
      <c r="C356" s="147" t="s">
        <v>286</v>
      </c>
      <c r="D356" s="106"/>
      <c r="E356" s="106"/>
      <c r="F356" s="106"/>
      <c r="G356" s="107"/>
      <c r="H356" s="148"/>
      <c r="I356" s="180"/>
      <c r="J356" s="178"/>
      <c r="K356" s="149"/>
      <c r="N356" s="150"/>
      <c r="O356" s="150"/>
      <c r="P356" s="150"/>
      <c r="Q356" s="151"/>
      <c r="R356" s="151"/>
      <c r="S356" s="152"/>
      <c r="T356" s="152"/>
    </row>
    <row r="357" spans="1:20" ht="13.5" customHeight="1" x14ac:dyDescent="0.3">
      <c r="A357" s="108"/>
      <c r="B357" s="62" t="s">
        <v>246</v>
      </c>
      <c r="C357" s="62"/>
      <c r="D357" s="106"/>
      <c r="E357" s="106"/>
      <c r="F357" s="106"/>
      <c r="G357" s="107"/>
      <c r="H357" s="230"/>
      <c r="I357" s="217"/>
      <c r="J357" s="218"/>
      <c r="K357" s="219"/>
    </row>
    <row r="358" spans="1:20" ht="13.5" customHeight="1" x14ac:dyDescent="0.3">
      <c r="A358" s="108"/>
      <c r="B358" s="62" t="s">
        <v>145</v>
      </c>
      <c r="C358" s="62"/>
      <c r="D358" s="106"/>
      <c r="E358" s="106"/>
      <c r="F358" s="106"/>
      <c r="G358" s="107"/>
      <c r="H358" s="230"/>
      <c r="I358" s="217"/>
      <c r="J358" s="218"/>
      <c r="K358" s="219"/>
    </row>
    <row r="359" spans="1:20" ht="13.5" customHeight="1" x14ac:dyDescent="0.3">
      <c r="A359" s="108"/>
      <c r="B359" s="220" t="s">
        <v>2</v>
      </c>
      <c r="C359" s="62" t="s">
        <v>232</v>
      </c>
      <c r="D359" s="106"/>
      <c r="E359" s="106"/>
      <c r="F359" s="106"/>
      <c r="G359" s="107"/>
      <c r="H359" s="230" t="s">
        <v>3</v>
      </c>
      <c r="I359" s="217">
        <v>1</v>
      </c>
      <c r="J359" s="191"/>
      <c r="K359" s="219">
        <f>I359*J359</f>
        <v>0</v>
      </c>
    </row>
    <row r="360" spans="1:20" ht="13.5" customHeight="1" x14ac:dyDescent="0.3">
      <c r="A360" s="108"/>
      <c r="B360" s="220" t="s">
        <v>2</v>
      </c>
      <c r="C360" s="62" t="s">
        <v>233</v>
      </c>
      <c r="D360" s="240"/>
      <c r="E360" s="240"/>
      <c r="F360" s="240"/>
      <c r="G360" s="241"/>
      <c r="H360" s="230"/>
      <c r="I360" s="217"/>
      <c r="J360" s="218"/>
      <c r="K360" s="219"/>
    </row>
    <row r="361" spans="1:20" ht="13.5" customHeight="1" x14ac:dyDescent="0.3">
      <c r="A361" s="108"/>
      <c r="B361" s="220" t="s">
        <v>2</v>
      </c>
      <c r="C361" s="62" t="s">
        <v>234</v>
      </c>
      <c r="D361" s="240"/>
      <c r="E361" s="240"/>
      <c r="F361" s="240"/>
      <c r="G361" s="241"/>
      <c r="H361" s="230"/>
      <c r="I361" s="217"/>
      <c r="J361" s="218"/>
      <c r="K361" s="219"/>
    </row>
    <row r="362" spans="1:20" s="84" customFormat="1" ht="6" customHeight="1" x14ac:dyDescent="0.3">
      <c r="A362" s="108"/>
      <c r="B362" s="109"/>
      <c r="C362" s="110"/>
      <c r="D362" s="106"/>
      <c r="E362" s="106"/>
      <c r="F362" s="106"/>
      <c r="G362" s="107"/>
      <c r="H362" s="87"/>
      <c r="I362" s="188"/>
      <c r="J362" s="185"/>
      <c r="K362" s="89"/>
    </row>
    <row r="363" spans="1:20" s="159" customFormat="1" ht="13.5" customHeight="1" x14ac:dyDescent="0.3">
      <c r="A363" s="153"/>
      <c r="B363" s="109"/>
      <c r="C363" s="154" t="s">
        <v>30</v>
      </c>
      <c r="D363" s="155" t="str">
        <f>+B356</f>
        <v>1.3.1</v>
      </c>
      <c r="E363" s="155"/>
      <c r="F363" s="155"/>
      <c r="G363" s="156"/>
      <c r="H363" s="157"/>
      <c r="I363" s="189"/>
      <c r="J363" s="186"/>
      <c r="K363" s="158">
        <f>SUBTOTAL(9,K356:K362)</f>
        <v>0</v>
      </c>
      <c r="N363" s="160"/>
      <c r="O363" s="160"/>
      <c r="P363" s="160"/>
      <c r="Q363" s="161"/>
      <c r="R363" s="161"/>
      <c r="S363" s="162"/>
      <c r="T363" s="162"/>
    </row>
    <row r="364" spans="1:20" ht="13.5" x14ac:dyDescent="0.35">
      <c r="A364" s="105"/>
      <c r="B364" s="62"/>
      <c r="C364" s="62"/>
      <c r="D364" s="106"/>
      <c r="E364" s="106"/>
      <c r="F364" s="106"/>
      <c r="G364" s="107"/>
      <c r="H364" s="103"/>
      <c r="I364" s="10"/>
      <c r="J364" s="183"/>
      <c r="K364" s="34"/>
    </row>
    <row r="365" spans="1:20" s="84" customFormat="1" ht="14.5" x14ac:dyDescent="0.35">
      <c r="A365" s="105"/>
      <c r="B365" s="147" t="s">
        <v>289</v>
      </c>
      <c r="C365" s="147" t="s">
        <v>287</v>
      </c>
      <c r="D365" s="106"/>
      <c r="E365" s="106"/>
      <c r="F365" s="106"/>
      <c r="G365" s="107"/>
      <c r="H365" s="148"/>
      <c r="I365" s="180"/>
      <c r="J365" s="178"/>
      <c r="K365" s="149"/>
      <c r="N365" s="150"/>
      <c r="O365" s="150"/>
      <c r="P365" s="150"/>
      <c r="Q365" s="151"/>
      <c r="R365" s="151"/>
      <c r="S365" s="152"/>
      <c r="T365" s="152"/>
    </row>
    <row r="366" spans="1:20" ht="13.5" customHeight="1" x14ac:dyDescent="0.3">
      <c r="A366" s="108"/>
      <c r="B366" s="62" t="s">
        <v>247</v>
      </c>
      <c r="C366" s="62"/>
      <c r="D366" s="106"/>
      <c r="E366" s="106"/>
      <c r="F366" s="106"/>
      <c r="G366" s="107"/>
      <c r="H366" s="230"/>
      <c r="I366" s="217"/>
      <c r="J366" s="218"/>
      <c r="K366" s="219"/>
    </row>
    <row r="367" spans="1:20" ht="13.5" customHeight="1" x14ac:dyDescent="0.3">
      <c r="A367" s="108"/>
      <c r="B367" s="62" t="s">
        <v>145</v>
      </c>
      <c r="C367" s="62"/>
      <c r="D367" s="106"/>
      <c r="E367" s="106"/>
      <c r="F367" s="106"/>
      <c r="G367" s="107"/>
      <c r="H367" s="230"/>
      <c r="I367" s="217"/>
      <c r="J367" s="218"/>
      <c r="K367" s="219"/>
    </row>
    <row r="368" spans="1:20" ht="13.5" customHeight="1" x14ac:dyDescent="0.3">
      <c r="A368" s="108"/>
      <c r="B368" s="220" t="s">
        <v>2</v>
      </c>
      <c r="C368" s="62" t="s">
        <v>232</v>
      </c>
      <c r="D368" s="106"/>
      <c r="E368" s="106"/>
      <c r="F368" s="106"/>
      <c r="G368" s="107"/>
      <c r="H368" s="230" t="s">
        <v>3</v>
      </c>
      <c r="I368" s="217">
        <v>1</v>
      </c>
      <c r="J368" s="191"/>
      <c r="K368" s="219">
        <f>I368*J368</f>
        <v>0</v>
      </c>
    </row>
    <row r="369" spans="1:20" ht="13.5" customHeight="1" x14ac:dyDescent="0.3">
      <c r="A369" s="108"/>
      <c r="B369" s="220" t="s">
        <v>2</v>
      </c>
      <c r="C369" s="62" t="s">
        <v>233</v>
      </c>
      <c r="D369" s="240"/>
      <c r="E369" s="240"/>
      <c r="F369" s="240"/>
      <c r="G369" s="241"/>
      <c r="H369" s="230"/>
      <c r="I369" s="217"/>
      <c r="J369" s="218"/>
      <c r="K369" s="219"/>
    </row>
    <row r="370" spans="1:20" ht="13.5" customHeight="1" x14ac:dyDescent="0.3">
      <c r="A370" s="108"/>
      <c r="B370" s="220" t="s">
        <v>2</v>
      </c>
      <c r="C370" s="62" t="s">
        <v>234</v>
      </c>
      <c r="D370" s="240"/>
      <c r="E370" s="240"/>
      <c r="F370" s="240"/>
      <c r="G370" s="241"/>
      <c r="H370" s="230"/>
      <c r="I370" s="217"/>
      <c r="J370" s="218"/>
      <c r="K370" s="219"/>
    </row>
    <row r="371" spans="1:20" s="84" customFormat="1" ht="6" customHeight="1" x14ac:dyDescent="0.3">
      <c r="A371" s="108"/>
      <c r="B371" s="109"/>
      <c r="C371" s="110"/>
      <c r="D371" s="106"/>
      <c r="E371" s="106"/>
      <c r="F371" s="106"/>
      <c r="G371" s="107"/>
      <c r="H371" s="87"/>
      <c r="I371" s="188"/>
      <c r="J371" s="185"/>
      <c r="K371" s="89"/>
    </row>
    <row r="372" spans="1:20" s="159" customFormat="1" ht="13.5" customHeight="1" x14ac:dyDescent="0.3">
      <c r="A372" s="153"/>
      <c r="B372" s="109"/>
      <c r="C372" s="154" t="s">
        <v>30</v>
      </c>
      <c r="D372" s="155" t="str">
        <f>+B365</f>
        <v>1.3.2</v>
      </c>
      <c r="E372" s="155"/>
      <c r="F372" s="155"/>
      <c r="G372" s="156"/>
      <c r="H372" s="157"/>
      <c r="I372" s="189"/>
      <c r="J372" s="186"/>
      <c r="K372" s="158">
        <f>SUBTOTAL(9,K365:K371)</f>
        <v>0</v>
      </c>
      <c r="N372" s="160"/>
      <c r="O372" s="160"/>
      <c r="P372" s="160"/>
      <c r="Q372" s="161"/>
      <c r="R372" s="161"/>
      <c r="S372" s="162"/>
      <c r="T372" s="162"/>
    </row>
    <row r="373" spans="1:20" s="84" customFormat="1" ht="6" customHeight="1" x14ac:dyDescent="0.3">
      <c r="A373" s="108"/>
      <c r="B373" s="109"/>
      <c r="C373" s="110"/>
      <c r="D373" s="106"/>
      <c r="E373" s="106"/>
      <c r="F373" s="106"/>
      <c r="G373" s="107"/>
      <c r="H373" s="87"/>
      <c r="I373" s="188"/>
      <c r="J373" s="185"/>
      <c r="K373" s="89"/>
    </row>
    <row r="374" spans="1:20" s="3" customFormat="1" ht="18.75" customHeight="1" x14ac:dyDescent="0.3">
      <c r="A374" s="15"/>
      <c r="B374" s="295" t="s">
        <v>11</v>
      </c>
      <c r="C374" s="295"/>
      <c r="D374" s="63" t="str">
        <f>B354</f>
        <v>1.3.</v>
      </c>
      <c r="E374" s="64"/>
      <c r="F374" s="64"/>
      <c r="G374" s="65"/>
      <c r="H374" s="111"/>
      <c r="I374" s="14"/>
      <c r="J374" s="39"/>
      <c r="K374" s="40">
        <f>+SUBTOTAL(9,K354:K373)</f>
        <v>0</v>
      </c>
    </row>
    <row r="375" spans="1:20" s="84" customFormat="1" ht="13.5" customHeight="1" x14ac:dyDescent="0.3">
      <c r="A375" s="108"/>
      <c r="B375" s="112"/>
      <c r="C375" s="86"/>
      <c r="D375" s="106"/>
      <c r="E375" s="106"/>
      <c r="F375" s="106"/>
      <c r="G375" s="107"/>
      <c r="H375" s="87"/>
      <c r="I375" s="188"/>
      <c r="J375" s="184"/>
      <c r="K375" s="88"/>
    </row>
    <row r="376" spans="1:20" s="84" customFormat="1" ht="13.5" customHeight="1" x14ac:dyDescent="0.3">
      <c r="A376" s="108"/>
      <c r="B376" s="112"/>
      <c r="C376" s="86"/>
      <c r="D376" s="106"/>
      <c r="E376" s="106"/>
      <c r="F376" s="106"/>
      <c r="G376" s="107"/>
      <c r="H376" s="87"/>
      <c r="I376" s="188"/>
      <c r="J376" s="184"/>
      <c r="K376" s="88"/>
    </row>
    <row r="377" spans="1:20" s="2" customFormat="1" ht="18.75" customHeight="1" x14ac:dyDescent="0.25">
      <c r="A377" s="36"/>
      <c r="B377" s="104" t="s">
        <v>290</v>
      </c>
      <c r="C377" s="131" t="s">
        <v>235</v>
      </c>
      <c r="D377" s="131"/>
      <c r="E377" s="131"/>
      <c r="F377" s="131"/>
      <c r="G377" s="94"/>
      <c r="H377" s="95"/>
      <c r="I377" s="95"/>
      <c r="J377" s="182"/>
      <c r="K377" s="13"/>
    </row>
    <row r="378" spans="1:20" ht="6" customHeight="1" x14ac:dyDescent="0.35">
      <c r="A378" s="105"/>
      <c r="B378" s="62"/>
      <c r="C378" s="62"/>
      <c r="D378" s="106"/>
      <c r="E378" s="106"/>
      <c r="F378" s="106"/>
      <c r="G378" s="107"/>
      <c r="H378" s="103"/>
      <c r="I378" s="10"/>
      <c r="J378" s="183"/>
      <c r="K378" s="34"/>
    </row>
    <row r="379" spans="1:20" s="84" customFormat="1" ht="14.5" x14ac:dyDescent="0.35">
      <c r="A379" s="105"/>
      <c r="B379" s="147" t="s">
        <v>291</v>
      </c>
      <c r="C379" s="147" t="s">
        <v>248</v>
      </c>
      <c r="D379" s="106"/>
      <c r="E379" s="106"/>
      <c r="F379" s="106"/>
      <c r="G379" s="107"/>
      <c r="H379" s="148"/>
      <c r="I379" s="180"/>
      <c r="J379" s="178"/>
      <c r="K379" s="149"/>
      <c r="N379" s="150"/>
      <c r="O379" s="150"/>
      <c r="P379" s="150"/>
      <c r="Q379" s="151"/>
      <c r="R379" s="151"/>
      <c r="S379" s="152"/>
      <c r="T379" s="152"/>
    </row>
    <row r="380" spans="1:20" s="84" customFormat="1" ht="13.5" customHeight="1" x14ac:dyDescent="0.3">
      <c r="A380" s="108"/>
      <c r="B380" s="221" t="s">
        <v>238</v>
      </c>
      <c r="C380" s="106"/>
      <c r="D380" s="106"/>
      <c r="E380" s="106"/>
      <c r="F380" s="106"/>
      <c r="G380" s="107"/>
      <c r="H380" s="87" t="s">
        <v>3</v>
      </c>
      <c r="I380" s="188">
        <v>1</v>
      </c>
      <c r="J380" s="191"/>
      <c r="K380" s="88">
        <f t="shared" ref="K380" si="17">I380*$J380</f>
        <v>0</v>
      </c>
    </row>
    <row r="381" spans="1:20" s="84" customFormat="1" ht="13.5" customHeight="1" x14ac:dyDescent="0.3">
      <c r="A381" s="108"/>
      <c r="B381" s="221" t="s">
        <v>145</v>
      </c>
      <c r="C381" s="62"/>
      <c r="E381" s="106"/>
      <c r="F381" s="106"/>
      <c r="G381" s="107"/>
      <c r="H381" s="87"/>
      <c r="I381" s="188"/>
      <c r="J381" s="184"/>
      <c r="K381" s="88"/>
    </row>
    <row r="382" spans="1:20" s="84" customFormat="1" ht="13.5" customHeight="1" x14ac:dyDescent="0.3">
      <c r="A382" s="108"/>
      <c r="B382" s="220" t="s">
        <v>2</v>
      </c>
      <c r="C382" s="62" t="s">
        <v>292</v>
      </c>
      <c r="E382" s="106"/>
      <c r="F382" s="106"/>
      <c r="G382" s="107"/>
      <c r="H382" s="87" t="s">
        <v>3</v>
      </c>
      <c r="I382" s="188">
        <v>1</v>
      </c>
      <c r="J382" s="191"/>
      <c r="K382" s="88">
        <f t="shared" ref="K382:K384" si="18">I382*$J382</f>
        <v>0</v>
      </c>
    </row>
    <row r="383" spans="1:20" s="84" customFormat="1" ht="13.5" customHeight="1" x14ac:dyDescent="0.3">
      <c r="A383" s="108"/>
      <c r="B383" s="220" t="s">
        <v>2</v>
      </c>
      <c r="C383" s="62" t="s">
        <v>237</v>
      </c>
      <c r="E383" s="106"/>
      <c r="F383" s="106"/>
      <c r="G383" s="107"/>
      <c r="H383" s="87" t="s">
        <v>3</v>
      </c>
      <c r="I383" s="188">
        <v>1</v>
      </c>
      <c r="J383" s="191"/>
      <c r="K383" s="88">
        <f t="shared" si="18"/>
        <v>0</v>
      </c>
    </row>
    <row r="384" spans="1:20" s="84" customFormat="1" ht="13.5" customHeight="1" x14ac:dyDescent="0.3">
      <c r="A384" s="108"/>
      <c r="B384" s="220" t="s">
        <v>2</v>
      </c>
      <c r="C384" s="62" t="s">
        <v>239</v>
      </c>
      <c r="D384" s="106"/>
      <c r="E384" s="106"/>
      <c r="F384" s="106"/>
      <c r="G384" s="107"/>
      <c r="H384" s="87" t="s">
        <v>3</v>
      </c>
      <c r="I384" s="188">
        <v>1</v>
      </c>
      <c r="J384" s="191"/>
      <c r="K384" s="88">
        <f t="shared" si="18"/>
        <v>0</v>
      </c>
    </row>
    <row r="385" spans="1:20" s="84" customFormat="1" ht="6" customHeight="1" x14ac:dyDescent="0.3">
      <c r="A385" s="108"/>
      <c r="B385" s="109"/>
      <c r="C385" s="110"/>
      <c r="D385" s="106"/>
      <c r="E385" s="106"/>
      <c r="F385" s="106"/>
      <c r="G385" s="107"/>
      <c r="H385" s="87"/>
      <c r="I385" s="188"/>
      <c r="J385" s="185"/>
      <c r="K385" s="89"/>
    </row>
    <row r="386" spans="1:20" s="159" customFormat="1" ht="13.5" customHeight="1" x14ac:dyDescent="0.3">
      <c r="A386" s="153"/>
      <c r="B386" s="109"/>
      <c r="C386" s="154" t="s">
        <v>30</v>
      </c>
      <c r="D386" s="155" t="str">
        <f>+B379</f>
        <v>1.4.1</v>
      </c>
      <c r="E386" s="155"/>
      <c r="F386" s="155"/>
      <c r="G386" s="156"/>
      <c r="H386" s="157"/>
      <c r="I386" s="189"/>
      <c r="J386" s="186"/>
      <c r="K386" s="158">
        <f>SUBTOTAL(9,K379:K385)</f>
        <v>0</v>
      </c>
      <c r="N386" s="160"/>
      <c r="O386" s="160"/>
      <c r="P386" s="160"/>
      <c r="Q386" s="161"/>
      <c r="R386" s="161"/>
      <c r="S386" s="162"/>
      <c r="T386" s="162"/>
    </row>
    <row r="387" spans="1:20" s="159" customFormat="1" ht="13.5" customHeight="1" x14ac:dyDescent="0.3">
      <c r="A387" s="153"/>
      <c r="B387" s="109"/>
      <c r="C387" s="154"/>
      <c r="D387" s="155"/>
      <c r="E387" s="155"/>
      <c r="F387" s="155"/>
      <c r="G387" s="156"/>
      <c r="H387" s="157"/>
      <c r="I387" s="189"/>
      <c r="J387" s="186"/>
      <c r="K387" s="158"/>
      <c r="N387" s="160"/>
      <c r="O387" s="160"/>
      <c r="P387" s="160"/>
      <c r="Q387" s="161"/>
      <c r="R387" s="161"/>
      <c r="S387" s="162"/>
      <c r="T387" s="162"/>
    </row>
    <row r="388" spans="1:20" s="84" customFormat="1" ht="14.5" x14ac:dyDescent="0.35">
      <c r="A388" s="105"/>
      <c r="B388" s="147" t="s">
        <v>293</v>
      </c>
      <c r="C388" s="147" t="s">
        <v>249</v>
      </c>
      <c r="D388" s="106"/>
      <c r="E388" s="106"/>
      <c r="F388" s="106"/>
      <c r="G388" s="107"/>
      <c r="H388" s="148"/>
      <c r="I388" s="180"/>
      <c r="J388" s="178"/>
      <c r="K388" s="149"/>
      <c r="N388" s="150"/>
      <c r="O388" s="150"/>
      <c r="P388" s="150"/>
      <c r="Q388" s="151"/>
      <c r="R388" s="151"/>
      <c r="S388" s="152"/>
      <c r="T388" s="152"/>
    </row>
    <row r="389" spans="1:20" s="84" customFormat="1" ht="13.5" customHeight="1" x14ac:dyDescent="0.3">
      <c r="A389" s="108"/>
      <c r="B389" s="221" t="s">
        <v>238</v>
      </c>
      <c r="C389" s="106"/>
      <c r="D389" s="106"/>
      <c r="E389" s="106"/>
      <c r="F389" s="106"/>
      <c r="G389" s="107"/>
      <c r="H389" s="87" t="s">
        <v>3</v>
      </c>
      <c r="I389" s="188">
        <v>1</v>
      </c>
      <c r="J389" s="191"/>
      <c r="K389" s="88">
        <f t="shared" ref="K389" si="19">I389*$J389</f>
        <v>0</v>
      </c>
    </row>
    <row r="390" spans="1:20" s="84" customFormat="1" ht="13.5" customHeight="1" x14ac:dyDescent="0.3">
      <c r="A390" s="108"/>
      <c r="B390" s="221" t="s">
        <v>145</v>
      </c>
      <c r="C390" s="62"/>
      <c r="E390" s="106"/>
      <c r="F390" s="106"/>
      <c r="G390" s="107"/>
      <c r="H390" s="87"/>
      <c r="I390" s="188"/>
      <c r="J390" s="184"/>
      <c r="K390" s="88"/>
    </row>
    <row r="391" spans="1:20" s="84" customFormat="1" ht="13.5" customHeight="1" x14ac:dyDescent="0.3">
      <c r="A391" s="108"/>
      <c r="B391" s="220" t="s">
        <v>2</v>
      </c>
      <c r="C391" s="62" t="s">
        <v>292</v>
      </c>
      <c r="E391" s="106"/>
      <c r="F391" s="106"/>
      <c r="G391" s="107"/>
      <c r="H391" s="87" t="s">
        <v>3</v>
      </c>
      <c r="I391" s="188">
        <v>1</v>
      </c>
      <c r="J391" s="191"/>
      <c r="K391" s="88">
        <f t="shared" ref="K391:K393" si="20">I391*$J391</f>
        <v>0</v>
      </c>
    </row>
    <row r="392" spans="1:20" s="84" customFormat="1" ht="13.5" customHeight="1" x14ac:dyDescent="0.3">
      <c r="A392" s="108"/>
      <c r="B392" s="220" t="s">
        <v>2</v>
      </c>
      <c r="C392" s="62" t="s">
        <v>237</v>
      </c>
      <c r="E392" s="106"/>
      <c r="F392" s="106"/>
      <c r="G392" s="107"/>
      <c r="H392" s="87" t="s">
        <v>3</v>
      </c>
      <c r="I392" s="188">
        <v>1</v>
      </c>
      <c r="J392" s="191"/>
      <c r="K392" s="88">
        <f t="shared" si="20"/>
        <v>0</v>
      </c>
    </row>
    <row r="393" spans="1:20" s="84" customFormat="1" ht="13.5" customHeight="1" x14ac:dyDescent="0.3">
      <c r="A393" s="108"/>
      <c r="B393" s="220" t="s">
        <v>2</v>
      </c>
      <c r="C393" s="62" t="s">
        <v>239</v>
      </c>
      <c r="D393" s="106"/>
      <c r="E393" s="106"/>
      <c r="F393" s="106"/>
      <c r="G393" s="107"/>
      <c r="H393" s="87" t="s">
        <v>3</v>
      </c>
      <c r="I393" s="188">
        <v>1</v>
      </c>
      <c r="J393" s="191"/>
      <c r="K393" s="88">
        <f t="shared" si="20"/>
        <v>0</v>
      </c>
    </row>
    <row r="394" spans="1:20" s="84" customFormat="1" ht="6" customHeight="1" x14ac:dyDescent="0.3">
      <c r="A394" s="108"/>
      <c r="B394" s="109"/>
      <c r="C394" s="110"/>
      <c r="D394" s="106"/>
      <c r="E394" s="106"/>
      <c r="F394" s="106"/>
      <c r="G394" s="107"/>
      <c r="H394" s="87"/>
      <c r="I394" s="188"/>
      <c r="J394" s="185"/>
      <c r="K394" s="89"/>
    </row>
    <row r="395" spans="1:20" s="159" customFormat="1" ht="13.5" customHeight="1" x14ac:dyDescent="0.3">
      <c r="A395" s="153"/>
      <c r="B395" s="109"/>
      <c r="C395" s="154" t="s">
        <v>30</v>
      </c>
      <c r="D395" s="155" t="str">
        <f>+B388</f>
        <v>1.4.2</v>
      </c>
      <c r="E395" s="155"/>
      <c r="F395" s="155"/>
      <c r="G395" s="156"/>
      <c r="H395" s="157"/>
      <c r="I395" s="189"/>
      <c r="J395" s="186"/>
      <c r="K395" s="158">
        <f>SUBTOTAL(9,K388:K394)</f>
        <v>0</v>
      </c>
      <c r="N395" s="160"/>
      <c r="O395" s="160"/>
      <c r="P395" s="160"/>
      <c r="Q395" s="161"/>
      <c r="R395" s="161"/>
      <c r="S395" s="162"/>
      <c r="T395" s="162"/>
    </row>
    <row r="396" spans="1:20" s="159" customFormat="1" ht="13.5" customHeight="1" x14ac:dyDescent="0.3">
      <c r="A396" s="153"/>
      <c r="B396" s="109"/>
      <c r="C396" s="154"/>
      <c r="D396" s="155"/>
      <c r="E396" s="155"/>
      <c r="F396" s="155"/>
      <c r="G396" s="156"/>
      <c r="H396" s="157"/>
      <c r="I396" s="189"/>
      <c r="J396" s="186"/>
      <c r="K396" s="158"/>
      <c r="N396" s="160"/>
      <c r="O396" s="160"/>
      <c r="P396" s="160"/>
      <c r="Q396" s="161"/>
      <c r="R396" s="161"/>
      <c r="S396" s="162"/>
      <c r="T396" s="162"/>
    </row>
    <row r="397" spans="1:20" s="3" customFormat="1" ht="18.75" customHeight="1" x14ac:dyDescent="0.3">
      <c r="A397" s="15"/>
      <c r="B397" s="295" t="s">
        <v>11</v>
      </c>
      <c r="C397" s="295"/>
      <c r="D397" s="63" t="str">
        <f>B377</f>
        <v>1.4.</v>
      </c>
      <c r="E397" s="64"/>
      <c r="F397" s="64"/>
      <c r="G397" s="65"/>
      <c r="H397" s="111"/>
      <c r="I397" s="14"/>
      <c r="J397" s="39"/>
      <c r="K397" s="40">
        <f>+SUBTOTAL(9,K377:K396)</f>
        <v>0</v>
      </c>
    </row>
    <row r="398" spans="1:20" s="3" customFormat="1" ht="14" x14ac:dyDescent="0.3">
      <c r="A398" s="15"/>
      <c r="B398" s="132"/>
      <c r="C398" s="132"/>
      <c r="D398" s="133"/>
      <c r="E398" s="18"/>
      <c r="F398" s="18"/>
      <c r="G398" s="19"/>
      <c r="H398" s="103"/>
      <c r="I398" s="10"/>
      <c r="J398" s="183"/>
      <c r="K398" s="34"/>
    </row>
    <row r="399" spans="1:20" s="3" customFormat="1" ht="9" customHeight="1" x14ac:dyDescent="0.3">
      <c r="A399" s="15"/>
      <c r="B399" s="132"/>
      <c r="C399" s="132"/>
      <c r="D399" s="133"/>
      <c r="E399" s="18"/>
      <c r="F399" s="18"/>
      <c r="G399" s="19"/>
      <c r="H399" s="103"/>
      <c r="I399" s="10"/>
      <c r="J399" s="183"/>
      <c r="K399" s="34"/>
    </row>
    <row r="400" spans="1:20" s="3" customFormat="1" ht="9" customHeight="1" x14ac:dyDescent="0.3">
      <c r="A400" s="15"/>
      <c r="B400" s="132"/>
      <c r="C400" s="132"/>
      <c r="D400" s="133"/>
      <c r="E400" s="18"/>
      <c r="F400" s="18"/>
      <c r="G400" s="19"/>
      <c r="H400" s="103"/>
      <c r="I400" s="10"/>
      <c r="J400" s="183"/>
      <c r="K400" s="34"/>
    </row>
    <row r="401" spans="1:20" s="6" customFormat="1" ht="22.5" customHeight="1" x14ac:dyDescent="0.25">
      <c r="A401" s="128"/>
      <c r="B401" s="82" t="s">
        <v>1</v>
      </c>
      <c r="C401" s="78" t="str">
        <f>A182</f>
        <v xml:space="preserve">  1. TRANCHE FERME - TRAVAUX EN SOUS-STATIONS</v>
      </c>
      <c r="D401" s="78"/>
      <c r="E401" s="78"/>
      <c r="F401" s="78"/>
      <c r="G401" s="78"/>
      <c r="H401" s="83"/>
      <c r="I401" s="83"/>
      <c r="J401" s="297">
        <f>SUBTOTAL(9,K182:K400)</f>
        <v>0</v>
      </c>
      <c r="K401" s="290"/>
      <c r="M401" s="211"/>
    </row>
    <row r="402" spans="1:20" ht="13" hidden="1" outlineLevel="1" x14ac:dyDescent="0.25">
      <c r="A402" s="190"/>
      <c r="B402" s="143"/>
      <c r="C402" s="144"/>
      <c r="D402" s="144"/>
      <c r="E402" s="144"/>
      <c r="F402" s="144"/>
      <c r="G402" s="144"/>
      <c r="H402" s="145"/>
      <c r="I402" s="137"/>
      <c r="J402" s="138"/>
      <c r="K402" s="138"/>
      <c r="M402" s="212"/>
    </row>
    <row r="403" spans="1:20" ht="13" hidden="1" outlineLevel="1" x14ac:dyDescent="0.25">
      <c r="A403" s="26"/>
      <c r="B403" s="96"/>
      <c r="C403" s="98"/>
      <c r="D403" s="98"/>
      <c r="E403" s="98"/>
      <c r="F403" s="98"/>
      <c r="G403" s="27"/>
      <c r="H403" s="28"/>
      <c r="I403" s="29"/>
      <c r="J403" s="166"/>
      <c r="K403" s="29"/>
    </row>
    <row r="404" spans="1:20" ht="7" hidden="1" customHeight="1" outlineLevel="1" x14ac:dyDescent="0.25">
      <c r="A404" s="21"/>
      <c r="B404" s="68"/>
      <c r="C404" s="56"/>
      <c r="D404" s="56"/>
      <c r="E404" s="56"/>
      <c r="F404" s="56"/>
      <c r="G404" s="135"/>
      <c r="H404" s="202"/>
      <c r="I404" s="203"/>
      <c r="J404" s="201"/>
      <c r="K404" s="146"/>
    </row>
    <row r="405" spans="1:20" s="4" customFormat="1" ht="18" hidden="1" customHeight="1" outlineLevel="1" x14ac:dyDescent="0.3">
      <c r="A405" s="30"/>
      <c r="B405" s="67" t="s">
        <v>295</v>
      </c>
      <c r="C405" s="31"/>
      <c r="D405" s="31"/>
      <c r="E405" s="31"/>
      <c r="F405" s="31"/>
      <c r="G405" s="31"/>
      <c r="H405" s="169"/>
      <c r="I405" s="204"/>
      <c r="J405" s="293">
        <f>+J401</f>
        <v>0</v>
      </c>
      <c r="K405" s="294"/>
    </row>
    <row r="406" spans="1:20" s="5" customFormat="1" ht="18" hidden="1" customHeight="1" outlineLevel="1" x14ac:dyDescent="0.25">
      <c r="A406" s="97"/>
      <c r="B406" s="92" t="s">
        <v>16</v>
      </c>
      <c r="C406" s="96"/>
      <c r="D406" s="96"/>
      <c r="E406" s="96"/>
      <c r="F406" s="96"/>
      <c r="G406" s="96"/>
      <c r="H406" s="166"/>
      <c r="I406" s="205"/>
      <c r="J406" s="291">
        <f>+J405*0.2</f>
        <v>0</v>
      </c>
      <c r="K406" s="292"/>
    </row>
    <row r="407" spans="1:20" ht="18" hidden="1" customHeight="1" outlineLevel="1" x14ac:dyDescent="0.25">
      <c r="A407" s="97"/>
      <c r="B407" s="41" t="s">
        <v>294</v>
      </c>
      <c r="C407" s="99"/>
      <c r="D407" s="99"/>
      <c r="E407" s="99"/>
      <c r="F407" s="99"/>
      <c r="G407" s="99"/>
      <c r="H407" s="166"/>
      <c r="I407" s="205"/>
      <c r="J407" s="287">
        <f>+J405+J406</f>
        <v>0</v>
      </c>
      <c r="K407" s="288"/>
    </row>
    <row r="408" spans="1:20" ht="7" hidden="1" customHeight="1" outlineLevel="1" x14ac:dyDescent="0.25">
      <c r="A408" s="25"/>
      <c r="B408" s="42"/>
      <c r="C408" s="35"/>
      <c r="D408" s="35"/>
      <c r="E408" s="35"/>
      <c r="F408" s="35"/>
      <c r="G408" s="35"/>
      <c r="H408" s="28"/>
      <c r="I408" s="206"/>
      <c r="J408" s="43"/>
      <c r="K408" s="44"/>
    </row>
    <row r="409" spans="1:20" ht="13" hidden="1" outlineLevel="1" x14ac:dyDescent="0.25">
      <c r="A409" s="190"/>
      <c r="B409" s="134"/>
      <c r="C409" s="135"/>
      <c r="D409" s="135"/>
      <c r="E409" s="135"/>
      <c r="F409" s="135"/>
      <c r="G409" s="135"/>
      <c r="H409" s="136"/>
      <c r="I409" s="137"/>
      <c r="J409" s="138"/>
      <c r="K409" s="138"/>
    </row>
    <row r="410" spans="1:20" ht="13" collapsed="1" x14ac:dyDescent="0.25">
      <c r="A410" s="96"/>
      <c r="B410" s="100"/>
      <c r="C410" s="99"/>
      <c r="D410" s="99"/>
      <c r="E410" s="99"/>
      <c r="F410" s="99"/>
      <c r="G410" s="99"/>
      <c r="H410" s="166"/>
      <c r="I410" s="168"/>
      <c r="J410" s="167"/>
      <c r="K410" s="167"/>
      <c r="M410" s="212"/>
    </row>
    <row r="411" spans="1:20" s="6" customFormat="1" ht="22.5" customHeight="1" x14ac:dyDescent="0.25">
      <c r="A411" s="79" t="s">
        <v>352</v>
      </c>
      <c r="B411" s="80"/>
      <c r="C411" s="80"/>
      <c r="D411" s="80"/>
      <c r="E411" s="80"/>
      <c r="F411" s="80"/>
      <c r="G411" s="80"/>
      <c r="H411" s="80"/>
      <c r="I411" s="197"/>
      <c r="J411" s="81"/>
      <c r="K411" s="198"/>
      <c r="L411" s="69"/>
    </row>
    <row r="412" spans="1:20" ht="13.5" customHeight="1" x14ac:dyDescent="0.25">
      <c r="A412" s="37"/>
      <c r="B412" s="38"/>
      <c r="C412" s="38"/>
      <c r="D412" s="38"/>
      <c r="E412" s="38"/>
      <c r="F412" s="38"/>
      <c r="G412" s="70"/>
      <c r="H412" s="71"/>
      <c r="I412" s="187"/>
      <c r="J412" s="181"/>
      <c r="K412" s="72"/>
    </row>
    <row r="413" spans="1:20" s="2" customFormat="1" ht="18.75" customHeight="1" x14ac:dyDescent="0.25">
      <c r="A413" s="36"/>
      <c r="B413" s="104" t="s">
        <v>57</v>
      </c>
      <c r="C413" s="131" t="s">
        <v>296</v>
      </c>
      <c r="D413" s="131"/>
      <c r="E413" s="131"/>
      <c r="F413" s="131"/>
      <c r="G413" s="94"/>
      <c r="H413" s="95"/>
      <c r="I413" s="95"/>
      <c r="J413" s="182"/>
      <c r="K413" s="13"/>
    </row>
    <row r="414" spans="1:20" ht="6" customHeight="1" x14ac:dyDescent="0.35">
      <c r="A414" s="105"/>
      <c r="B414" s="62"/>
      <c r="C414" s="62"/>
      <c r="D414" s="106"/>
      <c r="E414" s="106"/>
      <c r="F414" s="106"/>
      <c r="G414" s="107"/>
      <c r="H414" s="103"/>
      <c r="I414" s="10"/>
      <c r="J414" s="183"/>
      <c r="K414" s="34"/>
    </row>
    <row r="415" spans="1:20" s="84" customFormat="1" ht="14.5" x14ac:dyDescent="0.35">
      <c r="A415" s="105"/>
      <c r="B415" s="147" t="s">
        <v>58</v>
      </c>
      <c r="C415" s="147" t="s">
        <v>297</v>
      </c>
      <c r="D415" s="106"/>
      <c r="E415" s="106"/>
      <c r="F415" s="106"/>
      <c r="G415" s="107"/>
      <c r="H415" s="148"/>
      <c r="I415" s="180"/>
      <c r="J415" s="178"/>
      <c r="K415" s="149"/>
      <c r="N415" s="150"/>
      <c r="O415" s="150"/>
      <c r="P415" s="150"/>
      <c r="Q415" s="151"/>
      <c r="R415" s="151"/>
      <c r="S415" s="152"/>
      <c r="T415" s="152"/>
    </row>
    <row r="416" spans="1:20" s="84" customFormat="1" ht="13.5" customHeight="1" x14ac:dyDescent="0.3">
      <c r="A416" s="108"/>
      <c r="B416" s="298" t="s">
        <v>217</v>
      </c>
      <c r="C416" s="298"/>
      <c r="D416" s="298"/>
      <c r="E416" s="298"/>
      <c r="F416" s="298"/>
      <c r="G416" s="299"/>
      <c r="H416" s="148"/>
      <c r="I416" s="180"/>
      <c r="J416" s="178"/>
      <c r="K416" s="149"/>
    </row>
    <row r="417" spans="1:20" s="84" customFormat="1" ht="13.5" customHeight="1" x14ac:dyDescent="0.3">
      <c r="A417" s="108"/>
      <c r="B417" s="298"/>
      <c r="C417" s="298"/>
      <c r="D417" s="298"/>
      <c r="E417" s="298"/>
      <c r="F417" s="298"/>
      <c r="G417" s="299"/>
      <c r="H417" s="87" t="s">
        <v>3</v>
      </c>
      <c r="I417" s="188">
        <v>1</v>
      </c>
      <c r="J417" s="191"/>
      <c r="K417" s="88">
        <f t="shared" ref="K417" si="21">I417*$J417</f>
        <v>0</v>
      </c>
    </row>
    <row r="418" spans="1:20" s="84" customFormat="1" ht="6" customHeight="1" x14ac:dyDescent="0.3">
      <c r="A418" s="108"/>
      <c r="B418" s="109"/>
      <c r="C418" s="110"/>
      <c r="D418" s="106"/>
      <c r="E418" s="106"/>
      <c r="F418" s="106"/>
      <c r="G418" s="107"/>
      <c r="H418" s="87"/>
      <c r="I418" s="188"/>
      <c r="J418" s="185"/>
      <c r="K418" s="89"/>
    </row>
    <row r="419" spans="1:20" s="84" customFormat="1" ht="13.5" customHeight="1" x14ac:dyDescent="0.3">
      <c r="A419" s="108"/>
      <c r="B419" s="85" t="s">
        <v>212</v>
      </c>
      <c r="C419" s="86"/>
      <c r="D419" s="106"/>
      <c r="E419" s="106"/>
      <c r="F419" s="106"/>
      <c r="G419" s="107" t="s">
        <v>213</v>
      </c>
      <c r="H419" s="87" t="s">
        <v>0</v>
      </c>
      <c r="I419" s="188">
        <f>10+10+16+17</f>
        <v>53</v>
      </c>
      <c r="J419" s="191"/>
      <c r="K419" s="88">
        <f t="shared" ref="K419" si="22">I419*$J419</f>
        <v>0</v>
      </c>
    </row>
    <row r="420" spans="1:20" s="84" customFormat="1" ht="13.5" customHeight="1" x14ac:dyDescent="0.3">
      <c r="A420" s="108"/>
      <c r="B420" s="86" t="s">
        <v>19</v>
      </c>
      <c r="C420" s="86"/>
      <c r="D420" s="106"/>
      <c r="E420" s="106"/>
      <c r="F420" s="106"/>
      <c r="G420" s="107"/>
      <c r="H420" s="87"/>
      <c r="I420" s="188"/>
      <c r="J420" s="184"/>
      <c r="K420" s="88"/>
    </row>
    <row r="421" spans="1:20" s="84" customFormat="1" ht="13.5" customHeight="1" x14ac:dyDescent="0.3">
      <c r="A421" s="108"/>
      <c r="B421" s="112" t="s">
        <v>2</v>
      </c>
      <c r="C421" s="86" t="s">
        <v>214</v>
      </c>
      <c r="D421" s="106"/>
      <c r="E421" s="106"/>
      <c r="F421" s="106"/>
      <c r="G421" s="107"/>
      <c r="H421" s="87" t="s">
        <v>0</v>
      </c>
      <c r="I421" s="188">
        <f>+I419</f>
        <v>53</v>
      </c>
      <c r="J421" s="191"/>
      <c r="K421" s="88">
        <f t="shared" ref="K421" si="23">I421*$J421</f>
        <v>0</v>
      </c>
    </row>
    <row r="422" spans="1:20" s="84" customFormat="1" ht="6" customHeight="1" x14ac:dyDescent="0.3">
      <c r="A422" s="108"/>
      <c r="B422" s="109"/>
      <c r="C422" s="110"/>
      <c r="D422" s="106"/>
      <c r="E422" s="106"/>
      <c r="F422" s="106"/>
      <c r="G422" s="107"/>
      <c r="H422" s="87"/>
      <c r="I422" s="188"/>
      <c r="J422" s="185"/>
      <c r="K422" s="89"/>
    </row>
    <row r="423" spans="1:20" s="159" customFormat="1" ht="13.5" customHeight="1" x14ac:dyDescent="0.3">
      <c r="A423" s="153"/>
      <c r="B423" s="109"/>
      <c r="C423" s="154" t="s">
        <v>30</v>
      </c>
      <c r="D423" s="155" t="str">
        <f>+B415</f>
        <v>2.1.1</v>
      </c>
      <c r="E423" s="155"/>
      <c r="F423" s="155"/>
      <c r="G423" s="156"/>
      <c r="H423" s="157"/>
      <c r="I423" s="189"/>
      <c r="J423" s="186"/>
      <c r="K423" s="158">
        <f>SUBTOTAL(9,K415:K422)</f>
        <v>0</v>
      </c>
      <c r="N423" s="160"/>
      <c r="O423" s="160"/>
      <c r="P423" s="160"/>
      <c r="Q423" s="161"/>
      <c r="R423" s="161"/>
      <c r="S423" s="162"/>
      <c r="T423" s="162"/>
    </row>
    <row r="424" spans="1:20" s="159" customFormat="1" ht="13.5" customHeight="1" x14ac:dyDescent="0.3">
      <c r="A424" s="153"/>
      <c r="B424" s="109"/>
      <c r="C424" s="154"/>
      <c r="D424" s="155"/>
      <c r="E424" s="155"/>
      <c r="F424" s="155"/>
      <c r="G424" s="156"/>
      <c r="H424" s="229"/>
      <c r="I424" s="225"/>
      <c r="J424" s="186"/>
      <c r="K424" s="158"/>
      <c r="N424" s="160"/>
      <c r="O424" s="160"/>
      <c r="P424" s="160"/>
      <c r="Q424" s="161"/>
      <c r="R424" s="161"/>
      <c r="S424" s="162"/>
      <c r="T424" s="162"/>
    </row>
    <row r="425" spans="1:20" s="84" customFormat="1" ht="14.5" x14ac:dyDescent="0.35">
      <c r="A425" s="105"/>
      <c r="B425" s="147" t="s">
        <v>59</v>
      </c>
      <c r="C425" s="147" t="s">
        <v>231</v>
      </c>
      <c r="D425" s="106"/>
      <c r="E425" s="106"/>
      <c r="F425" s="106"/>
      <c r="G425" s="107"/>
      <c r="H425" s="229"/>
      <c r="I425" s="225"/>
      <c r="J425" s="178"/>
      <c r="K425" s="149"/>
      <c r="N425" s="150"/>
      <c r="O425" s="150"/>
      <c r="P425" s="150"/>
      <c r="Q425" s="151"/>
      <c r="R425" s="151"/>
      <c r="S425" s="152"/>
      <c r="T425" s="152"/>
    </row>
    <row r="426" spans="1:20" ht="13.5" customHeight="1" x14ac:dyDescent="0.3">
      <c r="A426" s="108"/>
      <c r="B426" s="62" t="s">
        <v>246</v>
      </c>
      <c r="C426" s="62"/>
      <c r="D426" s="106"/>
      <c r="E426" s="106"/>
      <c r="F426" s="106"/>
      <c r="G426" s="107"/>
      <c r="H426" s="230"/>
      <c r="I426" s="217"/>
      <c r="J426" s="218"/>
      <c r="K426" s="219"/>
    </row>
    <row r="427" spans="1:20" ht="13.5" customHeight="1" x14ac:dyDescent="0.3">
      <c r="A427" s="108"/>
      <c r="B427" s="62" t="s">
        <v>145</v>
      </c>
      <c r="C427" s="62"/>
      <c r="D427" s="106"/>
      <c r="E427" s="106"/>
      <c r="F427" s="106"/>
      <c r="G427" s="107"/>
      <c r="H427" s="230"/>
      <c r="I427" s="217"/>
      <c r="J427" s="218"/>
      <c r="K427" s="219"/>
    </row>
    <row r="428" spans="1:20" ht="13.5" customHeight="1" x14ac:dyDescent="0.3">
      <c r="A428" s="108"/>
      <c r="B428" s="220" t="s">
        <v>2</v>
      </c>
      <c r="C428" s="62" t="s">
        <v>232</v>
      </c>
      <c r="D428" s="106"/>
      <c r="E428" s="106"/>
      <c r="F428" s="106"/>
      <c r="G428" s="107"/>
      <c r="H428" s="230" t="s">
        <v>3</v>
      </c>
      <c r="I428" s="217">
        <v>1</v>
      </c>
      <c r="J428" s="191"/>
      <c r="K428" s="219">
        <f>I428*J428</f>
        <v>0</v>
      </c>
    </row>
    <row r="429" spans="1:20" ht="13.5" customHeight="1" x14ac:dyDescent="0.3">
      <c r="A429" s="108"/>
      <c r="B429" s="220" t="s">
        <v>2</v>
      </c>
      <c r="C429" s="62" t="s">
        <v>233</v>
      </c>
      <c r="D429" s="240"/>
      <c r="E429" s="240"/>
      <c r="F429" s="240"/>
      <c r="G429" s="241"/>
      <c r="H429" s="230"/>
      <c r="I429" s="217"/>
      <c r="J429" s="218"/>
      <c r="K429" s="219"/>
    </row>
    <row r="430" spans="1:20" ht="13.5" customHeight="1" x14ac:dyDescent="0.3">
      <c r="A430" s="108"/>
      <c r="B430" s="220" t="s">
        <v>2</v>
      </c>
      <c r="C430" s="62" t="s">
        <v>234</v>
      </c>
      <c r="D430" s="240"/>
      <c r="E430" s="240"/>
      <c r="F430" s="240"/>
      <c r="G430" s="241"/>
      <c r="H430" s="230"/>
      <c r="I430" s="217"/>
      <c r="J430" s="218"/>
      <c r="K430" s="219"/>
    </row>
    <row r="431" spans="1:20" s="84" customFormat="1" ht="6" customHeight="1" x14ac:dyDescent="0.3">
      <c r="A431" s="108"/>
      <c r="B431" s="109"/>
      <c r="C431" s="110"/>
      <c r="D431" s="106"/>
      <c r="E431" s="106"/>
      <c r="F431" s="106"/>
      <c r="G431" s="107"/>
      <c r="H431" s="87"/>
      <c r="I431" s="188"/>
      <c r="J431" s="185"/>
      <c r="K431" s="89"/>
    </row>
    <row r="432" spans="1:20" s="159" customFormat="1" ht="13.5" customHeight="1" x14ac:dyDescent="0.3">
      <c r="A432" s="153"/>
      <c r="B432" s="109"/>
      <c r="C432" s="154" t="s">
        <v>30</v>
      </c>
      <c r="D432" s="155" t="str">
        <f>+B425</f>
        <v>2.1.2</v>
      </c>
      <c r="E432" s="155"/>
      <c r="F432" s="155"/>
      <c r="G432" s="156"/>
      <c r="H432" s="157"/>
      <c r="I432" s="189"/>
      <c r="J432" s="186"/>
      <c r="K432" s="158">
        <f>SUBTOTAL(9,K425:K431)</f>
        <v>0</v>
      </c>
      <c r="N432" s="160"/>
      <c r="O432" s="160"/>
      <c r="P432" s="160"/>
      <c r="Q432" s="161"/>
      <c r="R432" s="161"/>
      <c r="S432" s="162"/>
      <c r="T432" s="162"/>
    </row>
    <row r="433" spans="1:20" s="84" customFormat="1" ht="13.5" customHeight="1" x14ac:dyDescent="0.3">
      <c r="A433" s="108"/>
      <c r="B433" s="112"/>
      <c r="C433" s="86"/>
      <c r="D433" s="106"/>
      <c r="E433" s="106"/>
      <c r="F433" s="106"/>
      <c r="G433" s="107"/>
      <c r="H433" s="87"/>
      <c r="I433" s="188"/>
      <c r="J433" s="184"/>
      <c r="K433" s="88"/>
    </row>
    <row r="434" spans="1:20" s="3" customFormat="1" ht="18.75" customHeight="1" x14ac:dyDescent="0.3">
      <c r="A434" s="15"/>
      <c r="B434" s="295" t="s">
        <v>11</v>
      </c>
      <c r="C434" s="295"/>
      <c r="D434" s="63" t="str">
        <f>+B413</f>
        <v>2.1.</v>
      </c>
      <c r="E434" s="64"/>
      <c r="F434" s="64"/>
      <c r="G434" s="65"/>
      <c r="H434" s="111"/>
      <c r="I434" s="14"/>
      <c r="J434" s="39"/>
      <c r="K434" s="40">
        <f>+SUBTOTAL(9,K413:K433)</f>
        <v>0</v>
      </c>
    </row>
    <row r="435" spans="1:20" s="159" customFormat="1" ht="13.5" customHeight="1" x14ac:dyDescent="0.3">
      <c r="A435" s="153"/>
      <c r="B435" s="109"/>
      <c r="C435" s="154"/>
      <c r="D435" s="155"/>
      <c r="E435" s="155"/>
      <c r="F435" s="155"/>
      <c r="G435" s="156"/>
      <c r="H435" s="157"/>
      <c r="I435" s="189"/>
      <c r="J435" s="186"/>
      <c r="K435" s="158"/>
      <c r="N435" s="160"/>
      <c r="O435" s="160"/>
      <c r="P435" s="160"/>
      <c r="Q435" s="161"/>
      <c r="R435" s="161"/>
      <c r="S435" s="162"/>
      <c r="T435" s="162"/>
    </row>
    <row r="436" spans="1:20" s="159" customFormat="1" ht="13.5" customHeight="1" x14ac:dyDescent="0.3">
      <c r="A436" s="153"/>
      <c r="B436" s="109"/>
      <c r="C436" s="154"/>
      <c r="D436" s="155"/>
      <c r="E436" s="155"/>
      <c r="F436" s="155"/>
      <c r="G436" s="156"/>
      <c r="H436" s="157"/>
      <c r="I436" s="189"/>
      <c r="J436" s="186"/>
      <c r="K436" s="158"/>
      <c r="N436" s="160"/>
      <c r="O436" s="160"/>
      <c r="P436" s="160"/>
      <c r="Q436" s="161"/>
      <c r="R436" s="161"/>
      <c r="S436" s="162"/>
      <c r="T436" s="162"/>
    </row>
    <row r="437" spans="1:20" s="2" customFormat="1" ht="18.75" customHeight="1" x14ac:dyDescent="0.25">
      <c r="A437" s="36"/>
      <c r="B437" s="104" t="s">
        <v>60</v>
      </c>
      <c r="C437" s="131" t="s">
        <v>298</v>
      </c>
      <c r="D437" s="131"/>
      <c r="E437" s="131"/>
      <c r="F437" s="131"/>
      <c r="G437" s="94"/>
      <c r="H437" s="95"/>
      <c r="I437" s="95"/>
      <c r="J437" s="182"/>
      <c r="K437" s="13"/>
    </row>
    <row r="438" spans="1:20" ht="6" customHeight="1" x14ac:dyDescent="0.35">
      <c r="A438" s="105"/>
      <c r="B438" s="62"/>
      <c r="C438" s="62"/>
      <c r="D438" s="106"/>
      <c r="E438" s="106"/>
      <c r="F438" s="106"/>
      <c r="G438" s="107"/>
      <c r="H438" s="103"/>
      <c r="I438" s="10"/>
      <c r="J438" s="183"/>
      <c r="K438" s="34"/>
    </row>
    <row r="439" spans="1:20" s="84" customFormat="1" ht="14.5" x14ac:dyDescent="0.35">
      <c r="A439" s="105"/>
      <c r="B439" s="147" t="s">
        <v>61</v>
      </c>
      <c r="C439" s="147" t="s">
        <v>215</v>
      </c>
      <c r="D439" s="106"/>
      <c r="E439" s="106"/>
      <c r="F439" s="106"/>
      <c r="G439" s="107"/>
      <c r="H439" s="148"/>
      <c r="I439" s="180"/>
      <c r="J439" s="178"/>
      <c r="K439" s="149"/>
      <c r="N439" s="150"/>
      <c r="O439" s="150"/>
      <c r="P439" s="150"/>
      <c r="Q439" s="151"/>
      <c r="R439" s="151"/>
      <c r="S439" s="152"/>
      <c r="T439" s="152"/>
    </row>
    <row r="440" spans="1:20" s="84" customFormat="1" ht="13.5" customHeight="1" x14ac:dyDescent="0.3">
      <c r="A440" s="108"/>
      <c r="B440" s="298" t="s">
        <v>216</v>
      </c>
      <c r="C440" s="298"/>
      <c r="D440" s="298"/>
      <c r="E440" s="298"/>
      <c r="F440" s="298"/>
      <c r="G440" s="299"/>
      <c r="H440" s="148"/>
      <c r="I440" s="180"/>
      <c r="J440" s="178"/>
      <c r="K440" s="149"/>
    </row>
    <row r="441" spans="1:20" s="84" customFormat="1" ht="13.5" customHeight="1" x14ac:dyDescent="0.3">
      <c r="A441" s="108"/>
      <c r="B441" s="298"/>
      <c r="C441" s="298"/>
      <c r="D441" s="298"/>
      <c r="E441" s="298"/>
      <c r="F441" s="298"/>
      <c r="G441" s="299"/>
      <c r="H441" s="87" t="s">
        <v>3</v>
      </c>
      <c r="I441" s="188">
        <v>1</v>
      </c>
      <c r="J441" s="191"/>
      <c r="K441" s="88">
        <f t="shared" ref="K441" si="24">I441*$J441</f>
        <v>0</v>
      </c>
    </row>
    <row r="442" spans="1:20" s="84" customFormat="1" ht="6" customHeight="1" x14ac:dyDescent="0.3">
      <c r="A442" s="108"/>
      <c r="B442" s="109"/>
      <c r="C442" s="110"/>
      <c r="D442" s="106"/>
      <c r="E442" s="106"/>
      <c r="F442" s="106"/>
      <c r="G442" s="107"/>
      <c r="H442" s="87"/>
      <c r="I442" s="188"/>
      <c r="J442" s="185"/>
      <c r="K442" s="89"/>
    </row>
    <row r="443" spans="1:20" s="84" customFormat="1" ht="13.5" customHeight="1" x14ac:dyDescent="0.3">
      <c r="A443" s="108"/>
      <c r="B443" s="85" t="s">
        <v>212</v>
      </c>
      <c r="C443" s="86"/>
      <c r="D443" s="106"/>
      <c r="E443" s="106"/>
      <c r="F443" s="106"/>
      <c r="G443" s="107" t="s">
        <v>213</v>
      </c>
      <c r="H443" s="87" t="s">
        <v>0</v>
      </c>
      <c r="I443" s="188">
        <f>7+9+6</f>
        <v>22</v>
      </c>
      <c r="J443" s="191"/>
      <c r="K443" s="88">
        <f t="shared" ref="K443" si="25">I443*$J443</f>
        <v>0</v>
      </c>
    </row>
    <row r="444" spans="1:20" s="84" customFormat="1" ht="13.5" customHeight="1" x14ac:dyDescent="0.3">
      <c r="A444" s="108"/>
      <c r="B444" s="86" t="s">
        <v>19</v>
      </c>
      <c r="C444" s="86"/>
      <c r="D444" s="106"/>
      <c r="E444" s="106"/>
      <c r="F444" s="106"/>
      <c r="G444" s="107"/>
      <c r="H444" s="87"/>
      <c r="I444" s="188"/>
      <c r="J444" s="184"/>
      <c r="K444" s="88"/>
    </row>
    <row r="445" spans="1:20" s="84" customFormat="1" ht="13.5" customHeight="1" x14ac:dyDescent="0.3">
      <c r="A445" s="108"/>
      <c r="B445" s="112" t="s">
        <v>2</v>
      </c>
      <c r="C445" s="86" t="s">
        <v>214</v>
      </c>
      <c r="D445" s="106"/>
      <c r="E445" s="106"/>
      <c r="F445" s="106"/>
      <c r="G445" s="107"/>
      <c r="H445" s="87" t="s">
        <v>0</v>
      </c>
      <c r="I445" s="188">
        <f>+I443</f>
        <v>22</v>
      </c>
      <c r="J445" s="191"/>
      <c r="K445" s="88">
        <f t="shared" ref="K445" si="26">I445*$J445</f>
        <v>0</v>
      </c>
    </row>
    <row r="446" spans="1:20" s="84" customFormat="1" ht="6" customHeight="1" x14ac:dyDescent="0.3">
      <c r="A446" s="108"/>
      <c r="B446" s="109"/>
      <c r="C446" s="110"/>
      <c r="D446" s="106"/>
      <c r="E446" s="106"/>
      <c r="F446" s="106"/>
      <c r="G446" s="107"/>
      <c r="H446" s="87"/>
      <c r="I446" s="188"/>
      <c r="J446" s="185"/>
      <c r="K446" s="89"/>
    </row>
    <row r="447" spans="1:20" s="159" customFormat="1" ht="13.5" customHeight="1" x14ac:dyDescent="0.3">
      <c r="A447" s="153"/>
      <c r="B447" s="109"/>
      <c r="C447" s="154" t="s">
        <v>30</v>
      </c>
      <c r="D447" s="155" t="str">
        <f>+B439</f>
        <v>2.2.1</v>
      </c>
      <c r="E447" s="155"/>
      <c r="F447" s="155"/>
      <c r="G447" s="156"/>
      <c r="H447" s="157"/>
      <c r="I447" s="189"/>
      <c r="J447" s="186"/>
      <c r="K447" s="158">
        <f>SUBTOTAL(9,K439:K446)</f>
        <v>0</v>
      </c>
      <c r="N447" s="160"/>
      <c r="O447" s="160"/>
      <c r="P447" s="160"/>
      <c r="Q447" s="161"/>
      <c r="R447" s="161"/>
      <c r="S447" s="162"/>
      <c r="T447" s="162"/>
    </row>
    <row r="448" spans="1:20" s="159" customFormat="1" ht="13.5" customHeight="1" x14ac:dyDescent="0.3">
      <c r="A448" s="153"/>
      <c r="B448" s="109"/>
      <c r="C448" s="154"/>
      <c r="D448" s="155"/>
      <c r="E448" s="155"/>
      <c r="F448" s="155"/>
      <c r="G448" s="156"/>
      <c r="H448" s="157"/>
      <c r="I448" s="189"/>
      <c r="J448" s="186"/>
      <c r="K448" s="158"/>
      <c r="N448" s="160"/>
      <c r="O448" s="160"/>
      <c r="P448" s="160"/>
      <c r="Q448" s="161"/>
      <c r="R448" s="161"/>
      <c r="S448" s="162"/>
      <c r="T448" s="162"/>
    </row>
    <row r="449" spans="1:20" s="84" customFormat="1" ht="14.5" x14ac:dyDescent="0.35">
      <c r="A449" s="105"/>
      <c r="B449" s="147" t="s">
        <v>62</v>
      </c>
      <c r="C449" s="147" t="s">
        <v>218</v>
      </c>
      <c r="D449" s="106"/>
      <c r="E449" s="106"/>
      <c r="F449" s="106"/>
      <c r="G449" s="107"/>
      <c r="H449" s="148"/>
      <c r="I449" s="180"/>
      <c r="J449" s="178"/>
      <c r="K449" s="149"/>
      <c r="N449" s="150"/>
      <c r="O449" s="150"/>
      <c r="P449" s="150"/>
      <c r="Q449" s="151"/>
      <c r="R449" s="151"/>
      <c r="S449" s="152"/>
      <c r="T449" s="152"/>
    </row>
    <row r="450" spans="1:20" s="84" customFormat="1" ht="13.5" customHeight="1" x14ac:dyDescent="0.3">
      <c r="A450" s="108"/>
      <c r="B450" s="85" t="s">
        <v>48</v>
      </c>
      <c r="C450" s="86"/>
      <c r="D450" s="106"/>
      <c r="E450" s="106"/>
      <c r="F450" s="106"/>
      <c r="G450" s="107"/>
      <c r="H450" s="87" t="s">
        <v>3</v>
      </c>
      <c r="I450" s="188">
        <v>34</v>
      </c>
      <c r="J450" s="191"/>
      <c r="K450" s="88">
        <f t="shared" ref="K450" si="27">I450*$J450</f>
        <v>0</v>
      </c>
    </row>
    <row r="451" spans="1:20" s="84" customFormat="1" ht="5.15" customHeight="1" x14ac:dyDescent="0.3">
      <c r="A451" s="108"/>
      <c r="B451" s="109"/>
      <c r="C451" s="110"/>
      <c r="D451" s="106"/>
      <c r="E451" s="106"/>
      <c r="F451" s="106"/>
      <c r="G451" s="107"/>
      <c r="H451" s="87"/>
      <c r="I451" s="188"/>
      <c r="J451" s="185"/>
      <c r="K451" s="89"/>
    </row>
    <row r="452" spans="1:20" s="84" customFormat="1" ht="13.5" customHeight="1" x14ac:dyDescent="0.3">
      <c r="A452" s="108"/>
      <c r="B452" s="85" t="s">
        <v>219</v>
      </c>
      <c r="C452" s="86"/>
      <c r="D452" s="106"/>
      <c r="E452" s="106"/>
      <c r="F452" s="106"/>
      <c r="G452" s="107"/>
      <c r="H452" s="87" t="s">
        <v>3</v>
      </c>
      <c r="I452" s="188">
        <f>12+10+12</f>
        <v>34</v>
      </c>
      <c r="J452" s="191"/>
      <c r="K452" s="88">
        <f t="shared" ref="K452" si="28">I452*$J452</f>
        <v>0</v>
      </c>
    </row>
    <row r="453" spans="1:20" s="84" customFormat="1" ht="13.5" customHeight="1" x14ac:dyDescent="0.3">
      <c r="A453" s="108"/>
      <c r="B453" s="86" t="s">
        <v>19</v>
      </c>
      <c r="C453" s="86"/>
      <c r="D453" s="106"/>
      <c r="E453" s="106"/>
      <c r="F453" s="106"/>
      <c r="G453" s="107"/>
      <c r="H453" s="87"/>
      <c r="I453" s="188"/>
      <c r="J453" s="184"/>
      <c r="K453" s="88"/>
    </row>
    <row r="454" spans="1:20" s="84" customFormat="1" ht="13.5" customHeight="1" x14ac:dyDescent="0.3">
      <c r="A454" s="108"/>
      <c r="B454" s="112" t="s">
        <v>2</v>
      </c>
      <c r="C454" s="86" t="s">
        <v>220</v>
      </c>
      <c r="D454" s="106"/>
      <c r="E454" s="106"/>
      <c r="F454" s="106"/>
      <c r="G454" s="107"/>
      <c r="H454" s="87" t="s">
        <v>3</v>
      </c>
      <c r="I454" s="188">
        <f>+I452</f>
        <v>34</v>
      </c>
      <c r="J454" s="191"/>
      <c r="K454" s="88">
        <f t="shared" ref="K454" si="29">I454*$J454</f>
        <v>0</v>
      </c>
    </row>
    <row r="455" spans="1:20" s="84" customFormat="1" ht="13.5" customHeight="1" x14ac:dyDescent="0.3">
      <c r="A455" s="108"/>
      <c r="B455" s="112" t="s">
        <v>2</v>
      </c>
      <c r="C455" s="86" t="s">
        <v>221</v>
      </c>
      <c r="D455" s="106"/>
      <c r="E455" s="106"/>
      <c r="F455" s="106"/>
      <c r="G455" s="107"/>
      <c r="H455" s="87"/>
      <c r="I455" s="188"/>
      <c r="J455" s="184"/>
      <c r="K455" s="88"/>
    </row>
    <row r="456" spans="1:20" s="84" customFormat="1" ht="5.15" customHeight="1" x14ac:dyDescent="0.3">
      <c r="A456" s="108"/>
      <c r="B456" s="109"/>
      <c r="C456" s="110"/>
      <c r="D456" s="106"/>
      <c r="E456" s="106"/>
      <c r="F456" s="106"/>
      <c r="G456" s="107"/>
      <c r="H456" s="87"/>
      <c r="I456" s="188"/>
      <c r="J456" s="185"/>
      <c r="K456" s="89"/>
    </row>
    <row r="457" spans="1:20" s="84" customFormat="1" ht="13.5" customHeight="1" x14ac:dyDescent="0.3">
      <c r="A457" s="108"/>
      <c r="B457" s="85" t="s">
        <v>222</v>
      </c>
      <c r="C457" s="86"/>
      <c r="D457" s="106"/>
      <c r="E457" s="106"/>
      <c r="F457" s="106"/>
      <c r="G457" s="107" t="s">
        <v>213</v>
      </c>
      <c r="H457" s="87" t="s">
        <v>0</v>
      </c>
      <c r="I457" s="188">
        <f>+I452</f>
        <v>34</v>
      </c>
      <c r="J457" s="191"/>
      <c r="K457" s="88">
        <f t="shared" ref="K457" si="30">I457*$J457</f>
        <v>0</v>
      </c>
    </row>
    <row r="458" spans="1:20" s="84" customFormat="1" ht="13.5" customHeight="1" x14ac:dyDescent="0.3">
      <c r="A458" s="108"/>
      <c r="B458" s="86" t="s">
        <v>19</v>
      </c>
      <c r="C458" s="86"/>
      <c r="D458" s="106"/>
      <c r="E458" s="106"/>
      <c r="F458" s="106"/>
      <c r="G458" s="107"/>
      <c r="H458" s="87"/>
      <c r="I458" s="188"/>
      <c r="J458" s="184"/>
      <c r="K458" s="88"/>
    </row>
    <row r="459" spans="1:20" s="84" customFormat="1" ht="13.5" customHeight="1" x14ac:dyDescent="0.3">
      <c r="A459" s="108"/>
      <c r="B459" s="112" t="s">
        <v>2</v>
      </c>
      <c r="C459" s="86" t="s">
        <v>223</v>
      </c>
      <c r="D459" s="106"/>
      <c r="E459" s="106"/>
      <c r="F459" s="106"/>
      <c r="G459" s="107"/>
      <c r="H459" s="87" t="s">
        <v>0</v>
      </c>
      <c r="I459" s="188">
        <f>+I457</f>
        <v>34</v>
      </c>
      <c r="J459" s="191"/>
      <c r="K459" s="88">
        <f t="shared" ref="K459" si="31">I459*$J459</f>
        <v>0</v>
      </c>
    </row>
    <row r="460" spans="1:20" s="84" customFormat="1" ht="5.15" customHeight="1" x14ac:dyDescent="0.3">
      <c r="A460" s="108"/>
      <c r="B460" s="85"/>
      <c r="C460" s="86"/>
      <c r="D460" s="106"/>
      <c r="E460" s="106"/>
      <c r="F460" s="106"/>
      <c r="G460" s="107"/>
      <c r="H460" s="227"/>
      <c r="I460" s="223"/>
      <c r="J460" s="186"/>
      <c r="K460" s="88"/>
    </row>
    <row r="461" spans="1:20" ht="13.5" customHeight="1" x14ac:dyDescent="0.3">
      <c r="A461" s="108"/>
      <c r="B461" s="62" t="s">
        <v>224</v>
      </c>
      <c r="C461" s="62"/>
      <c r="D461" s="106"/>
      <c r="E461" s="106"/>
      <c r="F461" s="106"/>
      <c r="G461" s="107"/>
      <c r="H461" s="230"/>
      <c r="I461" s="217"/>
      <c r="J461" s="218"/>
      <c r="K461" s="219"/>
    </row>
    <row r="462" spans="1:20" ht="13.5" customHeight="1" x14ac:dyDescent="0.3">
      <c r="A462" s="108"/>
      <c r="B462" s="220" t="s">
        <v>2</v>
      </c>
      <c r="C462" s="221" t="s">
        <v>225</v>
      </c>
      <c r="D462" s="106"/>
      <c r="E462" s="106"/>
      <c r="F462" s="106"/>
      <c r="G462" s="107"/>
      <c r="H462" s="230" t="s">
        <v>144</v>
      </c>
      <c r="I462" s="217">
        <f>+I457*6</f>
        <v>204</v>
      </c>
      <c r="J462" s="191"/>
      <c r="K462" s="219">
        <f t="shared" ref="K462" si="32">I462*J462</f>
        <v>0</v>
      </c>
    </row>
    <row r="463" spans="1:20" ht="13.5" customHeight="1" x14ac:dyDescent="0.3">
      <c r="A463" s="108"/>
      <c r="B463" s="62" t="s">
        <v>145</v>
      </c>
      <c r="C463" s="62"/>
      <c r="D463" s="106"/>
      <c r="E463" s="106"/>
      <c r="F463" s="106"/>
      <c r="G463" s="107"/>
      <c r="H463" s="230"/>
      <c r="I463" s="217"/>
      <c r="J463" s="218"/>
      <c r="K463" s="219"/>
    </row>
    <row r="464" spans="1:20" ht="13.5" customHeight="1" x14ac:dyDescent="0.3">
      <c r="A464" s="108"/>
      <c r="B464" s="220" t="s">
        <v>2</v>
      </c>
      <c r="C464" s="62" t="s">
        <v>147</v>
      </c>
      <c r="D464" s="106"/>
      <c r="E464" s="106"/>
      <c r="F464" s="106"/>
      <c r="G464" s="107"/>
      <c r="H464" s="230"/>
      <c r="I464" s="217"/>
      <c r="J464" s="218"/>
      <c r="K464" s="219"/>
    </row>
    <row r="465" spans="1:20" ht="13.5" customHeight="1" x14ac:dyDescent="0.3">
      <c r="A465" s="108"/>
      <c r="B465" s="220" t="s">
        <v>2</v>
      </c>
      <c r="C465" s="62" t="s">
        <v>148</v>
      </c>
      <c r="D465" s="106"/>
      <c r="E465" s="106"/>
      <c r="F465" s="106"/>
      <c r="G465" s="107"/>
      <c r="H465" s="230" t="s">
        <v>3</v>
      </c>
      <c r="I465" s="217">
        <v>1</v>
      </c>
      <c r="J465" s="191"/>
      <c r="K465" s="219">
        <f>I465*J465</f>
        <v>0</v>
      </c>
      <c r="L465" s="222"/>
    </row>
    <row r="466" spans="1:20" ht="13.5" customHeight="1" x14ac:dyDescent="0.3">
      <c r="A466" s="108"/>
      <c r="B466" s="220" t="s">
        <v>2</v>
      </c>
      <c r="C466" s="62" t="s">
        <v>226</v>
      </c>
      <c r="D466" s="106"/>
      <c r="E466" s="106"/>
      <c r="F466" s="106"/>
      <c r="G466" s="107"/>
      <c r="H466" s="230"/>
      <c r="I466" s="217"/>
      <c r="J466" s="218"/>
      <c r="K466" s="219"/>
    </row>
    <row r="467" spans="1:20" ht="13.15" customHeight="1" x14ac:dyDescent="0.3">
      <c r="A467" s="108"/>
      <c r="B467" s="220" t="s">
        <v>2</v>
      </c>
      <c r="C467" s="62" t="s">
        <v>150</v>
      </c>
      <c r="D467" s="106"/>
      <c r="E467" s="106"/>
      <c r="F467" s="106"/>
      <c r="G467" s="107"/>
      <c r="H467" s="230"/>
      <c r="I467" s="217"/>
      <c r="J467" s="218"/>
      <c r="K467" s="219"/>
    </row>
    <row r="468" spans="1:20" s="84" customFormat="1" ht="5.15" customHeight="1" x14ac:dyDescent="0.3">
      <c r="A468" s="108"/>
      <c r="B468" s="85"/>
      <c r="C468" s="86"/>
      <c r="D468" s="106"/>
      <c r="E468" s="106"/>
      <c r="F468" s="106"/>
      <c r="G468" s="107"/>
      <c r="H468" s="227"/>
      <c r="I468" s="223"/>
      <c r="J468" s="186"/>
      <c r="K468" s="88"/>
    </row>
    <row r="469" spans="1:20" ht="13.5" customHeight="1" x14ac:dyDescent="0.3">
      <c r="A469" s="108"/>
      <c r="B469" s="62" t="s">
        <v>228</v>
      </c>
      <c r="C469" s="62"/>
      <c r="D469" s="106"/>
      <c r="E469" s="106"/>
      <c r="F469" s="106"/>
      <c r="G469" s="107"/>
      <c r="H469" s="227"/>
      <c r="I469" s="223"/>
      <c r="J469" s="186"/>
      <c r="K469" s="88"/>
    </row>
    <row r="470" spans="1:20" ht="13.5" customHeight="1" x14ac:dyDescent="0.3">
      <c r="A470" s="108"/>
      <c r="B470" s="220" t="s">
        <v>2</v>
      </c>
      <c r="C470" s="221" t="s">
        <v>227</v>
      </c>
      <c r="D470" s="106"/>
      <c r="E470" s="106"/>
      <c r="F470" s="106"/>
      <c r="G470" s="112" t="str">
        <f>+C462</f>
        <v>Ø14/16</v>
      </c>
      <c r="H470" s="230" t="s">
        <v>144</v>
      </c>
      <c r="I470" s="217">
        <f>+I462</f>
        <v>204</v>
      </c>
      <c r="J470" s="191"/>
      <c r="K470" s="219">
        <f t="shared" ref="K470" si="33">I470*J470</f>
        <v>0</v>
      </c>
    </row>
    <row r="471" spans="1:20" s="84" customFormat="1" ht="6" customHeight="1" x14ac:dyDescent="0.3">
      <c r="A471" s="108"/>
      <c r="B471" s="85"/>
      <c r="C471" s="86"/>
      <c r="D471" s="106"/>
      <c r="E471" s="106"/>
      <c r="F471" s="106"/>
      <c r="G471" s="107"/>
      <c r="H471" s="227"/>
      <c r="I471" s="223"/>
      <c r="J471" s="186"/>
      <c r="K471" s="88"/>
    </row>
    <row r="472" spans="1:20" ht="13.5" customHeight="1" x14ac:dyDescent="0.3">
      <c r="A472" s="108"/>
      <c r="B472" s="62" t="s">
        <v>229</v>
      </c>
      <c r="C472" s="62"/>
      <c r="D472" s="106"/>
      <c r="E472" s="106"/>
      <c r="F472" s="106"/>
      <c r="G472" s="107"/>
      <c r="H472" s="87" t="s">
        <v>3</v>
      </c>
      <c r="I472" s="188">
        <f>+I452</f>
        <v>34</v>
      </c>
      <c r="J472" s="191"/>
      <c r="K472" s="88">
        <f t="shared" ref="K472" si="34">I472*$J472</f>
        <v>0</v>
      </c>
    </row>
    <row r="473" spans="1:20" ht="13.5" customHeight="1" x14ac:dyDescent="0.3">
      <c r="A473" s="108"/>
      <c r="B473" s="62" t="s">
        <v>145</v>
      </c>
      <c r="C473" s="62"/>
      <c r="D473" s="106"/>
      <c r="E473" s="106"/>
      <c r="F473" s="106"/>
      <c r="G473" s="107"/>
      <c r="H473" s="230"/>
      <c r="I473" s="217"/>
      <c r="J473" s="218"/>
      <c r="K473" s="219"/>
    </row>
    <row r="474" spans="1:20" ht="13.5" customHeight="1" x14ac:dyDescent="0.3">
      <c r="A474" s="108"/>
      <c r="B474" s="220" t="s">
        <v>2</v>
      </c>
      <c r="C474" s="62" t="s">
        <v>230</v>
      </c>
      <c r="D474" s="106"/>
      <c r="E474" s="106"/>
      <c r="F474" s="106"/>
      <c r="G474" s="107"/>
      <c r="H474" s="87" t="s">
        <v>3</v>
      </c>
      <c r="I474" s="188">
        <f>+I452</f>
        <v>34</v>
      </c>
      <c r="J474" s="191"/>
      <c r="K474" s="88">
        <f t="shared" ref="K474" si="35">I474*$J474</f>
        <v>0</v>
      </c>
    </row>
    <row r="475" spans="1:20" s="84" customFormat="1" ht="6" customHeight="1" x14ac:dyDescent="0.3">
      <c r="A475" s="108"/>
      <c r="B475" s="109"/>
      <c r="C475" s="110"/>
      <c r="D475" s="106"/>
      <c r="E475" s="106"/>
      <c r="F475" s="106"/>
      <c r="G475" s="107"/>
      <c r="H475" s="87"/>
      <c r="I475" s="188"/>
      <c r="J475" s="185"/>
      <c r="K475" s="89"/>
    </row>
    <row r="476" spans="1:20" s="84" customFormat="1" ht="13.5" customHeight="1" x14ac:dyDescent="0.3">
      <c r="A476" s="108"/>
      <c r="B476" s="85" t="s">
        <v>299</v>
      </c>
      <c r="C476" s="86"/>
      <c r="D476" s="106"/>
      <c r="E476" s="106"/>
      <c r="F476" s="106"/>
      <c r="G476" s="107"/>
      <c r="H476" s="87"/>
      <c r="I476" s="188"/>
      <c r="J476" s="184"/>
      <c r="K476" s="88"/>
    </row>
    <row r="477" spans="1:20" s="84" customFormat="1" ht="13.5" customHeight="1" x14ac:dyDescent="0.3">
      <c r="A477" s="108"/>
      <c r="B477" s="86" t="s">
        <v>19</v>
      </c>
      <c r="C477" s="86"/>
      <c r="D477" s="86"/>
      <c r="E477" s="106"/>
      <c r="F477" s="106"/>
      <c r="G477" s="107"/>
      <c r="H477" s="87" t="s">
        <v>3</v>
      </c>
      <c r="I477" s="188">
        <v>34</v>
      </c>
      <c r="J477" s="192"/>
      <c r="K477" s="88">
        <f>I477*$J477</f>
        <v>0</v>
      </c>
    </row>
    <row r="478" spans="1:20" s="84" customFormat="1" ht="13.5" customHeight="1" x14ac:dyDescent="0.3">
      <c r="A478" s="108"/>
      <c r="B478" s="112" t="s">
        <v>2</v>
      </c>
      <c r="C478" s="85" t="s">
        <v>51</v>
      </c>
      <c r="D478" s="85"/>
      <c r="E478" s="106"/>
      <c r="F478" s="106"/>
      <c r="G478" s="107"/>
      <c r="H478" s="87"/>
      <c r="I478" s="188"/>
      <c r="J478" s="184"/>
      <c r="K478" s="88"/>
    </row>
    <row r="479" spans="1:20" s="84" customFormat="1" ht="6" customHeight="1" x14ac:dyDescent="0.3">
      <c r="A479" s="108"/>
      <c r="B479" s="109"/>
      <c r="C479" s="110"/>
      <c r="D479" s="106"/>
      <c r="E479" s="106"/>
      <c r="F479" s="106"/>
      <c r="G479" s="107"/>
      <c r="H479" s="87"/>
      <c r="I479" s="188"/>
      <c r="J479" s="185"/>
      <c r="K479" s="89"/>
    </row>
    <row r="480" spans="1:20" s="159" customFormat="1" ht="13.5" customHeight="1" x14ac:dyDescent="0.3">
      <c r="A480" s="153"/>
      <c r="B480" s="109"/>
      <c r="C480" s="154" t="s">
        <v>30</v>
      </c>
      <c r="D480" s="155" t="str">
        <f>+B449</f>
        <v>2.2.2</v>
      </c>
      <c r="E480" s="155"/>
      <c r="F480" s="155"/>
      <c r="G480" s="156"/>
      <c r="H480" s="157"/>
      <c r="I480" s="189"/>
      <c r="J480" s="186"/>
      <c r="K480" s="158">
        <f>SUBTOTAL(9,K449:K479)</f>
        <v>0</v>
      </c>
      <c r="L480" s="84"/>
      <c r="N480" s="160"/>
      <c r="O480" s="160"/>
      <c r="P480" s="160"/>
      <c r="Q480" s="161"/>
      <c r="R480" s="161"/>
      <c r="S480" s="162"/>
      <c r="T480" s="162"/>
    </row>
    <row r="481" spans="1:20" s="159" customFormat="1" ht="5.15" customHeight="1" x14ac:dyDescent="0.3">
      <c r="A481" s="153"/>
      <c r="B481" s="109"/>
      <c r="C481" s="154"/>
      <c r="D481" s="155"/>
      <c r="E481" s="155"/>
      <c r="F481" s="155"/>
      <c r="G481" s="156"/>
      <c r="H481" s="157"/>
      <c r="I481" s="189"/>
      <c r="J481" s="186"/>
      <c r="K481" s="158"/>
      <c r="L481" s="84"/>
      <c r="N481" s="160"/>
      <c r="O481" s="160"/>
      <c r="P481" s="160"/>
      <c r="Q481" s="161"/>
      <c r="R481" s="161"/>
      <c r="S481" s="162"/>
      <c r="T481" s="162"/>
    </row>
    <row r="482" spans="1:20" s="159" customFormat="1" ht="13.5" customHeight="1" x14ac:dyDescent="0.3">
      <c r="A482" s="248"/>
      <c r="B482" s="249"/>
      <c r="C482" s="250"/>
      <c r="D482" s="251"/>
      <c r="E482" s="251"/>
      <c r="F482" s="251"/>
      <c r="G482" s="252"/>
      <c r="H482" s="274"/>
      <c r="I482" s="275"/>
      <c r="J482" s="255"/>
      <c r="K482" s="256"/>
      <c r="L482" s="84"/>
      <c r="N482" s="160"/>
      <c r="O482" s="160"/>
      <c r="P482" s="160"/>
      <c r="Q482" s="161"/>
      <c r="R482" s="161"/>
      <c r="S482" s="162"/>
      <c r="T482" s="162"/>
    </row>
    <row r="483" spans="1:20" s="84" customFormat="1" ht="14.5" x14ac:dyDescent="0.35">
      <c r="A483" s="105"/>
      <c r="B483" s="147" t="s">
        <v>109</v>
      </c>
      <c r="C483" s="147" t="s">
        <v>231</v>
      </c>
      <c r="D483" s="106"/>
      <c r="E483" s="106"/>
      <c r="F483" s="106"/>
      <c r="G483" s="107"/>
      <c r="H483" s="229"/>
      <c r="I483" s="225"/>
      <c r="J483" s="178"/>
      <c r="K483" s="149"/>
      <c r="N483" s="150"/>
      <c r="O483" s="150"/>
      <c r="P483" s="150"/>
      <c r="Q483" s="151"/>
      <c r="R483" s="151"/>
      <c r="S483" s="152"/>
      <c r="T483" s="152"/>
    </row>
    <row r="484" spans="1:20" ht="13.5" customHeight="1" x14ac:dyDescent="0.3">
      <c r="A484" s="108"/>
      <c r="B484" s="62" t="s">
        <v>247</v>
      </c>
      <c r="C484" s="62"/>
      <c r="D484" s="106"/>
      <c r="E484" s="106"/>
      <c r="F484" s="106"/>
      <c r="G484" s="107"/>
      <c r="H484" s="230"/>
      <c r="I484" s="217"/>
      <c r="J484" s="218"/>
      <c r="K484" s="219"/>
      <c r="L484" s="84"/>
    </row>
    <row r="485" spans="1:20" ht="13.5" customHeight="1" x14ac:dyDescent="0.3">
      <c r="A485" s="108"/>
      <c r="B485" s="62" t="s">
        <v>145</v>
      </c>
      <c r="C485" s="62"/>
      <c r="D485" s="106"/>
      <c r="E485" s="106"/>
      <c r="F485" s="106"/>
      <c r="G485" s="107"/>
      <c r="H485" s="230"/>
      <c r="I485" s="217"/>
      <c r="J485" s="218"/>
      <c r="K485" s="219"/>
      <c r="L485" s="84"/>
    </row>
    <row r="486" spans="1:20" ht="13.5" customHeight="1" x14ac:dyDescent="0.3">
      <c r="A486" s="108"/>
      <c r="B486" s="220" t="s">
        <v>2</v>
      </c>
      <c r="C486" s="62" t="s">
        <v>232</v>
      </c>
      <c r="D486" s="106"/>
      <c r="E486" s="106"/>
      <c r="F486" s="106"/>
      <c r="G486" s="107"/>
      <c r="H486" s="230" t="s">
        <v>3</v>
      </c>
      <c r="I486" s="217">
        <v>1</v>
      </c>
      <c r="J486" s="191"/>
      <c r="K486" s="219">
        <f>I486*J486</f>
        <v>0</v>
      </c>
      <c r="L486" s="84"/>
    </row>
    <row r="487" spans="1:20" ht="13.5" customHeight="1" x14ac:dyDescent="0.3">
      <c r="A487" s="108"/>
      <c r="B487" s="220" t="s">
        <v>2</v>
      </c>
      <c r="C487" s="62" t="s">
        <v>233</v>
      </c>
      <c r="D487" s="240"/>
      <c r="E487" s="240"/>
      <c r="F487" s="240"/>
      <c r="G487" s="241"/>
      <c r="H487" s="230"/>
      <c r="I487" s="217"/>
      <c r="J487" s="218"/>
      <c r="K487" s="219"/>
      <c r="L487" s="84"/>
    </row>
    <row r="488" spans="1:20" ht="13.5" customHeight="1" x14ac:dyDescent="0.3">
      <c r="A488" s="108"/>
      <c r="B488" s="220" t="s">
        <v>2</v>
      </c>
      <c r="C488" s="62" t="s">
        <v>234</v>
      </c>
      <c r="D488" s="240"/>
      <c r="E488" s="240"/>
      <c r="F488" s="240"/>
      <c r="G488" s="241"/>
      <c r="H488" s="230"/>
      <c r="I488" s="217"/>
      <c r="J488" s="218"/>
      <c r="K488" s="219"/>
      <c r="L488" s="84"/>
    </row>
    <row r="489" spans="1:20" s="84" customFormat="1" ht="6" customHeight="1" x14ac:dyDescent="0.3">
      <c r="A489" s="108"/>
      <c r="B489" s="109"/>
      <c r="C489" s="110"/>
      <c r="D489" s="106"/>
      <c r="E489" s="106"/>
      <c r="F489" s="106"/>
      <c r="G489" s="107"/>
      <c r="H489" s="87"/>
      <c r="I489" s="188"/>
      <c r="J489" s="185"/>
      <c r="K489" s="89"/>
    </row>
    <row r="490" spans="1:20" s="159" customFormat="1" ht="13.5" customHeight="1" x14ac:dyDescent="0.3">
      <c r="A490" s="153"/>
      <c r="B490" s="109"/>
      <c r="C490" s="154" t="s">
        <v>30</v>
      </c>
      <c r="D490" s="155" t="str">
        <f>+B483</f>
        <v>2.2.3</v>
      </c>
      <c r="E490" s="155"/>
      <c r="F490" s="155"/>
      <c r="G490" s="156"/>
      <c r="H490" s="157"/>
      <c r="I490" s="189"/>
      <c r="J490" s="186"/>
      <c r="K490" s="158">
        <f>SUBTOTAL(9,K483:K489)</f>
        <v>0</v>
      </c>
      <c r="L490" s="84"/>
      <c r="N490" s="160"/>
      <c r="O490" s="160"/>
      <c r="P490" s="160"/>
      <c r="Q490" s="161"/>
      <c r="R490" s="161"/>
      <c r="S490" s="162"/>
      <c r="T490" s="162"/>
    </row>
    <row r="491" spans="1:20" s="84" customFormat="1" ht="13.5" customHeight="1" x14ac:dyDescent="0.3">
      <c r="A491" s="108"/>
      <c r="B491" s="112"/>
      <c r="C491" s="86"/>
      <c r="D491" s="106"/>
      <c r="E491" s="106"/>
      <c r="F491" s="106"/>
      <c r="G491" s="107"/>
      <c r="H491" s="87"/>
      <c r="I491" s="188"/>
      <c r="J491" s="184"/>
      <c r="K491" s="88"/>
    </row>
    <row r="492" spans="1:20" s="3" customFormat="1" ht="18.75" customHeight="1" x14ac:dyDescent="0.3">
      <c r="A492" s="15"/>
      <c r="B492" s="295" t="s">
        <v>11</v>
      </c>
      <c r="C492" s="295"/>
      <c r="D492" s="63" t="str">
        <f>B437</f>
        <v>2.2.</v>
      </c>
      <c r="E492" s="64"/>
      <c r="F492" s="64"/>
      <c r="G492" s="65"/>
      <c r="H492" s="111"/>
      <c r="I492" s="14"/>
      <c r="J492" s="39"/>
      <c r="K492" s="40">
        <f>+SUBTOTAL(9,K437:K491)</f>
        <v>0</v>
      </c>
    </row>
    <row r="493" spans="1:20" s="3" customFormat="1" ht="14" x14ac:dyDescent="0.3">
      <c r="A493" s="15"/>
      <c r="B493" s="132"/>
      <c r="C493" s="132"/>
      <c r="D493" s="133"/>
      <c r="E493" s="18"/>
      <c r="F493" s="18"/>
      <c r="G493" s="19"/>
      <c r="H493" s="103"/>
      <c r="I493" s="10"/>
      <c r="J493" s="183"/>
      <c r="K493" s="34"/>
    </row>
    <row r="494" spans="1:20" s="3" customFormat="1" ht="14" x14ac:dyDescent="0.3">
      <c r="A494" s="15"/>
      <c r="B494" s="132"/>
      <c r="C494" s="132"/>
      <c r="D494" s="133"/>
      <c r="E494" s="18"/>
      <c r="F494" s="18"/>
      <c r="G494" s="19"/>
      <c r="H494" s="103"/>
      <c r="I494" s="10"/>
      <c r="J494" s="183"/>
      <c r="K494" s="34"/>
    </row>
    <row r="495" spans="1:20" s="3" customFormat="1" ht="9" customHeight="1" x14ac:dyDescent="0.3">
      <c r="A495" s="15"/>
      <c r="B495" s="132"/>
      <c r="C495" s="132"/>
      <c r="D495" s="133"/>
      <c r="E495" s="18"/>
      <c r="F495" s="18"/>
      <c r="G495" s="19"/>
      <c r="H495" s="103"/>
      <c r="I495" s="10"/>
      <c r="J495" s="183"/>
      <c r="K495" s="34"/>
    </row>
    <row r="496" spans="1:20" s="6" customFormat="1" ht="22.5" customHeight="1" x14ac:dyDescent="0.25">
      <c r="A496" s="128"/>
      <c r="B496" s="82" t="s">
        <v>1</v>
      </c>
      <c r="C496" s="78" t="str">
        <f>A411</f>
        <v>2. TRANCHE OPTIONNELLE N°1 - MODIFICATION DES TERMINAUX</v>
      </c>
      <c r="D496" s="78"/>
      <c r="E496" s="78"/>
      <c r="F496" s="78"/>
      <c r="G496" s="78"/>
      <c r="H496" s="83"/>
      <c r="I496" s="83"/>
      <c r="J496" s="297">
        <f>SUBTOTAL(9,K411:K495)</f>
        <v>0</v>
      </c>
      <c r="K496" s="290"/>
      <c r="L496" s="211"/>
    </row>
    <row r="497" spans="1:20" ht="13" x14ac:dyDescent="0.25">
      <c r="A497" s="190"/>
      <c r="B497" s="143"/>
      <c r="C497" s="144"/>
      <c r="D497" s="144"/>
      <c r="E497" s="144"/>
      <c r="F497" s="144"/>
      <c r="G497" s="144"/>
      <c r="H497" s="145"/>
      <c r="I497" s="137"/>
      <c r="J497" s="138"/>
      <c r="K497" s="138"/>
    </row>
    <row r="498" spans="1:20" ht="13" hidden="1" outlineLevel="1" x14ac:dyDescent="0.25">
      <c r="A498" s="26"/>
      <c r="B498" s="96"/>
      <c r="C498" s="98"/>
      <c r="D498" s="98"/>
      <c r="E498" s="98"/>
      <c r="F498" s="98"/>
      <c r="G498" s="27"/>
      <c r="H498" s="28"/>
      <c r="I498" s="29"/>
      <c r="J498" s="166"/>
      <c r="K498" s="29"/>
    </row>
    <row r="499" spans="1:20" ht="7" hidden="1" customHeight="1" outlineLevel="1" x14ac:dyDescent="0.25">
      <c r="A499" s="21"/>
      <c r="B499" s="68"/>
      <c r="C499" s="56"/>
      <c r="D499" s="56"/>
      <c r="E499" s="56"/>
      <c r="F499" s="56"/>
      <c r="G499" s="135"/>
      <c r="H499" s="202"/>
      <c r="I499" s="203"/>
      <c r="J499" s="201"/>
      <c r="K499" s="146"/>
    </row>
    <row r="500" spans="1:20" s="4" customFormat="1" ht="18" hidden="1" customHeight="1" outlineLevel="1" x14ac:dyDescent="0.3">
      <c r="A500" s="30"/>
      <c r="B500" s="67" t="s">
        <v>332</v>
      </c>
      <c r="C500" s="31"/>
      <c r="D500" s="31"/>
      <c r="E500" s="31"/>
      <c r="F500" s="31"/>
      <c r="G500" s="31"/>
      <c r="H500" s="169"/>
      <c r="I500" s="204"/>
      <c r="J500" s="293">
        <f>+J496</f>
        <v>0</v>
      </c>
      <c r="K500" s="294"/>
    </row>
    <row r="501" spans="1:20" s="5" customFormat="1" ht="18" hidden="1" customHeight="1" outlineLevel="1" x14ac:dyDescent="0.25">
      <c r="A501" s="97"/>
      <c r="B501" s="92" t="s">
        <v>16</v>
      </c>
      <c r="C501" s="96"/>
      <c r="D501" s="96"/>
      <c r="E501" s="96"/>
      <c r="F501" s="96"/>
      <c r="G501" s="96"/>
      <c r="H501" s="166"/>
      <c r="I501" s="205"/>
      <c r="J501" s="291">
        <f>+J500*0.2</f>
        <v>0</v>
      </c>
      <c r="K501" s="292"/>
    </row>
    <row r="502" spans="1:20" ht="18" hidden="1" customHeight="1" outlineLevel="1" x14ac:dyDescent="0.25">
      <c r="A502" s="97"/>
      <c r="B502" s="41" t="s">
        <v>333</v>
      </c>
      <c r="C502" s="99"/>
      <c r="D502" s="99"/>
      <c r="E502" s="99"/>
      <c r="F502" s="99"/>
      <c r="G502" s="99"/>
      <c r="H502" s="166"/>
      <c r="I502" s="205"/>
      <c r="J502" s="287">
        <f>+J500+J501</f>
        <v>0</v>
      </c>
      <c r="K502" s="288"/>
    </row>
    <row r="503" spans="1:20" ht="7" hidden="1" customHeight="1" outlineLevel="1" x14ac:dyDescent="0.25">
      <c r="A503" s="25"/>
      <c r="B503" s="42"/>
      <c r="C503" s="35"/>
      <c r="D503" s="35"/>
      <c r="E503" s="35"/>
      <c r="F503" s="35"/>
      <c r="G503" s="35"/>
      <c r="H503" s="28"/>
      <c r="I503" s="206"/>
      <c r="J503" s="43"/>
      <c r="K503" s="44"/>
    </row>
    <row r="504" spans="1:20" ht="13" hidden="1" outlineLevel="1" x14ac:dyDescent="0.25">
      <c r="A504" s="190"/>
      <c r="B504" s="134"/>
      <c r="C504" s="135"/>
      <c r="D504" s="135"/>
      <c r="E504" s="135"/>
      <c r="F504" s="135"/>
      <c r="G504" s="135"/>
      <c r="H504" s="136"/>
      <c r="I504" s="137"/>
      <c r="J504" s="138"/>
      <c r="K504" s="138"/>
    </row>
    <row r="505" spans="1:20" ht="13" collapsed="1" x14ac:dyDescent="0.25">
      <c r="A505" s="267"/>
      <c r="B505" s="268"/>
      <c r="C505" s="269"/>
      <c r="D505" s="269"/>
      <c r="E505" s="269"/>
      <c r="F505" s="269"/>
      <c r="G505" s="269"/>
      <c r="H505" s="166"/>
      <c r="I505" s="168"/>
      <c r="J505" s="167"/>
      <c r="K505" s="167"/>
    </row>
    <row r="506" spans="1:20" s="6" customFormat="1" ht="22.5" customHeight="1" x14ac:dyDescent="0.25">
      <c r="A506" s="79" t="s">
        <v>351</v>
      </c>
      <c r="B506" s="80"/>
      <c r="C506" s="80"/>
      <c r="D506" s="80"/>
      <c r="E506" s="80"/>
      <c r="F506" s="80"/>
      <c r="G506" s="80"/>
      <c r="H506" s="80"/>
      <c r="I506" s="197"/>
      <c r="J506" s="81"/>
      <c r="K506" s="198"/>
      <c r="L506" s="69"/>
    </row>
    <row r="507" spans="1:20" ht="13.5" customHeight="1" x14ac:dyDescent="0.25">
      <c r="A507" s="37"/>
      <c r="B507" s="38"/>
      <c r="C507" s="38"/>
      <c r="D507" s="38"/>
      <c r="E507" s="38"/>
      <c r="F507" s="38"/>
      <c r="G507" s="70"/>
      <c r="H507" s="71"/>
      <c r="I507" s="187"/>
      <c r="J507" s="181"/>
      <c r="K507" s="72"/>
    </row>
    <row r="508" spans="1:20" s="2" customFormat="1" ht="18.75" customHeight="1" x14ac:dyDescent="0.25">
      <c r="A508" s="36"/>
      <c r="B508" s="104" t="s">
        <v>300</v>
      </c>
      <c r="C508" s="131" t="s">
        <v>108</v>
      </c>
      <c r="D508" s="131"/>
      <c r="E508" s="131"/>
      <c r="F508" s="131"/>
      <c r="G508" s="94"/>
      <c r="H508" s="95"/>
      <c r="I508" s="95"/>
      <c r="J508" s="182"/>
      <c r="K508" s="13"/>
    </row>
    <row r="509" spans="1:20" ht="6" customHeight="1" x14ac:dyDescent="0.35">
      <c r="A509" s="105"/>
      <c r="B509" s="62"/>
      <c r="C509" s="62"/>
      <c r="D509" s="106"/>
      <c r="E509" s="106"/>
      <c r="F509" s="106"/>
      <c r="G509" s="107"/>
      <c r="H509" s="103"/>
      <c r="I509" s="10"/>
      <c r="J509" s="183"/>
      <c r="K509" s="34"/>
    </row>
    <row r="510" spans="1:20" s="84" customFormat="1" ht="14.5" x14ac:dyDescent="0.35">
      <c r="A510" s="105"/>
      <c r="B510" s="147" t="s">
        <v>301</v>
      </c>
      <c r="C510" s="147" t="s">
        <v>187</v>
      </c>
      <c r="D510" s="106"/>
      <c r="E510" s="106"/>
      <c r="F510" s="106"/>
      <c r="G510" s="107"/>
      <c r="H510" s="148"/>
      <c r="I510" s="180"/>
      <c r="J510" s="178"/>
      <c r="K510" s="149"/>
      <c r="N510" s="150"/>
      <c r="O510" s="150"/>
      <c r="P510" s="150"/>
      <c r="Q510" s="151"/>
      <c r="R510" s="151"/>
      <c r="S510" s="152"/>
      <c r="T510" s="152"/>
    </row>
    <row r="511" spans="1:20" s="84" customFormat="1" ht="13.5" customHeight="1" x14ac:dyDescent="0.3">
      <c r="A511" s="108"/>
      <c r="B511" s="85" t="s">
        <v>48</v>
      </c>
      <c r="C511" s="86"/>
      <c r="D511" s="106"/>
      <c r="E511" s="106"/>
      <c r="F511" s="106"/>
      <c r="G511" s="107"/>
      <c r="H511" s="87" t="s">
        <v>3</v>
      </c>
      <c r="I511" s="188">
        <v>1</v>
      </c>
      <c r="J511" s="191"/>
      <c r="K511" s="88">
        <f t="shared" ref="K511" si="36">I511*$J511</f>
        <v>0</v>
      </c>
    </row>
    <row r="512" spans="1:20" s="84" customFormat="1" ht="6" customHeight="1" x14ac:dyDescent="0.3">
      <c r="A512" s="108"/>
      <c r="B512" s="109"/>
      <c r="C512" s="110"/>
      <c r="D512" s="106"/>
      <c r="E512" s="106"/>
      <c r="F512" s="106"/>
      <c r="G512" s="107"/>
      <c r="H512" s="87"/>
      <c r="I512" s="188"/>
      <c r="J512" s="185"/>
      <c r="K512" s="89"/>
    </row>
    <row r="513" spans="1:11" s="84" customFormat="1" ht="13.5" customHeight="1" x14ac:dyDescent="0.3">
      <c r="A513" s="108"/>
      <c r="B513" s="85" t="s">
        <v>110</v>
      </c>
      <c r="C513" s="86"/>
      <c r="D513" s="106"/>
      <c r="E513" s="106"/>
      <c r="F513" s="106"/>
      <c r="G513" s="107"/>
      <c r="H513" s="87"/>
      <c r="I513" s="188"/>
      <c r="J513" s="185"/>
      <c r="K513" s="89"/>
    </row>
    <row r="514" spans="1:11" s="84" customFormat="1" ht="13.5" customHeight="1" x14ac:dyDescent="0.3">
      <c r="A514" s="108"/>
      <c r="B514" s="112" t="s">
        <v>2</v>
      </c>
      <c r="C514" s="86" t="s">
        <v>273</v>
      </c>
      <c r="D514" s="106"/>
      <c r="E514" s="106"/>
      <c r="F514" s="106"/>
      <c r="G514" s="107"/>
      <c r="H514" s="87" t="s">
        <v>3</v>
      </c>
      <c r="I514" s="188">
        <v>1</v>
      </c>
      <c r="J514" s="191"/>
      <c r="K514" s="88">
        <f t="shared" ref="K514:K530" si="37">I514*$J514</f>
        <v>0</v>
      </c>
    </row>
    <row r="515" spans="1:11" s="84" customFormat="1" ht="13.5" customHeight="1" x14ac:dyDescent="0.3">
      <c r="A515" s="108"/>
      <c r="B515" s="112" t="s">
        <v>2</v>
      </c>
      <c r="C515" s="86" t="s">
        <v>274</v>
      </c>
      <c r="D515" s="106"/>
      <c r="E515" s="106"/>
      <c r="F515" s="106"/>
      <c r="G515" s="107"/>
      <c r="H515" s="87" t="s">
        <v>3</v>
      </c>
      <c r="I515" s="188">
        <v>1</v>
      </c>
      <c r="J515" s="191"/>
      <c r="K515" s="88">
        <f t="shared" si="37"/>
        <v>0</v>
      </c>
    </row>
    <row r="516" spans="1:11" s="84" customFormat="1" ht="13.5" customHeight="1" x14ac:dyDescent="0.3">
      <c r="A516" s="108"/>
      <c r="B516" s="112" t="s">
        <v>2</v>
      </c>
      <c r="C516" s="86" t="s">
        <v>111</v>
      </c>
      <c r="D516" s="106"/>
      <c r="E516" s="106"/>
      <c r="F516" s="106"/>
      <c r="G516" s="107"/>
      <c r="H516" s="87" t="s">
        <v>3</v>
      </c>
      <c r="I516" s="188">
        <v>1</v>
      </c>
      <c r="J516" s="191"/>
      <c r="K516" s="88">
        <f t="shared" si="37"/>
        <v>0</v>
      </c>
    </row>
    <row r="517" spans="1:11" s="84" customFormat="1" ht="13.5" customHeight="1" x14ac:dyDescent="0.3">
      <c r="A517" s="108"/>
      <c r="B517" s="112" t="s">
        <v>2</v>
      </c>
      <c r="C517" s="86" t="s">
        <v>112</v>
      </c>
      <c r="D517" s="106"/>
      <c r="E517" s="106"/>
      <c r="F517" s="106"/>
      <c r="G517" s="107"/>
      <c r="H517" s="87" t="s">
        <v>3</v>
      </c>
      <c r="I517" s="188">
        <v>1</v>
      </c>
      <c r="J517" s="191"/>
      <c r="K517" s="88">
        <f t="shared" si="37"/>
        <v>0</v>
      </c>
    </row>
    <row r="518" spans="1:11" s="84" customFormat="1" ht="13.5" customHeight="1" x14ac:dyDescent="0.3">
      <c r="A518" s="108"/>
      <c r="B518" s="112" t="s">
        <v>2</v>
      </c>
      <c r="C518" s="86" t="s">
        <v>113</v>
      </c>
      <c r="D518" s="106"/>
      <c r="E518" s="106"/>
      <c r="F518" s="106"/>
      <c r="G518" s="107"/>
      <c r="H518" s="87" t="s">
        <v>3</v>
      </c>
      <c r="I518" s="188">
        <v>1</v>
      </c>
      <c r="J518" s="191"/>
      <c r="K518" s="88">
        <f t="shared" si="37"/>
        <v>0</v>
      </c>
    </row>
    <row r="519" spans="1:11" s="84" customFormat="1" ht="13.5" customHeight="1" x14ac:dyDescent="0.3">
      <c r="A519" s="108"/>
      <c r="B519" s="112" t="s">
        <v>2</v>
      </c>
      <c r="C519" s="86" t="s">
        <v>114</v>
      </c>
      <c r="D519" s="106"/>
      <c r="E519" s="106"/>
      <c r="F519" s="106"/>
      <c r="G519" s="107"/>
      <c r="H519" s="87" t="s">
        <v>3</v>
      </c>
      <c r="I519" s="188">
        <v>1</v>
      </c>
      <c r="J519" s="191"/>
      <c r="K519" s="88">
        <f t="shared" si="37"/>
        <v>0</v>
      </c>
    </row>
    <row r="520" spans="1:11" s="84" customFormat="1" ht="13.5" customHeight="1" x14ac:dyDescent="0.3">
      <c r="A520" s="108"/>
      <c r="B520" s="112" t="s">
        <v>2</v>
      </c>
      <c r="C520" s="86" t="s">
        <v>115</v>
      </c>
      <c r="D520" s="106"/>
      <c r="E520" s="106"/>
      <c r="F520" s="106"/>
      <c r="G520" s="107"/>
      <c r="H520" s="87" t="s">
        <v>3</v>
      </c>
      <c r="I520" s="188">
        <v>1</v>
      </c>
      <c r="J520" s="191"/>
      <c r="K520" s="88">
        <f t="shared" si="37"/>
        <v>0</v>
      </c>
    </row>
    <row r="521" spans="1:11" s="84" customFormat="1" ht="13.5" customHeight="1" x14ac:dyDescent="0.3">
      <c r="A521" s="108"/>
      <c r="B521" s="112" t="s">
        <v>2</v>
      </c>
      <c r="C521" s="86" t="s">
        <v>116</v>
      </c>
      <c r="D521" s="106"/>
      <c r="E521" s="106"/>
      <c r="F521" s="106"/>
      <c r="G521" s="107"/>
      <c r="H521" s="87" t="s">
        <v>3</v>
      </c>
      <c r="I521" s="188">
        <v>1</v>
      </c>
      <c r="J521" s="191"/>
      <c r="K521" s="88">
        <f t="shared" si="37"/>
        <v>0</v>
      </c>
    </row>
    <row r="522" spans="1:11" s="84" customFormat="1" ht="13.5" customHeight="1" x14ac:dyDescent="0.3">
      <c r="A522" s="108"/>
      <c r="B522" s="112" t="s">
        <v>2</v>
      </c>
      <c r="C522" s="86" t="s">
        <v>117</v>
      </c>
      <c r="D522" s="106"/>
      <c r="E522" s="106"/>
      <c r="F522" s="106"/>
      <c r="G522" s="107"/>
      <c r="H522" s="87" t="s">
        <v>3</v>
      </c>
      <c r="I522" s="188">
        <v>1</v>
      </c>
      <c r="J522" s="191"/>
      <c r="K522" s="88">
        <f t="shared" si="37"/>
        <v>0</v>
      </c>
    </row>
    <row r="523" spans="1:11" s="84" customFormat="1" ht="13.5" customHeight="1" x14ac:dyDescent="0.3">
      <c r="A523" s="108"/>
      <c r="B523" s="112" t="s">
        <v>2</v>
      </c>
      <c r="C523" s="86" t="s">
        <v>118</v>
      </c>
      <c r="D523" s="106"/>
      <c r="E523" s="106"/>
      <c r="F523" s="106"/>
      <c r="G523" s="107"/>
      <c r="H523" s="87" t="s">
        <v>3</v>
      </c>
      <c r="I523" s="188">
        <v>1</v>
      </c>
      <c r="J523" s="191"/>
      <c r="K523" s="88">
        <f t="shared" si="37"/>
        <v>0</v>
      </c>
    </row>
    <row r="524" spans="1:11" s="84" customFormat="1" ht="13.5" customHeight="1" x14ac:dyDescent="0.3">
      <c r="A524" s="108"/>
      <c r="B524" s="112" t="s">
        <v>2</v>
      </c>
      <c r="C524" s="86" t="s">
        <v>119</v>
      </c>
      <c r="D524" s="106"/>
      <c r="E524" s="106"/>
      <c r="F524" s="106"/>
      <c r="G524" s="107"/>
      <c r="H524" s="87" t="s">
        <v>3</v>
      </c>
      <c r="I524" s="188">
        <v>1</v>
      </c>
      <c r="J524" s="191"/>
      <c r="K524" s="88">
        <f t="shared" si="37"/>
        <v>0</v>
      </c>
    </row>
    <row r="525" spans="1:11" s="84" customFormat="1" ht="13.5" customHeight="1" x14ac:dyDescent="0.3">
      <c r="A525" s="108"/>
      <c r="B525" s="112" t="s">
        <v>2</v>
      </c>
      <c r="C525" s="86" t="s">
        <v>120</v>
      </c>
      <c r="D525" s="106"/>
      <c r="E525" s="106"/>
      <c r="F525" s="106"/>
      <c r="G525" s="107"/>
      <c r="H525" s="87" t="s">
        <v>3</v>
      </c>
      <c r="I525" s="188">
        <v>1</v>
      </c>
      <c r="J525" s="191"/>
      <c r="K525" s="88">
        <f t="shared" si="37"/>
        <v>0</v>
      </c>
    </row>
    <row r="526" spans="1:11" s="84" customFormat="1" ht="13.5" customHeight="1" x14ac:dyDescent="0.3">
      <c r="A526" s="108"/>
      <c r="B526" s="112" t="s">
        <v>2</v>
      </c>
      <c r="C526" s="86" t="s">
        <v>122</v>
      </c>
      <c r="D526" s="106"/>
      <c r="E526" s="106"/>
      <c r="F526" s="106"/>
      <c r="G526" s="107"/>
      <c r="H526" s="87" t="s">
        <v>3</v>
      </c>
      <c r="I526" s="188">
        <v>1</v>
      </c>
      <c r="J526" s="191"/>
      <c r="K526" s="88">
        <f t="shared" si="37"/>
        <v>0</v>
      </c>
    </row>
    <row r="527" spans="1:11" s="84" customFormat="1" ht="13.5" customHeight="1" x14ac:dyDescent="0.3">
      <c r="A527" s="108"/>
      <c r="B527" s="112" t="s">
        <v>2</v>
      </c>
      <c r="C527" s="86" t="s">
        <v>121</v>
      </c>
      <c r="D527" s="106"/>
      <c r="E527" s="106"/>
      <c r="F527" s="106"/>
      <c r="G527" s="107"/>
      <c r="H527" s="87" t="s">
        <v>3</v>
      </c>
      <c r="I527" s="188">
        <v>1</v>
      </c>
      <c r="J527" s="191"/>
      <c r="K527" s="88">
        <f t="shared" si="37"/>
        <v>0</v>
      </c>
    </row>
    <row r="528" spans="1:11" s="84" customFormat="1" ht="13.5" customHeight="1" x14ac:dyDescent="0.3">
      <c r="A528" s="108"/>
      <c r="B528" s="112" t="s">
        <v>2</v>
      </c>
      <c r="C528" s="86" t="s">
        <v>123</v>
      </c>
      <c r="D528" s="106"/>
      <c r="E528" s="106"/>
      <c r="F528" s="106"/>
      <c r="G528" s="107"/>
      <c r="H528" s="87" t="s">
        <v>3</v>
      </c>
      <c r="I528" s="188">
        <v>1</v>
      </c>
      <c r="J528" s="191"/>
      <c r="K528" s="88">
        <f t="shared" si="37"/>
        <v>0</v>
      </c>
    </row>
    <row r="529" spans="1:20" s="84" customFormat="1" ht="13.5" customHeight="1" x14ac:dyDescent="0.3">
      <c r="A529" s="108"/>
      <c r="B529" s="112" t="s">
        <v>2</v>
      </c>
      <c r="C529" s="86" t="s">
        <v>125</v>
      </c>
      <c r="D529" s="106"/>
      <c r="E529" s="106"/>
      <c r="F529" s="106"/>
      <c r="G529" s="107"/>
      <c r="H529" s="87" t="s">
        <v>3</v>
      </c>
      <c r="I529" s="188">
        <v>1</v>
      </c>
      <c r="J529" s="191"/>
      <c r="K529" s="88">
        <f t="shared" si="37"/>
        <v>0</v>
      </c>
    </row>
    <row r="530" spans="1:20" s="84" customFormat="1" ht="13.5" customHeight="1" x14ac:dyDescent="0.3">
      <c r="A530" s="108"/>
      <c r="B530" s="112" t="s">
        <v>2</v>
      </c>
      <c r="C530" s="86" t="s">
        <v>124</v>
      </c>
      <c r="D530" s="106"/>
      <c r="E530" s="106"/>
      <c r="F530" s="106"/>
      <c r="G530" s="107"/>
      <c r="H530" s="87" t="s">
        <v>3</v>
      </c>
      <c r="I530" s="188">
        <v>1</v>
      </c>
      <c r="J530" s="191"/>
      <c r="K530" s="88">
        <f t="shared" si="37"/>
        <v>0</v>
      </c>
    </row>
    <row r="531" spans="1:20" s="84" customFormat="1" ht="13.5" customHeight="1" x14ac:dyDescent="0.3">
      <c r="A531" s="108"/>
      <c r="B531" s="86" t="s">
        <v>19</v>
      </c>
      <c r="C531" s="86"/>
      <c r="D531" s="106"/>
      <c r="E531" s="106"/>
      <c r="F531" s="106"/>
      <c r="G531" s="107"/>
      <c r="H531" s="87"/>
      <c r="I531" s="188"/>
      <c r="J531" s="184"/>
      <c r="K531" s="88"/>
    </row>
    <row r="532" spans="1:20" s="84" customFormat="1" ht="13.5" customHeight="1" x14ac:dyDescent="0.3">
      <c r="A532" s="108"/>
      <c r="B532" s="112" t="s">
        <v>2</v>
      </c>
      <c r="C532" s="86" t="s">
        <v>27</v>
      </c>
      <c r="D532" s="106"/>
      <c r="E532" s="106"/>
      <c r="F532" s="106"/>
      <c r="G532" s="107"/>
      <c r="H532" s="87" t="s">
        <v>3</v>
      </c>
      <c r="I532" s="188">
        <v>1</v>
      </c>
      <c r="J532" s="191"/>
      <c r="K532" s="88">
        <f t="shared" ref="K532" si="38">I532*$J532</f>
        <v>0</v>
      </c>
    </row>
    <row r="533" spans="1:20" s="84" customFormat="1" ht="6" customHeight="1" x14ac:dyDescent="0.3">
      <c r="A533" s="108"/>
      <c r="B533" s="109"/>
      <c r="C533" s="110"/>
      <c r="D533" s="106"/>
      <c r="E533" s="106"/>
      <c r="F533" s="106"/>
      <c r="G533" s="107"/>
      <c r="H533" s="87"/>
      <c r="I533" s="188"/>
      <c r="J533" s="185"/>
      <c r="K533" s="89"/>
    </row>
    <row r="534" spans="1:20" s="159" customFormat="1" ht="13.5" customHeight="1" x14ac:dyDescent="0.3">
      <c r="A534" s="153"/>
      <c r="B534" s="109"/>
      <c r="C534" s="154" t="s">
        <v>30</v>
      </c>
      <c r="D534" s="155" t="str">
        <f>+B510</f>
        <v>3.1.1</v>
      </c>
      <c r="E534" s="155"/>
      <c r="F534" s="155"/>
      <c r="G534" s="156"/>
      <c r="H534" s="157"/>
      <c r="I534" s="189"/>
      <c r="J534" s="186"/>
      <c r="K534" s="158">
        <f>SUBTOTAL(9,K510:K533)</f>
        <v>0</v>
      </c>
      <c r="N534" s="160"/>
      <c r="O534" s="160"/>
      <c r="P534" s="160"/>
      <c r="Q534" s="161"/>
      <c r="R534" s="161"/>
      <c r="S534" s="162"/>
      <c r="T534" s="162"/>
    </row>
    <row r="535" spans="1:20" s="159" customFormat="1" ht="13.5" customHeight="1" x14ac:dyDescent="0.3">
      <c r="A535" s="153"/>
      <c r="B535" s="109"/>
      <c r="C535" s="154"/>
      <c r="D535" s="155"/>
      <c r="E535" s="155"/>
      <c r="F535" s="155"/>
      <c r="G535" s="156"/>
      <c r="H535" s="157"/>
      <c r="I535" s="189"/>
      <c r="J535" s="186"/>
      <c r="K535" s="158"/>
      <c r="N535" s="160"/>
      <c r="O535" s="160"/>
      <c r="P535" s="160"/>
      <c r="Q535" s="161"/>
      <c r="R535" s="161"/>
      <c r="S535" s="162"/>
      <c r="T535" s="162"/>
    </row>
    <row r="536" spans="1:20" s="84" customFormat="1" ht="14.5" x14ac:dyDescent="0.35">
      <c r="A536" s="105"/>
      <c r="B536" s="147" t="s">
        <v>302</v>
      </c>
      <c r="C536" s="147" t="s">
        <v>188</v>
      </c>
      <c r="D536" s="106"/>
      <c r="E536" s="106"/>
      <c r="F536" s="106"/>
      <c r="G536" s="107"/>
      <c r="H536" s="148"/>
      <c r="I536" s="180"/>
      <c r="J536" s="178"/>
      <c r="K536" s="149"/>
      <c r="N536" s="150"/>
      <c r="O536" s="150"/>
      <c r="P536" s="150"/>
      <c r="Q536" s="151"/>
      <c r="R536" s="151"/>
      <c r="S536" s="152"/>
      <c r="T536" s="152"/>
    </row>
    <row r="537" spans="1:20" s="84" customFormat="1" ht="13.5" customHeight="1" x14ac:dyDescent="0.3">
      <c r="A537" s="108"/>
      <c r="B537" s="85" t="s">
        <v>126</v>
      </c>
      <c r="C537" s="86"/>
      <c r="D537" s="106"/>
      <c r="E537" s="106"/>
      <c r="F537" s="106"/>
      <c r="G537" s="107"/>
      <c r="H537" s="148"/>
      <c r="I537" s="180"/>
      <c r="J537" s="178"/>
      <c r="K537" s="149"/>
    </row>
    <row r="538" spans="1:20" s="84" customFormat="1" ht="13.5" customHeight="1" x14ac:dyDescent="0.3">
      <c r="A538" s="108"/>
      <c r="B538" s="112" t="s">
        <v>2</v>
      </c>
      <c r="C538" s="86" t="s">
        <v>127</v>
      </c>
      <c r="D538" s="106"/>
      <c r="E538" s="106"/>
      <c r="F538" s="106"/>
      <c r="G538" s="107"/>
      <c r="H538" s="87" t="s">
        <v>0</v>
      </c>
      <c r="I538" s="188">
        <f>17*2</f>
        <v>34</v>
      </c>
      <c r="J538" s="191"/>
      <c r="K538" s="88">
        <f t="shared" ref="K538" si="39">I538*$J538</f>
        <v>0</v>
      </c>
    </row>
    <row r="539" spans="1:20" s="84" customFormat="1" ht="13.5" customHeight="1" x14ac:dyDescent="0.3">
      <c r="A539" s="108"/>
      <c r="B539" s="86" t="s">
        <v>19</v>
      </c>
      <c r="C539" s="86"/>
      <c r="D539" s="106"/>
      <c r="E539" s="106"/>
      <c r="F539" s="106"/>
      <c r="G539" s="107"/>
      <c r="H539" s="87"/>
      <c r="I539" s="188"/>
      <c r="J539" s="184"/>
      <c r="K539" s="88"/>
    </row>
    <row r="540" spans="1:20" s="84" customFormat="1" ht="13.5" customHeight="1" x14ac:dyDescent="0.3">
      <c r="A540" s="108"/>
      <c r="B540" s="112" t="s">
        <v>2</v>
      </c>
      <c r="C540" s="86" t="s">
        <v>130</v>
      </c>
      <c r="D540" s="106"/>
      <c r="E540" s="106"/>
      <c r="F540" s="106"/>
      <c r="G540" s="107" t="s">
        <v>129</v>
      </c>
      <c r="H540" s="87" t="s">
        <v>3</v>
      </c>
      <c r="I540" s="188">
        <f>17-I541</f>
        <v>16</v>
      </c>
      <c r="J540" s="191"/>
      <c r="K540" s="88">
        <f t="shared" ref="K540:K543" si="40">I540*$J540</f>
        <v>0</v>
      </c>
    </row>
    <row r="541" spans="1:20" s="84" customFormat="1" ht="13.5" customHeight="1" x14ac:dyDescent="0.3">
      <c r="A541" s="108"/>
      <c r="B541" s="112"/>
      <c r="C541" s="86"/>
      <c r="D541" s="106"/>
      <c r="E541" s="106"/>
      <c r="F541" s="106"/>
      <c r="G541" s="107" t="s">
        <v>105</v>
      </c>
      <c r="H541" s="87" t="s">
        <v>3</v>
      </c>
      <c r="I541" s="188">
        <v>1</v>
      </c>
      <c r="J541" s="191"/>
      <c r="K541" s="88">
        <f t="shared" si="40"/>
        <v>0</v>
      </c>
    </row>
    <row r="542" spans="1:20" s="84" customFormat="1" ht="13.5" customHeight="1" x14ac:dyDescent="0.3">
      <c r="A542" s="108"/>
      <c r="B542" s="112" t="s">
        <v>2</v>
      </c>
      <c r="C542" s="86" t="s">
        <v>128</v>
      </c>
      <c r="D542" s="106"/>
      <c r="E542" s="106"/>
      <c r="F542" s="106"/>
      <c r="G542" s="107" t="s">
        <v>129</v>
      </c>
      <c r="H542" s="87" t="s">
        <v>3</v>
      </c>
      <c r="I542" s="188">
        <f>17-I543</f>
        <v>16</v>
      </c>
      <c r="J542" s="191"/>
      <c r="K542" s="88">
        <f t="shared" si="40"/>
        <v>0</v>
      </c>
    </row>
    <row r="543" spans="1:20" s="84" customFormat="1" ht="13.5" customHeight="1" x14ac:dyDescent="0.3">
      <c r="A543" s="108"/>
      <c r="B543" s="112"/>
      <c r="C543" s="86"/>
      <c r="D543" s="106"/>
      <c r="E543" s="106"/>
      <c r="F543" s="106"/>
      <c r="G543" s="107" t="s">
        <v>105</v>
      </c>
      <c r="H543" s="87" t="s">
        <v>3</v>
      </c>
      <c r="I543" s="188">
        <v>1</v>
      </c>
      <c r="J543" s="191"/>
      <c r="K543" s="88">
        <f t="shared" si="40"/>
        <v>0</v>
      </c>
    </row>
    <row r="544" spans="1:20" s="84" customFormat="1" ht="6" customHeight="1" x14ac:dyDescent="0.3">
      <c r="A544" s="108"/>
      <c r="B544" s="109"/>
      <c r="C544" s="110"/>
      <c r="D544" s="106"/>
      <c r="E544" s="106"/>
      <c r="F544" s="106"/>
      <c r="G544" s="107"/>
      <c r="H544" s="87"/>
      <c r="I544" s="188"/>
      <c r="J544" s="185"/>
      <c r="K544" s="89"/>
    </row>
    <row r="545" spans="1:20" s="159" customFormat="1" ht="13.5" customHeight="1" x14ac:dyDescent="0.3">
      <c r="A545" s="153"/>
      <c r="B545" s="109"/>
      <c r="C545" s="154" t="s">
        <v>30</v>
      </c>
      <c r="D545" s="155" t="str">
        <f>+B536</f>
        <v>3.1.2</v>
      </c>
      <c r="E545" s="155"/>
      <c r="F545" s="155"/>
      <c r="G545" s="156"/>
      <c r="H545" s="157"/>
      <c r="I545" s="189"/>
      <c r="J545" s="186"/>
      <c r="K545" s="158">
        <f>SUBTOTAL(9,K536:K544)</f>
        <v>0</v>
      </c>
      <c r="L545" s="84"/>
      <c r="M545" s="84"/>
      <c r="N545" s="84"/>
      <c r="O545" s="84"/>
      <c r="P545" s="84"/>
      <c r="Q545" s="161"/>
      <c r="R545" s="161"/>
      <c r="S545" s="162"/>
      <c r="T545" s="162"/>
    </row>
    <row r="546" spans="1:20" s="159" customFormat="1" ht="13.5" customHeight="1" x14ac:dyDescent="0.3">
      <c r="A546" s="153"/>
      <c r="B546" s="276"/>
      <c r="C546" s="277"/>
      <c r="D546" s="278"/>
      <c r="E546" s="278"/>
      <c r="F546" s="278"/>
      <c r="G546" s="156"/>
      <c r="H546" s="157"/>
      <c r="I546" s="189"/>
      <c r="J546" s="186"/>
      <c r="K546" s="158"/>
      <c r="L546" s="84"/>
      <c r="M546" s="84"/>
      <c r="N546" s="84"/>
      <c r="O546" s="84"/>
      <c r="P546" s="84"/>
      <c r="Q546" s="161"/>
      <c r="R546" s="161"/>
      <c r="S546" s="162"/>
      <c r="T546" s="162"/>
    </row>
    <row r="547" spans="1:20" s="159" customFormat="1" ht="13.5" customHeight="1" x14ac:dyDescent="0.3">
      <c r="A547" s="248"/>
      <c r="B547" s="249"/>
      <c r="C547" s="250"/>
      <c r="D547" s="251"/>
      <c r="E547" s="251"/>
      <c r="F547" s="251"/>
      <c r="G547" s="252"/>
      <c r="H547" s="263"/>
      <c r="I547" s="264"/>
      <c r="J547" s="255"/>
      <c r="K547" s="256"/>
      <c r="L547" s="84"/>
      <c r="M547" s="84"/>
      <c r="N547" s="84"/>
      <c r="O547" s="84"/>
      <c r="P547" s="84"/>
      <c r="Q547" s="161"/>
      <c r="R547" s="161"/>
      <c r="S547" s="162"/>
      <c r="T547" s="162"/>
    </row>
    <row r="548" spans="1:20" s="84" customFormat="1" ht="14.5" x14ac:dyDescent="0.35">
      <c r="A548" s="105"/>
      <c r="B548" s="147" t="s">
        <v>303</v>
      </c>
      <c r="C548" s="147" t="s">
        <v>189</v>
      </c>
      <c r="D548" s="106"/>
      <c r="E548" s="106"/>
      <c r="F548" s="106"/>
      <c r="G548" s="107"/>
      <c r="H548" s="148"/>
      <c r="I548" s="180"/>
      <c r="J548" s="178"/>
      <c r="K548" s="149"/>
      <c r="Q548" s="151"/>
      <c r="R548" s="151"/>
      <c r="S548" s="152"/>
      <c r="T548" s="152"/>
    </row>
    <row r="549" spans="1:20" s="84" customFormat="1" ht="13.5" customHeight="1" x14ac:dyDescent="0.3">
      <c r="A549" s="108"/>
      <c r="B549" s="85" t="s">
        <v>77</v>
      </c>
      <c r="C549" s="86"/>
      <c r="D549" s="106"/>
      <c r="E549" s="106"/>
      <c r="F549" s="106"/>
      <c r="G549" s="107"/>
      <c r="H549" s="87"/>
      <c r="I549" s="188"/>
      <c r="J549" s="184"/>
      <c r="K549" s="88"/>
    </row>
    <row r="550" spans="1:20" s="84" customFormat="1" ht="14.5" x14ac:dyDescent="0.35">
      <c r="A550" s="108"/>
      <c r="B550" s="112" t="s">
        <v>2</v>
      </c>
      <c r="C550" s="214" t="s">
        <v>135</v>
      </c>
      <c r="D550" s="106"/>
      <c r="E550" s="106"/>
      <c r="F550" s="106"/>
      <c r="G550" s="107"/>
      <c r="H550" s="87"/>
      <c r="I550" s="188"/>
      <c r="J550" s="184"/>
      <c r="K550" s="88"/>
    </row>
    <row r="551" spans="1:20" s="84" customFormat="1" ht="14" x14ac:dyDescent="0.3">
      <c r="A551" s="108"/>
      <c r="B551" s="112" t="s">
        <v>2</v>
      </c>
      <c r="C551" s="86" t="s">
        <v>49</v>
      </c>
      <c r="D551" s="106" t="s">
        <v>131</v>
      </c>
      <c r="E551" s="106"/>
      <c r="F551" s="106"/>
      <c r="G551" s="107"/>
      <c r="H551" s="87" t="s">
        <v>0</v>
      </c>
      <c r="I551" s="188">
        <v>10</v>
      </c>
      <c r="J551" s="191"/>
      <c r="K551" s="88">
        <f>I551*$J551</f>
        <v>0</v>
      </c>
    </row>
    <row r="552" spans="1:20" s="84" customFormat="1" ht="6.75" customHeight="1" x14ac:dyDescent="0.3">
      <c r="A552" s="108"/>
      <c r="B552" s="86"/>
      <c r="C552" s="86"/>
      <c r="D552" s="106"/>
      <c r="E552" s="106"/>
      <c r="F552" s="106"/>
      <c r="G552" s="107"/>
      <c r="H552" s="87"/>
      <c r="I552" s="188"/>
      <c r="J552" s="184"/>
      <c r="K552" s="88"/>
    </row>
    <row r="553" spans="1:20" s="84" customFormat="1" ht="14.5" x14ac:dyDescent="0.35">
      <c r="A553" s="108"/>
      <c r="B553" s="112" t="s">
        <v>2</v>
      </c>
      <c r="C553" s="214" t="s">
        <v>136</v>
      </c>
      <c r="D553" s="106"/>
      <c r="E553" s="106"/>
      <c r="F553" s="106"/>
      <c r="G553" s="107"/>
      <c r="H553" s="87"/>
      <c r="I553" s="188"/>
      <c r="J553" s="184"/>
      <c r="K553" s="88"/>
    </row>
    <row r="554" spans="1:20" s="84" customFormat="1" ht="14" x14ac:dyDescent="0.3">
      <c r="A554" s="108"/>
      <c r="B554" s="112" t="s">
        <v>2</v>
      </c>
      <c r="C554" s="86" t="s">
        <v>49</v>
      </c>
      <c r="D554" s="106" t="s">
        <v>132</v>
      </c>
      <c r="E554" s="106"/>
      <c r="F554" s="106"/>
      <c r="G554" s="107"/>
      <c r="H554" s="87" t="s">
        <v>0</v>
      </c>
      <c r="I554" s="188">
        <v>2</v>
      </c>
      <c r="J554" s="191"/>
      <c r="K554" s="88">
        <f>I554*$J554</f>
        <v>0</v>
      </c>
    </row>
    <row r="555" spans="1:20" s="84" customFormat="1" ht="6.75" customHeight="1" x14ac:dyDescent="0.3">
      <c r="A555" s="108"/>
      <c r="B555" s="86"/>
      <c r="C555" s="86"/>
      <c r="D555" s="106"/>
      <c r="E555" s="106"/>
      <c r="F555" s="106"/>
      <c r="G555" s="107"/>
      <c r="H555" s="87"/>
      <c r="I555" s="188"/>
      <c r="J555" s="184"/>
      <c r="K555" s="88"/>
    </row>
    <row r="556" spans="1:20" s="84" customFormat="1" ht="14.5" x14ac:dyDescent="0.35">
      <c r="A556" s="108"/>
      <c r="B556" s="112" t="s">
        <v>2</v>
      </c>
      <c r="C556" s="214" t="s">
        <v>137</v>
      </c>
      <c r="D556" s="106"/>
      <c r="E556" s="106"/>
      <c r="F556" s="106"/>
      <c r="G556" s="107"/>
      <c r="H556" s="87"/>
      <c r="I556" s="188"/>
      <c r="J556" s="184"/>
      <c r="K556" s="88"/>
    </row>
    <row r="557" spans="1:20" s="84" customFormat="1" ht="14" x14ac:dyDescent="0.3">
      <c r="A557" s="108"/>
      <c r="B557" s="112" t="s">
        <v>2</v>
      </c>
      <c r="C557" s="86" t="s">
        <v>49</v>
      </c>
      <c r="D557" s="106" t="s">
        <v>133</v>
      </c>
      <c r="E557" s="106"/>
      <c r="F557" s="106"/>
      <c r="G557" s="107"/>
      <c r="H557" s="87" t="s">
        <v>0</v>
      </c>
      <c r="I557" s="188">
        <v>3</v>
      </c>
      <c r="J557" s="191"/>
      <c r="K557" s="88">
        <f>I557*$J557</f>
        <v>0</v>
      </c>
    </row>
    <row r="558" spans="1:20" s="84" customFormat="1" ht="6.75" customHeight="1" x14ac:dyDescent="0.3">
      <c r="A558" s="108"/>
      <c r="B558" s="86"/>
      <c r="C558" s="86"/>
      <c r="D558" s="106"/>
      <c r="E558" s="106"/>
      <c r="F558" s="106"/>
      <c r="G558" s="107"/>
      <c r="H558" s="87"/>
      <c r="I558" s="188"/>
      <c r="J558" s="184"/>
      <c r="K558" s="88"/>
    </row>
    <row r="559" spans="1:20" s="84" customFormat="1" ht="14.5" x14ac:dyDescent="0.35">
      <c r="A559" s="108"/>
      <c r="B559" s="112" t="s">
        <v>2</v>
      </c>
      <c r="C559" s="214" t="s">
        <v>134</v>
      </c>
      <c r="D559" s="106"/>
      <c r="E559" s="106"/>
      <c r="F559" s="106"/>
      <c r="G559" s="107"/>
      <c r="H559" s="87"/>
      <c r="I559" s="188"/>
      <c r="J559" s="184"/>
      <c r="K559" s="88"/>
    </row>
    <row r="560" spans="1:20" s="84" customFormat="1" ht="14" x14ac:dyDescent="0.3">
      <c r="A560" s="108"/>
      <c r="B560" s="112" t="s">
        <v>2</v>
      </c>
      <c r="C560" s="86" t="s">
        <v>49</v>
      </c>
      <c r="D560" s="106" t="s">
        <v>139</v>
      </c>
      <c r="E560" s="106"/>
      <c r="F560" s="106"/>
      <c r="G560" s="107"/>
      <c r="H560" s="87" t="s">
        <v>0</v>
      </c>
      <c r="I560" s="188">
        <v>1</v>
      </c>
      <c r="J560" s="191"/>
      <c r="K560" s="88">
        <f>I560*$J560</f>
        <v>0</v>
      </c>
    </row>
    <row r="561" spans="1:20" s="84" customFormat="1" ht="6.75" customHeight="1" x14ac:dyDescent="0.3">
      <c r="A561" s="108"/>
      <c r="B561" s="86"/>
      <c r="C561" s="86"/>
      <c r="D561" s="106"/>
      <c r="E561" s="106"/>
      <c r="F561" s="106"/>
      <c r="G561" s="107"/>
      <c r="H561" s="87"/>
      <c r="I561" s="188"/>
      <c r="J561" s="184"/>
      <c r="K561" s="88"/>
    </row>
    <row r="562" spans="1:20" s="84" customFormat="1" ht="14.5" x14ac:dyDescent="0.35">
      <c r="A562" s="108"/>
      <c r="B562" s="112" t="s">
        <v>2</v>
      </c>
      <c r="C562" s="214" t="s">
        <v>138</v>
      </c>
      <c r="D562" s="106"/>
      <c r="E562" s="106"/>
      <c r="F562" s="106"/>
      <c r="G562" s="107"/>
      <c r="H562" s="87"/>
      <c r="I562" s="188"/>
      <c r="J562" s="184"/>
      <c r="K562" s="88"/>
    </row>
    <row r="563" spans="1:20" s="84" customFormat="1" ht="14" x14ac:dyDescent="0.3">
      <c r="A563" s="108"/>
      <c r="B563" s="112" t="s">
        <v>2</v>
      </c>
      <c r="C563" s="86" t="s">
        <v>49</v>
      </c>
      <c r="D563" s="106" t="s">
        <v>140</v>
      </c>
      <c r="E563" s="106"/>
      <c r="F563" s="106"/>
      <c r="G563" s="107"/>
      <c r="H563" s="87" t="s">
        <v>0</v>
      </c>
      <c r="I563" s="188">
        <v>1</v>
      </c>
      <c r="J563" s="191"/>
      <c r="K563" s="88">
        <f>I563*$J563</f>
        <v>0</v>
      </c>
    </row>
    <row r="564" spans="1:20" s="84" customFormat="1" ht="6.75" customHeight="1" x14ac:dyDescent="0.3">
      <c r="A564" s="108"/>
      <c r="B564" s="86"/>
      <c r="C564" s="86"/>
      <c r="D564" s="106"/>
      <c r="E564" s="106"/>
      <c r="F564" s="106"/>
      <c r="G564" s="107"/>
      <c r="H564" s="87"/>
      <c r="I564" s="188"/>
      <c r="J564" s="184"/>
      <c r="K564" s="88"/>
    </row>
    <row r="565" spans="1:20" s="84" customFormat="1" ht="13.5" customHeight="1" x14ac:dyDescent="0.3">
      <c r="A565" s="108"/>
      <c r="B565" s="86" t="s">
        <v>19</v>
      </c>
      <c r="C565" s="86"/>
      <c r="D565" s="106"/>
      <c r="E565" s="106"/>
      <c r="F565" s="106"/>
      <c r="G565" s="107"/>
      <c r="H565" s="87"/>
      <c r="I565" s="188"/>
      <c r="J565" s="184"/>
      <c r="K565" s="88"/>
    </row>
    <row r="566" spans="1:20" s="84" customFormat="1" ht="13.5" customHeight="1" x14ac:dyDescent="0.3">
      <c r="A566" s="108"/>
      <c r="B566" s="112" t="s">
        <v>2</v>
      </c>
      <c r="C566" s="86" t="s">
        <v>141</v>
      </c>
      <c r="D566" s="106"/>
      <c r="E566" s="106"/>
      <c r="F566" s="106"/>
      <c r="G566" s="107"/>
      <c r="H566" s="87" t="s">
        <v>3</v>
      </c>
      <c r="I566" s="188">
        <f>SUM(I549:I565)</f>
        <v>17</v>
      </c>
      <c r="J566" s="191"/>
      <c r="K566" s="88">
        <f t="shared" ref="K566" si="41">I566*$J566</f>
        <v>0</v>
      </c>
    </row>
    <row r="567" spans="1:20" s="84" customFormat="1" ht="6" customHeight="1" x14ac:dyDescent="0.3">
      <c r="A567" s="108"/>
      <c r="B567" s="109"/>
      <c r="C567" s="110"/>
      <c r="D567" s="106"/>
      <c r="E567" s="106"/>
      <c r="F567" s="106"/>
      <c r="G567" s="107"/>
      <c r="H567" s="227"/>
      <c r="I567" s="223"/>
      <c r="J567" s="185"/>
      <c r="K567" s="89"/>
    </row>
    <row r="568" spans="1:20" s="159" customFormat="1" ht="13.5" customHeight="1" x14ac:dyDescent="0.3">
      <c r="A568" s="153"/>
      <c r="B568" s="109"/>
      <c r="C568" s="154" t="s">
        <v>30</v>
      </c>
      <c r="D568" s="155" t="str">
        <f>+B548</f>
        <v>3.1.3</v>
      </c>
      <c r="E568" s="155"/>
      <c r="F568" s="155"/>
      <c r="G568" s="156"/>
      <c r="H568" s="228"/>
      <c r="I568" s="224"/>
      <c r="J568" s="186"/>
      <c r="K568" s="158">
        <f>SUBTOTAL(9,K548:K567)</f>
        <v>0</v>
      </c>
      <c r="N568" s="160"/>
      <c r="O568" s="160"/>
      <c r="P568" s="160"/>
      <c r="Q568" s="161"/>
      <c r="R568" s="161"/>
      <c r="S568" s="162"/>
      <c r="T568" s="162"/>
    </row>
    <row r="569" spans="1:20" s="159" customFormat="1" ht="13.5" customHeight="1" x14ac:dyDescent="0.3">
      <c r="A569" s="153"/>
      <c r="B569" s="109"/>
      <c r="C569" s="154"/>
      <c r="D569" s="155"/>
      <c r="E569" s="155"/>
      <c r="F569" s="155"/>
      <c r="G569" s="156"/>
      <c r="H569" s="228"/>
      <c r="I569" s="224"/>
      <c r="J569" s="186"/>
      <c r="K569" s="158"/>
      <c r="N569" s="160"/>
      <c r="O569" s="160"/>
      <c r="P569" s="160"/>
      <c r="Q569" s="161"/>
      <c r="R569" s="161"/>
      <c r="S569" s="162"/>
      <c r="T569" s="162"/>
    </row>
    <row r="570" spans="1:20" s="84" customFormat="1" ht="14.5" x14ac:dyDescent="0.35">
      <c r="A570" s="105"/>
      <c r="B570" s="147" t="s">
        <v>304</v>
      </c>
      <c r="C570" s="147" t="s">
        <v>190</v>
      </c>
      <c r="D570" s="106"/>
      <c r="E570" s="106"/>
      <c r="F570" s="106"/>
      <c r="G570" s="107"/>
      <c r="H570" s="229"/>
      <c r="I570" s="225"/>
      <c r="J570" s="178"/>
      <c r="K570" s="149"/>
      <c r="N570" s="150"/>
      <c r="O570" s="150"/>
      <c r="P570" s="150"/>
      <c r="Q570" s="151"/>
      <c r="R570" s="151"/>
      <c r="S570" s="152"/>
      <c r="T570" s="152"/>
    </row>
    <row r="571" spans="1:20" s="84" customFormat="1" ht="13.5" customHeight="1" x14ac:dyDescent="0.3">
      <c r="A571" s="108"/>
      <c r="B571" s="85" t="s">
        <v>84</v>
      </c>
      <c r="C571" s="86"/>
      <c r="D571" s="106"/>
      <c r="E571" s="106"/>
      <c r="F571" s="106"/>
      <c r="G571" s="107" t="s">
        <v>142</v>
      </c>
      <c r="H571" s="227" t="s">
        <v>0</v>
      </c>
      <c r="I571" s="223">
        <v>14</v>
      </c>
      <c r="J571" s="191"/>
      <c r="K571" s="88">
        <f t="shared" ref="K571:K572" si="42">I571*$J571</f>
        <v>0</v>
      </c>
    </row>
    <row r="572" spans="1:20" s="84" customFormat="1" ht="14" x14ac:dyDescent="0.3">
      <c r="A572" s="108"/>
      <c r="B572" s="85"/>
      <c r="C572" s="86"/>
      <c r="D572" s="106"/>
      <c r="E572" s="106"/>
      <c r="F572" s="106"/>
      <c r="G572" s="107" t="s">
        <v>129</v>
      </c>
      <c r="H572" s="227" t="s">
        <v>0</v>
      </c>
      <c r="I572" s="226">
        <v>3</v>
      </c>
      <c r="J572" s="191"/>
      <c r="K572" s="88">
        <f t="shared" si="42"/>
        <v>0</v>
      </c>
    </row>
    <row r="573" spans="1:20" s="84" customFormat="1" ht="6" customHeight="1" x14ac:dyDescent="0.3">
      <c r="A573" s="108"/>
      <c r="B573" s="85"/>
      <c r="C573" s="86"/>
      <c r="D573" s="106"/>
      <c r="E573" s="106"/>
      <c r="F573" s="106"/>
      <c r="G573" s="107"/>
      <c r="H573" s="227"/>
      <c r="I573" s="223"/>
      <c r="J573" s="186"/>
      <c r="K573" s="88"/>
    </row>
    <row r="574" spans="1:20" ht="13.5" customHeight="1" x14ac:dyDescent="0.3">
      <c r="A574" s="108"/>
      <c r="B574" s="62" t="s">
        <v>143</v>
      </c>
      <c r="C574" s="62"/>
      <c r="D574" s="106"/>
      <c r="E574" s="106"/>
      <c r="F574" s="106"/>
      <c r="G574" s="107"/>
      <c r="H574" s="230"/>
      <c r="I574" s="217"/>
      <c r="J574" s="218"/>
      <c r="K574" s="219"/>
    </row>
    <row r="575" spans="1:20" ht="13.5" customHeight="1" x14ac:dyDescent="0.3">
      <c r="A575" s="108"/>
      <c r="B575" s="220" t="s">
        <v>2</v>
      </c>
      <c r="C575" s="221" t="s">
        <v>129</v>
      </c>
      <c r="D575" s="106"/>
      <c r="E575" s="106"/>
      <c r="F575" s="106"/>
      <c r="G575" s="107"/>
      <c r="H575" s="230" t="s">
        <v>144</v>
      </c>
      <c r="I575" s="217">
        <f>4*16</f>
        <v>64</v>
      </c>
      <c r="J575" s="191"/>
      <c r="K575" s="219">
        <f t="shared" ref="K575:K576" si="43">I575*J575</f>
        <v>0</v>
      </c>
    </row>
    <row r="576" spans="1:20" ht="13.5" customHeight="1" x14ac:dyDescent="0.3">
      <c r="A576" s="108"/>
      <c r="B576" s="220" t="s">
        <v>2</v>
      </c>
      <c r="C576" s="221" t="s">
        <v>105</v>
      </c>
      <c r="D576" s="106"/>
      <c r="E576" s="106"/>
      <c r="F576" s="106"/>
      <c r="G576" s="107"/>
      <c r="H576" s="230" t="s">
        <v>144</v>
      </c>
      <c r="I576" s="217">
        <v>4</v>
      </c>
      <c r="J576" s="191"/>
      <c r="K576" s="219">
        <f t="shared" si="43"/>
        <v>0</v>
      </c>
    </row>
    <row r="577" spans="1:20" ht="13.5" customHeight="1" x14ac:dyDescent="0.3">
      <c r="A577" s="108"/>
      <c r="B577" s="62" t="s">
        <v>145</v>
      </c>
      <c r="C577" s="62"/>
      <c r="D577" s="106"/>
      <c r="E577" s="106"/>
      <c r="F577" s="106"/>
      <c r="G577" s="107"/>
      <c r="H577" s="230"/>
      <c r="I577" s="217"/>
      <c r="J577" s="218"/>
      <c r="K577" s="219"/>
    </row>
    <row r="578" spans="1:20" ht="13.5" customHeight="1" x14ac:dyDescent="0.3">
      <c r="A578" s="108"/>
      <c r="B578" s="220" t="s">
        <v>2</v>
      </c>
      <c r="C578" s="62" t="s">
        <v>146</v>
      </c>
      <c r="D578" s="106"/>
      <c r="E578" s="106"/>
      <c r="F578" s="106"/>
      <c r="G578" s="107"/>
      <c r="H578" s="230"/>
      <c r="I578" s="217"/>
      <c r="J578" s="218"/>
      <c r="K578" s="219"/>
    </row>
    <row r="579" spans="1:20" ht="13.5" customHeight="1" x14ac:dyDescent="0.3">
      <c r="A579" s="108"/>
      <c r="B579" s="220" t="s">
        <v>2</v>
      </c>
      <c r="C579" s="62" t="s">
        <v>147</v>
      </c>
      <c r="D579" s="106"/>
      <c r="E579" s="106"/>
      <c r="F579" s="106"/>
      <c r="G579" s="107"/>
      <c r="H579" s="230"/>
      <c r="I579" s="217"/>
      <c r="J579" s="218"/>
      <c r="K579" s="219"/>
    </row>
    <row r="580" spans="1:20" ht="13.5" customHeight="1" x14ac:dyDescent="0.3">
      <c r="A580" s="108"/>
      <c r="B580" s="220" t="s">
        <v>2</v>
      </c>
      <c r="C580" s="62" t="s">
        <v>148</v>
      </c>
      <c r="D580" s="106"/>
      <c r="E580" s="106"/>
      <c r="F580" s="106"/>
      <c r="G580" s="107"/>
      <c r="H580" s="230" t="s">
        <v>3</v>
      </c>
      <c r="I580" s="217">
        <v>1</v>
      </c>
      <c r="J580" s="191"/>
      <c r="K580" s="219">
        <f>I580*J580</f>
        <v>0</v>
      </c>
      <c r="L580" s="222"/>
    </row>
    <row r="581" spans="1:20" ht="13.5" customHeight="1" x14ac:dyDescent="0.3">
      <c r="A581" s="108"/>
      <c r="B581" s="220" t="s">
        <v>2</v>
      </c>
      <c r="C581" s="62" t="s">
        <v>149</v>
      </c>
      <c r="D581" s="106"/>
      <c r="E581" s="106"/>
      <c r="F581" s="106"/>
      <c r="G581" s="107"/>
      <c r="H581" s="230"/>
      <c r="I581" s="217"/>
      <c r="J581" s="218"/>
      <c r="K581" s="219"/>
    </row>
    <row r="582" spans="1:20" ht="13.15" customHeight="1" x14ac:dyDescent="0.3">
      <c r="A582" s="108"/>
      <c r="B582" s="220" t="s">
        <v>2</v>
      </c>
      <c r="C582" s="62" t="s">
        <v>150</v>
      </c>
      <c r="D582" s="106"/>
      <c r="E582" s="106"/>
      <c r="F582" s="106"/>
      <c r="G582" s="107"/>
      <c r="H582" s="230"/>
      <c r="I582" s="217"/>
      <c r="J582" s="218"/>
      <c r="K582" s="219"/>
    </row>
    <row r="583" spans="1:20" ht="6" customHeight="1" x14ac:dyDescent="0.35">
      <c r="A583" s="105"/>
      <c r="B583" s="62"/>
      <c r="C583" s="62"/>
      <c r="D583" s="106"/>
      <c r="E583" s="106"/>
      <c r="F583" s="106"/>
      <c r="G583" s="107"/>
      <c r="H583" s="230"/>
      <c r="I583" s="217"/>
      <c r="J583" s="218"/>
      <c r="K583" s="219"/>
    </row>
    <row r="584" spans="1:20" ht="13.5" customHeight="1" x14ac:dyDescent="0.3">
      <c r="A584" s="108"/>
      <c r="B584" s="62" t="s">
        <v>151</v>
      </c>
      <c r="C584" s="62"/>
      <c r="D584" s="106"/>
      <c r="E584" s="106"/>
      <c r="F584" s="106"/>
      <c r="G584" s="107"/>
      <c r="H584" s="230"/>
      <c r="I584" s="217"/>
      <c r="J584" s="218"/>
      <c r="K584" s="219"/>
    </row>
    <row r="585" spans="1:20" ht="13.5" customHeight="1" x14ac:dyDescent="0.3">
      <c r="A585" s="108"/>
      <c r="B585" s="220" t="s">
        <v>2</v>
      </c>
      <c r="C585" s="221" t="s">
        <v>205</v>
      </c>
      <c r="D585" s="106"/>
      <c r="E585" s="106"/>
      <c r="F585" s="106"/>
      <c r="G585" s="112" t="str">
        <f>+C575</f>
        <v>DN40</v>
      </c>
      <c r="H585" s="230" t="s">
        <v>144</v>
      </c>
      <c r="I585" s="217">
        <f>+I575</f>
        <v>64</v>
      </c>
      <c r="J585" s="191"/>
      <c r="K585" s="219">
        <f t="shared" ref="K585:K586" si="44">I585*J585</f>
        <v>0</v>
      </c>
    </row>
    <row r="586" spans="1:20" ht="13.5" customHeight="1" x14ac:dyDescent="0.3">
      <c r="A586" s="108"/>
      <c r="B586" s="220" t="s">
        <v>2</v>
      </c>
      <c r="C586" s="221" t="s">
        <v>205</v>
      </c>
      <c r="D586" s="106"/>
      <c r="E586" s="106"/>
      <c r="F586" s="106"/>
      <c r="G586" s="112" t="str">
        <f>+C576</f>
        <v>DN50</v>
      </c>
      <c r="H586" s="230" t="s">
        <v>144</v>
      </c>
      <c r="I586" s="217">
        <f>+I576</f>
        <v>4</v>
      </c>
      <c r="J586" s="191"/>
      <c r="K586" s="219">
        <f t="shared" si="44"/>
        <v>0</v>
      </c>
    </row>
    <row r="587" spans="1:20" ht="13.5" customHeight="1" x14ac:dyDescent="0.3">
      <c r="A587" s="108"/>
      <c r="B587" s="62" t="s">
        <v>145</v>
      </c>
      <c r="C587" s="62"/>
      <c r="D587" s="106"/>
      <c r="E587" s="106"/>
      <c r="F587" s="106"/>
      <c r="G587" s="107"/>
      <c r="H587" s="230"/>
      <c r="I587" s="217"/>
      <c r="J587" s="218"/>
      <c r="K587" s="219"/>
    </row>
    <row r="588" spans="1:20" ht="13.5" customHeight="1" x14ac:dyDescent="0.3">
      <c r="A588" s="108"/>
      <c r="B588" s="220" t="s">
        <v>2</v>
      </c>
      <c r="C588" s="62" t="s">
        <v>153</v>
      </c>
      <c r="D588" s="106"/>
      <c r="E588" s="106"/>
      <c r="F588" s="106"/>
      <c r="G588" s="107"/>
      <c r="H588" s="230" t="s">
        <v>3</v>
      </c>
      <c r="I588" s="217">
        <v>17</v>
      </c>
      <c r="J588" s="191"/>
      <c r="K588" s="219">
        <f>I588*J588</f>
        <v>0</v>
      </c>
    </row>
    <row r="589" spans="1:20" ht="13.5" customHeight="1" x14ac:dyDescent="0.3">
      <c r="A589" s="108"/>
      <c r="B589" s="220" t="s">
        <v>2</v>
      </c>
      <c r="C589" s="62" t="s">
        <v>152</v>
      </c>
      <c r="D589" s="106"/>
      <c r="E589" s="106"/>
      <c r="F589" s="106"/>
      <c r="G589" s="107"/>
      <c r="H589" s="230" t="s">
        <v>3</v>
      </c>
      <c r="I589" s="217">
        <v>1</v>
      </c>
      <c r="J589" s="191"/>
      <c r="K589" s="219">
        <f>I589*J589</f>
        <v>0</v>
      </c>
    </row>
    <row r="590" spans="1:20" s="84" customFormat="1" ht="6" customHeight="1" x14ac:dyDescent="0.3">
      <c r="A590" s="108"/>
      <c r="B590" s="109"/>
      <c r="C590" s="110"/>
      <c r="D590" s="106"/>
      <c r="E590" s="106"/>
      <c r="F590" s="106"/>
      <c r="G590" s="107"/>
      <c r="H590" s="227"/>
      <c r="I590" s="223"/>
      <c r="J590" s="185"/>
      <c r="K590" s="89"/>
    </row>
    <row r="591" spans="1:20" s="159" customFormat="1" ht="13.5" customHeight="1" x14ac:dyDescent="0.3">
      <c r="A591" s="153"/>
      <c r="B591" s="109"/>
      <c r="C591" s="154" t="s">
        <v>30</v>
      </c>
      <c r="D591" s="155" t="str">
        <f>+B570</f>
        <v>3.1.4</v>
      </c>
      <c r="E591" s="155"/>
      <c r="F591" s="155"/>
      <c r="G591" s="156"/>
      <c r="H591" s="228"/>
      <c r="I591" s="224"/>
      <c r="J591" s="186"/>
      <c r="K591" s="158">
        <f>SUBTOTAL(9,K570:K590)</f>
        <v>0</v>
      </c>
      <c r="N591" s="160"/>
      <c r="O591" s="160"/>
      <c r="P591" s="160"/>
      <c r="Q591" s="161"/>
      <c r="R591" s="161"/>
      <c r="S591" s="162"/>
      <c r="T591" s="162"/>
    </row>
    <row r="592" spans="1:20" s="84" customFormat="1" ht="13.5" customHeight="1" x14ac:dyDescent="0.3">
      <c r="A592" s="108"/>
      <c r="B592" s="112"/>
      <c r="C592" s="86"/>
      <c r="D592" s="106"/>
      <c r="E592" s="106"/>
      <c r="F592" s="106"/>
      <c r="G592" s="107"/>
      <c r="H592" s="87"/>
      <c r="I592" s="188"/>
      <c r="J592" s="184"/>
      <c r="K592" s="88"/>
    </row>
    <row r="593" spans="1:20" s="84" customFormat="1" ht="14.5" x14ac:dyDescent="0.35">
      <c r="A593" s="105"/>
      <c r="B593" s="147" t="s">
        <v>305</v>
      </c>
      <c r="C593" s="147" t="s">
        <v>191</v>
      </c>
      <c r="D593" s="106"/>
      <c r="E593" s="106"/>
      <c r="F593" s="106"/>
      <c r="G593" s="107"/>
      <c r="H593" s="148"/>
      <c r="I593" s="180"/>
      <c r="J593" s="178"/>
      <c r="K593" s="149"/>
      <c r="N593" s="150"/>
      <c r="O593" s="150"/>
      <c r="P593" s="150"/>
      <c r="Q593" s="151"/>
      <c r="R593" s="151"/>
      <c r="S593" s="152"/>
      <c r="T593" s="152"/>
    </row>
    <row r="594" spans="1:20" s="84" customFormat="1" ht="13.5" customHeight="1" x14ac:dyDescent="0.3">
      <c r="A594" s="108"/>
      <c r="B594" s="85" t="s">
        <v>154</v>
      </c>
      <c r="C594" s="86"/>
      <c r="D594" s="106"/>
      <c r="E594" s="106"/>
      <c r="F594" s="106"/>
      <c r="G594" s="107"/>
      <c r="H594" s="148"/>
      <c r="I594" s="180"/>
      <c r="J594" s="178"/>
      <c r="K594" s="149"/>
    </row>
    <row r="595" spans="1:20" s="84" customFormat="1" ht="13.5" customHeight="1" x14ac:dyDescent="0.3">
      <c r="A595" s="108"/>
      <c r="B595" s="112" t="s">
        <v>2</v>
      </c>
      <c r="C595" s="86" t="s">
        <v>271</v>
      </c>
      <c r="D595" s="106"/>
      <c r="E595" s="106"/>
      <c r="F595" s="106"/>
      <c r="G595" s="107"/>
      <c r="H595" s="87" t="s">
        <v>3</v>
      </c>
      <c r="I595" s="188">
        <v>1</v>
      </c>
      <c r="J595" s="191"/>
      <c r="K595" s="88">
        <f t="shared" ref="K595:K611" si="45">I595*$J595</f>
        <v>0</v>
      </c>
    </row>
    <row r="596" spans="1:20" s="84" customFormat="1" ht="13.5" customHeight="1" x14ac:dyDescent="0.3">
      <c r="A596" s="108"/>
      <c r="B596" s="112" t="s">
        <v>2</v>
      </c>
      <c r="C596" s="86" t="s">
        <v>272</v>
      </c>
      <c r="D596" s="106"/>
      <c r="E596" s="106"/>
      <c r="F596" s="106"/>
      <c r="G596" s="107"/>
      <c r="H596" s="87" t="s">
        <v>3</v>
      </c>
      <c r="I596" s="188">
        <v>1</v>
      </c>
      <c r="J596" s="191"/>
      <c r="K596" s="88">
        <f t="shared" si="45"/>
        <v>0</v>
      </c>
    </row>
    <row r="597" spans="1:20" s="84" customFormat="1" ht="13.5" customHeight="1" x14ac:dyDescent="0.3">
      <c r="A597" s="108"/>
      <c r="B597" s="112" t="s">
        <v>2</v>
      </c>
      <c r="C597" s="86" t="s">
        <v>171</v>
      </c>
      <c r="D597" s="106"/>
      <c r="E597" s="106"/>
      <c r="F597" s="106"/>
      <c r="G597" s="107"/>
      <c r="H597" s="87" t="s">
        <v>3</v>
      </c>
      <c r="I597" s="188">
        <v>1</v>
      </c>
      <c r="J597" s="191"/>
      <c r="K597" s="88">
        <f t="shared" si="45"/>
        <v>0</v>
      </c>
    </row>
    <row r="598" spans="1:20" s="84" customFormat="1" ht="13.5" customHeight="1" x14ac:dyDescent="0.3">
      <c r="A598" s="108"/>
      <c r="B598" s="112" t="s">
        <v>2</v>
      </c>
      <c r="C598" s="86" t="s">
        <v>172</v>
      </c>
      <c r="D598" s="106"/>
      <c r="E598" s="106"/>
      <c r="F598" s="106"/>
      <c r="G598" s="107"/>
      <c r="H598" s="87" t="s">
        <v>3</v>
      </c>
      <c r="I598" s="188">
        <v>1</v>
      </c>
      <c r="J598" s="191"/>
      <c r="K598" s="88">
        <f t="shared" si="45"/>
        <v>0</v>
      </c>
    </row>
    <row r="599" spans="1:20" s="84" customFormat="1" ht="13.5" customHeight="1" x14ac:dyDescent="0.3">
      <c r="A599" s="108"/>
      <c r="B599" s="112" t="s">
        <v>2</v>
      </c>
      <c r="C599" s="86" t="s">
        <v>173</v>
      </c>
      <c r="D599" s="106"/>
      <c r="E599" s="106"/>
      <c r="F599" s="106"/>
      <c r="G599" s="107"/>
      <c r="H599" s="87" t="s">
        <v>3</v>
      </c>
      <c r="I599" s="188">
        <v>1</v>
      </c>
      <c r="J599" s="191"/>
      <c r="K599" s="88">
        <f t="shared" si="45"/>
        <v>0</v>
      </c>
    </row>
    <row r="600" spans="1:20" s="84" customFormat="1" ht="13.5" customHeight="1" x14ac:dyDescent="0.3">
      <c r="A600" s="108"/>
      <c r="B600" s="112" t="s">
        <v>2</v>
      </c>
      <c r="C600" s="86" t="s">
        <v>174</v>
      </c>
      <c r="D600" s="106"/>
      <c r="E600" s="106"/>
      <c r="F600" s="106"/>
      <c r="G600" s="107"/>
      <c r="H600" s="87" t="s">
        <v>3</v>
      </c>
      <c r="I600" s="188">
        <v>1</v>
      </c>
      <c r="J600" s="191"/>
      <c r="K600" s="88">
        <f t="shared" si="45"/>
        <v>0</v>
      </c>
    </row>
    <row r="601" spans="1:20" s="84" customFormat="1" ht="13.5" customHeight="1" x14ac:dyDescent="0.3">
      <c r="A601" s="108"/>
      <c r="B601" s="112" t="s">
        <v>2</v>
      </c>
      <c r="C601" s="86" t="s">
        <v>175</v>
      </c>
      <c r="D601" s="106"/>
      <c r="E601" s="106"/>
      <c r="F601" s="106"/>
      <c r="G601" s="107"/>
      <c r="H601" s="87" t="s">
        <v>3</v>
      </c>
      <c r="I601" s="188">
        <v>1</v>
      </c>
      <c r="J601" s="191"/>
      <c r="K601" s="88">
        <f t="shared" si="45"/>
        <v>0</v>
      </c>
    </row>
    <row r="602" spans="1:20" s="84" customFormat="1" ht="13.5" customHeight="1" x14ac:dyDescent="0.3">
      <c r="A602" s="108"/>
      <c r="B602" s="112" t="s">
        <v>2</v>
      </c>
      <c r="C602" s="86" t="s">
        <v>176</v>
      </c>
      <c r="D602" s="106"/>
      <c r="E602" s="106"/>
      <c r="F602" s="106"/>
      <c r="G602" s="107"/>
      <c r="H602" s="87" t="s">
        <v>3</v>
      </c>
      <c r="I602" s="188">
        <v>1</v>
      </c>
      <c r="J602" s="191"/>
      <c r="K602" s="88">
        <f t="shared" si="45"/>
        <v>0</v>
      </c>
    </row>
    <row r="603" spans="1:20" s="84" customFormat="1" ht="13.5" customHeight="1" x14ac:dyDescent="0.3">
      <c r="A603" s="108"/>
      <c r="B603" s="112" t="s">
        <v>2</v>
      </c>
      <c r="C603" s="86" t="s">
        <v>177</v>
      </c>
      <c r="D603" s="106"/>
      <c r="E603" s="106"/>
      <c r="F603" s="106"/>
      <c r="G603" s="107"/>
      <c r="H603" s="87" t="s">
        <v>3</v>
      </c>
      <c r="I603" s="188">
        <v>1</v>
      </c>
      <c r="J603" s="191"/>
      <c r="K603" s="88">
        <f t="shared" si="45"/>
        <v>0</v>
      </c>
    </row>
    <row r="604" spans="1:20" s="84" customFormat="1" ht="13.5" customHeight="1" x14ac:dyDescent="0.3">
      <c r="A604" s="108"/>
      <c r="B604" s="112" t="s">
        <v>2</v>
      </c>
      <c r="C604" s="86" t="s">
        <v>178</v>
      </c>
      <c r="D604" s="106"/>
      <c r="E604" s="106"/>
      <c r="F604" s="106"/>
      <c r="G604" s="107"/>
      <c r="H604" s="87" t="s">
        <v>3</v>
      </c>
      <c r="I604" s="188">
        <v>1</v>
      </c>
      <c r="J604" s="191"/>
      <c r="K604" s="88">
        <f t="shared" si="45"/>
        <v>0</v>
      </c>
    </row>
    <row r="605" spans="1:20" s="84" customFormat="1" ht="13.5" customHeight="1" x14ac:dyDescent="0.3">
      <c r="A605" s="108"/>
      <c r="B605" s="112" t="s">
        <v>2</v>
      </c>
      <c r="C605" s="86" t="s">
        <v>179</v>
      </c>
      <c r="D605" s="106"/>
      <c r="E605" s="106"/>
      <c r="F605" s="106"/>
      <c r="G605" s="107"/>
      <c r="H605" s="87" t="s">
        <v>3</v>
      </c>
      <c r="I605" s="188">
        <v>1</v>
      </c>
      <c r="J605" s="191"/>
      <c r="K605" s="88">
        <f t="shared" si="45"/>
        <v>0</v>
      </c>
    </row>
    <row r="606" spans="1:20" s="84" customFormat="1" ht="13.5" customHeight="1" x14ac:dyDescent="0.3">
      <c r="A606" s="108"/>
      <c r="B606" s="112" t="s">
        <v>2</v>
      </c>
      <c r="C606" s="86" t="s">
        <v>180</v>
      </c>
      <c r="D606" s="106"/>
      <c r="E606" s="106"/>
      <c r="F606" s="106"/>
      <c r="G606" s="107"/>
      <c r="H606" s="87" t="s">
        <v>3</v>
      </c>
      <c r="I606" s="188">
        <v>1</v>
      </c>
      <c r="J606" s="191"/>
      <c r="K606" s="88">
        <f t="shared" si="45"/>
        <v>0</v>
      </c>
    </row>
    <row r="607" spans="1:20" s="84" customFormat="1" ht="13.5" customHeight="1" x14ac:dyDescent="0.3">
      <c r="A607" s="108"/>
      <c r="B607" s="112" t="s">
        <v>2</v>
      </c>
      <c r="C607" s="86" t="s">
        <v>181</v>
      </c>
      <c r="D607" s="106"/>
      <c r="E607" s="106"/>
      <c r="F607" s="106"/>
      <c r="G607" s="107"/>
      <c r="H607" s="87" t="s">
        <v>3</v>
      </c>
      <c r="I607" s="188">
        <v>1</v>
      </c>
      <c r="J607" s="191"/>
      <c r="K607" s="88">
        <f t="shared" si="45"/>
        <v>0</v>
      </c>
    </row>
    <row r="608" spans="1:20" s="84" customFormat="1" ht="13.5" customHeight="1" x14ac:dyDescent="0.3">
      <c r="A608" s="108"/>
      <c r="B608" s="112" t="s">
        <v>2</v>
      </c>
      <c r="C608" s="86" t="s">
        <v>182</v>
      </c>
      <c r="D608" s="106"/>
      <c r="E608" s="106"/>
      <c r="F608" s="106"/>
      <c r="G608" s="107"/>
      <c r="H608" s="87" t="s">
        <v>3</v>
      </c>
      <c r="I608" s="188">
        <v>1</v>
      </c>
      <c r="J608" s="191"/>
      <c r="K608" s="88">
        <f t="shared" si="45"/>
        <v>0</v>
      </c>
    </row>
    <row r="609" spans="1:11" s="84" customFormat="1" ht="13.5" customHeight="1" x14ac:dyDescent="0.3">
      <c r="A609" s="108"/>
      <c r="B609" s="112" t="s">
        <v>2</v>
      </c>
      <c r="C609" s="86" t="s">
        <v>183</v>
      </c>
      <c r="D609" s="106"/>
      <c r="E609" s="106"/>
      <c r="F609" s="106"/>
      <c r="G609" s="107"/>
      <c r="H609" s="87" t="s">
        <v>3</v>
      </c>
      <c r="I609" s="188">
        <v>1</v>
      </c>
      <c r="J609" s="191"/>
      <c r="K609" s="88">
        <f t="shared" si="45"/>
        <v>0</v>
      </c>
    </row>
    <row r="610" spans="1:11" s="84" customFormat="1" ht="13.5" customHeight="1" x14ac:dyDescent="0.3">
      <c r="A610" s="108"/>
      <c r="B610" s="112" t="s">
        <v>2</v>
      </c>
      <c r="C610" s="86" t="s">
        <v>184</v>
      </c>
      <c r="D610" s="106"/>
      <c r="E610" s="106"/>
      <c r="F610" s="106"/>
      <c r="G610" s="107"/>
      <c r="H610" s="87" t="s">
        <v>3</v>
      </c>
      <c r="I610" s="188">
        <v>1</v>
      </c>
      <c r="J610" s="191"/>
      <c r="K610" s="88">
        <f t="shared" si="45"/>
        <v>0</v>
      </c>
    </row>
    <row r="611" spans="1:11" s="84" customFormat="1" ht="13.5" customHeight="1" x14ac:dyDescent="0.3">
      <c r="A611" s="108"/>
      <c r="B611" s="112" t="s">
        <v>2</v>
      </c>
      <c r="C611" s="86" t="s">
        <v>185</v>
      </c>
      <c r="D611" s="106"/>
      <c r="E611" s="106"/>
      <c r="F611" s="106"/>
      <c r="G611" s="107"/>
      <c r="H611" s="87" t="s">
        <v>3</v>
      </c>
      <c r="I611" s="188">
        <v>1</v>
      </c>
      <c r="J611" s="191"/>
      <c r="K611" s="88">
        <f t="shared" si="45"/>
        <v>0</v>
      </c>
    </row>
    <row r="612" spans="1:11" s="84" customFormat="1" ht="13.5" customHeight="1" x14ac:dyDescent="0.3">
      <c r="A612" s="108"/>
      <c r="B612" s="86" t="s">
        <v>19</v>
      </c>
      <c r="C612" s="86"/>
      <c r="D612" s="86"/>
      <c r="E612" s="106"/>
      <c r="F612" s="106"/>
      <c r="G612" s="107"/>
      <c r="H612" s="148"/>
      <c r="I612" s="180"/>
      <c r="J612" s="178"/>
      <c r="K612" s="149"/>
    </row>
    <row r="613" spans="1:11" s="84" customFormat="1" ht="13.5" customHeight="1" x14ac:dyDescent="0.3">
      <c r="A613" s="108"/>
      <c r="B613" s="112" t="s">
        <v>2</v>
      </c>
      <c r="C613" s="296" t="s">
        <v>45</v>
      </c>
      <c r="D613" s="296"/>
      <c r="E613" s="296"/>
      <c r="F613" s="296"/>
      <c r="G613" s="296"/>
      <c r="H613" s="148"/>
      <c r="I613" s="180"/>
      <c r="J613" s="178"/>
      <c r="K613" s="149"/>
    </row>
    <row r="614" spans="1:11" s="84" customFormat="1" ht="13.5" customHeight="1" x14ac:dyDescent="0.3">
      <c r="A614" s="108"/>
      <c r="B614" s="112"/>
      <c r="C614" s="296"/>
      <c r="D614" s="296"/>
      <c r="E614" s="296"/>
      <c r="F614" s="296"/>
      <c r="G614" s="296"/>
      <c r="H614" s="87" t="s">
        <v>3</v>
      </c>
      <c r="I614" s="188">
        <f>SUM(I595:I613)</f>
        <v>17</v>
      </c>
      <c r="J614" s="192"/>
      <c r="K614" s="88">
        <f>I614*$J614</f>
        <v>0</v>
      </c>
    </row>
    <row r="615" spans="1:11" s="84" customFormat="1" ht="13.5" customHeight="1" x14ac:dyDescent="0.3">
      <c r="A615" s="108"/>
      <c r="B615" s="112"/>
      <c r="C615" s="266"/>
      <c r="D615" s="266"/>
      <c r="E615" s="266"/>
      <c r="F615" s="266"/>
      <c r="G615" s="266"/>
      <c r="H615" s="87"/>
      <c r="I615" s="188"/>
      <c r="J615" s="178"/>
      <c r="K615" s="88"/>
    </row>
    <row r="616" spans="1:11" s="84" customFormat="1" ht="13.5" customHeight="1" x14ac:dyDescent="0.3">
      <c r="A616" s="108"/>
      <c r="B616" s="112"/>
      <c r="C616" s="266"/>
      <c r="D616" s="266"/>
      <c r="E616" s="266"/>
      <c r="F616" s="266"/>
      <c r="G616" s="266"/>
      <c r="H616" s="87"/>
      <c r="I616" s="188"/>
      <c r="J616" s="178"/>
      <c r="K616" s="88"/>
    </row>
    <row r="617" spans="1:11" s="84" customFormat="1" ht="13.5" customHeight="1" x14ac:dyDescent="0.3">
      <c r="A617" s="231"/>
      <c r="B617" s="232"/>
      <c r="C617" s="279"/>
      <c r="D617" s="279"/>
      <c r="E617" s="279"/>
      <c r="F617" s="279"/>
      <c r="G617" s="279"/>
      <c r="H617" s="235"/>
      <c r="I617" s="236"/>
      <c r="J617" s="280"/>
      <c r="K617" s="238"/>
    </row>
    <row r="618" spans="1:11" s="84" customFormat="1" ht="6" customHeight="1" x14ac:dyDescent="0.3">
      <c r="A618" s="108"/>
      <c r="B618" s="112"/>
      <c r="C618" s="86"/>
      <c r="D618" s="106"/>
      <c r="E618" s="106"/>
      <c r="F618" s="106"/>
      <c r="G618" s="107"/>
      <c r="H618" s="148"/>
      <c r="I618" s="180"/>
      <c r="J618" s="178"/>
      <c r="K618" s="149"/>
    </row>
    <row r="619" spans="1:11" s="84" customFormat="1" ht="13.5" customHeight="1" x14ac:dyDescent="0.3">
      <c r="A619" s="108"/>
      <c r="B619" s="85" t="s">
        <v>155</v>
      </c>
      <c r="C619" s="86"/>
      <c r="D619" s="106"/>
      <c r="E619" s="106"/>
      <c r="F619" s="106"/>
      <c r="G619" s="107"/>
      <c r="H619" s="87"/>
      <c r="I619" s="188"/>
      <c r="J619" s="184"/>
      <c r="K619" s="88"/>
    </row>
    <row r="620" spans="1:11" s="84" customFormat="1" ht="13.5" customHeight="1" x14ac:dyDescent="0.3">
      <c r="A620" s="108"/>
      <c r="B620" s="112" t="s">
        <v>2</v>
      </c>
      <c r="C620" s="86" t="s">
        <v>269</v>
      </c>
      <c r="D620" s="106"/>
      <c r="E620" s="106"/>
      <c r="F620" s="106"/>
      <c r="G620" s="107"/>
      <c r="H620" s="87" t="s">
        <v>3</v>
      </c>
      <c r="I620" s="188">
        <v>1</v>
      </c>
      <c r="J620" s="191"/>
      <c r="K620" s="88">
        <f t="shared" ref="K620:K636" si="46">I620*$J620</f>
        <v>0</v>
      </c>
    </row>
    <row r="621" spans="1:11" s="84" customFormat="1" ht="13.5" customHeight="1" x14ac:dyDescent="0.3">
      <c r="A621" s="108"/>
      <c r="B621" s="112" t="s">
        <v>2</v>
      </c>
      <c r="C621" s="86" t="s">
        <v>270</v>
      </c>
      <c r="D621" s="106"/>
      <c r="E621" s="106"/>
      <c r="F621" s="106"/>
      <c r="G621" s="107"/>
      <c r="H621" s="87" t="s">
        <v>3</v>
      </c>
      <c r="I621" s="188">
        <v>1</v>
      </c>
      <c r="J621" s="191"/>
      <c r="K621" s="88">
        <f t="shared" si="46"/>
        <v>0</v>
      </c>
    </row>
    <row r="622" spans="1:11" s="84" customFormat="1" ht="13.5" customHeight="1" x14ac:dyDescent="0.3">
      <c r="A622" s="108"/>
      <c r="B622" s="112" t="s">
        <v>2</v>
      </c>
      <c r="C622" s="86" t="s">
        <v>156</v>
      </c>
      <c r="D622" s="106"/>
      <c r="E622" s="106"/>
      <c r="F622" s="106"/>
      <c r="G622" s="107"/>
      <c r="H622" s="87" t="s">
        <v>3</v>
      </c>
      <c r="I622" s="188">
        <v>1</v>
      </c>
      <c r="J622" s="191"/>
      <c r="K622" s="88">
        <f t="shared" si="46"/>
        <v>0</v>
      </c>
    </row>
    <row r="623" spans="1:11" s="84" customFormat="1" ht="13.5" customHeight="1" x14ac:dyDescent="0.3">
      <c r="A623" s="108"/>
      <c r="B623" s="112" t="s">
        <v>2</v>
      </c>
      <c r="C623" s="86" t="s">
        <v>157</v>
      </c>
      <c r="D623" s="106"/>
      <c r="E623" s="106"/>
      <c r="F623" s="106"/>
      <c r="G623" s="107"/>
      <c r="H623" s="87" t="s">
        <v>3</v>
      </c>
      <c r="I623" s="188">
        <v>1</v>
      </c>
      <c r="J623" s="191"/>
      <c r="K623" s="88">
        <f t="shared" si="46"/>
        <v>0</v>
      </c>
    </row>
    <row r="624" spans="1:11" s="84" customFormat="1" ht="13.5" customHeight="1" x14ac:dyDescent="0.3">
      <c r="A624" s="108"/>
      <c r="B624" s="112" t="s">
        <v>2</v>
      </c>
      <c r="C624" s="86" t="s">
        <v>158</v>
      </c>
      <c r="D624" s="106"/>
      <c r="E624" s="106"/>
      <c r="F624" s="106"/>
      <c r="G624" s="107"/>
      <c r="H624" s="87" t="s">
        <v>3</v>
      </c>
      <c r="I624" s="188">
        <v>1</v>
      </c>
      <c r="J624" s="191"/>
      <c r="K624" s="88">
        <f t="shared" si="46"/>
        <v>0</v>
      </c>
    </row>
    <row r="625" spans="1:11" s="84" customFormat="1" ht="13.5" customHeight="1" x14ac:dyDescent="0.3">
      <c r="A625" s="108"/>
      <c r="B625" s="112" t="s">
        <v>2</v>
      </c>
      <c r="C625" s="86" t="s">
        <v>159</v>
      </c>
      <c r="D625" s="106"/>
      <c r="E625" s="106"/>
      <c r="F625" s="106"/>
      <c r="G625" s="107"/>
      <c r="H625" s="87" t="s">
        <v>3</v>
      </c>
      <c r="I625" s="188">
        <v>1</v>
      </c>
      <c r="J625" s="191"/>
      <c r="K625" s="88">
        <f t="shared" si="46"/>
        <v>0</v>
      </c>
    </row>
    <row r="626" spans="1:11" s="84" customFormat="1" ht="13.5" customHeight="1" x14ac:dyDescent="0.3">
      <c r="A626" s="108"/>
      <c r="B626" s="112" t="s">
        <v>2</v>
      </c>
      <c r="C626" s="86" t="s">
        <v>160</v>
      </c>
      <c r="D626" s="106"/>
      <c r="E626" s="106"/>
      <c r="F626" s="106"/>
      <c r="G626" s="107"/>
      <c r="H626" s="87" t="s">
        <v>3</v>
      </c>
      <c r="I626" s="188">
        <v>1</v>
      </c>
      <c r="J626" s="191"/>
      <c r="K626" s="88">
        <f t="shared" si="46"/>
        <v>0</v>
      </c>
    </row>
    <row r="627" spans="1:11" s="84" customFormat="1" ht="13.5" customHeight="1" x14ac:dyDescent="0.3">
      <c r="A627" s="108"/>
      <c r="B627" s="112" t="s">
        <v>2</v>
      </c>
      <c r="C627" s="86" t="s">
        <v>161</v>
      </c>
      <c r="D627" s="106"/>
      <c r="E627" s="106"/>
      <c r="F627" s="106"/>
      <c r="G627" s="107"/>
      <c r="H627" s="87" t="s">
        <v>3</v>
      </c>
      <c r="I627" s="188">
        <v>1</v>
      </c>
      <c r="J627" s="191"/>
      <c r="K627" s="88">
        <f t="shared" si="46"/>
        <v>0</v>
      </c>
    </row>
    <row r="628" spans="1:11" s="84" customFormat="1" ht="13.5" customHeight="1" x14ac:dyDescent="0.3">
      <c r="A628" s="108"/>
      <c r="B628" s="112" t="s">
        <v>2</v>
      </c>
      <c r="C628" s="86" t="s">
        <v>162</v>
      </c>
      <c r="D628" s="106"/>
      <c r="E628" s="106"/>
      <c r="F628" s="106"/>
      <c r="G628" s="107"/>
      <c r="H628" s="87" t="s">
        <v>3</v>
      </c>
      <c r="I628" s="188">
        <v>1</v>
      </c>
      <c r="J628" s="191"/>
      <c r="K628" s="88">
        <f t="shared" si="46"/>
        <v>0</v>
      </c>
    </row>
    <row r="629" spans="1:11" s="84" customFormat="1" ht="13.5" customHeight="1" x14ac:dyDescent="0.3">
      <c r="A629" s="108"/>
      <c r="B629" s="112" t="s">
        <v>2</v>
      </c>
      <c r="C629" s="86" t="s">
        <v>163</v>
      </c>
      <c r="D629" s="106"/>
      <c r="E629" s="106"/>
      <c r="F629" s="106"/>
      <c r="G629" s="107"/>
      <c r="H629" s="87" t="s">
        <v>3</v>
      </c>
      <c r="I629" s="188">
        <v>1</v>
      </c>
      <c r="J629" s="191"/>
      <c r="K629" s="88">
        <f t="shared" si="46"/>
        <v>0</v>
      </c>
    </row>
    <row r="630" spans="1:11" s="84" customFormat="1" ht="13.5" customHeight="1" x14ac:dyDescent="0.3">
      <c r="A630" s="108"/>
      <c r="B630" s="112" t="s">
        <v>2</v>
      </c>
      <c r="C630" s="86" t="s">
        <v>164</v>
      </c>
      <c r="D630" s="106"/>
      <c r="E630" s="106"/>
      <c r="F630" s="106"/>
      <c r="G630" s="107"/>
      <c r="H630" s="87" t="s">
        <v>3</v>
      </c>
      <c r="I630" s="188">
        <v>1</v>
      </c>
      <c r="J630" s="191"/>
      <c r="K630" s="88">
        <f t="shared" si="46"/>
        <v>0</v>
      </c>
    </row>
    <row r="631" spans="1:11" s="84" customFormat="1" ht="13.5" customHeight="1" x14ac:dyDescent="0.3">
      <c r="A631" s="108"/>
      <c r="B631" s="112" t="s">
        <v>2</v>
      </c>
      <c r="C631" s="86" t="s">
        <v>165</v>
      </c>
      <c r="D631" s="106"/>
      <c r="E631" s="106"/>
      <c r="F631" s="106"/>
      <c r="G631" s="107"/>
      <c r="H631" s="87" t="s">
        <v>3</v>
      </c>
      <c r="I631" s="188">
        <v>1</v>
      </c>
      <c r="J631" s="191"/>
      <c r="K631" s="88">
        <f t="shared" si="46"/>
        <v>0</v>
      </c>
    </row>
    <row r="632" spans="1:11" s="84" customFormat="1" ht="13.5" customHeight="1" x14ac:dyDescent="0.3">
      <c r="A632" s="108"/>
      <c r="B632" s="112" t="s">
        <v>2</v>
      </c>
      <c r="C632" s="86" t="s">
        <v>166</v>
      </c>
      <c r="D632" s="106"/>
      <c r="E632" s="106"/>
      <c r="F632" s="106"/>
      <c r="G632" s="107"/>
      <c r="H632" s="87" t="s">
        <v>3</v>
      </c>
      <c r="I632" s="188">
        <v>1</v>
      </c>
      <c r="J632" s="191"/>
      <c r="K632" s="88">
        <f t="shared" si="46"/>
        <v>0</v>
      </c>
    </row>
    <row r="633" spans="1:11" s="84" customFormat="1" ht="13.5" customHeight="1" x14ac:dyDescent="0.3">
      <c r="A633" s="108"/>
      <c r="B633" s="112" t="s">
        <v>2</v>
      </c>
      <c r="C633" s="86" t="s">
        <v>167</v>
      </c>
      <c r="D633" s="106"/>
      <c r="E633" s="106"/>
      <c r="F633" s="106"/>
      <c r="G633" s="107"/>
      <c r="H633" s="87" t="s">
        <v>3</v>
      </c>
      <c r="I633" s="188">
        <v>1</v>
      </c>
      <c r="J633" s="191"/>
      <c r="K633" s="88">
        <f t="shared" si="46"/>
        <v>0</v>
      </c>
    </row>
    <row r="634" spans="1:11" s="84" customFormat="1" ht="13.5" customHeight="1" x14ac:dyDescent="0.3">
      <c r="A634" s="108"/>
      <c r="B634" s="112" t="s">
        <v>2</v>
      </c>
      <c r="C634" s="86" t="s">
        <v>168</v>
      </c>
      <c r="D634" s="106"/>
      <c r="E634" s="106"/>
      <c r="F634" s="106"/>
      <c r="G634" s="107"/>
      <c r="H634" s="87" t="s">
        <v>3</v>
      </c>
      <c r="I634" s="188">
        <v>1</v>
      </c>
      <c r="J634" s="191"/>
      <c r="K634" s="88">
        <f t="shared" si="46"/>
        <v>0</v>
      </c>
    </row>
    <row r="635" spans="1:11" s="84" customFormat="1" ht="13.5" customHeight="1" x14ac:dyDescent="0.3">
      <c r="A635" s="108"/>
      <c r="B635" s="112" t="s">
        <v>2</v>
      </c>
      <c r="C635" s="86" t="s">
        <v>169</v>
      </c>
      <c r="D635" s="106"/>
      <c r="E635" s="106"/>
      <c r="F635" s="106"/>
      <c r="G635" s="107"/>
      <c r="H635" s="87" t="s">
        <v>3</v>
      </c>
      <c r="I635" s="188">
        <v>1</v>
      </c>
      <c r="J635" s="191"/>
      <c r="K635" s="88">
        <f t="shared" si="46"/>
        <v>0</v>
      </c>
    </row>
    <row r="636" spans="1:11" s="84" customFormat="1" ht="13.5" customHeight="1" x14ac:dyDescent="0.3">
      <c r="A636" s="108"/>
      <c r="B636" s="112" t="s">
        <v>2</v>
      </c>
      <c r="C636" s="86" t="s">
        <v>170</v>
      </c>
      <c r="D636" s="106"/>
      <c r="E636" s="106"/>
      <c r="F636" s="106"/>
      <c r="G636" s="107"/>
      <c r="H636" s="87" t="s">
        <v>3</v>
      </c>
      <c r="I636" s="188">
        <v>1</v>
      </c>
      <c r="J636" s="191"/>
      <c r="K636" s="88">
        <f t="shared" si="46"/>
        <v>0</v>
      </c>
    </row>
    <row r="637" spans="1:11" s="84" customFormat="1" ht="13.5" customHeight="1" x14ac:dyDescent="0.3">
      <c r="A637" s="108"/>
      <c r="B637" s="86" t="s">
        <v>19</v>
      </c>
      <c r="C637" s="86"/>
      <c r="D637" s="86"/>
      <c r="E637" s="106"/>
      <c r="F637" s="106"/>
      <c r="G637" s="107"/>
      <c r="H637" s="87"/>
      <c r="I637" s="188"/>
      <c r="J637" s="184"/>
      <c r="K637" s="88"/>
    </row>
    <row r="638" spans="1:11" s="84" customFormat="1" ht="13.5" customHeight="1" x14ac:dyDescent="0.3">
      <c r="A638" s="108"/>
      <c r="B638" s="112" t="s">
        <v>2</v>
      </c>
      <c r="C638" s="85" t="s">
        <v>51</v>
      </c>
      <c r="D638" s="85"/>
      <c r="E638" s="106"/>
      <c r="F638" s="106"/>
      <c r="G638" s="107"/>
      <c r="H638" s="87" t="s">
        <v>3</v>
      </c>
      <c r="I638" s="188">
        <f>SUM(I620:I637)</f>
        <v>17</v>
      </c>
      <c r="J638" s="192"/>
      <c r="K638" s="88">
        <f>I638*$J638</f>
        <v>0</v>
      </c>
    </row>
    <row r="639" spans="1:11" s="84" customFormat="1" ht="6" customHeight="1" x14ac:dyDescent="0.3">
      <c r="A639" s="108"/>
      <c r="B639" s="112"/>
      <c r="C639" s="86"/>
      <c r="D639" s="106"/>
      <c r="E639" s="106"/>
      <c r="F639" s="106"/>
      <c r="G639" s="107"/>
      <c r="H639" s="148"/>
      <c r="I639" s="180"/>
      <c r="J639" s="178"/>
      <c r="K639" s="149"/>
    </row>
    <row r="640" spans="1:11" s="84" customFormat="1" ht="13.5" customHeight="1" x14ac:dyDescent="0.3">
      <c r="A640" s="108"/>
      <c r="B640" s="86" t="s">
        <v>186</v>
      </c>
      <c r="C640" s="86"/>
      <c r="D640" s="86"/>
      <c r="E640" s="86"/>
      <c r="F640" s="86"/>
      <c r="G640" s="247"/>
      <c r="H640" s="87"/>
      <c r="I640" s="188"/>
      <c r="J640" s="184"/>
      <c r="K640" s="88"/>
    </row>
    <row r="641" spans="1:20" s="84" customFormat="1" ht="13.15" customHeight="1" x14ac:dyDescent="0.3">
      <c r="A641" s="108"/>
      <c r="B641" s="86" t="s">
        <v>19</v>
      </c>
      <c r="C641" s="86"/>
      <c r="D641" s="86"/>
      <c r="E641" s="106"/>
      <c r="F641" s="106"/>
      <c r="G641" s="107"/>
      <c r="H641" s="87"/>
      <c r="I641" s="188"/>
      <c r="J641" s="184"/>
      <c r="K641" s="88"/>
    </row>
    <row r="642" spans="1:20" s="84" customFormat="1" ht="13.5" customHeight="1" x14ac:dyDescent="0.3">
      <c r="A642" s="108"/>
      <c r="B642" s="112" t="s">
        <v>2</v>
      </c>
      <c r="C642" s="85" t="s">
        <v>18</v>
      </c>
      <c r="D642" s="86"/>
      <c r="E642" s="106"/>
      <c r="F642" s="106"/>
      <c r="G642" s="107"/>
      <c r="H642" s="87" t="s">
        <v>3</v>
      </c>
      <c r="I642" s="188">
        <v>17</v>
      </c>
      <c r="J642" s="192"/>
      <c r="K642" s="88">
        <f>I642*$J642</f>
        <v>0</v>
      </c>
    </row>
    <row r="643" spans="1:20" s="84" customFormat="1" ht="13.5" customHeight="1" x14ac:dyDescent="0.3">
      <c r="A643" s="108"/>
      <c r="B643" s="112" t="s">
        <v>2</v>
      </c>
      <c r="C643" s="85" t="s">
        <v>17</v>
      </c>
      <c r="D643" s="85"/>
      <c r="E643" s="106"/>
      <c r="F643" s="106"/>
      <c r="G643" s="107"/>
      <c r="H643" s="87"/>
      <c r="I643" s="188"/>
      <c r="J643" s="184"/>
      <c r="K643" s="88"/>
    </row>
    <row r="644" spans="1:20" s="84" customFormat="1" ht="13.5" customHeight="1" x14ac:dyDescent="0.3">
      <c r="A644" s="108"/>
      <c r="B644" s="112" t="s">
        <v>2</v>
      </c>
      <c r="C644" s="85" t="s">
        <v>20</v>
      </c>
      <c r="D644" s="85"/>
      <c r="E644" s="106"/>
      <c r="F644" s="106"/>
      <c r="G644" s="107"/>
      <c r="H644" s="87"/>
      <c r="I644" s="188"/>
      <c r="J644" s="184"/>
      <c r="K644" s="88"/>
    </row>
    <row r="645" spans="1:20" s="84" customFormat="1" ht="13.5" customHeight="1" x14ac:dyDescent="0.3">
      <c r="A645" s="108"/>
      <c r="B645" s="112" t="s">
        <v>2</v>
      </c>
      <c r="C645" s="85" t="s">
        <v>26</v>
      </c>
      <c r="D645" s="85"/>
      <c r="E645" s="106"/>
      <c r="F645" s="106"/>
      <c r="G645" s="107"/>
      <c r="H645" s="87"/>
      <c r="I645" s="188"/>
      <c r="J645" s="184"/>
      <c r="K645" s="88"/>
    </row>
    <row r="646" spans="1:20" s="84" customFormat="1" ht="6" customHeight="1" x14ac:dyDescent="0.3">
      <c r="A646" s="108"/>
      <c r="B646" s="109"/>
      <c r="C646" s="110"/>
      <c r="D646" s="106"/>
      <c r="E646" s="106"/>
      <c r="F646" s="106"/>
      <c r="G646" s="107"/>
      <c r="H646" s="87"/>
      <c r="I646" s="188"/>
      <c r="J646" s="185"/>
      <c r="K646" s="89"/>
    </row>
    <row r="647" spans="1:20" s="159" customFormat="1" ht="13.5" customHeight="1" x14ac:dyDescent="0.3">
      <c r="A647" s="153"/>
      <c r="B647" s="109"/>
      <c r="C647" s="154" t="s">
        <v>30</v>
      </c>
      <c r="D647" s="155" t="str">
        <f>+B593</f>
        <v>3.1.5</v>
      </c>
      <c r="E647" s="155"/>
      <c r="F647" s="155"/>
      <c r="G647" s="156"/>
      <c r="H647" s="157"/>
      <c r="I647" s="189"/>
      <c r="J647" s="186"/>
      <c r="K647" s="158">
        <f>SUBTOTAL(9,K593:K646)</f>
        <v>0</v>
      </c>
      <c r="N647" s="160"/>
      <c r="O647" s="160"/>
      <c r="P647" s="160"/>
      <c r="Q647" s="161"/>
      <c r="R647" s="161"/>
      <c r="S647" s="162"/>
      <c r="T647" s="162"/>
    </row>
    <row r="648" spans="1:20" s="84" customFormat="1" ht="13.5" customHeight="1" x14ac:dyDescent="0.3">
      <c r="A648" s="108"/>
      <c r="B648" s="112"/>
      <c r="C648" s="86"/>
      <c r="D648" s="106"/>
      <c r="E648" s="106"/>
      <c r="F648" s="106"/>
      <c r="G648" s="107"/>
      <c r="H648" s="87"/>
      <c r="I648" s="188"/>
      <c r="J648" s="184"/>
      <c r="K648" s="88"/>
    </row>
    <row r="649" spans="1:20" s="3" customFormat="1" ht="18.75" customHeight="1" x14ac:dyDescent="0.3">
      <c r="A649" s="15"/>
      <c r="B649" s="295" t="s">
        <v>11</v>
      </c>
      <c r="C649" s="295"/>
      <c r="D649" s="63" t="str">
        <f>B508</f>
        <v>3.1.</v>
      </c>
      <c r="E649" s="64"/>
      <c r="F649" s="64"/>
      <c r="G649" s="65"/>
      <c r="H649" s="111"/>
      <c r="I649" s="14"/>
      <c r="J649" s="39"/>
      <c r="K649" s="40">
        <f>+SUBTOTAL(9,K508:K648)</f>
        <v>0</v>
      </c>
    </row>
    <row r="650" spans="1:20" s="3" customFormat="1" ht="14" x14ac:dyDescent="0.3">
      <c r="A650" s="15"/>
      <c r="B650" s="132"/>
      <c r="C650" s="132"/>
      <c r="D650" s="133"/>
      <c r="E650" s="18"/>
      <c r="F650" s="18"/>
      <c r="G650" s="19"/>
      <c r="H650" s="103"/>
      <c r="I650" s="10"/>
      <c r="J650" s="183"/>
      <c r="K650" s="34"/>
    </row>
    <row r="651" spans="1:20" s="3" customFormat="1" ht="14" x14ac:dyDescent="0.3">
      <c r="A651" s="15"/>
      <c r="B651" s="132"/>
      <c r="C651" s="132"/>
      <c r="D651" s="133"/>
      <c r="E651" s="18"/>
      <c r="F651" s="18"/>
      <c r="G651" s="19"/>
      <c r="H651" s="103"/>
      <c r="I651" s="10"/>
      <c r="J651" s="183"/>
      <c r="K651" s="34"/>
    </row>
    <row r="652" spans="1:20" s="2" customFormat="1" ht="18.75" customHeight="1" x14ac:dyDescent="0.25">
      <c r="A652" s="36"/>
      <c r="B652" s="104" t="s">
        <v>306</v>
      </c>
      <c r="C652" s="131" t="s">
        <v>192</v>
      </c>
      <c r="D652" s="131"/>
      <c r="E652" s="131"/>
      <c r="F652" s="131"/>
      <c r="G652" s="94"/>
      <c r="H652" s="95"/>
      <c r="I652" s="95"/>
      <c r="J652" s="182"/>
      <c r="K652" s="13"/>
    </row>
    <row r="653" spans="1:20" ht="6" customHeight="1" x14ac:dyDescent="0.35">
      <c r="A653" s="105"/>
      <c r="B653" s="62"/>
      <c r="C653" s="62"/>
      <c r="D653" s="106"/>
      <c r="E653" s="106"/>
      <c r="F653" s="106"/>
      <c r="G653" s="107"/>
      <c r="H653" s="103"/>
      <c r="I653" s="10"/>
      <c r="J653" s="183"/>
      <c r="K653" s="34"/>
    </row>
    <row r="654" spans="1:20" s="84" customFormat="1" ht="14.5" x14ac:dyDescent="0.35">
      <c r="A654" s="105"/>
      <c r="B654" s="147" t="s">
        <v>307</v>
      </c>
      <c r="C654" s="147" t="s">
        <v>193</v>
      </c>
      <c r="D654" s="106"/>
      <c r="E654" s="106"/>
      <c r="F654" s="106"/>
      <c r="G654" s="107"/>
      <c r="H654" s="148"/>
      <c r="I654" s="180"/>
      <c r="J654" s="178"/>
      <c r="K654" s="149"/>
      <c r="N654" s="150"/>
      <c r="O654" s="150"/>
      <c r="P654" s="150"/>
      <c r="Q654" s="151"/>
      <c r="R654" s="151"/>
      <c r="S654" s="152"/>
      <c r="T654" s="152"/>
    </row>
    <row r="655" spans="1:20" s="84" customFormat="1" ht="13.5" customHeight="1" x14ac:dyDescent="0.3">
      <c r="A655" s="108"/>
      <c r="B655" s="85" t="s">
        <v>48</v>
      </c>
      <c r="C655" s="86"/>
      <c r="D655" s="106"/>
      <c r="E655" s="106"/>
      <c r="F655" s="106"/>
      <c r="G655" s="107"/>
      <c r="H655" s="87" t="s">
        <v>3</v>
      </c>
      <c r="I655" s="188">
        <v>1</v>
      </c>
      <c r="J655" s="191"/>
      <c r="K655" s="88">
        <f t="shared" ref="K655" si="47">I655*$J655</f>
        <v>0</v>
      </c>
    </row>
    <row r="656" spans="1:20" s="84" customFormat="1" ht="6" customHeight="1" x14ac:dyDescent="0.3">
      <c r="A656" s="108"/>
      <c r="B656" s="109"/>
      <c r="C656" s="110"/>
      <c r="D656" s="106"/>
      <c r="E656" s="106"/>
      <c r="F656" s="106"/>
      <c r="G656" s="107"/>
      <c r="H656" s="87"/>
      <c r="I656" s="188"/>
      <c r="J656" s="185"/>
      <c r="K656" s="89"/>
    </row>
    <row r="657" spans="1:20" s="84" customFormat="1" ht="13.5" customHeight="1" x14ac:dyDescent="0.3">
      <c r="A657" s="108"/>
      <c r="B657" s="85" t="s">
        <v>198</v>
      </c>
      <c r="C657" s="86"/>
      <c r="D657" s="106"/>
      <c r="E657" s="106"/>
      <c r="F657" s="106"/>
      <c r="G657" s="107"/>
      <c r="H657" s="87"/>
      <c r="I657" s="188"/>
      <c r="J657" s="185"/>
      <c r="K657" s="89"/>
    </row>
    <row r="658" spans="1:20" s="84" customFormat="1" ht="13.5" customHeight="1" x14ac:dyDescent="0.3">
      <c r="A658" s="108"/>
      <c r="B658" s="112" t="s">
        <v>2</v>
      </c>
      <c r="C658" s="86" t="s">
        <v>199</v>
      </c>
      <c r="D658" s="106"/>
      <c r="E658" s="106"/>
      <c r="F658" s="106"/>
      <c r="G658" s="107"/>
      <c r="H658" s="87" t="s">
        <v>3</v>
      </c>
      <c r="I658" s="188">
        <v>1</v>
      </c>
      <c r="J658" s="191"/>
      <c r="K658" s="88">
        <f t="shared" ref="K658:K659" si="48">I658*$J658</f>
        <v>0</v>
      </c>
    </row>
    <row r="659" spans="1:20" s="84" customFormat="1" ht="13.5" customHeight="1" x14ac:dyDescent="0.3">
      <c r="A659" s="108"/>
      <c r="B659" s="112" t="s">
        <v>2</v>
      </c>
      <c r="C659" s="86" t="s">
        <v>200</v>
      </c>
      <c r="D659" s="106"/>
      <c r="E659" s="106"/>
      <c r="F659" s="106"/>
      <c r="G659" s="107"/>
      <c r="H659" s="87" t="s">
        <v>3</v>
      </c>
      <c r="I659" s="188">
        <v>1</v>
      </c>
      <c r="J659" s="191"/>
      <c r="K659" s="88">
        <f t="shared" si="48"/>
        <v>0</v>
      </c>
    </row>
    <row r="660" spans="1:20" s="84" customFormat="1" ht="13.5" customHeight="1" x14ac:dyDescent="0.3">
      <c r="A660" s="108"/>
      <c r="B660" s="86" t="s">
        <v>19</v>
      </c>
      <c r="C660" s="86"/>
      <c r="D660" s="106"/>
      <c r="E660" s="106"/>
      <c r="F660" s="106"/>
      <c r="G660" s="107"/>
      <c r="H660" s="87"/>
      <c r="I660" s="188"/>
      <c r="J660" s="184"/>
      <c r="K660" s="88"/>
    </row>
    <row r="661" spans="1:20" s="84" customFormat="1" ht="13.5" customHeight="1" x14ac:dyDescent="0.3">
      <c r="A661" s="108"/>
      <c r="B661" s="112" t="s">
        <v>2</v>
      </c>
      <c r="C661" s="86" t="s">
        <v>27</v>
      </c>
      <c r="D661" s="106"/>
      <c r="E661" s="106"/>
      <c r="F661" s="106"/>
      <c r="G661" s="107"/>
      <c r="H661" s="87" t="s">
        <v>3</v>
      </c>
      <c r="I661" s="188">
        <v>1</v>
      </c>
      <c r="J661" s="191"/>
      <c r="K661" s="88">
        <f t="shared" ref="K661" si="49">I661*$J661</f>
        <v>0</v>
      </c>
    </row>
    <row r="662" spans="1:20" s="84" customFormat="1" ht="6" customHeight="1" x14ac:dyDescent="0.3">
      <c r="A662" s="108"/>
      <c r="B662" s="109"/>
      <c r="C662" s="110"/>
      <c r="D662" s="106"/>
      <c r="E662" s="106"/>
      <c r="F662" s="106"/>
      <c r="G662" s="107"/>
      <c r="H662" s="87"/>
      <c r="I662" s="188"/>
      <c r="J662" s="185"/>
      <c r="K662" s="89"/>
    </row>
    <row r="663" spans="1:20" s="159" customFormat="1" ht="13.5" customHeight="1" x14ac:dyDescent="0.3">
      <c r="A663" s="153"/>
      <c r="B663" s="109"/>
      <c r="C663" s="154" t="s">
        <v>30</v>
      </c>
      <c r="D663" s="155" t="str">
        <f>+B654</f>
        <v>3.2.1</v>
      </c>
      <c r="E663" s="155"/>
      <c r="F663" s="155"/>
      <c r="G663" s="156"/>
      <c r="H663" s="157"/>
      <c r="I663" s="189"/>
      <c r="J663" s="186"/>
      <c r="K663" s="158">
        <f>SUBTOTAL(9,K654:K662)</f>
        <v>0</v>
      </c>
      <c r="N663" s="160"/>
      <c r="O663" s="160"/>
      <c r="P663" s="160"/>
      <c r="Q663" s="161"/>
      <c r="R663" s="161"/>
      <c r="S663" s="162"/>
      <c r="T663" s="162"/>
    </row>
    <row r="664" spans="1:20" s="159" customFormat="1" ht="13.5" customHeight="1" x14ac:dyDescent="0.3">
      <c r="A664" s="153"/>
      <c r="B664" s="109"/>
      <c r="C664" s="154"/>
      <c r="D664" s="155"/>
      <c r="E664" s="155"/>
      <c r="F664" s="155"/>
      <c r="G664" s="156"/>
      <c r="H664" s="157"/>
      <c r="I664" s="189"/>
      <c r="J664" s="186"/>
      <c r="K664" s="158"/>
      <c r="N664" s="160"/>
      <c r="O664" s="160"/>
      <c r="P664" s="160"/>
      <c r="Q664" s="161"/>
      <c r="R664" s="161"/>
      <c r="S664" s="162"/>
      <c r="T664" s="162"/>
    </row>
    <row r="665" spans="1:20" s="84" customFormat="1" ht="14.5" x14ac:dyDescent="0.35">
      <c r="A665" s="105"/>
      <c r="B665" s="147" t="s">
        <v>334</v>
      </c>
      <c r="C665" s="147" t="s">
        <v>194</v>
      </c>
      <c r="D665" s="106"/>
      <c r="E665" s="106"/>
      <c r="F665" s="106"/>
      <c r="G665" s="107"/>
      <c r="H665" s="148"/>
      <c r="I665" s="180"/>
      <c r="J665" s="178"/>
      <c r="K665" s="149"/>
      <c r="N665" s="150"/>
      <c r="O665" s="150"/>
      <c r="P665" s="150"/>
      <c r="Q665" s="151"/>
      <c r="R665" s="151"/>
      <c r="S665" s="152"/>
      <c r="T665" s="152"/>
    </row>
    <row r="666" spans="1:20" s="84" customFormat="1" ht="13.5" customHeight="1" x14ac:dyDescent="0.3">
      <c r="A666" s="108"/>
      <c r="B666" s="85" t="s">
        <v>126</v>
      </c>
      <c r="C666" s="86"/>
      <c r="D666" s="106"/>
      <c r="E666" s="106"/>
      <c r="F666" s="106"/>
      <c r="G666" s="107"/>
      <c r="H666" s="148"/>
      <c r="I666" s="180"/>
      <c r="J666" s="178"/>
      <c r="K666" s="149"/>
    </row>
    <row r="667" spans="1:20" s="84" customFormat="1" ht="13.5" customHeight="1" x14ac:dyDescent="0.3">
      <c r="A667" s="108"/>
      <c r="B667" s="112" t="s">
        <v>2</v>
      </c>
      <c r="C667" s="86" t="s">
        <v>127</v>
      </c>
      <c r="D667" s="106"/>
      <c r="E667" s="106"/>
      <c r="F667" s="106"/>
      <c r="G667" s="107"/>
      <c r="H667" s="87" t="s">
        <v>0</v>
      </c>
      <c r="I667" s="188">
        <v>4</v>
      </c>
      <c r="J667" s="191"/>
      <c r="K667" s="88">
        <f t="shared" ref="K667" si="50">I667*$J667</f>
        <v>0</v>
      </c>
    </row>
    <row r="668" spans="1:20" s="84" customFormat="1" ht="13.5" customHeight="1" x14ac:dyDescent="0.3">
      <c r="A668" s="108"/>
      <c r="B668" s="86" t="s">
        <v>19</v>
      </c>
      <c r="C668" s="86"/>
      <c r="D668" s="106"/>
      <c r="E668" s="106"/>
      <c r="F668" s="106"/>
      <c r="G668" s="107"/>
      <c r="H668" s="87"/>
      <c r="I668" s="188"/>
      <c r="J668" s="184"/>
      <c r="K668" s="88"/>
    </row>
    <row r="669" spans="1:20" s="84" customFormat="1" ht="13.5" customHeight="1" x14ac:dyDescent="0.3">
      <c r="A669" s="108"/>
      <c r="B669" s="112" t="s">
        <v>2</v>
      </c>
      <c r="C669" s="86" t="s">
        <v>128</v>
      </c>
      <c r="D669" s="106"/>
      <c r="E669" s="106"/>
      <c r="F669" s="106"/>
      <c r="G669" s="107" t="s">
        <v>106</v>
      </c>
      <c r="H669" s="87" t="s">
        <v>3</v>
      </c>
      <c r="I669" s="188">
        <v>2</v>
      </c>
      <c r="J669" s="191"/>
      <c r="K669" s="88">
        <f t="shared" ref="K669" si="51">I669*$J669</f>
        <v>0</v>
      </c>
    </row>
    <row r="670" spans="1:20" s="84" customFormat="1" ht="6" customHeight="1" x14ac:dyDescent="0.3">
      <c r="A670" s="108"/>
      <c r="B670" s="109"/>
      <c r="C670" s="110"/>
      <c r="D670" s="106"/>
      <c r="E670" s="106"/>
      <c r="F670" s="106"/>
      <c r="G670" s="107"/>
      <c r="H670" s="87"/>
      <c r="I670" s="188"/>
      <c r="J670" s="185"/>
      <c r="K670" s="89"/>
    </row>
    <row r="671" spans="1:20" s="84" customFormat="1" ht="13.5" customHeight="1" x14ac:dyDescent="0.3">
      <c r="A671" s="108"/>
      <c r="B671" s="85" t="s">
        <v>202</v>
      </c>
      <c r="C671" s="86"/>
      <c r="D671" s="106"/>
      <c r="E671" s="106"/>
      <c r="F671" s="106"/>
      <c r="G671" s="107"/>
      <c r="H671" s="87" t="s">
        <v>3</v>
      </c>
      <c r="I671" s="188">
        <v>2</v>
      </c>
      <c r="J671" s="191"/>
      <c r="K671" s="88">
        <f t="shared" ref="K671" si="52">I671*$J671</f>
        <v>0</v>
      </c>
    </row>
    <row r="672" spans="1:20" s="84" customFormat="1" ht="6" customHeight="1" x14ac:dyDescent="0.3">
      <c r="A672" s="108"/>
      <c r="B672" s="109"/>
      <c r="C672" s="110"/>
      <c r="D672" s="106"/>
      <c r="E672" s="106"/>
      <c r="F672" s="106"/>
      <c r="G672" s="107"/>
      <c r="H672" s="87"/>
      <c r="I672" s="188"/>
      <c r="J672" s="185"/>
      <c r="K672" s="89"/>
    </row>
    <row r="673" spans="1:20" s="84" customFormat="1" ht="13.5" customHeight="1" x14ac:dyDescent="0.3">
      <c r="A673" s="108"/>
      <c r="B673" s="85" t="s">
        <v>245</v>
      </c>
      <c r="C673" s="86"/>
      <c r="D673" s="106"/>
      <c r="E673" s="106"/>
      <c r="F673" s="106"/>
      <c r="G673" s="107"/>
      <c r="H673" s="87" t="s">
        <v>3</v>
      </c>
      <c r="I673" s="188">
        <v>2</v>
      </c>
      <c r="J673" s="191"/>
      <c r="K673" s="88">
        <f t="shared" ref="K673" si="53">I673*$J673</f>
        <v>0</v>
      </c>
    </row>
    <row r="674" spans="1:20" s="84" customFormat="1" ht="6" customHeight="1" x14ac:dyDescent="0.3">
      <c r="A674" s="108"/>
      <c r="B674" s="109"/>
      <c r="C674" s="110"/>
      <c r="D674" s="106"/>
      <c r="E674" s="106"/>
      <c r="F674" s="106"/>
      <c r="G674" s="107"/>
      <c r="H674" s="87"/>
      <c r="I674" s="188"/>
      <c r="J674" s="185"/>
      <c r="K674" s="89"/>
    </row>
    <row r="675" spans="1:20" s="159" customFormat="1" ht="13.5" customHeight="1" x14ac:dyDescent="0.3">
      <c r="A675" s="153"/>
      <c r="B675" s="109"/>
      <c r="C675" s="154" t="s">
        <v>30</v>
      </c>
      <c r="D675" s="155" t="str">
        <f>+B665</f>
        <v>3.2.2</v>
      </c>
      <c r="E675" s="155"/>
      <c r="F675" s="155"/>
      <c r="G675" s="156"/>
      <c r="H675" s="157"/>
      <c r="I675" s="189"/>
      <c r="J675" s="186"/>
      <c r="K675" s="158">
        <f>SUBTOTAL(9,K665:K674)</f>
        <v>0</v>
      </c>
      <c r="N675" s="160"/>
      <c r="O675" s="160"/>
      <c r="P675" s="160"/>
      <c r="Q675" s="161"/>
      <c r="R675" s="161"/>
      <c r="S675" s="162"/>
      <c r="T675" s="162"/>
    </row>
    <row r="676" spans="1:20" s="159" customFormat="1" ht="13.5" customHeight="1" x14ac:dyDescent="0.3">
      <c r="A676" s="153"/>
      <c r="B676" s="109"/>
      <c r="C676" s="154"/>
      <c r="D676" s="155"/>
      <c r="E676" s="155"/>
      <c r="F676" s="155"/>
      <c r="G676" s="156"/>
      <c r="H676" s="157"/>
      <c r="I676" s="189"/>
      <c r="J676" s="186"/>
      <c r="K676" s="158"/>
      <c r="L676" s="84"/>
      <c r="M676" s="84"/>
      <c r="N676" s="84"/>
      <c r="O676" s="160"/>
      <c r="P676" s="160"/>
      <c r="Q676" s="161"/>
      <c r="R676" s="161"/>
      <c r="S676" s="162"/>
      <c r="T676" s="162"/>
    </row>
    <row r="677" spans="1:20" s="84" customFormat="1" ht="14.5" x14ac:dyDescent="0.35">
      <c r="A677" s="105"/>
      <c r="B677" s="147" t="s">
        <v>308</v>
      </c>
      <c r="C677" s="147" t="s">
        <v>195</v>
      </c>
      <c r="D677" s="106"/>
      <c r="E677" s="106"/>
      <c r="F677" s="106"/>
      <c r="G677" s="107"/>
      <c r="H677" s="148"/>
      <c r="I677" s="180"/>
      <c r="J677" s="178"/>
      <c r="K677" s="149"/>
      <c r="O677" s="150"/>
      <c r="P677" s="150"/>
      <c r="Q677" s="151"/>
      <c r="R677" s="151"/>
      <c r="S677" s="152"/>
      <c r="T677" s="152"/>
    </row>
    <row r="678" spans="1:20" s="84" customFormat="1" ht="13.5" customHeight="1" x14ac:dyDescent="0.3">
      <c r="A678" s="108"/>
      <c r="B678" s="85" t="s">
        <v>77</v>
      </c>
      <c r="C678" s="86"/>
      <c r="D678" s="106"/>
      <c r="E678" s="106"/>
      <c r="F678" s="106"/>
      <c r="G678" s="107"/>
      <c r="H678" s="87"/>
      <c r="I678" s="188"/>
      <c r="J678" s="184"/>
      <c r="K678" s="88"/>
      <c r="L678" s="159"/>
      <c r="M678" s="159"/>
      <c r="N678" s="160"/>
      <c r="O678" s="259"/>
    </row>
    <row r="679" spans="1:20" s="84" customFormat="1" ht="14.5" x14ac:dyDescent="0.35">
      <c r="A679" s="108"/>
      <c r="B679" s="112" t="s">
        <v>2</v>
      </c>
      <c r="C679" s="214" t="s">
        <v>207</v>
      </c>
      <c r="D679" s="106"/>
      <c r="E679" s="106"/>
      <c r="F679" s="106"/>
      <c r="G679" s="107"/>
      <c r="H679" s="87"/>
      <c r="I679" s="188"/>
      <c r="J679" s="184"/>
      <c r="K679" s="88"/>
    </row>
    <row r="680" spans="1:20" s="84" customFormat="1" ht="14" x14ac:dyDescent="0.3">
      <c r="A680" s="108"/>
      <c r="B680" s="112" t="s">
        <v>2</v>
      </c>
      <c r="C680" s="86" t="s">
        <v>49</v>
      </c>
      <c r="D680" s="106" t="s">
        <v>203</v>
      </c>
      <c r="E680" s="106"/>
      <c r="F680" s="106"/>
      <c r="G680" s="107"/>
      <c r="H680" s="87" t="s">
        <v>0</v>
      </c>
      <c r="I680" s="188">
        <v>2</v>
      </c>
      <c r="J680" s="191"/>
      <c r="K680" s="88">
        <f>I680*$J680</f>
        <v>0</v>
      </c>
      <c r="O680" s="260"/>
    </row>
    <row r="681" spans="1:20" s="84" customFormat="1" ht="13.5" customHeight="1" x14ac:dyDescent="0.3">
      <c r="A681" s="108"/>
      <c r="B681" s="86" t="s">
        <v>19</v>
      </c>
      <c r="C681" s="86"/>
      <c r="D681" s="106"/>
      <c r="E681" s="106"/>
      <c r="F681" s="106"/>
      <c r="G681" s="107"/>
      <c r="H681" s="87"/>
      <c r="I681" s="188"/>
      <c r="J681" s="184"/>
      <c r="K681" s="88"/>
      <c r="L681" s="159"/>
      <c r="M681" s="159"/>
      <c r="N681" s="160"/>
    </row>
    <row r="682" spans="1:20" s="84" customFormat="1" ht="13.5" customHeight="1" x14ac:dyDescent="0.3">
      <c r="A682" s="108"/>
      <c r="B682" s="112" t="s">
        <v>2</v>
      </c>
      <c r="C682" s="86" t="s">
        <v>141</v>
      </c>
      <c r="D682" s="106"/>
      <c r="E682" s="106"/>
      <c r="F682" s="106"/>
      <c r="G682" s="107"/>
      <c r="H682" s="87" t="s">
        <v>3</v>
      </c>
      <c r="I682" s="188">
        <f>SUM(I678:I681)</f>
        <v>2</v>
      </c>
      <c r="J682" s="191"/>
      <c r="K682" s="88">
        <f t="shared" ref="K682" si="54">I682*$J682</f>
        <v>0</v>
      </c>
    </row>
    <row r="683" spans="1:20" s="84" customFormat="1" ht="6" customHeight="1" x14ac:dyDescent="0.3">
      <c r="A683" s="108"/>
      <c r="B683" s="109"/>
      <c r="C683" s="110"/>
      <c r="D683" s="106"/>
      <c r="E683" s="106"/>
      <c r="F683" s="106"/>
      <c r="G683" s="107"/>
      <c r="H683" s="227"/>
      <c r="I683" s="223"/>
      <c r="J683" s="185"/>
      <c r="K683" s="89"/>
    </row>
    <row r="684" spans="1:20" s="159" customFormat="1" ht="13.5" customHeight="1" x14ac:dyDescent="0.3">
      <c r="A684" s="153"/>
      <c r="B684" s="109"/>
      <c r="C684" s="154" t="s">
        <v>30</v>
      </c>
      <c r="D684" s="155" t="str">
        <f>+B677</f>
        <v>3.2.3</v>
      </c>
      <c r="E684" s="155"/>
      <c r="F684" s="155"/>
      <c r="G684" s="156"/>
      <c r="H684" s="228"/>
      <c r="I684" s="224"/>
      <c r="J684" s="186"/>
      <c r="K684" s="158">
        <f>SUBTOTAL(9,K677:K683)</f>
        <v>0</v>
      </c>
      <c r="N684" s="160"/>
      <c r="O684" s="160"/>
      <c r="P684" s="160"/>
      <c r="Q684" s="161"/>
      <c r="R684" s="161"/>
      <c r="S684" s="162"/>
      <c r="T684" s="162"/>
    </row>
    <row r="685" spans="1:20" s="159" customFormat="1" ht="13.5" customHeight="1" x14ac:dyDescent="0.3">
      <c r="A685" s="153"/>
      <c r="B685" s="109"/>
      <c r="C685" s="154"/>
      <c r="D685" s="155"/>
      <c r="E685" s="155"/>
      <c r="F685" s="155"/>
      <c r="G685" s="156"/>
      <c r="H685" s="228"/>
      <c r="I685" s="224"/>
      <c r="J685" s="186"/>
      <c r="K685" s="158"/>
      <c r="L685" s="84"/>
      <c r="M685" s="84"/>
      <c r="N685" s="84"/>
      <c r="O685" s="160"/>
      <c r="P685" s="160"/>
      <c r="Q685" s="161"/>
      <c r="R685" s="161"/>
      <c r="S685" s="162"/>
      <c r="T685" s="162"/>
    </row>
    <row r="686" spans="1:20" s="159" customFormat="1" ht="13.5" customHeight="1" x14ac:dyDescent="0.3">
      <c r="A686" s="153"/>
      <c r="B686" s="109"/>
      <c r="C686" s="154"/>
      <c r="D686" s="155"/>
      <c r="E686" s="155"/>
      <c r="F686" s="155"/>
      <c r="G686" s="156"/>
      <c r="H686" s="228"/>
      <c r="I686" s="224"/>
      <c r="J686" s="186"/>
      <c r="K686" s="158"/>
      <c r="L686" s="84"/>
      <c r="M686" s="84"/>
      <c r="N686" s="84"/>
      <c r="O686" s="160"/>
      <c r="P686" s="160"/>
      <c r="Q686" s="161"/>
      <c r="R686" s="161"/>
      <c r="S686" s="162"/>
      <c r="T686" s="162"/>
    </row>
    <row r="687" spans="1:20" s="159" customFormat="1" ht="13.5" customHeight="1" x14ac:dyDescent="0.3">
      <c r="A687" s="248"/>
      <c r="B687" s="249"/>
      <c r="C687" s="250"/>
      <c r="D687" s="251"/>
      <c r="E687" s="251"/>
      <c r="F687" s="251"/>
      <c r="G687" s="252"/>
      <c r="H687" s="253"/>
      <c r="I687" s="254"/>
      <c r="J687" s="255"/>
      <c r="K687" s="256"/>
      <c r="N687" s="160"/>
      <c r="O687" s="160"/>
      <c r="P687" s="160"/>
      <c r="Q687" s="161"/>
      <c r="R687" s="161"/>
      <c r="S687" s="162"/>
      <c r="T687" s="162"/>
    </row>
    <row r="688" spans="1:20" s="84" customFormat="1" ht="14.5" x14ac:dyDescent="0.35">
      <c r="A688" s="105"/>
      <c r="B688" s="147" t="s">
        <v>309</v>
      </c>
      <c r="C688" s="147" t="s">
        <v>196</v>
      </c>
      <c r="D688" s="106"/>
      <c r="E688" s="106"/>
      <c r="F688" s="106"/>
      <c r="G688" s="107"/>
      <c r="H688" s="229"/>
      <c r="I688" s="225"/>
      <c r="J688" s="178"/>
      <c r="K688" s="149"/>
      <c r="O688" s="150"/>
      <c r="P688" s="150"/>
      <c r="Q688" s="151"/>
      <c r="R688" s="151"/>
      <c r="S688" s="152"/>
      <c r="T688" s="152"/>
    </row>
    <row r="689" spans="1:14" s="84" customFormat="1" ht="13.5" customHeight="1" x14ac:dyDescent="0.3">
      <c r="A689" s="108"/>
      <c r="B689" s="85" t="s">
        <v>84</v>
      </c>
      <c r="C689" s="86"/>
      <c r="D689" s="106"/>
      <c r="E689" s="106"/>
      <c r="F689" s="106"/>
      <c r="G689" s="107" t="s">
        <v>106</v>
      </c>
      <c r="H689" s="227" t="s">
        <v>0</v>
      </c>
      <c r="I689" s="223">
        <v>2</v>
      </c>
      <c r="J689" s="191"/>
      <c r="K689" s="88">
        <f t="shared" ref="K689" si="55">I689*$J689</f>
        <v>0</v>
      </c>
    </row>
    <row r="690" spans="1:14" s="84" customFormat="1" ht="6" customHeight="1" x14ac:dyDescent="0.3">
      <c r="A690" s="108"/>
      <c r="B690" s="85"/>
      <c r="C690" s="86"/>
      <c r="D690" s="106"/>
      <c r="E690" s="106"/>
      <c r="F690" s="106"/>
      <c r="G690" s="107"/>
      <c r="H690" s="227"/>
      <c r="I690" s="223"/>
      <c r="J690" s="186"/>
      <c r="K690" s="88"/>
      <c r="L690" s="159"/>
      <c r="M690" s="159"/>
      <c r="N690" s="160"/>
    </row>
    <row r="691" spans="1:14" ht="13.5" customHeight="1" x14ac:dyDescent="0.3">
      <c r="A691" s="108"/>
      <c r="B691" s="62" t="s">
        <v>143</v>
      </c>
      <c r="C691" s="62"/>
      <c r="D691" s="106"/>
      <c r="E691" s="106"/>
      <c r="F691" s="106"/>
      <c r="G691" s="107"/>
      <c r="H691" s="230"/>
      <c r="I691" s="217"/>
      <c r="J691" s="218"/>
      <c r="K691" s="219"/>
      <c r="L691" s="84"/>
      <c r="M691" s="84"/>
      <c r="N691" s="84"/>
    </row>
    <row r="692" spans="1:14" ht="13.5" customHeight="1" x14ac:dyDescent="0.3">
      <c r="A692" s="108"/>
      <c r="B692" s="220" t="s">
        <v>2</v>
      </c>
      <c r="C692" s="221" t="s">
        <v>106</v>
      </c>
      <c r="D692" s="106"/>
      <c r="E692" s="106"/>
      <c r="F692" s="106"/>
      <c r="G692" s="107"/>
      <c r="H692" s="230" t="s">
        <v>144</v>
      </c>
      <c r="I692" s="217">
        <f>8*2</f>
        <v>16</v>
      </c>
      <c r="J692" s="191"/>
      <c r="K692" s="219">
        <f t="shared" ref="K692" si="56">I692*J692</f>
        <v>0</v>
      </c>
      <c r="L692" s="84"/>
      <c r="M692" s="84"/>
      <c r="N692" s="84"/>
    </row>
    <row r="693" spans="1:14" ht="13.5" customHeight="1" x14ac:dyDescent="0.3">
      <c r="A693" s="108"/>
      <c r="B693" s="62" t="s">
        <v>145</v>
      </c>
      <c r="C693" s="62"/>
      <c r="D693" s="106"/>
      <c r="E693" s="106"/>
      <c r="F693" s="106"/>
      <c r="G693" s="107"/>
      <c r="H693" s="230"/>
      <c r="I693" s="217"/>
      <c r="J693" s="218"/>
      <c r="K693" s="219"/>
      <c r="L693" s="159"/>
      <c r="M693" s="159"/>
      <c r="N693" s="160"/>
    </row>
    <row r="694" spans="1:14" ht="13.5" customHeight="1" x14ac:dyDescent="0.3">
      <c r="A694" s="108"/>
      <c r="B694" s="220" t="s">
        <v>2</v>
      </c>
      <c r="C694" s="62" t="s">
        <v>146</v>
      </c>
      <c r="D694" s="106"/>
      <c r="E694" s="106"/>
      <c r="F694" s="106"/>
      <c r="G694" s="107"/>
      <c r="H694" s="230"/>
      <c r="I694" s="217"/>
      <c r="J694" s="218"/>
      <c r="K694" s="219"/>
      <c r="L694" s="84"/>
      <c r="M694" s="84"/>
      <c r="N694" s="84"/>
    </row>
    <row r="695" spans="1:14" ht="13.5" customHeight="1" x14ac:dyDescent="0.3">
      <c r="A695" s="108"/>
      <c r="B695" s="220" t="s">
        <v>2</v>
      </c>
      <c r="C695" s="62" t="s">
        <v>147</v>
      </c>
      <c r="D695" s="106"/>
      <c r="E695" s="106"/>
      <c r="F695" s="106"/>
      <c r="G695" s="107"/>
      <c r="H695" s="230"/>
      <c r="I695" s="217"/>
      <c r="J695" s="218"/>
      <c r="K695" s="219"/>
      <c r="L695" s="84"/>
      <c r="M695" s="84"/>
      <c r="N695" s="84"/>
    </row>
    <row r="696" spans="1:14" ht="13.5" customHeight="1" x14ac:dyDescent="0.3">
      <c r="A696" s="108"/>
      <c r="B696" s="220" t="s">
        <v>2</v>
      </c>
      <c r="C696" s="62" t="s">
        <v>148</v>
      </c>
      <c r="D696" s="106"/>
      <c r="E696" s="106"/>
      <c r="F696" s="106"/>
      <c r="G696" s="107"/>
      <c r="H696" s="230" t="s">
        <v>3</v>
      </c>
      <c r="I696" s="217">
        <v>1</v>
      </c>
      <c r="J696" s="191"/>
      <c r="K696" s="219">
        <f>I696*J696</f>
        <v>0</v>
      </c>
      <c r="L696" s="159"/>
      <c r="M696" s="159"/>
      <c r="N696" s="160"/>
    </row>
    <row r="697" spans="1:14" ht="13.5" customHeight="1" x14ac:dyDescent="0.3">
      <c r="A697" s="108"/>
      <c r="B697" s="220" t="s">
        <v>2</v>
      </c>
      <c r="C697" s="62" t="s">
        <v>149</v>
      </c>
      <c r="D697" s="106"/>
      <c r="E697" s="106"/>
      <c r="F697" s="106"/>
      <c r="G697" s="107"/>
      <c r="H697" s="230"/>
      <c r="I697" s="217"/>
      <c r="J697" s="218"/>
      <c r="K697" s="219"/>
      <c r="L697" s="84"/>
      <c r="M697" s="84"/>
      <c r="N697" s="84"/>
    </row>
    <row r="698" spans="1:14" ht="13.15" customHeight="1" x14ac:dyDescent="0.3">
      <c r="A698" s="108"/>
      <c r="B698" s="220" t="s">
        <v>2</v>
      </c>
      <c r="C698" s="62" t="s">
        <v>150</v>
      </c>
      <c r="D698" s="106"/>
      <c r="E698" s="106"/>
      <c r="F698" s="106"/>
      <c r="G698" s="107"/>
      <c r="H698" s="230"/>
      <c r="I698" s="217"/>
      <c r="J698" s="218"/>
      <c r="K698" s="219"/>
    </row>
    <row r="699" spans="1:14" ht="6" customHeight="1" x14ac:dyDescent="0.35">
      <c r="A699" s="105"/>
      <c r="B699" s="62"/>
      <c r="C699" s="62"/>
      <c r="D699" s="106"/>
      <c r="E699" s="106"/>
      <c r="F699" s="106"/>
      <c r="G699" s="107"/>
      <c r="H699" s="230"/>
      <c r="I699" s="217"/>
      <c r="J699" s="218"/>
      <c r="K699" s="219"/>
    </row>
    <row r="700" spans="1:14" ht="13.5" customHeight="1" x14ac:dyDescent="0.3">
      <c r="A700" s="108"/>
      <c r="B700" s="62" t="s">
        <v>151</v>
      </c>
      <c r="C700" s="62"/>
      <c r="D700" s="106"/>
      <c r="E700" s="106"/>
      <c r="F700" s="106"/>
      <c r="G700" s="107"/>
      <c r="H700" s="230"/>
      <c r="I700" s="217"/>
      <c r="J700" s="218"/>
      <c r="K700" s="219"/>
    </row>
    <row r="701" spans="1:14" ht="13.5" customHeight="1" x14ac:dyDescent="0.3">
      <c r="A701" s="108"/>
      <c r="B701" s="220" t="s">
        <v>2</v>
      </c>
      <c r="C701" s="221" t="s">
        <v>204</v>
      </c>
      <c r="D701" s="106"/>
      <c r="E701" s="106"/>
      <c r="F701" s="106"/>
      <c r="G701" s="112" t="str">
        <f>+C692</f>
        <v>DN80</v>
      </c>
      <c r="H701" s="230" t="s">
        <v>144</v>
      </c>
      <c r="I701" s="217">
        <f>+I692</f>
        <v>16</v>
      </c>
      <c r="J701" s="191"/>
      <c r="K701" s="219">
        <f t="shared" ref="K701" si="57">I701*J701</f>
        <v>0</v>
      </c>
    </row>
    <row r="702" spans="1:14" ht="13.5" customHeight="1" x14ac:dyDescent="0.3">
      <c r="A702" s="108"/>
      <c r="B702" s="62" t="s">
        <v>145</v>
      </c>
      <c r="C702" s="62"/>
      <c r="D702" s="106"/>
      <c r="E702" s="106"/>
      <c r="F702" s="106"/>
      <c r="G702" s="107"/>
      <c r="H702" s="230"/>
      <c r="I702" s="217"/>
      <c r="J702" s="218"/>
      <c r="K702" s="219"/>
    </row>
    <row r="703" spans="1:14" ht="13.5" customHeight="1" x14ac:dyDescent="0.3">
      <c r="A703" s="108"/>
      <c r="B703" s="220" t="s">
        <v>2</v>
      </c>
      <c r="C703" s="62" t="s">
        <v>201</v>
      </c>
      <c r="D703" s="106"/>
      <c r="E703" s="106"/>
      <c r="F703" s="106"/>
      <c r="G703" s="107"/>
      <c r="H703" s="230" t="s">
        <v>3</v>
      </c>
      <c r="I703" s="217">
        <v>2</v>
      </c>
      <c r="J703" s="239" t="s">
        <v>28</v>
      </c>
      <c r="K703" s="219" t="s">
        <v>206</v>
      </c>
    </row>
    <row r="704" spans="1:14" ht="13.5" customHeight="1" x14ac:dyDescent="0.3">
      <c r="A704" s="108"/>
      <c r="B704" s="220" t="s">
        <v>2</v>
      </c>
      <c r="C704" s="62" t="s">
        <v>153</v>
      </c>
      <c r="D704" s="106"/>
      <c r="E704" s="106"/>
      <c r="F704" s="106"/>
      <c r="G704" s="107"/>
      <c r="H704" s="230" t="s">
        <v>3</v>
      </c>
      <c r="I704" s="217">
        <v>2</v>
      </c>
      <c r="J704" s="191"/>
      <c r="K704" s="219">
        <f>I704*J704</f>
        <v>0</v>
      </c>
    </row>
    <row r="705" spans="1:20" ht="13.5" customHeight="1" x14ac:dyDescent="0.3">
      <c r="A705" s="108"/>
      <c r="B705" s="220" t="s">
        <v>2</v>
      </c>
      <c r="C705" s="62" t="s">
        <v>152</v>
      </c>
      <c r="D705" s="106"/>
      <c r="E705" s="106"/>
      <c r="F705" s="106"/>
      <c r="G705" s="107"/>
      <c r="H705" s="230" t="s">
        <v>3</v>
      </c>
      <c r="I705" s="217">
        <v>1</v>
      </c>
      <c r="J705" s="191"/>
      <c r="K705" s="219">
        <f>I705*J705</f>
        <v>0</v>
      </c>
    </row>
    <row r="706" spans="1:20" s="84" customFormat="1" ht="6" customHeight="1" x14ac:dyDescent="0.3">
      <c r="A706" s="108"/>
      <c r="B706" s="109"/>
      <c r="C706" s="110"/>
      <c r="D706" s="106"/>
      <c r="E706" s="106"/>
      <c r="F706" s="106"/>
      <c r="G706" s="107"/>
      <c r="H706" s="227"/>
      <c r="I706" s="223"/>
      <c r="J706" s="185"/>
      <c r="K706" s="89"/>
    </row>
    <row r="707" spans="1:20" s="159" customFormat="1" ht="13.5" customHeight="1" x14ac:dyDescent="0.3">
      <c r="A707" s="153"/>
      <c r="B707" s="109"/>
      <c r="C707" s="154" t="s">
        <v>30</v>
      </c>
      <c r="D707" s="155" t="str">
        <f>+B688</f>
        <v>3.2.4</v>
      </c>
      <c r="E707" s="155"/>
      <c r="F707" s="155"/>
      <c r="G707" s="156"/>
      <c r="H707" s="228"/>
      <c r="I707" s="224"/>
      <c r="J707" s="186"/>
      <c r="K707" s="158">
        <f>SUBTOTAL(9,K688:K706)</f>
        <v>0</v>
      </c>
      <c r="N707" s="160"/>
      <c r="O707" s="160"/>
      <c r="P707" s="160"/>
      <c r="Q707" s="161"/>
      <c r="R707" s="161"/>
      <c r="S707" s="162"/>
      <c r="T707" s="162"/>
    </row>
    <row r="708" spans="1:20" s="84" customFormat="1" ht="13.5" customHeight="1" x14ac:dyDescent="0.3">
      <c r="A708" s="108"/>
      <c r="B708" s="112"/>
      <c r="C708" s="86"/>
      <c r="D708" s="106"/>
      <c r="E708" s="106"/>
      <c r="F708" s="106"/>
      <c r="G708" s="107"/>
      <c r="H708" s="87"/>
      <c r="I708" s="188"/>
      <c r="J708" s="184"/>
      <c r="K708" s="88"/>
    </row>
    <row r="709" spans="1:20" s="84" customFormat="1" ht="14.5" x14ac:dyDescent="0.35">
      <c r="A709" s="105"/>
      <c r="B709" s="147" t="s">
        <v>310</v>
      </c>
      <c r="C709" s="147" t="s">
        <v>197</v>
      </c>
      <c r="D709" s="106"/>
      <c r="E709" s="106"/>
      <c r="F709" s="106"/>
      <c r="G709" s="107"/>
      <c r="H709" s="148"/>
      <c r="I709" s="180"/>
      <c r="J709" s="178"/>
      <c r="K709" s="149"/>
      <c r="N709" s="150"/>
      <c r="O709" s="150"/>
      <c r="P709" s="150"/>
      <c r="Q709" s="151"/>
      <c r="R709" s="151"/>
      <c r="S709" s="152"/>
      <c r="T709" s="152"/>
    </row>
    <row r="710" spans="1:20" s="84" customFormat="1" ht="13.5" customHeight="1" x14ac:dyDescent="0.3">
      <c r="A710" s="108"/>
      <c r="B710" s="85" t="s">
        <v>154</v>
      </c>
      <c r="C710" s="86"/>
      <c r="D710" s="106"/>
      <c r="E710" s="106"/>
      <c r="F710" s="106"/>
      <c r="G710" s="107"/>
      <c r="H710" s="148"/>
      <c r="I710" s="180"/>
      <c r="J710" s="178"/>
      <c r="K710" s="149"/>
    </row>
    <row r="711" spans="1:20" s="84" customFormat="1" ht="13.5" customHeight="1" x14ac:dyDescent="0.3">
      <c r="A711" s="108"/>
      <c r="B711" s="112" t="s">
        <v>2</v>
      </c>
      <c r="C711" s="86" t="s">
        <v>208</v>
      </c>
      <c r="D711" s="106"/>
      <c r="E711" s="106"/>
      <c r="F711" s="106"/>
      <c r="G711" s="107"/>
      <c r="H711" s="87" t="s">
        <v>3</v>
      </c>
      <c r="I711" s="188">
        <v>1</v>
      </c>
      <c r="J711" s="191"/>
      <c r="K711" s="88">
        <f t="shared" ref="K711:K712" si="58">I711*$J711</f>
        <v>0</v>
      </c>
    </row>
    <row r="712" spans="1:20" s="84" customFormat="1" ht="13.5" customHeight="1" x14ac:dyDescent="0.3">
      <c r="A712" s="108"/>
      <c r="B712" s="112" t="s">
        <v>2</v>
      </c>
      <c r="C712" s="86" t="s">
        <v>209</v>
      </c>
      <c r="D712" s="106"/>
      <c r="E712" s="106"/>
      <c r="F712" s="106"/>
      <c r="G712" s="107"/>
      <c r="H712" s="87" t="s">
        <v>3</v>
      </c>
      <c r="I712" s="188">
        <v>1</v>
      </c>
      <c r="J712" s="191"/>
      <c r="K712" s="88">
        <f t="shared" si="58"/>
        <v>0</v>
      </c>
    </row>
    <row r="713" spans="1:20" s="84" customFormat="1" ht="13.5" customHeight="1" x14ac:dyDescent="0.3">
      <c r="A713" s="108"/>
      <c r="B713" s="86" t="s">
        <v>19</v>
      </c>
      <c r="C713" s="86"/>
      <c r="D713" s="86"/>
      <c r="E713" s="106"/>
      <c r="F713" s="106"/>
      <c r="G713" s="107"/>
      <c r="H713" s="148"/>
      <c r="I713" s="180"/>
      <c r="J713" s="178"/>
      <c r="K713" s="149"/>
    </row>
    <row r="714" spans="1:20" s="84" customFormat="1" ht="13.5" customHeight="1" x14ac:dyDescent="0.3">
      <c r="A714" s="108"/>
      <c r="B714" s="112" t="s">
        <v>2</v>
      </c>
      <c r="C714" s="296" t="s">
        <v>45</v>
      </c>
      <c r="D714" s="296"/>
      <c r="E714" s="296"/>
      <c r="F714" s="296"/>
      <c r="G714" s="296"/>
      <c r="H714" s="148"/>
      <c r="I714" s="180"/>
      <c r="J714" s="178"/>
      <c r="K714" s="149"/>
    </row>
    <row r="715" spans="1:20" s="84" customFormat="1" ht="13.5" customHeight="1" x14ac:dyDescent="0.3">
      <c r="A715" s="108"/>
      <c r="B715" s="112"/>
      <c r="C715" s="296"/>
      <c r="D715" s="296"/>
      <c r="E715" s="296"/>
      <c r="F715" s="296"/>
      <c r="G715" s="296"/>
      <c r="H715" s="87" t="s">
        <v>3</v>
      </c>
      <c r="I715" s="188">
        <f>SUM(I711:I714)</f>
        <v>2</v>
      </c>
      <c r="J715" s="192"/>
      <c r="K715" s="88">
        <f>I715*$J715</f>
        <v>0</v>
      </c>
    </row>
    <row r="716" spans="1:20" s="84" customFormat="1" ht="6" customHeight="1" x14ac:dyDescent="0.3">
      <c r="A716" s="108"/>
      <c r="B716" s="112"/>
      <c r="C716" s="86"/>
      <c r="D716" s="106"/>
      <c r="E716" s="106"/>
      <c r="F716" s="106"/>
      <c r="G716" s="107"/>
      <c r="H716" s="148"/>
      <c r="I716" s="180"/>
      <c r="J716" s="178"/>
      <c r="K716" s="149"/>
    </row>
    <row r="717" spans="1:20" s="84" customFormat="1" ht="13.5" customHeight="1" x14ac:dyDescent="0.3">
      <c r="A717" s="108"/>
      <c r="B717" s="85" t="s">
        <v>155</v>
      </c>
      <c r="C717" s="86"/>
      <c r="D717" s="106"/>
      <c r="E717" s="106"/>
      <c r="F717" s="106"/>
      <c r="G717" s="107"/>
      <c r="H717" s="87"/>
      <c r="I717" s="188"/>
      <c r="J717" s="184"/>
      <c r="K717" s="88"/>
    </row>
    <row r="718" spans="1:20" s="84" customFormat="1" ht="13.5" customHeight="1" x14ac:dyDescent="0.3">
      <c r="A718" s="108"/>
      <c r="B718" s="112" t="s">
        <v>2</v>
      </c>
      <c r="C718" s="86" t="s">
        <v>210</v>
      </c>
      <c r="D718" s="106"/>
      <c r="E718" s="106"/>
      <c r="F718" s="106"/>
      <c r="G718" s="107"/>
      <c r="H718" s="87" t="s">
        <v>3</v>
      </c>
      <c r="I718" s="188">
        <v>1</v>
      </c>
      <c r="J718" s="191"/>
      <c r="K718" s="88">
        <f t="shared" ref="K718:K719" si="59">I718*$J718</f>
        <v>0</v>
      </c>
    </row>
    <row r="719" spans="1:20" s="84" customFormat="1" ht="13.5" customHeight="1" x14ac:dyDescent="0.3">
      <c r="A719" s="108"/>
      <c r="B719" s="112" t="s">
        <v>2</v>
      </c>
      <c r="C719" s="86" t="s">
        <v>211</v>
      </c>
      <c r="D719" s="106"/>
      <c r="E719" s="106"/>
      <c r="F719" s="106"/>
      <c r="G719" s="107"/>
      <c r="H719" s="87" t="s">
        <v>3</v>
      </c>
      <c r="I719" s="188">
        <v>1</v>
      </c>
      <c r="J719" s="191"/>
      <c r="K719" s="88">
        <f t="shared" si="59"/>
        <v>0</v>
      </c>
    </row>
    <row r="720" spans="1:20" s="84" customFormat="1" ht="13.5" customHeight="1" x14ac:dyDescent="0.3">
      <c r="A720" s="108"/>
      <c r="B720" s="86" t="s">
        <v>19</v>
      </c>
      <c r="C720" s="86"/>
      <c r="D720" s="86"/>
      <c r="E720" s="106"/>
      <c r="F720" s="106"/>
      <c r="G720" s="107"/>
      <c r="H720" s="87"/>
      <c r="I720" s="188"/>
      <c r="J720" s="184"/>
      <c r="K720" s="88"/>
    </row>
    <row r="721" spans="1:20" s="84" customFormat="1" ht="13.5" customHeight="1" x14ac:dyDescent="0.3">
      <c r="A721" s="108"/>
      <c r="B721" s="112" t="s">
        <v>2</v>
      </c>
      <c r="C721" s="85" t="s">
        <v>51</v>
      </c>
      <c r="D721" s="85"/>
      <c r="E721" s="106"/>
      <c r="F721" s="106"/>
      <c r="G721" s="107"/>
      <c r="H721" s="87" t="s">
        <v>3</v>
      </c>
      <c r="I721" s="188">
        <f>SUM(I718:I720)</f>
        <v>2</v>
      </c>
      <c r="J721" s="192"/>
      <c r="K721" s="88">
        <f>I721*$J721</f>
        <v>0</v>
      </c>
    </row>
    <row r="722" spans="1:20" s="84" customFormat="1" ht="6" customHeight="1" x14ac:dyDescent="0.3">
      <c r="A722" s="108"/>
      <c r="B722" s="112"/>
      <c r="C722" s="86"/>
      <c r="D722" s="106"/>
      <c r="E722" s="106"/>
      <c r="F722" s="106"/>
      <c r="G722" s="107"/>
      <c r="H722" s="148"/>
      <c r="I722" s="180"/>
      <c r="J722" s="178"/>
      <c r="K722" s="149"/>
    </row>
    <row r="723" spans="1:20" s="84" customFormat="1" ht="13.5" customHeight="1" x14ac:dyDescent="0.3">
      <c r="A723" s="108"/>
      <c r="B723" s="298" t="s">
        <v>186</v>
      </c>
      <c r="C723" s="298"/>
      <c r="D723" s="298"/>
      <c r="E723" s="298"/>
      <c r="F723" s="298"/>
      <c r="G723" s="299"/>
      <c r="H723" s="87"/>
      <c r="I723" s="188"/>
      <c r="J723" s="184"/>
      <c r="K723" s="88"/>
    </row>
    <row r="724" spans="1:20" s="84" customFormat="1" ht="13.5" customHeight="1" x14ac:dyDescent="0.3">
      <c r="A724" s="108"/>
      <c r="B724" s="298"/>
      <c r="C724" s="298"/>
      <c r="D724" s="298"/>
      <c r="E724" s="298"/>
      <c r="F724" s="298"/>
      <c r="G724" s="299"/>
      <c r="H724" s="87"/>
      <c r="I724" s="188"/>
      <c r="J724" s="184"/>
      <c r="K724" s="88"/>
    </row>
    <row r="725" spans="1:20" s="84" customFormat="1" ht="13.15" customHeight="1" x14ac:dyDescent="0.3">
      <c r="A725" s="108"/>
      <c r="B725" s="86" t="s">
        <v>19</v>
      </c>
      <c r="C725" s="86"/>
      <c r="D725" s="86"/>
      <c r="E725" s="106"/>
      <c r="F725" s="106"/>
      <c r="G725" s="107"/>
      <c r="H725" s="87"/>
      <c r="I725" s="188"/>
      <c r="J725" s="184"/>
      <c r="K725" s="88"/>
    </row>
    <row r="726" spans="1:20" s="84" customFormat="1" ht="13.5" customHeight="1" x14ac:dyDescent="0.3">
      <c r="A726" s="108"/>
      <c r="B726" s="112" t="s">
        <v>2</v>
      </c>
      <c r="C726" s="85" t="s">
        <v>18</v>
      </c>
      <c r="D726" s="86"/>
      <c r="E726" s="106"/>
      <c r="F726" s="106"/>
      <c r="G726" s="107"/>
      <c r="H726" s="87" t="s">
        <v>3</v>
      </c>
      <c r="I726" s="188">
        <v>2</v>
      </c>
      <c r="J726" s="192"/>
      <c r="K726" s="88">
        <f>I726*$J726</f>
        <v>0</v>
      </c>
    </row>
    <row r="727" spans="1:20" s="84" customFormat="1" ht="13.5" customHeight="1" x14ac:dyDescent="0.3">
      <c r="A727" s="108"/>
      <c r="B727" s="112" t="s">
        <v>2</v>
      </c>
      <c r="C727" s="85" t="s">
        <v>17</v>
      </c>
      <c r="D727" s="85"/>
      <c r="E727" s="106"/>
      <c r="F727" s="106"/>
      <c r="G727" s="107"/>
      <c r="H727" s="87"/>
      <c r="I727" s="188"/>
      <c r="J727" s="184"/>
      <c r="K727" s="88"/>
    </row>
    <row r="728" spans="1:20" s="84" customFormat="1" ht="13.5" customHeight="1" x14ac:dyDescent="0.3">
      <c r="A728" s="108"/>
      <c r="B728" s="112" t="s">
        <v>2</v>
      </c>
      <c r="C728" s="85" t="s">
        <v>20</v>
      </c>
      <c r="D728" s="85"/>
      <c r="E728" s="106"/>
      <c r="F728" s="106"/>
      <c r="G728" s="107"/>
      <c r="H728" s="87"/>
      <c r="I728" s="188"/>
      <c r="J728" s="184"/>
      <c r="K728" s="88"/>
    </row>
    <row r="729" spans="1:20" s="84" customFormat="1" ht="13.5" customHeight="1" x14ac:dyDescent="0.3">
      <c r="A729" s="108"/>
      <c r="B729" s="112" t="s">
        <v>2</v>
      </c>
      <c r="C729" s="85" t="s">
        <v>26</v>
      </c>
      <c r="D729" s="85"/>
      <c r="E729" s="106"/>
      <c r="F729" s="106"/>
      <c r="G729" s="107"/>
      <c r="H729" s="87"/>
      <c r="I729" s="188"/>
      <c r="J729" s="184"/>
      <c r="K729" s="88"/>
    </row>
    <row r="730" spans="1:20" s="84" customFormat="1" ht="6" customHeight="1" x14ac:dyDescent="0.3">
      <c r="A730" s="108"/>
      <c r="B730" s="109"/>
      <c r="C730" s="110"/>
      <c r="D730" s="106"/>
      <c r="E730" s="106"/>
      <c r="F730" s="106"/>
      <c r="G730" s="107"/>
      <c r="H730" s="87"/>
      <c r="I730" s="188"/>
      <c r="J730" s="185"/>
      <c r="K730" s="89"/>
    </row>
    <row r="731" spans="1:20" s="159" customFormat="1" ht="13.5" customHeight="1" x14ac:dyDescent="0.3">
      <c r="A731" s="153"/>
      <c r="B731" s="109"/>
      <c r="C731" s="154" t="s">
        <v>30</v>
      </c>
      <c r="D731" s="155" t="str">
        <f>+B709</f>
        <v>3.2.5</v>
      </c>
      <c r="E731" s="155"/>
      <c r="F731" s="155"/>
      <c r="G731" s="156"/>
      <c r="H731" s="157"/>
      <c r="I731" s="189"/>
      <c r="J731" s="186"/>
      <c r="K731" s="158">
        <f>SUBTOTAL(9,K709:K730)</f>
        <v>0</v>
      </c>
      <c r="N731" s="160"/>
      <c r="O731" s="160"/>
      <c r="P731" s="160"/>
      <c r="Q731" s="161"/>
      <c r="R731" s="161"/>
      <c r="S731" s="162"/>
      <c r="T731" s="162"/>
    </row>
    <row r="732" spans="1:20" s="84" customFormat="1" ht="13.15" customHeight="1" x14ac:dyDescent="0.3">
      <c r="A732" s="108"/>
      <c r="B732" s="112"/>
      <c r="C732" s="86"/>
      <c r="D732" s="106"/>
      <c r="E732" s="106"/>
      <c r="F732" s="106"/>
      <c r="G732" s="107"/>
      <c r="H732" s="87"/>
      <c r="I732" s="188"/>
      <c r="J732" s="184"/>
      <c r="K732" s="88"/>
    </row>
    <row r="733" spans="1:20" s="3" customFormat="1" ht="18.75" customHeight="1" x14ac:dyDescent="0.3">
      <c r="A733" s="15"/>
      <c r="B733" s="295" t="s">
        <v>11</v>
      </c>
      <c r="C733" s="295"/>
      <c r="D733" s="63" t="str">
        <f>B652</f>
        <v>3.2.</v>
      </c>
      <c r="E733" s="64"/>
      <c r="F733" s="64"/>
      <c r="G733" s="65"/>
      <c r="H733" s="111"/>
      <c r="I733" s="14"/>
      <c r="J733" s="39"/>
      <c r="K733" s="40">
        <f>+SUBTOTAL(9,K652:K732)</f>
        <v>0</v>
      </c>
    </row>
    <row r="734" spans="1:20" s="3" customFormat="1" ht="14" x14ac:dyDescent="0.3">
      <c r="A734" s="15"/>
      <c r="B734" s="132"/>
      <c r="C734" s="132"/>
      <c r="D734" s="133"/>
      <c r="E734" s="18"/>
      <c r="F734" s="18"/>
      <c r="G734" s="19"/>
      <c r="H734" s="103"/>
      <c r="I734" s="10"/>
      <c r="J734" s="183"/>
      <c r="K734" s="34"/>
    </row>
    <row r="735" spans="1:20" ht="13.5" customHeight="1" x14ac:dyDescent="0.25">
      <c r="A735" s="91"/>
      <c r="B735" s="199"/>
      <c r="C735" s="199"/>
      <c r="D735" s="199"/>
      <c r="E735" s="199"/>
      <c r="F735" s="199"/>
      <c r="G735" s="200"/>
      <c r="H735" s="103"/>
      <c r="I735" s="10"/>
      <c r="J735" s="183"/>
      <c r="K735" s="34"/>
    </row>
    <row r="736" spans="1:20" s="2" customFormat="1" ht="18.75" customHeight="1" x14ac:dyDescent="0.25">
      <c r="A736" s="36"/>
      <c r="B736" s="104" t="s">
        <v>320</v>
      </c>
      <c r="C736" s="131" t="s">
        <v>235</v>
      </c>
      <c r="D736" s="131"/>
      <c r="E736" s="131"/>
      <c r="F736" s="131"/>
      <c r="G736" s="94"/>
      <c r="H736" s="95"/>
      <c r="I736" s="95"/>
      <c r="J736" s="182"/>
      <c r="K736" s="13"/>
    </row>
    <row r="737" spans="1:20" ht="6" customHeight="1" x14ac:dyDescent="0.35">
      <c r="A737" s="105"/>
      <c r="B737" s="62"/>
      <c r="C737" s="62"/>
      <c r="D737" s="106"/>
      <c r="E737" s="106"/>
      <c r="F737" s="106"/>
      <c r="G737" s="107"/>
      <c r="H737" s="103"/>
      <c r="I737" s="10"/>
      <c r="J737" s="183"/>
      <c r="K737" s="34"/>
    </row>
    <row r="738" spans="1:20" s="84" customFormat="1" ht="14.5" x14ac:dyDescent="0.35">
      <c r="A738" s="105"/>
      <c r="B738" s="147" t="s">
        <v>321</v>
      </c>
      <c r="C738" s="147" t="s">
        <v>248</v>
      </c>
      <c r="D738" s="106"/>
      <c r="E738" s="106"/>
      <c r="F738" s="106"/>
      <c r="G738" s="107"/>
      <c r="H738" s="148"/>
      <c r="I738" s="180"/>
      <c r="J738" s="178"/>
      <c r="K738" s="149"/>
      <c r="N738" s="150"/>
      <c r="O738" s="150"/>
      <c r="P738" s="150"/>
      <c r="Q738" s="151"/>
      <c r="R738" s="151"/>
      <c r="S738" s="152"/>
      <c r="T738" s="152"/>
    </row>
    <row r="739" spans="1:20" s="84" customFormat="1" ht="13.5" customHeight="1" x14ac:dyDescent="0.3">
      <c r="A739" s="108"/>
      <c r="B739" s="221" t="s">
        <v>238</v>
      </c>
      <c r="C739" s="106"/>
      <c r="D739" s="106"/>
      <c r="E739" s="106"/>
      <c r="F739" s="106"/>
      <c r="G739" s="107"/>
      <c r="H739" s="87" t="s">
        <v>3</v>
      </c>
      <c r="I739" s="188">
        <v>1</v>
      </c>
      <c r="J739" s="191"/>
      <c r="K739" s="88">
        <f t="shared" ref="K739" si="60">I739*$J739</f>
        <v>0</v>
      </c>
    </row>
    <row r="740" spans="1:20" s="84" customFormat="1" ht="13.5" customHeight="1" x14ac:dyDescent="0.3">
      <c r="A740" s="108"/>
      <c r="B740" s="221" t="s">
        <v>145</v>
      </c>
      <c r="C740" s="62"/>
      <c r="E740" s="106"/>
      <c r="F740" s="106"/>
      <c r="G740" s="107"/>
      <c r="H740" s="87"/>
      <c r="I740" s="188"/>
      <c r="J740" s="184"/>
      <c r="K740" s="88"/>
    </row>
    <row r="741" spans="1:20" s="84" customFormat="1" ht="13.5" customHeight="1" x14ac:dyDescent="0.3">
      <c r="A741" s="108"/>
      <c r="B741" s="220" t="s">
        <v>2</v>
      </c>
      <c r="C741" s="62" t="s">
        <v>236</v>
      </c>
      <c r="E741" s="106"/>
      <c r="F741" s="106"/>
      <c r="G741" s="107"/>
      <c r="H741" s="87" t="s">
        <v>3</v>
      </c>
      <c r="I741" s="188">
        <v>1</v>
      </c>
      <c r="J741" s="191"/>
      <c r="K741" s="88">
        <f t="shared" ref="K741:K743" si="61">I741*$J741</f>
        <v>0</v>
      </c>
    </row>
    <row r="742" spans="1:20" s="84" customFormat="1" ht="13.5" customHeight="1" x14ac:dyDescent="0.3">
      <c r="A742" s="108"/>
      <c r="B742" s="220" t="s">
        <v>2</v>
      </c>
      <c r="C742" s="62" t="s">
        <v>237</v>
      </c>
      <c r="E742" s="106"/>
      <c r="F742" s="106"/>
      <c r="G742" s="107"/>
      <c r="H742" s="87" t="s">
        <v>3</v>
      </c>
      <c r="I742" s="188">
        <v>1</v>
      </c>
      <c r="J742" s="191"/>
      <c r="K742" s="88">
        <f t="shared" si="61"/>
        <v>0</v>
      </c>
    </row>
    <row r="743" spans="1:20" s="84" customFormat="1" ht="13.5" customHeight="1" x14ac:dyDescent="0.3">
      <c r="A743" s="108"/>
      <c r="B743" s="220" t="s">
        <v>2</v>
      </c>
      <c r="C743" s="62" t="s">
        <v>239</v>
      </c>
      <c r="D743" s="106"/>
      <c r="E743" s="106"/>
      <c r="F743" s="106"/>
      <c r="G743" s="107"/>
      <c r="H743" s="87" t="s">
        <v>3</v>
      </c>
      <c r="I743" s="188">
        <v>1</v>
      </c>
      <c r="J743" s="191"/>
      <c r="K743" s="88">
        <f t="shared" si="61"/>
        <v>0</v>
      </c>
    </row>
    <row r="744" spans="1:20" s="84" customFormat="1" ht="6" customHeight="1" x14ac:dyDescent="0.3">
      <c r="A744" s="108"/>
      <c r="B744" s="109"/>
      <c r="C744" s="110"/>
      <c r="D744" s="106"/>
      <c r="E744" s="106"/>
      <c r="F744" s="106"/>
      <c r="G744" s="107"/>
      <c r="H744" s="87"/>
      <c r="I744" s="188"/>
      <c r="J744" s="185"/>
      <c r="K744" s="89"/>
    </row>
    <row r="745" spans="1:20" s="159" customFormat="1" ht="13.5" customHeight="1" x14ac:dyDescent="0.3">
      <c r="A745" s="153"/>
      <c r="B745" s="109"/>
      <c r="C745" s="154" t="s">
        <v>30</v>
      </c>
      <c r="D745" s="155" t="str">
        <f>+B738</f>
        <v>3.3.1</v>
      </c>
      <c r="E745" s="155"/>
      <c r="F745" s="155"/>
      <c r="G745" s="156"/>
      <c r="H745" s="157"/>
      <c r="I745" s="189"/>
      <c r="J745" s="186"/>
      <c r="K745" s="158">
        <f>SUBTOTAL(9,K738:K744)</f>
        <v>0</v>
      </c>
      <c r="N745" s="160"/>
      <c r="O745" s="160"/>
      <c r="P745" s="160"/>
      <c r="Q745" s="161"/>
      <c r="R745" s="161"/>
      <c r="S745" s="162"/>
      <c r="T745" s="162"/>
    </row>
    <row r="746" spans="1:20" s="159" customFormat="1" ht="13.5" customHeight="1" x14ac:dyDescent="0.3">
      <c r="A746" s="153"/>
      <c r="B746" s="109"/>
      <c r="C746" s="154"/>
      <c r="D746" s="155"/>
      <c r="E746" s="155"/>
      <c r="F746" s="155"/>
      <c r="G746" s="156"/>
      <c r="H746" s="157"/>
      <c r="I746" s="189"/>
      <c r="J746" s="186"/>
      <c r="K746" s="158"/>
      <c r="N746" s="160"/>
      <c r="O746" s="160"/>
      <c r="P746" s="160"/>
      <c r="Q746" s="161"/>
      <c r="R746" s="161"/>
      <c r="S746" s="162"/>
      <c r="T746" s="162"/>
    </row>
    <row r="747" spans="1:20" s="84" customFormat="1" ht="14.5" x14ac:dyDescent="0.35">
      <c r="A747" s="105"/>
      <c r="B747" s="147" t="s">
        <v>322</v>
      </c>
      <c r="C747" s="147" t="s">
        <v>249</v>
      </c>
      <c r="D747" s="106"/>
      <c r="E747" s="106"/>
      <c r="F747" s="106"/>
      <c r="G747" s="107"/>
      <c r="H747" s="148"/>
      <c r="I747" s="180"/>
      <c r="J747" s="178"/>
      <c r="K747" s="149"/>
      <c r="N747" s="150"/>
      <c r="O747" s="150"/>
      <c r="P747" s="150"/>
      <c r="Q747" s="151"/>
      <c r="R747" s="151"/>
      <c r="S747" s="152"/>
      <c r="T747" s="152"/>
    </row>
    <row r="748" spans="1:20" s="84" customFormat="1" ht="13.5" customHeight="1" x14ac:dyDescent="0.3">
      <c r="A748" s="108"/>
      <c r="B748" s="221" t="s">
        <v>238</v>
      </c>
      <c r="C748" s="106"/>
      <c r="D748" s="106"/>
      <c r="E748" s="106"/>
      <c r="F748" s="106"/>
      <c r="G748" s="107"/>
      <c r="H748" s="87" t="s">
        <v>3</v>
      </c>
      <c r="I748" s="188">
        <v>1</v>
      </c>
      <c r="J748" s="191"/>
      <c r="K748" s="88">
        <f t="shared" ref="K748" si="62">I748*$J748</f>
        <v>0</v>
      </c>
    </row>
    <row r="749" spans="1:20" s="84" customFormat="1" ht="13.5" customHeight="1" x14ac:dyDescent="0.3">
      <c r="A749" s="108"/>
      <c r="B749" s="221" t="s">
        <v>145</v>
      </c>
      <c r="C749" s="62"/>
      <c r="E749" s="106"/>
      <c r="F749" s="106"/>
      <c r="G749" s="107"/>
      <c r="H749" s="87"/>
      <c r="I749" s="188"/>
      <c r="J749" s="184"/>
      <c r="K749" s="88"/>
    </row>
    <row r="750" spans="1:20" s="84" customFormat="1" ht="13.5" customHeight="1" x14ac:dyDescent="0.3">
      <c r="A750" s="108"/>
      <c r="B750" s="220" t="s">
        <v>2</v>
      </c>
      <c r="C750" s="62" t="s">
        <v>236</v>
      </c>
      <c r="E750" s="106"/>
      <c r="F750" s="106"/>
      <c r="G750" s="107"/>
      <c r="H750" s="87" t="s">
        <v>3</v>
      </c>
      <c r="I750" s="188">
        <v>1</v>
      </c>
      <c r="J750" s="191"/>
      <c r="K750" s="88">
        <f t="shared" ref="K750:K752" si="63">I750*$J750</f>
        <v>0</v>
      </c>
    </row>
    <row r="751" spans="1:20" s="84" customFormat="1" ht="13.5" customHeight="1" x14ac:dyDescent="0.3">
      <c r="A751" s="108"/>
      <c r="B751" s="220" t="s">
        <v>2</v>
      </c>
      <c r="C751" s="62" t="s">
        <v>237</v>
      </c>
      <c r="E751" s="106"/>
      <c r="F751" s="106"/>
      <c r="G751" s="107"/>
      <c r="H751" s="87" t="s">
        <v>3</v>
      </c>
      <c r="I751" s="188">
        <v>1</v>
      </c>
      <c r="J751" s="191"/>
      <c r="K751" s="88">
        <f t="shared" si="63"/>
        <v>0</v>
      </c>
    </row>
    <row r="752" spans="1:20" s="84" customFormat="1" ht="13.5" customHeight="1" x14ac:dyDescent="0.3">
      <c r="A752" s="108"/>
      <c r="B752" s="220" t="s">
        <v>2</v>
      </c>
      <c r="C752" s="62" t="s">
        <v>239</v>
      </c>
      <c r="D752" s="106"/>
      <c r="E752" s="106"/>
      <c r="F752" s="106"/>
      <c r="G752" s="107"/>
      <c r="H752" s="87" t="s">
        <v>3</v>
      </c>
      <c r="I752" s="188">
        <v>1</v>
      </c>
      <c r="J752" s="191"/>
      <c r="K752" s="88">
        <f t="shared" si="63"/>
        <v>0</v>
      </c>
    </row>
    <row r="753" spans="1:20" s="84" customFormat="1" ht="6" customHeight="1" x14ac:dyDescent="0.3">
      <c r="A753" s="108"/>
      <c r="B753" s="109"/>
      <c r="C753" s="110"/>
      <c r="D753" s="106"/>
      <c r="E753" s="106"/>
      <c r="F753" s="106"/>
      <c r="G753" s="107"/>
      <c r="H753" s="87"/>
      <c r="I753" s="188"/>
      <c r="J753" s="185"/>
      <c r="K753" s="89"/>
    </row>
    <row r="754" spans="1:20" s="159" customFormat="1" ht="13.5" customHeight="1" x14ac:dyDescent="0.3">
      <c r="A754" s="153"/>
      <c r="B754" s="109"/>
      <c r="C754" s="154" t="s">
        <v>30</v>
      </c>
      <c r="D754" s="155" t="str">
        <f>+B747</f>
        <v>3.3.2</v>
      </c>
      <c r="E754" s="155"/>
      <c r="F754" s="155"/>
      <c r="G754" s="156"/>
      <c r="H754" s="157"/>
      <c r="I754" s="189"/>
      <c r="J754" s="186"/>
      <c r="K754" s="158">
        <f>SUBTOTAL(9,K747:K753)</f>
        <v>0</v>
      </c>
      <c r="N754" s="160"/>
      <c r="O754" s="160"/>
      <c r="P754" s="160"/>
      <c r="Q754" s="161"/>
      <c r="R754" s="161"/>
      <c r="S754" s="162"/>
      <c r="T754" s="162"/>
    </row>
    <row r="755" spans="1:20" s="159" customFormat="1" ht="13.5" customHeight="1" x14ac:dyDescent="0.3">
      <c r="A755" s="153"/>
      <c r="B755" s="109"/>
      <c r="C755" s="154"/>
      <c r="D755" s="155"/>
      <c r="E755" s="155"/>
      <c r="F755" s="155"/>
      <c r="G755" s="156"/>
      <c r="H755" s="157"/>
      <c r="I755" s="189"/>
      <c r="J755" s="186"/>
      <c r="K755" s="158"/>
      <c r="N755" s="160"/>
      <c r="O755" s="160"/>
      <c r="P755" s="160"/>
      <c r="Q755" s="161"/>
      <c r="R755" s="161"/>
      <c r="S755" s="162"/>
      <c r="T755" s="162"/>
    </row>
    <row r="756" spans="1:20" s="3" customFormat="1" ht="18.75" customHeight="1" x14ac:dyDescent="0.3">
      <c r="A756" s="15"/>
      <c r="B756" s="295" t="s">
        <v>11</v>
      </c>
      <c r="C756" s="295"/>
      <c r="D756" s="63" t="str">
        <f>B736</f>
        <v>3.3.</v>
      </c>
      <c r="E756" s="64"/>
      <c r="F756" s="64"/>
      <c r="G756" s="65"/>
      <c r="H756" s="111"/>
      <c r="I756" s="14"/>
      <c r="J756" s="39"/>
      <c r="K756" s="40">
        <f>+SUBTOTAL(9,K736:K755)</f>
        <v>0</v>
      </c>
    </row>
    <row r="757" spans="1:20" s="3" customFormat="1" ht="14" x14ac:dyDescent="0.3">
      <c r="A757" s="15"/>
      <c r="B757" s="132"/>
      <c r="C757" s="132"/>
      <c r="D757" s="133"/>
      <c r="E757" s="18"/>
      <c r="F757" s="18"/>
      <c r="G757" s="19"/>
      <c r="H757" s="103"/>
      <c r="I757" s="10"/>
      <c r="J757" s="183"/>
      <c r="K757" s="34"/>
    </row>
    <row r="758" spans="1:20" s="3" customFormat="1" ht="14" x14ac:dyDescent="0.3">
      <c r="A758" s="15"/>
      <c r="B758" s="132"/>
      <c r="C758" s="132"/>
      <c r="D758" s="133"/>
      <c r="E758" s="18"/>
      <c r="F758" s="18"/>
      <c r="G758" s="19"/>
      <c r="H758" s="103"/>
      <c r="I758" s="10"/>
      <c r="J758" s="183"/>
      <c r="K758" s="34"/>
    </row>
    <row r="759" spans="1:20" s="3" customFormat="1" ht="14" x14ac:dyDescent="0.3">
      <c r="A759" s="242"/>
      <c r="B759" s="215"/>
      <c r="C759" s="215"/>
      <c r="D759" s="63"/>
      <c r="E759" s="64"/>
      <c r="F759" s="64"/>
      <c r="G759" s="65"/>
      <c r="H759" s="243"/>
      <c r="I759" s="244"/>
      <c r="J759" s="245"/>
      <c r="K759" s="246"/>
    </row>
    <row r="760" spans="1:20" s="3" customFormat="1" ht="14" x14ac:dyDescent="0.3">
      <c r="A760" s="15"/>
      <c r="B760" s="132"/>
      <c r="C760" s="132"/>
      <c r="D760" s="133"/>
      <c r="E760" s="18"/>
      <c r="F760" s="18"/>
      <c r="G760" s="19"/>
      <c r="H760" s="103"/>
      <c r="I760" s="10"/>
      <c r="J760" s="183"/>
      <c r="K760" s="34"/>
    </row>
    <row r="761" spans="1:20" s="2" customFormat="1" ht="18.75" customHeight="1" x14ac:dyDescent="0.3">
      <c r="A761" s="36"/>
      <c r="B761" s="104" t="s">
        <v>323</v>
      </c>
      <c r="C761" s="131" t="s">
        <v>336</v>
      </c>
      <c r="D761" s="131"/>
      <c r="E761" s="131"/>
      <c r="F761" s="131"/>
      <c r="G761" s="94"/>
      <c r="H761" s="95"/>
      <c r="I761" s="95"/>
      <c r="J761" s="182"/>
      <c r="K761" s="13"/>
      <c r="L761" s="3"/>
    </row>
    <row r="762" spans="1:20" ht="6" customHeight="1" x14ac:dyDescent="0.35">
      <c r="A762" s="105"/>
      <c r="B762" s="62"/>
      <c r="C762" s="62"/>
      <c r="D762" s="106"/>
      <c r="E762" s="106"/>
      <c r="F762" s="106"/>
      <c r="G762" s="107"/>
      <c r="H762" s="103"/>
      <c r="I762" s="10"/>
      <c r="J762" s="183"/>
      <c r="K762" s="34"/>
      <c r="L762" s="3"/>
    </row>
    <row r="763" spans="1:20" s="84" customFormat="1" ht="14.5" x14ac:dyDescent="0.35">
      <c r="A763" s="105"/>
      <c r="B763" s="147" t="s">
        <v>324</v>
      </c>
      <c r="C763" s="147" t="s">
        <v>286</v>
      </c>
      <c r="D763" s="106"/>
      <c r="E763" s="106"/>
      <c r="F763" s="106"/>
      <c r="G763" s="107"/>
      <c r="H763" s="148"/>
      <c r="I763" s="180"/>
      <c r="J763" s="178"/>
      <c r="K763" s="149"/>
      <c r="N763" s="150"/>
      <c r="O763" s="150"/>
      <c r="P763" s="150"/>
      <c r="Q763" s="151"/>
      <c r="R763" s="151"/>
      <c r="S763" s="152"/>
      <c r="T763" s="152"/>
    </row>
    <row r="764" spans="1:20" ht="13.5" customHeight="1" x14ac:dyDescent="0.3">
      <c r="A764" s="108"/>
      <c r="B764" s="62" t="s">
        <v>246</v>
      </c>
      <c r="C764" s="62"/>
      <c r="D764" s="106"/>
      <c r="E764" s="106"/>
      <c r="F764" s="106"/>
      <c r="G764" s="107"/>
      <c r="H764" s="230"/>
      <c r="I764" s="217"/>
      <c r="J764" s="218"/>
      <c r="K764" s="219"/>
    </row>
    <row r="765" spans="1:20" ht="13.5" customHeight="1" x14ac:dyDescent="0.3">
      <c r="A765" s="108"/>
      <c r="B765" s="62" t="s">
        <v>145</v>
      </c>
      <c r="C765" s="62"/>
      <c r="D765" s="106"/>
      <c r="E765" s="106"/>
      <c r="F765" s="106"/>
      <c r="G765" s="107"/>
      <c r="H765" s="230"/>
      <c r="I765" s="217"/>
      <c r="J765" s="218"/>
      <c r="K765" s="219"/>
    </row>
    <row r="766" spans="1:20" ht="13.5" customHeight="1" x14ac:dyDescent="0.3">
      <c r="A766" s="108"/>
      <c r="B766" s="220" t="s">
        <v>2</v>
      </c>
      <c r="C766" s="62" t="s">
        <v>232</v>
      </c>
      <c r="D766" s="106"/>
      <c r="E766" s="106"/>
      <c r="F766" s="106"/>
      <c r="G766" s="107"/>
      <c r="H766" s="230" t="s">
        <v>3</v>
      </c>
      <c r="I766" s="217">
        <v>1</v>
      </c>
      <c r="J766" s="191"/>
      <c r="K766" s="219">
        <f>I766*J766</f>
        <v>0</v>
      </c>
    </row>
    <row r="767" spans="1:20" ht="13.5" customHeight="1" x14ac:dyDescent="0.3">
      <c r="A767" s="108"/>
      <c r="B767" s="220" t="s">
        <v>2</v>
      </c>
      <c r="C767" s="62" t="s">
        <v>233</v>
      </c>
      <c r="D767" s="240"/>
      <c r="E767" s="240"/>
      <c r="F767" s="240"/>
      <c r="G767" s="241"/>
      <c r="H767" s="230"/>
      <c r="I767" s="217"/>
      <c r="J767" s="218"/>
      <c r="K767" s="219"/>
    </row>
    <row r="768" spans="1:20" ht="13.5" customHeight="1" x14ac:dyDescent="0.3">
      <c r="A768" s="108"/>
      <c r="B768" s="220" t="s">
        <v>2</v>
      </c>
      <c r="C768" s="62" t="s">
        <v>234</v>
      </c>
      <c r="D768" s="240"/>
      <c r="E768" s="240"/>
      <c r="F768" s="240"/>
      <c r="G768" s="241"/>
      <c r="H768" s="230"/>
      <c r="I768" s="217"/>
      <c r="J768" s="218"/>
      <c r="K768" s="219"/>
    </row>
    <row r="769" spans="1:20" s="84" customFormat="1" ht="6" customHeight="1" x14ac:dyDescent="0.3">
      <c r="A769" s="108"/>
      <c r="B769" s="109"/>
      <c r="C769" s="110"/>
      <c r="D769" s="106"/>
      <c r="E769" s="106"/>
      <c r="F769" s="106"/>
      <c r="G769" s="107"/>
      <c r="H769" s="87"/>
      <c r="I769" s="188"/>
      <c r="J769" s="185"/>
      <c r="K769" s="89"/>
    </row>
    <row r="770" spans="1:20" s="159" customFormat="1" ht="13.5" customHeight="1" x14ac:dyDescent="0.3">
      <c r="A770" s="153"/>
      <c r="B770" s="109"/>
      <c r="C770" s="154" t="s">
        <v>30</v>
      </c>
      <c r="D770" s="155" t="str">
        <f>+B763</f>
        <v>3.4.1</v>
      </c>
      <c r="E770" s="155"/>
      <c r="F770" s="155"/>
      <c r="G770" s="156"/>
      <c r="H770" s="157"/>
      <c r="I770" s="189"/>
      <c r="J770" s="186"/>
      <c r="K770" s="158">
        <f>SUBTOTAL(9,K763:K769)</f>
        <v>0</v>
      </c>
      <c r="N770" s="160"/>
      <c r="O770" s="160"/>
      <c r="P770" s="160"/>
      <c r="Q770" s="161"/>
      <c r="R770" s="161"/>
      <c r="S770" s="162"/>
      <c r="T770" s="162"/>
    </row>
    <row r="771" spans="1:20" ht="13.5" x14ac:dyDescent="0.35">
      <c r="A771" s="105"/>
      <c r="B771" s="62"/>
      <c r="C771" s="62"/>
      <c r="D771" s="106"/>
      <c r="E771" s="106"/>
      <c r="F771" s="106"/>
      <c r="G771" s="107"/>
      <c r="H771" s="103"/>
      <c r="I771" s="10"/>
      <c r="J771" s="183"/>
      <c r="K771" s="34"/>
    </row>
    <row r="772" spans="1:20" s="84" customFormat="1" ht="14.5" x14ac:dyDescent="0.35">
      <c r="A772" s="105"/>
      <c r="B772" s="147" t="s">
        <v>325</v>
      </c>
      <c r="C772" s="147" t="s">
        <v>287</v>
      </c>
      <c r="D772" s="106"/>
      <c r="E772" s="106"/>
      <c r="F772" s="106"/>
      <c r="G772" s="107"/>
      <c r="H772" s="148"/>
      <c r="I772" s="180"/>
      <c r="J772" s="178"/>
      <c r="K772" s="149"/>
      <c r="N772" s="150"/>
      <c r="O772" s="150"/>
      <c r="P772" s="150"/>
      <c r="Q772" s="151"/>
      <c r="R772" s="151"/>
      <c r="S772" s="152"/>
      <c r="T772" s="152"/>
    </row>
    <row r="773" spans="1:20" ht="13.5" customHeight="1" x14ac:dyDescent="0.3">
      <c r="A773" s="108"/>
      <c r="B773" s="62" t="s">
        <v>247</v>
      </c>
      <c r="C773" s="62"/>
      <c r="D773" s="106"/>
      <c r="E773" s="106"/>
      <c r="F773" s="106"/>
      <c r="G773" s="107"/>
      <c r="H773" s="230"/>
      <c r="I773" s="217"/>
      <c r="J773" s="218"/>
      <c r="K773" s="219"/>
    </row>
    <row r="774" spans="1:20" ht="13.5" customHeight="1" x14ac:dyDescent="0.3">
      <c r="A774" s="108"/>
      <c r="B774" s="62" t="s">
        <v>145</v>
      </c>
      <c r="C774" s="62"/>
      <c r="D774" s="106"/>
      <c r="E774" s="106"/>
      <c r="F774" s="106"/>
      <c r="G774" s="107"/>
      <c r="H774" s="230"/>
      <c r="I774" s="217"/>
      <c r="J774" s="218"/>
      <c r="K774" s="219"/>
    </row>
    <row r="775" spans="1:20" ht="13.5" customHeight="1" x14ac:dyDescent="0.3">
      <c r="A775" s="108"/>
      <c r="B775" s="220" t="s">
        <v>2</v>
      </c>
      <c r="C775" s="62" t="s">
        <v>232</v>
      </c>
      <c r="D775" s="106"/>
      <c r="E775" s="106"/>
      <c r="F775" s="106"/>
      <c r="G775" s="107"/>
      <c r="H775" s="230" t="s">
        <v>3</v>
      </c>
      <c r="I775" s="217">
        <v>1</v>
      </c>
      <c r="J775" s="191"/>
      <c r="K775" s="219">
        <f>I775*J775</f>
        <v>0</v>
      </c>
    </row>
    <row r="776" spans="1:20" ht="13.5" customHeight="1" x14ac:dyDescent="0.3">
      <c r="A776" s="108"/>
      <c r="B776" s="220" t="s">
        <v>2</v>
      </c>
      <c r="C776" s="62" t="s">
        <v>233</v>
      </c>
      <c r="D776" s="240"/>
      <c r="E776" s="240"/>
      <c r="F776" s="240"/>
      <c r="G776" s="241"/>
      <c r="H776" s="230"/>
      <c r="I776" s="217"/>
      <c r="J776" s="218"/>
      <c r="K776" s="219"/>
    </row>
    <row r="777" spans="1:20" ht="13.5" customHeight="1" x14ac:dyDescent="0.3">
      <c r="A777" s="108"/>
      <c r="B777" s="220" t="s">
        <v>2</v>
      </c>
      <c r="C777" s="62" t="s">
        <v>234</v>
      </c>
      <c r="D777" s="240"/>
      <c r="E777" s="240"/>
      <c r="F777" s="240"/>
      <c r="G777" s="241"/>
      <c r="H777" s="230"/>
      <c r="I777" s="217"/>
      <c r="J777" s="218"/>
      <c r="K777" s="219"/>
    </row>
    <row r="778" spans="1:20" s="84" customFormat="1" ht="6" customHeight="1" x14ac:dyDescent="0.3">
      <c r="A778" s="108"/>
      <c r="B778" s="109"/>
      <c r="C778" s="110"/>
      <c r="D778" s="106"/>
      <c r="E778" s="106"/>
      <c r="F778" s="106"/>
      <c r="G778" s="107"/>
      <c r="H778" s="87"/>
      <c r="I778" s="188"/>
      <c r="J778" s="185"/>
      <c r="K778" s="89"/>
    </row>
    <row r="779" spans="1:20" s="159" customFormat="1" ht="13.5" customHeight="1" x14ac:dyDescent="0.3">
      <c r="A779" s="153"/>
      <c r="B779" s="109"/>
      <c r="C779" s="154" t="s">
        <v>30</v>
      </c>
      <c r="D779" s="155" t="str">
        <f>+B772</f>
        <v>3.4.2</v>
      </c>
      <c r="E779" s="155"/>
      <c r="F779" s="155"/>
      <c r="G779" s="156"/>
      <c r="H779" s="157"/>
      <c r="I779" s="189"/>
      <c r="J779" s="186"/>
      <c r="K779" s="158">
        <f>SUBTOTAL(9,K772:K778)</f>
        <v>0</v>
      </c>
      <c r="N779" s="160"/>
      <c r="O779" s="160"/>
      <c r="P779" s="160"/>
      <c r="Q779" s="161"/>
      <c r="R779" s="161"/>
      <c r="S779" s="162"/>
      <c r="T779" s="162"/>
    </row>
    <row r="780" spans="1:20" s="84" customFormat="1" ht="6" customHeight="1" x14ac:dyDescent="0.3">
      <c r="A780" s="108"/>
      <c r="B780" s="109"/>
      <c r="C780" s="110"/>
      <c r="D780" s="106"/>
      <c r="E780" s="106"/>
      <c r="F780" s="106"/>
      <c r="G780" s="107"/>
      <c r="H780" s="87"/>
      <c r="I780" s="188"/>
      <c r="J780" s="185"/>
      <c r="K780" s="89"/>
    </row>
    <row r="781" spans="1:20" s="3" customFormat="1" ht="18.75" customHeight="1" x14ac:dyDescent="0.3">
      <c r="A781" s="15"/>
      <c r="B781" s="295" t="s">
        <v>11</v>
      </c>
      <c r="C781" s="295"/>
      <c r="D781" s="63" t="str">
        <f>B761</f>
        <v>3.4.</v>
      </c>
      <c r="E781" s="64"/>
      <c r="F781" s="64"/>
      <c r="G781" s="65"/>
      <c r="H781" s="111"/>
      <c r="I781" s="14"/>
      <c r="J781" s="39"/>
      <c r="K781" s="40">
        <f>+SUBTOTAL(9,K761:K780)</f>
        <v>0</v>
      </c>
    </row>
    <row r="782" spans="1:20" s="84" customFormat="1" ht="13.5" customHeight="1" x14ac:dyDescent="0.3">
      <c r="A782" s="108"/>
      <c r="B782" s="112"/>
      <c r="C782" s="86"/>
      <c r="D782" s="106"/>
      <c r="E782" s="106"/>
      <c r="F782" s="106"/>
      <c r="G782" s="107"/>
      <c r="H782" s="87"/>
      <c r="I782" s="188"/>
      <c r="J782" s="184"/>
      <c r="K782" s="88"/>
    </row>
    <row r="783" spans="1:20" s="3" customFormat="1" ht="14" x14ac:dyDescent="0.3">
      <c r="A783" s="15"/>
      <c r="B783" s="132"/>
      <c r="C783" s="132"/>
      <c r="D783" s="133"/>
      <c r="E783" s="18"/>
      <c r="F783" s="18"/>
      <c r="G783" s="19"/>
      <c r="H783" s="103"/>
      <c r="I783" s="10"/>
      <c r="J783" s="183"/>
      <c r="K783" s="34"/>
    </row>
    <row r="784" spans="1:20" s="3" customFormat="1" ht="9" customHeight="1" x14ac:dyDescent="0.3">
      <c r="A784" s="15"/>
      <c r="B784" s="132"/>
      <c r="C784" s="132"/>
      <c r="D784" s="133"/>
      <c r="E784" s="18"/>
      <c r="F784" s="18"/>
      <c r="G784" s="19"/>
      <c r="H784" s="103"/>
      <c r="I784" s="10"/>
      <c r="J784" s="183"/>
      <c r="K784" s="34"/>
    </row>
    <row r="785" spans="1:12" s="6" customFormat="1" ht="22.5" customHeight="1" x14ac:dyDescent="0.25">
      <c r="A785" s="128"/>
      <c r="B785" s="82" t="s">
        <v>1</v>
      </c>
      <c r="C785" s="78" t="str">
        <f>A506</f>
        <v>3. TRANCHE OPTIONNELLE N°2 - MODIFICATION DES PANOPLIES CTA</v>
      </c>
      <c r="D785" s="78"/>
      <c r="E785" s="78"/>
      <c r="F785" s="78"/>
      <c r="G785" s="78"/>
      <c r="H785" s="83"/>
      <c r="I785" s="83"/>
      <c r="J785" s="297">
        <f>SUBTOTAL(9,K506:K784)</f>
        <v>0</v>
      </c>
      <c r="K785" s="290"/>
    </row>
    <row r="786" spans="1:12" ht="10.9" customHeight="1" x14ac:dyDescent="0.25">
      <c r="A786" s="190"/>
      <c r="B786" s="143"/>
      <c r="C786" s="144"/>
      <c r="D786" s="144"/>
      <c r="E786" s="144"/>
      <c r="F786" s="144"/>
      <c r="G786" s="144"/>
      <c r="H786" s="145"/>
      <c r="I786" s="137"/>
      <c r="J786" s="138"/>
      <c r="K786" s="138"/>
    </row>
    <row r="787" spans="1:12" ht="13" hidden="1" outlineLevel="1" x14ac:dyDescent="0.25">
      <c r="A787" s="26"/>
      <c r="B787" s="96"/>
      <c r="C787" s="98"/>
      <c r="D787" s="98"/>
      <c r="E787" s="98"/>
      <c r="F787" s="98"/>
      <c r="G787" s="27"/>
      <c r="H787" s="28"/>
      <c r="I787" s="29"/>
      <c r="J787" s="166"/>
      <c r="K787" s="29"/>
    </row>
    <row r="788" spans="1:12" ht="7" hidden="1" customHeight="1" outlineLevel="1" x14ac:dyDescent="0.25">
      <c r="A788" s="21"/>
      <c r="B788" s="68"/>
      <c r="C788" s="56"/>
      <c r="D788" s="56"/>
      <c r="E788" s="56"/>
      <c r="F788" s="56"/>
      <c r="G788" s="135"/>
      <c r="H788" s="202"/>
      <c r="I788" s="203"/>
      <c r="J788" s="201"/>
      <c r="K788" s="146"/>
    </row>
    <row r="789" spans="1:12" s="4" customFormat="1" ht="18" hidden="1" customHeight="1" outlineLevel="1" x14ac:dyDescent="0.3">
      <c r="A789" s="30"/>
      <c r="B789" s="67" t="s">
        <v>331</v>
      </c>
      <c r="C789" s="31"/>
      <c r="D789" s="31"/>
      <c r="E789" s="31"/>
      <c r="F789" s="31"/>
      <c r="G789" s="31"/>
      <c r="H789" s="169"/>
      <c r="I789" s="204"/>
      <c r="J789" s="293">
        <f>+J785</f>
        <v>0</v>
      </c>
      <c r="K789" s="294"/>
    </row>
    <row r="790" spans="1:12" s="5" customFormat="1" ht="18" hidden="1" customHeight="1" outlineLevel="1" x14ac:dyDescent="0.25">
      <c r="A790" s="97"/>
      <c r="B790" s="92" t="s">
        <v>16</v>
      </c>
      <c r="C790" s="96"/>
      <c r="D790" s="96"/>
      <c r="E790" s="96"/>
      <c r="F790" s="96"/>
      <c r="G790" s="96"/>
      <c r="H790" s="166"/>
      <c r="I790" s="205"/>
      <c r="J790" s="291">
        <f>+J789*0.2</f>
        <v>0</v>
      </c>
      <c r="K790" s="292"/>
    </row>
    <row r="791" spans="1:12" ht="18" hidden="1" customHeight="1" outlineLevel="1" x14ac:dyDescent="0.25">
      <c r="A791" s="97"/>
      <c r="B791" s="41" t="s">
        <v>330</v>
      </c>
      <c r="C791" s="99"/>
      <c r="D791" s="99"/>
      <c r="E791" s="99"/>
      <c r="F791" s="99"/>
      <c r="G791" s="99"/>
      <c r="H791" s="166"/>
      <c r="I791" s="205"/>
      <c r="J791" s="287">
        <f>+J789+J790</f>
        <v>0</v>
      </c>
      <c r="K791" s="288"/>
    </row>
    <row r="792" spans="1:12" ht="7" hidden="1" customHeight="1" outlineLevel="1" x14ac:dyDescent="0.25">
      <c r="A792" s="25"/>
      <c r="B792" s="42"/>
      <c r="C792" s="35"/>
      <c r="D792" s="35"/>
      <c r="E792" s="35"/>
      <c r="F792" s="35"/>
      <c r="G792" s="35"/>
      <c r="H792" s="28"/>
      <c r="I792" s="206"/>
      <c r="J792" s="43"/>
      <c r="K792" s="44"/>
    </row>
    <row r="793" spans="1:12" ht="13" hidden="1" outlineLevel="1" x14ac:dyDescent="0.25">
      <c r="A793" s="190"/>
      <c r="B793" s="134"/>
      <c r="C793" s="135"/>
      <c r="D793" s="135"/>
      <c r="E793" s="135"/>
      <c r="F793" s="135"/>
      <c r="G793" s="135"/>
      <c r="H793" s="136"/>
      <c r="I793" s="137"/>
      <c r="J793" s="138"/>
      <c r="K793" s="138"/>
    </row>
    <row r="794" spans="1:12" ht="13" collapsed="1" x14ac:dyDescent="0.25">
      <c r="A794" s="267"/>
      <c r="B794" s="268"/>
      <c r="C794" s="269"/>
      <c r="D794" s="269"/>
      <c r="E794" s="269"/>
      <c r="F794" s="269"/>
      <c r="G794" s="269"/>
      <c r="H794" s="166"/>
      <c r="I794" s="168"/>
      <c r="J794" s="167"/>
      <c r="K794" s="167"/>
    </row>
    <row r="795" spans="1:12" ht="13" x14ac:dyDescent="0.25">
      <c r="A795" s="267"/>
      <c r="B795" s="268"/>
      <c r="C795" s="269"/>
      <c r="D795" s="269"/>
      <c r="E795" s="269"/>
      <c r="F795" s="269"/>
      <c r="G795" s="269"/>
      <c r="H795" s="166"/>
      <c r="I795" s="168"/>
      <c r="J795" s="167"/>
      <c r="K795" s="167"/>
    </row>
    <row r="796" spans="1:12" ht="13" x14ac:dyDescent="0.25">
      <c r="A796" s="267"/>
      <c r="B796" s="268"/>
      <c r="C796" s="269"/>
      <c r="D796" s="269"/>
      <c r="E796" s="269"/>
      <c r="F796" s="269"/>
      <c r="G796" s="269"/>
      <c r="H796" s="166"/>
      <c r="I796" s="168"/>
      <c r="J796" s="167"/>
      <c r="K796" s="167"/>
    </row>
    <row r="797" spans="1:12" ht="10.9" customHeight="1" x14ac:dyDescent="0.25">
      <c r="A797" s="267"/>
      <c r="B797" s="268"/>
      <c r="C797" s="269"/>
      <c r="D797" s="269"/>
      <c r="E797" s="269"/>
      <c r="F797" s="269"/>
      <c r="G797" s="269"/>
      <c r="H797" s="166"/>
      <c r="I797" s="168"/>
      <c r="J797" s="167"/>
      <c r="K797" s="167"/>
    </row>
    <row r="798" spans="1:12" s="6" customFormat="1" ht="22.5" customHeight="1" x14ac:dyDescent="0.25">
      <c r="A798" s="79" t="s">
        <v>350</v>
      </c>
      <c r="B798" s="80"/>
      <c r="C798" s="80"/>
      <c r="D798" s="80"/>
      <c r="E798" s="80"/>
      <c r="F798" s="80"/>
      <c r="G798" s="80"/>
      <c r="H798" s="80"/>
      <c r="I798" s="197"/>
      <c r="J798" s="81"/>
      <c r="K798" s="198"/>
      <c r="L798" s="69"/>
    </row>
    <row r="799" spans="1:12" ht="13.5" customHeight="1" x14ac:dyDescent="0.25">
      <c r="A799" s="37"/>
      <c r="B799" s="38"/>
      <c r="C799" s="38"/>
      <c r="D799" s="38"/>
      <c r="E799" s="38"/>
      <c r="F799" s="38"/>
      <c r="G799" s="70"/>
      <c r="H799" s="71"/>
      <c r="I799" s="187"/>
      <c r="J799" s="181"/>
      <c r="K799" s="72"/>
    </row>
    <row r="800" spans="1:12" s="2" customFormat="1" ht="18.75" customHeight="1" x14ac:dyDescent="0.25">
      <c r="A800" s="36"/>
      <c r="B800" s="104" t="s">
        <v>312</v>
      </c>
      <c r="C800" s="131" t="s">
        <v>250</v>
      </c>
      <c r="D800" s="131"/>
      <c r="E800" s="131"/>
      <c r="F800" s="131"/>
      <c r="G800" s="94"/>
      <c r="H800" s="95"/>
      <c r="I800" s="95"/>
      <c r="J800" s="182"/>
      <c r="K800" s="13"/>
    </row>
    <row r="801" spans="1:20" ht="6" customHeight="1" x14ac:dyDescent="0.35">
      <c r="A801" s="105"/>
      <c r="B801" s="62"/>
      <c r="C801" s="62"/>
      <c r="D801" s="106"/>
      <c r="E801" s="106"/>
      <c r="F801" s="106"/>
      <c r="G801" s="107"/>
      <c r="H801" s="103"/>
      <c r="I801" s="10"/>
      <c r="J801" s="183"/>
      <c r="K801" s="34"/>
    </row>
    <row r="802" spans="1:20" s="84" customFormat="1" ht="14.5" x14ac:dyDescent="0.35">
      <c r="A802" s="105"/>
      <c r="B802" s="147" t="s">
        <v>313</v>
      </c>
      <c r="C802" s="147" t="s">
        <v>67</v>
      </c>
      <c r="D802" s="106"/>
      <c r="E802" s="106"/>
      <c r="F802" s="106"/>
      <c r="G802" s="107"/>
      <c r="H802" s="148"/>
      <c r="I802" s="180"/>
      <c r="J802" s="178"/>
      <c r="K802" s="149"/>
      <c r="N802" s="150"/>
      <c r="O802" s="150"/>
      <c r="P802" s="150"/>
      <c r="Q802" s="151"/>
      <c r="R802" s="151"/>
      <c r="S802" s="152"/>
      <c r="T802" s="152"/>
    </row>
    <row r="803" spans="1:20" s="84" customFormat="1" ht="13.5" customHeight="1" x14ac:dyDescent="0.3">
      <c r="A803" s="108"/>
      <c r="B803" s="85" t="s">
        <v>48</v>
      </c>
      <c r="C803" s="86"/>
      <c r="D803" s="106"/>
      <c r="E803" s="106"/>
      <c r="F803" s="106"/>
      <c r="G803" s="107"/>
      <c r="H803" s="87" t="s">
        <v>3</v>
      </c>
      <c r="I803" s="188">
        <v>1</v>
      </c>
      <c r="J803" s="191"/>
      <c r="K803" s="88">
        <f t="shared" ref="K803" si="64">I803*$J803</f>
        <v>0</v>
      </c>
    </row>
    <row r="804" spans="1:20" s="84" customFormat="1" ht="6" customHeight="1" x14ac:dyDescent="0.3">
      <c r="A804" s="108"/>
      <c r="B804" s="109"/>
      <c r="C804" s="110"/>
      <c r="D804" s="106"/>
      <c r="E804" s="106"/>
      <c r="F804" s="106"/>
      <c r="G804" s="107"/>
      <c r="H804" s="87"/>
      <c r="I804" s="188"/>
      <c r="J804" s="185"/>
      <c r="K804" s="89"/>
    </row>
    <row r="805" spans="1:20" s="84" customFormat="1" ht="13.5" customHeight="1" x14ac:dyDescent="0.3">
      <c r="A805" s="108"/>
      <c r="B805" s="85" t="s">
        <v>311</v>
      </c>
      <c r="C805" s="86"/>
      <c r="D805" s="106"/>
      <c r="E805" s="106"/>
      <c r="F805" s="106"/>
      <c r="G805" s="107"/>
      <c r="H805" s="87"/>
      <c r="I805" s="188"/>
      <c r="J805" s="186"/>
      <c r="K805" s="88"/>
    </row>
    <row r="806" spans="1:20" s="84" customFormat="1" ht="13.5" customHeight="1" x14ac:dyDescent="0.3">
      <c r="A806" s="108"/>
      <c r="B806" s="86" t="s">
        <v>19</v>
      </c>
      <c r="C806" s="86"/>
      <c r="D806" s="106"/>
      <c r="E806" s="106"/>
      <c r="F806" s="106"/>
      <c r="G806" s="107"/>
      <c r="H806" s="87" t="s">
        <v>3</v>
      </c>
      <c r="I806" s="188">
        <v>1</v>
      </c>
      <c r="J806" s="191"/>
      <c r="K806" s="88">
        <f t="shared" ref="K806" si="65">I806*$J806</f>
        <v>0</v>
      </c>
    </row>
    <row r="807" spans="1:20" s="84" customFormat="1" ht="13.5" customHeight="1" x14ac:dyDescent="0.3">
      <c r="A807" s="108"/>
      <c r="B807" s="112" t="s">
        <v>2</v>
      </c>
      <c r="C807" s="86" t="s">
        <v>27</v>
      </c>
      <c r="D807" s="106"/>
      <c r="E807" s="106"/>
      <c r="F807" s="106"/>
      <c r="G807" s="107"/>
      <c r="H807" s="87"/>
      <c r="I807" s="188"/>
      <c r="J807" s="186"/>
      <c r="K807" s="88"/>
    </row>
    <row r="808" spans="1:20" s="84" customFormat="1" ht="6" customHeight="1" x14ac:dyDescent="0.3">
      <c r="A808" s="108"/>
      <c r="B808" s="109"/>
      <c r="C808" s="110"/>
      <c r="D808" s="106"/>
      <c r="E808" s="106"/>
      <c r="F808" s="106"/>
      <c r="G808" s="107"/>
      <c r="H808" s="87"/>
      <c r="I808" s="188"/>
      <c r="J808" s="185"/>
      <c r="K808" s="89"/>
    </row>
    <row r="809" spans="1:20" s="159" customFormat="1" ht="13.5" customHeight="1" x14ac:dyDescent="0.3">
      <c r="A809" s="153"/>
      <c r="B809" s="109"/>
      <c r="C809" s="154" t="s">
        <v>30</v>
      </c>
      <c r="D809" s="155" t="str">
        <f>+B802</f>
        <v>4.1.1</v>
      </c>
      <c r="E809" s="155"/>
      <c r="F809" s="155"/>
      <c r="G809" s="156"/>
      <c r="H809" s="157"/>
      <c r="I809" s="189"/>
      <c r="J809" s="186"/>
      <c r="K809" s="158">
        <f>SUBTOTAL(9,K802:K808)</f>
        <v>0</v>
      </c>
      <c r="N809" s="160"/>
      <c r="O809" s="160"/>
      <c r="P809" s="160"/>
      <c r="Q809" s="161"/>
      <c r="R809" s="161"/>
      <c r="S809" s="162"/>
      <c r="T809" s="162"/>
    </row>
    <row r="810" spans="1:20" s="159" customFormat="1" ht="13.5" customHeight="1" x14ac:dyDescent="0.3">
      <c r="A810" s="153"/>
      <c r="B810" s="109"/>
      <c r="C810" s="154"/>
      <c r="D810" s="155"/>
      <c r="E810" s="155"/>
      <c r="F810" s="155"/>
      <c r="G810" s="156"/>
      <c r="H810" s="157"/>
      <c r="I810" s="189"/>
      <c r="J810" s="186"/>
      <c r="K810" s="158"/>
      <c r="N810" s="160"/>
      <c r="O810" s="160"/>
      <c r="P810" s="160"/>
      <c r="Q810" s="161"/>
      <c r="R810" s="161"/>
      <c r="S810" s="162"/>
      <c r="T810" s="162"/>
    </row>
    <row r="811" spans="1:20" s="84" customFormat="1" ht="14.5" x14ac:dyDescent="0.35">
      <c r="A811" s="105"/>
      <c r="B811" s="147" t="s">
        <v>314</v>
      </c>
      <c r="C811" s="147" t="s">
        <v>265</v>
      </c>
      <c r="D811" s="106"/>
      <c r="E811" s="106"/>
      <c r="F811" s="106"/>
      <c r="G811" s="107"/>
      <c r="H811" s="148"/>
      <c r="I811" s="180"/>
      <c r="J811" s="178"/>
      <c r="K811" s="149"/>
      <c r="N811" s="150"/>
      <c r="O811" s="150"/>
      <c r="P811" s="150"/>
      <c r="Q811" s="151"/>
      <c r="R811" s="151"/>
      <c r="S811" s="152"/>
      <c r="T811" s="152"/>
    </row>
    <row r="812" spans="1:20" s="84" customFormat="1" ht="13.5" customHeight="1" x14ac:dyDescent="0.3">
      <c r="A812" s="108"/>
      <c r="B812" s="85" t="s">
        <v>276</v>
      </c>
      <c r="C812" s="86"/>
      <c r="D812" s="106"/>
      <c r="E812" s="106"/>
      <c r="F812" s="106"/>
      <c r="G812" s="107"/>
      <c r="H812" s="148"/>
      <c r="I812" s="180"/>
      <c r="J812" s="178"/>
      <c r="K812" s="149"/>
      <c r="L812" s="259"/>
      <c r="N812" s="259"/>
      <c r="O812" s="259"/>
    </row>
    <row r="813" spans="1:20" s="84" customFormat="1" ht="13.5" customHeight="1" x14ac:dyDescent="0.3">
      <c r="A813" s="108"/>
      <c r="B813" s="112" t="s">
        <v>2</v>
      </c>
      <c r="C813" s="86" t="s">
        <v>129</v>
      </c>
      <c r="D813" s="106"/>
      <c r="E813" s="106"/>
      <c r="F813" s="106"/>
      <c r="G813" s="107"/>
      <c r="H813" s="87" t="s">
        <v>0</v>
      </c>
      <c r="I813" s="188">
        <v>1</v>
      </c>
      <c r="J813" s="191"/>
      <c r="K813" s="88">
        <f>I813*$J813</f>
        <v>0</v>
      </c>
      <c r="L813" s="259"/>
      <c r="N813" s="259"/>
      <c r="O813" s="259"/>
    </row>
    <row r="814" spans="1:20" s="84" customFormat="1" ht="13.5" customHeight="1" x14ac:dyDescent="0.3">
      <c r="A814" s="108"/>
      <c r="B814" s="112" t="s">
        <v>2</v>
      </c>
      <c r="C814" s="86" t="s">
        <v>85</v>
      </c>
      <c r="D814" s="106"/>
      <c r="E814" s="106"/>
      <c r="F814" s="106"/>
      <c r="G814" s="107"/>
      <c r="H814" s="87" t="s">
        <v>0</v>
      </c>
      <c r="I814" s="188">
        <v>1</v>
      </c>
      <c r="J814" s="191"/>
      <c r="K814" s="88">
        <f>I814*$J814</f>
        <v>0</v>
      </c>
      <c r="L814" s="259"/>
      <c r="N814" s="259"/>
      <c r="O814" s="259"/>
    </row>
    <row r="815" spans="1:20" s="84" customFormat="1" ht="13.5" customHeight="1" x14ac:dyDescent="0.3">
      <c r="A815" s="108"/>
      <c r="B815" s="112" t="s">
        <v>2</v>
      </c>
      <c r="C815" s="86" t="s">
        <v>107</v>
      </c>
      <c r="D815" s="106"/>
      <c r="E815" s="106"/>
      <c r="F815" s="106"/>
      <c r="G815" s="107"/>
      <c r="H815" s="87" t="s">
        <v>0</v>
      </c>
      <c r="I815" s="188">
        <v>1</v>
      </c>
      <c r="J815" s="191"/>
      <c r="K815" s="88">
        <f>I815*$J815</f>
        <v>0</v>
      </c>
      <c r="L815" s="259"/>
      <c r="N815" s="259"/>
      <c r="O815" s="259"/>
    </row>
    <row r="816" spans="1:20" s="84" customFormat="1" ht="13.5" customHeight="1" x14ac:dyDescent="0.3">
      <c r="A816" s="108"/>
      <c r="B816" s="86" t="s">
        <v>19</v>
      </c>
      <c r="C816" s="86"/>
      <c r="D816" s="106"/>
      <c r="E816" s="106"/>
      <c r="F816" s="106"/>
      <c r="G816" s="107"/>
      <c r="H816" s="87"/>
      <c r="I816" s="188"/>
      <c r="J816" s="184"/>
      <c r="K816" s="88"/>
    </row>
    <row r="817" spans="1:20" s="84" customFormat="1" ht="13.5" customHeight="1" x14ac:dyDescent="0.3">
      <c r="A817" s="108"/>
      <c r="B817" s="112" t="s">
        <v>2</v>
      </c>
      <c r="C817" s="86" t="s">
        <v>266</v>
      </c>
      <c r="D817" s="106"/>
      <c r="E817" s="106"/>
      <c r="F817" s="106"/>
      <c r="G817" s="107"/>
      <c r="H817" s="87"/>
      <c r="I817" s="188"/>
      <c r="J817" s="184"/>
      <c r="K817" s="88"/>
    </row>
    <row r="818" spans="1:20" s="84" customFormat="1" ht="13.5" customHeight="1" x14ac:dyDescent="0.3">
      <c r="A818" s="108"/>
      <c r="B818" s="112" t="s">
        <v>2</v>
      </c>
      <c r="C818" s="86" t="s">
        <v>255</v>
      </c>
      <c r="D818" s="106"/>
      <c r="E818" s="106"/>
      <c r="F818" s="106"/>
      <c r="G818" s="107"/>
      <c r="H818" s="87" t="s">
        <v>3</v>
      </c>
      <c r="I818" s="188">
        <v>1</v>
      </c>
      <c r="J818" s="191"/>
      <c r="K818" s="88">
        <f>I818*$J818</f>
        <v>0</v>
      </c>
    </row>
    <row r="819" spans="1:20" s="84" customFormat="1" ht="13.5" customHeight="1" x14ac:dyDescent="0.3">
      <c r="A819" s="108"/>
      <c r="B819" s="112" t="s">
        <v>2</v>
      </c>
      <c r="C819" s="86" t="s">
        <v>267</v>
      </c>
      <c r="D819" s="106"/>
      <c r="E819" s="106"/>
      <c r="F819" s="106"/>
      <c r="G819" s="107"/>
      <c r="H819" s="148"/>
      <c r="I819" s="180"/>
      <c r="J819" s="178"/>
      <c r="K819" s="149"/>
      <c r="L819" s="259"/>
      <c r="N819" s="259"/>
      <c r="O819" s="259"/>
    </row>
    <row r="820" spans="1:20" s="84" customFormat="1" ht="6" customHeight="1" x14ac:dyDescent="0.3">
      <c r="A820" s="108"/>
      <c r="B820" s="109"/>
      <c r="C820" s="110"/>
      <c r="D820" s="106"/>
      <c r="E820" s="106"/>
      <c r="F820" s="106"/>
      <c r="G820" s="107"/>
      <c r="H820" s="87"/>
      <c r="I820" s="188"/>
      <c r="J820" s="185"/>
      <c r="K820" s="89"/>
    </row>
    <row r="821" spans="1:20" s="159" customFormat="1" ht="13.5" customHeight="1" x14ac:dyDescent="0.3">
      <c r="A821" s="153"/>
      <c r="B821" s="109"/>
      <c r="C821" s="154" t="s">
        <v>30</v>
      </c>
      <c r="D821" s="155" t="str">
        <f>+B811</f>
        <v>4.1.2</v>
      </c>
      <c r="E821" s="155"/>
      <c r="F821" s="155"/>
      <c r="G821" s="156"/>
      <c r="H821" s="157"/>
      <c r="I821" s="189"/>
      <c r="J821" s="186"/>
      <c r="K821" s="158">
        <f>SUBTOTAL(9,K811:K820)</f>
        <v>0</v>
      </c>
      <c r="N821" s="160"/>
      <c r="O821" s="160"/>
      <c r="P821" s="160"/>
      <c r="Q821" s="161"/>
      <c r="R821" s="161"/>
      <c r="S821" s="162"/>
      <c r="T821" s="162"/>
    </row>
    <row r="822" spans="1:20" s="159" customFormat="1" ht="13.5" customHeight="1" x14ac:dyDescent="0.3">
      <c r="A822" s="153"/>
      <c r="B822" s="109"/>
      <c r="C822" s="154"/>
      <c r="D822" s="155"/>
      <c r="E822" s="155"/>
      <c r="F822" s="155"/>
      <c r="G822" s="156"/>
      <c r="H822" s="157"/>
      <c r="I822" s="189"/>
      <c r="J822" s="186"/>
      <c r="K822" s="158"/>
      <c r="N822" s="160"/>
      <c r="O822" s="160"/>
      <c r="P822" s="160"/>
      <c r="Q822" s="161"/>
      <c r="R822" s="161"/>
      <c r="S822" s="162"/>
      <c r="T822" s="162"/>
    </row>
    <row r="823" spans="1:20" s="84" customFormat="1" ht="14.5" x14ac:dyDescent="0.35">
      <c r="A823" s="105"/>
      <c r="B823" s="147" t="s">
        <v>315</v>
      </c>
      <c r="C823" s="147" t="s">
        <v>72</v>
      </c>
      <c r="D823" s="106"/>
      <c r="E823" s="106"/>
      <c r="F823" s="106"/>
      <c r="G823" s="107"/>
      <c r="H823" s="148"/>
      <c r="I823" s="180"/>
      <c r="J823" s="178"/>
      <c r="K823" s="149"/>
      <c r="N823" s="150"/>
      <c r="O823" s="150"/>
      <c r="P823" s="150"/>
      <c r="Q823" s="151"/>
      <c r="R823" s="151"/>
      <c r="S823" s="152"/>
      <c r="T823" s="152"/>
    </row>
    <row r="824" spans="1:20" s="84" customFormat="1" ht="13.5" customHeight="1" x14ac:dyDescent="0.3">
      <c r="A824" s="108"/>
      <c r="B824" s="85" t="s">
        <v>89</v>
      </c>
      <c r="C824" s="86"/>
      <c r="D824" s="106"/>
      <c r="E824" s="106"/>
      <c r="F824" s="106"/>
      <c r="G824" s="107"/>
      <c r="H824" s="87" t="s">
        <v>3</v>
      </c>
      <c r="I824" s="188">
        <v>1</v>
      </c>
      <c r="J824" s="191"/>
      <c r="K824" s="88">
        <f t="shared" ref="K824" si="66">I824*$J824</f>
        <v>0</v>
      </c>
    </row>
    <row r="825" spans="1:20" s="84" customFormat="1" ht="13.5" customHeight="1" x14ac:dyDescent="0.3">
      <c r="A825" s="108"/>
      <c r="B825" s="86" t="s">
        <v>19</v>
      </c>
      <c r="C825" s="86"/>
      <c r="D825" s="86"/>
      <c r="E825" s="106"/>
      <c r="F825" s="106"/>
      <c r="G825" s="107"/>
      <c r="H825" s="148"/>
      <c r="I825" s="180"/>
      <c r="J825" s="178"/>
      <c r="K825" s="149"/>
    </row>
    <row r="826" spans="1:20" s="84" customFormat="1" ht="13.5" customHeight="1" x14ac:dyDescent="0.3">
      <c r="A826" s="108"/>
      <c r="B826" s="112" t="s">
        <v>2</v>
      </c>
      <c r="C826" s="296" t="s">
        <v>45</v>
      </c>
      <c r="D826" s="296"/>
      <c r="E826" s="296"/>
      <c r="F826" s="296"/>
      <c r="G826" s="296"/>
      <c r="H826" s="148"/>
      <c r="I826" s="180"/>
      <c r="J826" s="178"/>
      <c r="K826" s="149"/>
    </row>
    <row r="827" spans="1:20" s="84" customFormat="1" ht="13.5" customHeight="1" x14ac:dyDescent="0.3">
      <c r="A827" s="108"/>
      <c r="B827" s="112"/>
      <c r="C827" s="296"/>
      <c r="D827" s="296"/>
      <c r="E827" s="296"/>
      <c r="F827" s="296"/>
      <c r="G827" s="296"/>
      <c r="H827" s="87" t="s">
        <v>3</v>
      </c>
      <c r="I827" s="188">
        <v>1</v>
      </c>
      <c r="J827" s="192"/>
      <c r="K827" s="88">
        <f>I827*$J827</f>
        <v>0</v>
      </c>
    </row>
    <row r="828" spans="1:20" s="84" customFormat="1" ht="6" customHeight="1" x14ac:dyDescent="0.3">
      <c r="A828" s="108"/>
      <c r="B828" s="112"/>
      <c r="C828" s="86"/>
      <c r="D828" s="106"/>
      <c r="E828" s="106"/>
      <c r="F828" s="106"/>
      <c r="G828" s="107"/>
      <c r="H828" s="148"/>
      <c r="I828" s="180"/>
      <c r="J828" s="178"/>
      <c r="K828" s="149"/>
    </row>
    <row r="829" spans="1:20" s="84" customFormat="1" ht="13.5" customHeight="1" x14ac:dyDescent="0.3">
      <c r="A829" s="108"/>
      <c r="B829" s="85" t="s">
        <v>90</v>
      </c>
      <c r="C829" s="86"/>
      <c r="D829" s="106"/>
      <c r="E829" s="106"/>
      <c r="F829" s="106"/>
      <c r="G829" s="107"/>
      <c r="H829" s="87"/>
      <c r="I829" s="188"/>
      <c r="J829" s="184"/>
      <c r="K829" s="88"/>
    </row>
    <row r="830" spans="1:20" s="84" customFormat="1" ht="13.5" customHeight="1" x14ac:dyDescent="0.3">
      <c r="A830" s="108"/>
      <c r="B830" s="86" t="s">
        <v>19</v>
      </c>
      <c r="C830" s="86"/>
      <c r="D830" s="86"/>
      <c r="E830" s="106"/>
      <c r="F830" s="106"/>
      <c r="G830" s="107"/>
      <c r="H830" s="87" t="s">
        <v>3</v>
      </c>
      <c r="I830" s="188">
        <v>1</v>
      </c>
      <c r="J830" s="192"/>
      <c r="K830" s="88">
        <f>I830*$J830</f>
        <v>0</v>
      </c>
    </row>
    <row r="831" spans="1:20" s="84" customFormat="1" ht="13.5" customHeight="1" x14ac:dyDescent="0.3">
      <c r="A831" s="108"/>
      <c r="B831" s="112" t="s">
        <v>2</v>
      </c>
      <c r="C831" s="85" t="s">
        <v>51</v>
      </c>
      <c r="D831" s="85"/>
      <c r="E831" s="106"/>
      <c r="F831" s="106"/>
      <c r="G831" s="107"/>
      <c r="H831" s="87"/>
      <c r="I831" s="188"/>
      <c r="J831" s="184"/>
      <c r="K831" s="88"/>
    </row>
    <row r="832" spans="1:20" s="84" customFormat="1" ht="13.5" customHeight="1" x14ac:dyDescent="0.3">
      <c r="A832" s="108"/>
      <c r="B832" s="112" t="s">
        <v>2</v>
      </c>
      <c r="C832" s="85" t="s">
        <v>268</v>
      </c>
      <c r="D832" s="85"/>
      <c r="E832" s="106"/>
      <c r="F832" s="106"/>
      <c r="G832" s="107"/>
      <c r="H832" s="87" t="s">
        <v>3</v>
      </c>
      <c r="I832" s="188">
        <v>1</v>
      </c>
      <c r="J832" s="192"/>
      <c r="K832" s="88">
        <f>I832*$J832</f>
        <v>0</v>
      </c>
    </row>
    <row r="833" spans="1:20" s="84" customFormat="1" ht="6" customHeight="1" x14ac:dyDescent="0.3">
      <c r="A833" s="108"/>
      <c r="B833" s="112"/>
      <c r="C833" s="86"/>
      <c r="D833" s="106"/>
      <c r="E833" s="106"/>
      <c r="F833" s="106"/>
      <c r="G833" s="107"/>
      <c r="H833" s="148"/>
      <c r="I833" s="180"/>
      <c r="J833" s="178"/>
      <c r="K833" s="149"/>
    </row>
    <row r="834" spans="1:20" s="84" customFormat="1" ht="13.5" customHeight="1" x14ac:dyDescent="0.3">
      <c r="A834" s="108"/>
      <c r="B834" s="85" t="s">
        <v>275</v>
      </c>
      <c r="C834" s="86"/>
      <c r="D834" s="106"/>
      <c r="E834" s="106"/>
      <c r="F834" s="106"/>
      <c r="G834" s="107"/>
      <c r="H834" s="87" t="s">
        <v>3</v>
      </c>
      <c r="I834" s="188">
        <v>3</v>
      </c>
      <c r="J834" s="192"/>
      <c r="K834" s="88">
        <f>I834*$J834</f>
        <v>0</v>
      </c>
    </row>
    <row r="835" spans="1:20" s="84" customFormat="1" ht="6" customHeight="1" x14ac:dyDescent="0.3">
      <c r="A835" s="108"/>
      <c r="B835" s="109"/>
      <c r="C835" s="110"/>
      <c r="D835" s="106"/>
      <c r="E835" s="106"/>
      <c r="F835" s="106"/>
      <c r="G835" s="107"/>
      <c r="H835" s="87"/>
      <c r="I835" s="188"/>
      <c r="J835" s="185"/>
      <c r="K835" s="89"/>
    </row>
    <row r="836" spans="1:20" s="159" customFormat="1" ht="13.5" customHeight="1" x14ac:dyDescent="0.3">
      <c r="A836" s="153"/>
      <c r="B836" s="109"/>
      <c r="C836" s="154" t="s">
        <v>30</v>
      </c>
      <c r="D836" s="155" t="str">
        <f>+B823</f>
        <v>4.1.3</v>
      </c>
      <c r="E836" s="155"/>
      <c r="F836" s="155"/>
      <c r="G836" s="156"/>
      <c r="H836" s="157"/>
      <c r="I836" s="189"/>
      <c r="J836" s="186"/>
      <c r="K836" s="158">
        <f>SUBTOTAL(9,K823:K835)</f>
        <v>0</v>
      </c>
      <c r="N836" s="160"/>
      <c r="O836" s="160"/>
      <c r="P836" s="160"/>
      <c r="Q836" s="161"/>
      <c r="R836" s="161"/>
      <c r="S836" s="162"/>
      <c r="T836" s="162"/>
    </row>
    <row r="837" spans="1:20" s="84" customFormat="1" ht="13.5" customHeight="1" x14ac:dyDescent="0.3">
      <c r="A837" s="108"/>
      <c r="B837" s="112"/>
      <c r="C837" s="86"/>
      <c r="D837" s="106"/>
      <c r="E837" s="106"/>
      <c r="F837" s="106"/>
      <c r="G837" s="107"/>
      <c r="H837" s="87"/>
      <c r="I837" s="188"/>
      <c r="J837" s="184"/>
      <c r="K837" s="88"/>
    </row>
    <row r="838" spans="1:20" s="3" customFormat="1" ht="18.75" customHeight="1" x14ac:dyDescent="0.3">
      <c r="A838" s="15"/>
      <c r="B838" s="295" t="s">
        <v>11</v>
      </c>
      <c r="C838" s="295"/>
      <c r="D838" s="63" t="str">
        <f>B800</f>
        <v>4.1.</v>
      </c>
      <c r="E838" s="64"/>
      <c r="F838" s="64"/>
      <c r="G838" s="65"/>
      <c r="H838" s="111"/>
      <c r="I838" s="14"/>
      <c r="J838" s="39"/>
      <c r="K838" s="40">
        <f>+SUBTOTAL(9,K800:K837)</f>
        <v>0</v>
      </c>
    </row>
    <row r="839" spans="1:20" s="3" customFormat="1" ht="14" x14ac:dyDescent="0.3">
      <c r="A839" s="15"/>
      <c r="B839" s="132"/>
      <c r="C839" s="132"/>
      <c r="D839" s="133"/>
      <c r="E839" s="18"/>
      <c r="F839" s="18"/>
      <c r="G839" s="19"/>
      <c r="H839" s="103"/>
      <c r="I839" s="10"/>
      <c r="J839" s="183"/>
      <c r="K839" s="34"/>
    </row>
    <row r="840" spans="1:20" s="3" customFormat="1" ht="14" x14ac:dyDescent="0.3">
      <c r="A840" s="15"/>
      <c r="B840" s="132"/>
      <c r="C840" s="132"/>
      <c r="D840" s="133"/>
      <c r="E840" s="18"/>
      <c r="F840" s="18"/>
      <c r="G840" s="19"/>
      <c r="H840" s="103"/>
      <c r="I840" s="10"/>
      <c r="J840" s="183"/>
      <c r="K840" s="34"/>
    </row>
    <row r="841" spans="1:20" s="2" customFormat="1" ht="18.75" customHeight="1" x14ac:dyDescent="0.25">
      <c r="A841" s="36"/>
      <c r="B841" s="104" t="s">
        <v>316</v>
      </c>
      <c r="C841" s="131" t="s">
        <v>253</v>
      </c>
      <c r="D841" s="131"/>
      <c r="E841" s="131"/>
      <c r="F841" s="131"/>
      <c r="G841" s="94"/>
      <c r="H841" s="95"/>
      <c r="I841" s="95"/>
      <c r="J841" s="182"/>
      <c r="K841" s="13"/>
    </row>
    <row r="842" spans="1:20" ht="6" customHeight="1" x14ac:dyDescent="0.35">
      <c r="A842" s="105"/>
      <c r="B842" s="62"/>
      <c r="C842" s="62"/>
      <c r="D842" s="106"/>
      <c r="E842" s="106"/>
      <c r="F842" s="106"/>
      <c r="G842" s="107"/>
      <c r="H842" s="103"/>
      <c r="I842" s="10"/>
      <c r="J842" s="183"/>
      <c r="K842" s="34"/>
    </row>
    <row r="843" spans="1:20" s="84" customFormat="1" ht="14.5" x14ac:dyDescent="0.35">
      <c r="A843" s="105"/>
      <c r="B843" s="147" t="s">
        <v>317</v>
      </c>
      <c r="C843" s="147" t="s">
        <v>67</v>
      </c>
      <c r="D843" s="106"/>
      <c r="E843" s="106"/>
      <c r="F843" s="106"/>
      <c r="G843" s="107"/>
      <c r="H843" s="148"/>
      <c r="I843" s="180"/>
      <c r="J843" s="178"/>
      <c r="K843" s="149"/>
      <c r="N843" s="150"/>
      <c r="O843" s="150"/>
      <c r="P843" s="150"/>
      <c r="Q843" s="151"/>
      <c r="R843" s="151"/>
      <c r="S843" s="152"/>
      <c r="T843" s="152"/>
    </row>
    <row r="844" spans="1:20" s="84" customFormat="1" ht="13.5" customHeight="1" x14ac:dyDescent="0.3">
      <c r="A844" s="108"/>
      <c r="B844" s="85" t="s">
        <v>48</v>
      </c>
      <c r="C844" s="86"/>
      <c r="D844" s="106"/>
      <c r="E844" s="106"/>
      <c r="F844" s="106"/>
      <c r="G844" s="107"/>
      <c r="H844" s="87" t="s">
        <v>3</v>
      </c>
      <c r="I844" s="188">
        <v>1</v>
      </c>
      <c r="J844" s="191"/>
      <c r="K844" s="88">
        <f t="shared" ref="K844" si="67">I844*$J844</f>
        <v>0</v>
      </c>
    </row>
    <row r="845" spans="1:20" s="84" customFormat="1" ht="6" customHeight="1" x14ac:dyDescent="0.3">
      <c r="A845" s="108"/>
      <c r="B845" s="109"/>
      <c r="C845" s="110"/>
      <c r="D845" s="106"/>
      <c r="E845" s="106"/>
      <c r="F845" s="106"/>
      <c r="G845" s="107"/>
      <c r="H845" s="87"/>
      <c r="I845" s="188"/>
      <c r="J845" s="185"/>
      <c r="K845" s="89"/>
    </row>
    <row r="846" spans="1:20" s="84" customFormat="1" ht="13.5" customHeight="1" x14ac:dyDescent="0.3">
      <c r="A846" s="108"/>
      <c r="B846" s="85" t="s">
        <v>311</v>
      </c>
      <c r="C846" s="86"/>
      <c r="D846" s="106"/>
      <c r="E846" s="106"/>
      <c r="F846" s="106"/>
      <c r="G846" s="107"/>
      <c r="H846" s="87"/>
      <c r="I846" s="188"/>
      <c r="J846" s="186"/>
      <c r="K846" s="88"/>
    </row>
    <row r="847" spans="1:20" s="84" customFormat="1" ht="13.5" customHeight="1" x14ac:dyDescent="0.3">
      <c r="A847" s="108"/>
      <c r="B847" s="86" t="s">
        <v>19</v>
      </c>
      <c r="C847" s="86"/>
      <c r="D847" s="106"/>
      <c r="E847" s="106"/>
      <c r="F847" s="106"/>
      <c r="G847" s="107"/>
      <c r="H847" s="87" t="s">
        <v>3</v>
      </c>
      <c r="I847" s="188">
        <v>1</v>
      </c>
      <c r="J847" s="191"/>
      <c r="K847" s="88">
        <f t="shared" ref="K847" si="68">I847*$J847</f>
        <v>0</v>
      </c>
    </row>
    <row r="848" spans="1:20" s="84" customFormat="1" ht="13.5" customHeight="1" x14ac:dyDescent="0.3">
      <c r="A848" s="108"/>
      <c r="B848" s="112" t="s">
        <v>2</v>
      </c>
      <c r="C848" s="86" t="s">
        <v>27</v>
      </c>
      <c r="D848" s="106"/>
      <c r="E848" s="106"/>
      <c r="F848" s="106"/>
      <c r="G848" s="107"/>
      <c r="H848" s="87"/>
      <c r="I848" s="188"/>
      <c r="J848" s="186"/>
      <c r="K848" s="88"/>
    </row>
    <row r="849" spans="1:20" s="84" customFormat="1" ht="6" customHeight="1" x14ac:dyDescent="0.3">
      <c r="A849" s="108"/>
      <c r="B849" s="109"/>
      <c r="C849" s="110"/>
      <c r="D849" s="106"/>
      <c r="E849" s="106"/>
      <c r="F849" s="106"/>
      <c r="G849" s="107"/>
      <c r="H849" s="87"/>
      <c r="I849" s="188"/>
      <c r="J849" s="185"/>
      <c r="K849" s="89"/>
    </row>
    <row r="850" spans="1:20" s="159" customFormat="1" ht="13.5" customHeight="1" x14ac:dyDescent="0.3">
      <c r="A850" s="153"/>
      <c r="B850" s="109"/>
      <c r="C850" s="154" t="s">
        <v>30</v>
      </c>
      <c r="D850" s="155" t="str">
        <f>+B843</f>
        <v>4.2.1</v>
      </c>
      <c r="E850" s="155"/>
      <c r="F850" s="155"/>
      <c r="G850" s="156"/>
      <c r="H850" s="157"/>
      <c r="I850" s="189"/>
      <c r="J850" s="186"/>
      <c r="K850" s="158">
        <f>SUBTOTAL(9,K843:K849)</f>
        <v>0</v>
      </c>
      <c r="N850" s="160"/>
      <c r="O850" s="160"/>
      <c r="P850" s="160"/>
      <c r="Q850" s="161"/>
      <c r="R850" s="161"/>
      <c r="S850" s="162"/>
      <c r="T850" s="162"/>
    </row>
    <row r="851" spans="1:20" s="159" customFormat="1" ht="13.5" customHeight="1" x14ac:dyDescent="0.3">
      <c r="A851" s="153"/>
      <c r="B851" s="109"/>
      <c r="C851" s="154"/>
      <c r="D851" s="155"/>
      <c r="E851" s="155"/>
      <c r="F851" s="155"/>
      <c r="G851" s="156"/>
      <c r="H851" s="157"/>
      <c r="I851" s="189"/>
      <c r="J851" s="186"/>
      <c r="K851" s="158"/>
      <c r="N851" s="160"/>
      <c r="O851" s="160"/>
      <c r="P851" s="160"/>
      <c r="Q851" s="161"/>
      <c r="R851" s="161"/>
      <c r="S851" s="162"/>
      <c r="T851" s="162"/>
    </row>
    <row r="852" spans="1:20" s="84" customFormat="1" ht="14.5" x14ac:dyDescent="0.35">
      <c r="A852" s="105"/>
      <c r="B852" s="147" t="s">
        <v>318</v>
      </c>
      <c r="C852" s="147" t="s">
        <v>265</v>
      </c>
      <c r="D852" s="106"/>
      <c r="E852" s="106"/>
      <c r="F852" s="106"/>
      <c r="G852" s="107"/>
      <c r="H852" s="148"/>
      <c r="I852" s="180"/>
      <c r="J852" s="178"/>
      <c r="K852" s="149"/>
      <c r="N852" s="150"/>
      <c r="O852" s="150"/>
      <c r="P852" s="150"/>
      <c r="Q852" s="151"/>
      <c r="R852" s="151"/>
      <c r="S852" s="152"/>
      <c r="T852" s="152"/>
    </row>
    <row r="853" spans="1:20" s="84" customFormat="1" ht="13.5" customHeight="1" x14ac:dyDescent="0.3">
      <c r="A853" s="108"/>
      <c r="B853" s="85" t="s">
        <v>276</v>
      </c>
      <c r="C853" s="86"/>
      <c r="D853" s="106"/>
      <c r="E853" s="106"/>
      <c r="F853" s="106"/>
      <c r="G853" s="107"/>
      <c r="H853" s="148"/>
      <c r="I853" s="180"/>
      <c r="J853" s="178"/>
      <c r="K853" s="149"/>
      <c r="L853" s="259"/>
      <c r="N853" s="259"/>
      <c r="O853" s="259"/>
    </row>
    <row r="854" spans="1:20" s="84" customFormat="1" ht="13.5" customHeight="1" x14ac:dyDescent="0.3">
      <c r="A854" s="108"/>
      <c r="B854" s="112" t="s">
        <v>2</v>
      </c>
      <c r="C854" s="86" t="s">
        <v>129</v>
      </c>
      <c r="D854" s="106"/>
      <c r="E854" s="106"/>
      <c r="F854" s="106"/>
      <c r="G854" s="107"/>
      <c r="H854" s="262" t="s">
        <v>0</v>
      </c>
      <c r="I854" s="216">
        <v>1</v>
      </c>
      <c r="J854" s="191"/>
      <c r="K854" s="88">
        <f>I854*$J854</f>
        <v>0</v>
      </c>
      <c r="L854" s="259"/>
      <c r="N854" s="259"/>
      <c r="O854" s="259"/>
    </row>
    <row r="855" spans="1:20" s="84" customFormat="1" ht="13.5" customHeight="1" x14ac:dyDescent="0.3">
      <c r="A855" s="108"/>
      <c r="B855" s="112" t="s">
        <v>2</v>
      </c>
      <c r="C855" s="86" t="s">
        <v>105</v>
      </c>
      <c r="D855" s="106"/>
      <c r="E855" s="106"/>
      <c r="F855" s="106"/>
      <c r="G855" s="107"/>
      <c r="H855" s="262" t="s">
        <v>0</v>
      </c>
      <c r="I855" s="216">
        <v>2</v>
      </c>
      <c r="J855" s="191"/>
      <c r="K855" s="88">
        <f>I855*$J855</f>
        <v>0</v>
      </c>
      <c r="L855" s="259"/>
      <c r="N855" s="259"/>
      <c r="O855" s="259"/>
    </row>
    <row r="856" spans="1:20" s="84" customFormat="1" ht="13.5" customHeight="1" x14ac:dyDescent="0.3">
      <c r="A856" s="108"/>
      <c r="B856" s="112" t="s">
        <v>2</v>
      </c>
      <c r="C856" s="86" t="s">
        <v>85</v>
      </c>
      <c r="D856" s="106"/>
      <c r="E856" s="106"/>
      <c r="F856" s="106"/>
      <c r="G856" s="107"/>
      <c r="H856" s="262" t="s">
        <v>0</v>
      </c>
      <c r="I856" s="216">
        <v>2</v>
      </c>
      <c r="J856" s="191"/>
      <c r="K856" s="88">
        <f>I856*$J856</f>
        <v>0</v>
      </c>
      <c r="L856" s="259"/>
      <c r="N856" s="259"/>
      <c r="O856" s="259"/>
    </row>
    <row r="857" spans="1:20" s="84" customFormat="1" ht="13.5" customHeight="1" x14ac:dyDescent="0.3">
      <c r="A857" s="108"/>
      <c r="B857" s="86" t="s">
        <v>19</v>
      </c>
      <c r="C857" s="86"/>
      <c r="D857" s="106"/>
      <c r="E857" s="106"/>
      <c r="F857" s="106"/>
      <c r="G857" s="107"/>
      <c r="H857" s="87"/>
      <c r="I857" s="188"/>
      <c r="J857" s="184"/>
      <c r="K857" s="88"/>
    </row>
    <row r="858" spans="1:20" s="84" customFormat="1" ht="13.5" customHeight="1" x14ac:dyDescent="0.3">
      <c r="A858" s="108"/>
      <c r="B858" s="112" t="s">
        <v>2</v>
      </c>
      <c r="C858" s="86" t="s">
        <v>266</v>
      </c>
      <c r="D858" s="106"/>
      <c r="E858" s="106"/>
      <c r="F858" s="106"/>
      <c r="G858" s="107"/>
      <c r="H858" s="87"/>
      <c r="I858" s="188"/>
      <c r="J858" s="184"/>
      <c r="K858" s="88"/>
    </row>
    <row r="859" spans="1:20" s="84" customFormat="1" ht="13.5" customHeight="1" x14ac:dyDescent="0.3">
      <c r="A859" s="108"/>
      <c r="B859" s="112" t="s">
        <v>2</v>
      </c>
      <c r="C859" s="86" t="s">
        <v>255</v>
      </c>
      <c r="D859" s="106"/>
      <c r="E859" s="106"/>
      <c r="F859" s="106"/>
      <c r="G859" s="107"/>
      <c r="H859" s="87" t="s">
        <v>3</v>
      </c>
      <c r="I859" s="188">
        <v>1</v>
      </c>
      <c r="J859" s="191"/>
      <c r="K859" s="88">
        <f>I859*$J859</f>
        <v>0</v>
      </c>
    </row>
    <row r="860" spans="1:20" s="84" customFormat="1" ht="13.5" customHeight="1" x14ac:dyDescent="0.3">
      <c r="A860" s="108"/>
      <c r="B860" s="112" t="s">
        <v>2</v>
      </c>
      <c r="C860" s="86" t="s">
        <v>267</v>
      </c>
      <c r="D860" s="106"/>
      <c r="E860" s="106"/>
      <c r="F860" s="106"/>
      <c r="G860" s="107"/>
      <c r="H860" s="148"/>
      <c r="I860" s="180"/>
      <c r="J860" s="178"/>
      <c r="K860" s="149"/>
      <c r="L860" s="259"/>
      <c r="N860" s="259"/>
      <c r="O860" s="259"/>
    </row>
    <row r="861" spans="1:20" s="84" customFormat="1" ht="6" customHeight="1" x14ac:dyDescent="0.3">
      <c r="A861" s="108"/>
      <c r="B861" s="109"/>
      <c r="C861" s="110"/>
      <c r="D861" s="106"/>
      <c r="E861" s="106"/>
      <c r="F861" s="106"/>
      <c r="G861" s="107"/>
      <c r="H861" s="87"/>
      <c r="I861" s="188"/>
      <c r="J861" s="185"/>
      <c r="K861" s="89"/>
      <c r="L861" s="259"/>
    </row>
    <row r="862" spans="1:20" s="159" customFormat="1" ht="13.5" customHeight="1" x14ac:dyDescent="0.3">
      <c r="A862" s="153"/>
      <c r="B862" s="109"/>
      <c r="C862" s="154" t="s">
        <v>30</v>
      </c>
      <c r="D862" s="155" t="str">
        <f>+B852</f>
        <v>4.2.2</v>
      </c>
      <c r="E862" s="155"/>
      <c r="F862" s="155"/>
      <c r="G862" s="156"/>
      <c r="H862" s="157"/>
      <c r="I862" s="189"/>
      <c r="J862" s="186"/>
      <c r="K862" s="158">
        <f>SUBTOTAL(9,K852:K861)</f>
        <v>0</v>
      </c>
      <c r="L862" s="259"/>
      <c r="N862" s="160"/>
      <c r="O862" s="160"/>
      <c r="P862" s="160"/>
      <c r="Q862" s="161"/>
      <c r="R862" s="161"/>
      <c r="S862" s="162"/>
      <c r="T862" s="162"/>
    </row>
    <row r="863" spans="1:20" s="159" customFormat="1" ht="13.5" customHeight="1" x14ac:dyDescent="0.3">
      <c r="A863" s="153"/>
      <c r="B863" s="109"/>
      <c r="C863" s="154"/>
      <c r="D863" s="155"/>
      <c r="E863" s="155"/>
      <c r="F863" s="155"/>
      <c r="G863" s="156"/>
      <c r="H863" s="157"/>
      <c r="I863" s="189"/>
      <c r="J863" s="186"/>
      <c r="K863" s="158"/>
      <c r="L863" s="259"/>
      <c r="N863" s="160"/>
      <c r="O863" s="160"/>
      <c r="P863" s="160"/>
      <c r="Q863" s="161"/>
      <c r="R863" s="161"/>
      <c r="S863" s="162"/>
      <c r="T863" s="162"/>
    </row>
    <row r="864" spans="1:20" s="159" customFormat="1" ht="13.5" customHeight="1" x14ac:dyDescent="0.3">
      <c r="A864" s="153"/>
      <c r="B864" s="109"/>
      <c r="C864" s="154"/>
      <c r="D864" s="155"/>
      <c r="E864" s="155"/>
      <c r="F864" s="155"/>
      <c r="G864" s="156"/>
      <c r="H864" s="157"/>
      <c r="I864" s="189"/>
      <c r="J864" s="186"/>
      <c r="K864" s="158"/>
      <c r="L864" s="259"/>
      <c r="N864" s="160"/>
      <c r="O864" s="160"/>
      <c r="P864" s="160"/>
      <c r="Q864" s="161"/>
      <c r="R864" s="161"/>
      <c r="S864" s="162"/>
      <c r="T864" s="162"/>
    </row>
    <row r="865" spans="1:20" s="159" customFormat="1" ht="13.5" customHeight="1" x14ac:dyDescent="0.3">
      <c r="A865" s="248"/>
      <c r="B865" s="249"/>
      <c r="C865" s="250"/>
      <c r="D865" s="251"/>
      <c r="E865" s="251"/>
      <c r="F865" s="251"/>
      <c r="G865" s="252"/>
      <c r="H865" s="263"/>
      <c r="I865" s="264"/>
      <c r="J865" s="255"/>
      <c r="K865" s="256"/>
      <c r="L865" s="259"/>
      <c r="N865" s="160"/>
      <c r="O865" s="160"/>
      <c r="P865" s="160"/>
      <c r="Q865" s="161"/>
      <c r="R865" s="161"/>
      <c r="S865" s="162"/>
      <c r="T865" s="162"/>
    </row>
    <row r="866" spans="1:20" s="84" customFormat="1" ht="14.5" x14ac:dyDescent="0.35">
      <c r="A866" s="105"/>
      <c r="B866" s="147" t="s">
        <v>319</v>
      </c>
      <c r="C866" s="147" t="s">
        <v>72</v>
      </c>
      <c r="D866" s="106"/>
      <c r="E866" s="106"/>
      <c r="F866" s="106"/>
      <c r="G866" s="107"/>
      <c r="H866" s="148"/>
      <c r="I866" s="180"/>
      <c r="J866" s="178"/>
      <c r="K866" s="149"/>
      <c r="L866" s="259"/>
      <c r="N866" s="150"/>
      <c r="O866" s="150"/>
      <c r="P866" s="150"/>
      <c r="Q866" s="151"/>
      <c r="R866" s="151"/>
      <c r="S866" s="152"/>
      <c r="T866" s="152"/>
    </row>
    <row r="867" spans="1:20" s="84" customFormat="1" ht="13.5" customHeight="1" x14ac:dyDescent="0.3">
      <c r="A867" s="108"/>
      <c r="B867" s="85" t="s">
        <v>281</v>
      </c>
      <c r="C867" s="86"/>
      <c r="D867" s="106"/>
      <c r="E867" s="106"/>
      <c r="F867" s="106"/>
      <c r="G867" s="107"/>
      <c r="H867" s="87" t="s">
        <v>3</v>
      </c>
      <c r="I867" s="188">
        <v>1</v>
      </c>
      <c r="J867" s="191"/>
      <c r="K867" s="88">
        <f t="shared" ref="K867" si="69">I867*$J867</f>
        <v>0</v>
      </c>
      <c r="L867" s="259"/>
    </row>
    <row r="868" spans="1:20" s="84" customFormat="1" ht="13.5" customHeight="1" x14ac:dyDescent="0.3">
      <c r="A868" s="108"/>
      <c r="B868" s="86" t="s">
        <v>19</v>
      </c>
      <c r="C868" s="86"/>
      <c r="D868" s="86"/>
      <c r="E868" s="106"/>
      <c r="F868" s="106"/>
      <c r="G868" s="107"/>
      <c r="H868" s="148"/>
      <c r="I868" s="180"/>
      <c r="J868" s="178"/>
      <c r="K868" s="149"/>
      <c r="L868" s="259"/>
    </row>
    <row r="869" spans="1:20" s="84" customFormat="1" ht="13.5" customHeight="1" x14ac:dyDescent="0.3">
      <c r="A869" s="108"/>
      <c r="B869" s="112" t="s">
        <v>2</v>
      </c>
      <c r="C869" s="296" t="s">
        <v>278</v>
      </c>
      <c r="D869" s="296"/>
      <c r="E869" s="296"/>
      <c r="F869" s="296"/>
      <c r="G869" s="296"/>
      <c r="H869" s="87" t="s">
        <v>3</v>
      </c>
      <c r="I869" s="188">
        <v>1</v>
      </c>
      <c r="J869" s="191"/>
      <c r="K869" s="88">
        <f t="shared" ref="K869:K870" si="70">I869*$J869</f>
        <v>0</v>
      </c>
      <c r="L869" s="259"/>
    </row>
    <row r="870" spans="1:20" s="84" customFormat="1" ht="13.5" customHeight="1" x14ac:dyDescent="0.3">
      <c r="A870" s="108"/>
      <c r="B870" s="112" t="s">
        <v>2</v>
      </c>
      <c r="C870" s="296" t="s">
        <v>280</v>
      </c>
      <c r="D870" s="296"/>
      <c r="E870" s="296"/>
      <c r="F870" s="296"/>
      <c r="G870" s="296"/>
      <c r="H870" s="87" t="s">
        <v>3</v>
      </c>
      <c r="I870" s="188">
        <v>1</v>
      </c>
      <c r="J870" s="191"/>
      <c r="K870" s="88">
        <f t="shared" si="70"/>
        <v>0</v>
      </c>
    </row>
    <row r="871" spans="1:20" s="84" customFormat="1" ht="6" customHeight="1" x14ac:dyDescent="0.3">
      <c r="A871" s="108"/>
      <c r="B871" s="109"/>
      <c r="C871" s="110"/>
      <c r="D871" s="106"/>
      <c r="E871" s="106"/>
      <c r="F871" s="106"/>
      <c r="G871" s="107"/>
      <c r="H871" s="87"/>
      <c r="I871" s="188"/>
      <c r="J871" s="185"/>
      <c r="K871" s="89"/>
    </row>
    <row r="872" spans="1:20" s="84" customFormat="1" ht="13.5" customHeight="1" x14ac:dyDescent="0.3">
      <c r="A872" s="108"/>
      <c r="B872" s="85" t="s">
        <v>90</v>
      </c>
      <c r="C872" s="86"/>
      <c r="D872" s="106"/>
      <c r="E872" s="106"/>
      <c r="F872" s="106"/>
      <c r="G872" s="107"/>
      <c r="H872" s="87"/>
      <c r="I872" s="188"/>
      <c r="J872" s="184"/>
      <c r="K872" s="88"/>
    </row>
    <row r="873" spans="1:20" s="84" customFormat="1" ht="13.5" customHeight="1" x14ac:dyDescent="0.3">
      <c r="A873" s="108"/>
      <c r="B873" s="86" t="s">
        <v>19</v>
      </c>
      <c r="C873" s="86"/>
      <c r="D873" s="86"/>
      <c r="E873" s="106"/>
      <c r="F873" s="106"/>
      <c r="G873" s="107"/>
      <c r="H873" s="87" t="s">
        <v>3</v>
      </c>
      <c r="I873" s="188">
        <v>1</v>
      </c>
      <c r="J873" s="192"/>
      <c r="K873" s="88">
        <f>I873*$J873</f>
        <v>0</v>
      </c>
    </row>
    <row r="874" spans="1:20" s="84" customFormat="1" ht="13.5" customHeight="1" x14ac:dyDescent="0.3">
      <c r="A874" s="108"/>
      <c r="B874" s="112" t="s">
        <v>2</v>
      </c>
      <c r="C874" s="85" t="s">
        <v>51</v>
      </c>
      <c r="D874" s="85"/>
      <c r="E874" s="106"/>
      <c r="F874" s="106"/>
      <c r="G874" s="107"/>
      <c r="H874" s="87"/>
      <c r="I874" s="188"/>
      <c r="J874" s="184"/>
      <c r="K874" s="88"/>
    </row>
    <row r="875" spans="1:20" s="84" customFormat="1" ht="13.5" customHeight="1" x14ac:dyDescent="0.3">
      <c r="A875" s="108"/>
      <c r="B875" s="112" t="s">
        <v>2</v>
      </c>
      <c r="C875" s="85" t="s">
        <v>268</v>
      </c>
      <c r="D875" s="85"/>
      <c r="E875" s="106"/>
      <c r="F875" s="106"/>
      <c r="G875" s="107"/>
      <c r="H875" s="87" t="s">
        <v>3</v>
      </c>
      <c r="I875" s="188">
        <v>1</v>
      </c>
      <c r="J875" s="192"/>
      <c r="K875" s="88">
        <f>I875*$J875</f>
        <v>0</v>
      </c>
    </row>
    <row r="876" spans="1:20" s="84" customFormat="1" ht="6" customHeight="1" x14ac:dyDescent="0.3">
      <c r="A876" s="108"/>
      <c r="B876" s="109"/>
      <c r="C876" s="110"/>
      <c r="D876" s="106"/>
      <c r="E876" s="106"/>
      <c r="F876" s="106"/>
      <c r="G876" s="107"/>
      <c r="H876" s="87"/>
      <c r="I876" s="188"/>
      <c r="J876" s="185"/>
      <c r="K876" s="89"/>
    </row>
    <row r="877" spans="1:20" s="84" customFormat="1" ht="13.5" customHeight="1" x14ac:dyDescent="0.3">
      <c r="A877" s="108"/>
      <c r="B877" s="85" t="s">
        <v>279</v>
      </c>
      <c r="C877" s="86"/>
      <c r="D877" s="106"/>
      <c r="E877" s="106"/>
      <c r="F877" s="106"/>
      <c r="G877" s="107"/>
      <c r="H877" s="87" t="s">
        <v>3</v>
      </c>
      <c r="I877" s="188">
        <v>5</v>
      </c>
      <c r="J877" s="192"/>
      <c r="K877" s="88">
        <f>I877*$J877</f>
        <v>0</v>
      </c>
    </row>
    <row r="878" spans="1:20" s="84" customFormat="1" ht="6" customHeight="1" x14ac:dyDescent="0.3">
      <c r="A878" s="108"/>
      <c r="B878" s="109"/>
      <c r="C878" s="110"/>
      <c r="D878" s="106"/>
      <c r="E878" s="106"/>
      <c r="F878" s="106"/>
      <c r="G878" s="107"/>
      <c r="H878" s="87"/>
      <c r="I878" s="188"/>
      <c r="J878" s="185"/>
      <c r="K878" s="89"/>
    </row>
    <row r="879" spans="1:20" s="159" customFormat="1" ht="13.5" customHeight="1" x14ac:dyDescent="0.3">
      <c r="A879" s="153"/>
      <c r="B879" s="109"/>
      <c r="C879" s="154" t="s">
        <v>30</v>
      </c>
      <c r="D879" s="155" t="str">
        <f>+B866</f>
        <v>4.2.3</v>
      </c>
      <c r="E879" s="155"/>
      <c r="F879" s="155"/>
      <c r="G879" s="156"/>
      <c r="H879" s="157"/>
      <c r="I879" s="189"/>
      <c r="J879" s="186"/>
      <c r="K879" s="158">
        <f>SUBTOTAL(9,K866:K878)</f>
        <v>0</v>
      </c>
      <c r="N879" s="160"/>
      <c r="O879" s="160"/>
      <c r="P879" s="160"/>
      <c r="Q879" s="161"/>
      <c r="R879" s="161"/>
      <c r="S879" s="162"/>
      <c r="T879" s="162"/>
    </row>
    <row r="880" spans="1:20" s="84" customFormat="1" ht="13.5" customHeight="1" x14ac:dyDescent="0.3">
      <c r="A880" s="108"/>
      <c r="B880" s="112"/>
      <c r="C880" s="86"/>
      <c r="D880" s="106"/>
      <c r="E880" s="106"/>
      <c r="F880" s="106"/>
      <c r="G880" s="107"/>
      <c r="H880" s="87"/>
      <c r="I880" s="188"/>
      <c r="J880" s="184"/>
      <c r="K880" s="88"/>
    </row>
    <row r="881" spans="1:20" s="3" customFormat="1" ht="18.75" customHeight="1" x14ac:dyDescent="0.3">
      <c r="A881" s="15"/>
      <c r="B881" s="295" t="s">
        <v>11</v>
      </c>
      <c r="C881" s="295"/>
      <c r="D881" s="63" t="str">
        <f>B841</f>
        <v>4.2.</v>
      </c>
      <c r="E881" s="64"/>
      <c r="F881" s="64"/>
      <c r="G881" s="65"/>
      <c r="H881" s="111"/>
      <c r="I881" s="14"/>
      <c r="J881" s="39"/>
      <c r="K881" s="40">
        <f>+SUBTOTAL(9,K841:K880)</f>
        <v>0</v>
      </c>
    </row>
    <row r="882" spans="1:20" s="3" customFormat="1" ht="14" x14ac:dyDescent="0.3">
      <c r="A882" s="15"/>
      <c r="B882" s="132"/>
      <c r="C882" s="132"/>
      <c r="D882" s="133"/>
      <c r="E882" s="18"/>
      <c r="F882" s="18"/>
      <c r="G882" s="19"/>
      <c r="H882" s="103"/>
      <c r="I882" s="10"/>
      <c r="J882" s="183"/>
      <c r="K882" s="34"/>
    </row>
    <row r="883" spans="1:20" s="3" customFormat="1" ht="14" x14ac:dyDescent="0.3">
      <c r="A883" s="15"/>
      <c r="B883" s="132"/>
      <c r="C883" s="132"/>
      <c r="D883" s="133"/>
      <c r="E883" s="18"/>
      <c r="F883" s="18"/>
      <c r="G883" s="19"/>
      <c r="H883" s="103"/>
      <c r="I883" s="10"/>
      <c r="J883" s="183"/>
      <c r="K883" s="34"/>
    </row>
    <row r="884" spans="1:20" s="2" customFormat="1" ht="18.75" customHeight="1" x14ac:dyDescent="0.25">
      <c r="A884" s="36"/>
      <c r="B884" s="104" t="s">
        <v>326</v>
      </c>
      <c r="C884" s="131" t="s">
        <v>285</v>
      </c>
      <c r="D884" s="131"/>
      <c r="E884" s="131"/>
      <c r="F884" s="131"/>
      <c r="G884" s="94"/>
      <c r="H884" s="95"/>
      <c r="I884" s="95"/>
      <c r="J884" s="182"/>
      <c r="K884" s="13"/>
    </row>
    <row r="885" spans="1:20" ht="6" customHeight="1" x14ac:dyDescent="0.35">
      <c r="A885" s="105"/>
      <c r="B885" s="62"/>
      <c r="C885" s="62"/>
      <c r="D885" s="106"/>
      <c r="E885" s="106"/>
      <c r="F885" s="106"/>
      <c r="G885" s="107"/>
      <c r="H885" s="103"/>
      <c r="I885" s="10"/>
      <c r="J885" s="183"/>
      <c r="K885" s="34"/>
    </row>
    <row r="886" spans="1:20" s="84" customFormat="1" ht="14.5" x14ac:dyDescent="0.35">
      <c r="A886" s="105"/>
      <c r="B886" s="147" t="s">
        <v>327</v>
      </c>
      <c r="C886" s="147" t="s">
        <v>286</v>
      </c>
      <c r="D886" s="106"/>
      <c r="E886" s="106"/>
      <c r="F886" s="106"/>
      <c r="G886" s="107"/>
      <c r="H886" s="148"/>
      <c r="I886" s="180"/>
      <c r="J886" s="178"/>
      <c r="K886" s="149"/>
      <c r="N886" s="150"/>
      <c r="O886" s="150"/>
      <c r="P886" s="150"/>
      <c r="Q886" s="151"/>
      <c r="R886" s="151"/>
      <c r="S886" s="152"/>
      <c r="T886" s="152"/>
    </row>
    <row r="887" spans="1:20" ht="13.5" customHeight="1" x14ac:dyDescent="0.3">
      <c r="A887" s="108"/>
      <c r="B887" s="62" t="s">
        <v>246</v>
      </c>
      <c r="C887" s="62"/>
      <c r="D887" s="106"/>
      <c r="E887" s="106"/>
      <c r="F887" s="106"/>
      <c r="G887" s="107"/>
      <c r="H887" s="230"/>
      <c r="I887" s="217"/>
      <c r="J887" s="218"/>
      <c r="K887" s="219"/>
    </row>
    <row r="888" spans="1:20" ht="13.5" customHeight="1" x14ac:dyDescent="0.3">
      <c r="A888" s="108"/>
      <c r="B888" s="62" t="s">
        <v>145</v>
      </c>
      <c r="C888" s="62"/>
      <c r="D888" s="106"/>
      <c r="E888" s="106"/>
      <c r="F888" s="106"/>
      <c r="G888" s="107"/>
      <c r="H888" s="230"/>
      <c r="I888" s="217"/>
      <c r="J888" s="218"/>
      <c r="K888" s="219"/>
    </row>
    <row r="889" spans="1:20" ht="13.5" customHeight="1" x14ac:dyDescent="0.3">
      <c r="A889" s="108"/>
      <c r="B889" s="220" t="s">
        <v>2</v>
      </c>
      <c r="C889" s="62" t="s">
        <v>232</v>
      </c>
      <c r="D889" s="106"/>
      <c r="E889" s="106"/>
      <c r="F889" s="106"/>
      <c r="G889" s="107"/>
      <c r="H889" s="230" t="s">
        <v>3</v>
      </c>
      <c r="I889" s="217">
        <v>1</v>
      </c>
      <c r="J889" s="191"/>
      <c r="K889" s="219">
        <f>I889*J889</f>
        <v>0</v>
      </c>
    </row>
    <row r="890" spans="1:20" ht="13.5" customHeight="1" x14ac:dyDescent="0.3">
      <c r="A890" s="108"/>
      <c r="B890" s="220" t="s">
        <v>2</v>
      </c>
      <c r="C890" s="62" t="s">
        <v>233</v>
      </c>
      <c r="D890" s="240"/>
      <c r="E890" s="240"/>
      <c r="F890" s="240"/>
      <c r="G890" s="241"/>
      <c r="H890" s="230"/>
      <c r="I890" s="217"/>
      <c r="J890" s="218"/>
      <c r="K890" s="219"/>
    </row>
    <row r="891" spans="1:20" ht="13.5" customHeight="1" x14ac:dyDescent="0.3">
      <c r="A891" s="108"/>
      <c r="B891" s="220" t="s">
        <v>2</v>
      </c>
      <c r="C891" s="62" t="s">
        <v>234</v>
      </c>
      <c r="D891" s="240"/>
      <c r="E891" s="240"/>
      <c r="F891" s="240"/>
      <c r="G891" s="241"/>
      <c r="H891" s="230"/>
      <c r="I891" s="217"/>
      <c r="J891" s="218"/>
      <c r="K891" s="219"/>
    </row>
    <row r="892" spans="1:20" s="84" customFormat="1" ht="6" customHeight="1" x14ac:dyDescent="0.3">
      <c r="A892" s="108"/>
      <c r="B892" s="109"/>
      <c r="C892" s="110"/>
      <c r="D892" s="106"/>
      <c r="E892" s="106"/>
      <c r="F892" s="106"/>
      <c r="G892" s="107"/>
      <c r="H892" s="87"/>
      <c r="I892" s="188"/>
      <c r="J892" s="185"/>
      <c r="K892" s="89"/>
    </row>
    <row r="893" spans="1:20" s="159" customFormat="1" ht="13.5" customHeight="1" x14ac:dyDescent="0.3">
      <c r="A893" s="153"/>
      <c r="B893" s="109"/>
      <c r="C893" s="154" t="s">
        <v>30</v>
      </c>
      <c r="D893" s="155" t="str">
        <f>+B886</f>
        <v>4.3.1</v>
      </c>
      <c r="E893" s="155"/>
      <c r="F893" s="155"/>
      <c r="G893" s="156"/>
      <c r="H893" s="157"/>
      <c r="I893" s="189"/>
      <c r="J893" s="186"/>
      <c r="K893" s="158">
        <f>SUBTOTAL(9,K886:K892)</f>
        <v>0</v>
      </c>
      <c r="N893" s="160"/>
      <c r="O893" s="160"/>
      <c r="P893" s="160"/>
      <c r="Q893" s="161"/>
      <c r="R893" s="161"/>
      <c r="S893" s="162"/>
      <c r="T893" s="162"/>
    </row>
    <row r="894" spans="1:20" ht="13.5" x14ac:dyDescent="0.35">
      <c r="A894" s="105"/>
      <c r="B894" s="62"/>
      <c r="C894" s="62"/>
      <c r="D894" s="106"/>
      <c r="E894" s="106"/>
      <c r="F894" s="106"/>
      <c r="G894" s="107"/>
      <c r="H894" s="103"/>
      <c r="I894" s="10"/>
      <c r="J894" s="183"/>
      <c r="K894" s="34"/>
    </row>
    <row r="895" spans="1:20" s="84" customFormat="1" ht="14.5" x14ac:dyDescent="0.35">
      <c r="A895" s="105"/>
      <c r="B895" s="147" t="s">
        <v>328</v>
      </c>
      <c r="C895" s="147" t="s">
        <v>287</v>
      </c>
      <c r="D895" s="106"/>
      <c r="E895" s="106"/>
      <c r="F895" s="106"/>
      <c r="G895" s="107"/>
      <c r="H895" s="148"/>
      <c r="I895" s="180"/>
      <c r="J895" s="178"/>
      <c r="K895" s="149"/>
      <c r="N895" s="150"/>
      <c r="O895" s="150"/>
      <c r="P895" s="150"/>
      <c r="Q895" s="151"/>
      <c r="R895" s="151"/>
      <c r="S895" s="152"/>
      <c r="T895" s="152"/>
    </row>
    <row r="896" spans="1:20" ht="13.5" customHeight="1" x14ac:dyDescent="0.3">
      <c r="A896" s="108"/>
      <c r="B896" s="62" t="s">
        <v>247</v>
      </c>
      <c r="C896" s="62"/>
      <c r="D896" s="106"/>
      <c r="E896" s="106"/>
      <c r="F896" s="106"/>
      <c r="G896" s="107"/>
      <c r="H896" s="230"/>
      <c r="I896" s="217"/>
      <c r="J896" s="218"/>
      <c r="K896" s="219"/>
    </row>
    <row r="897" spans="1:20" ht="13.5" customHeight="1" x14ac:dyDescent="0.3">
      <c r="A897" s="108"/>
      <c r="B897" s="62" t="s">
        <v>145</v>
      </c>
      <c r="C897" s="62"/>
      <c r="D897" s="106"/>
      <c r="E897" s="106"/>
      <c r="F897" s="106"/>
      <c r="G897" s="107"/>
      <c r="H897" s="230"/>
      <c r="I897" s="217"/>
      <c r="J897" s="218"/>
      <c r="K897" s="219"/>
    </row>
    <row r="898" spans="1:20" ht="13.5" customHeight="1" x14ac:dyDescent="0.3">
      <c r="A898" s="108"/>
      <c r="B898" s="220" t="s">
        <v>2</v>
      </c>
      <c r="C898" s="62" t="s">
        <v>232</v>
      </c>
      <c r="D898" s="106"/>
      <c r="E898" s="106"/>
      <c r="F898" s="106"/>
      <c r="G898" s="107"/>
      <c r="H898" s="230" t="s">
        <v>3</v>
      </c>
      <c r="I898" s="217">
        <v>1</v>
      </c>
      <c r="J898" s="191"/>
      <c r="K898" s="219">
        <f>I898*J898</f>
        <v>0</v>
      </c>
    </row>
    <row r="899" spans="1:20" ht="13.5" customHeight="1" x14ac:dyDescent="0.3">
      <c r="A899" s="108"/>
      <c r="B899" s="220" t="s">
        <v>2</v>
      </c>
      <c r="C899" s="62" t="s">
        <v>233</v>
      </c>
      <c r="D899" s="240"/>
      <c r="E899" s="240"/>
      <c r="F899" s="240"/>
      <c r="G899" s="241"/>
      <c r="H899" s="230"/>
      <c r="I899" s="217"/>
      <c r="J899" s="218"/>
      <c r="K899" s="219"/>
    </row>
    <row r="900" spans="1:20" ht="13.5" customHeight="1" x14ac:dyDescent="0.3">
      <c r="A900" s="108"/>
      <c r="B900" s="220" t="s">
        <v>2</v>
      </c>
      <c r="C900" s="62" t="s">
        <v>234</v>
      </c>
      <c r="D900" s="240"/>
      <c r="E900" s="240"/>
      <c r="F900" s="240"/>
      <c r="G900" s="241"/>
      <c r="H900" s="230"/>
      <c r="I900" s="217"/>
      <c r="J900" s="218"/>
      <c r="K900" s="219"/>
    </row>
    <row r="901" spans="1:20" s="84" customFormat="1" ht="6" customHeight="1" x14ac:dyDescent="0.3">
      <c r="A901" s="108"/>
      <c r="B901" s="109"/>
      <c r="C901" s="110"/>
      <c r="D901" s="106"/>
      <c r="E901" s="106"/>
      <c r="F901" s="106"/>
      <c r="G901" s="107"/>
      <c r="H901" s="87"/>
      <c r="I901" s="188"/>
      <c r="J901" s="185"/>
      <c r="K901" s="89"/>
    </row>
    <row r="902" spans="1:20" s="159" customFormat="1" ht="13.5" customHeight="1" x14ac:dyDescent="0.3">
      <c r="A902" s="153"/>
      <c r="B902" s="109"/>
      <c r="C902" s="154" t="s">
        <v>30</v>
      </c>
      <c r="D902" s="155" t="str">
        <f>+B895</f>
        <v>4.3.2</v>
      </c>
      <c r="E902" s="155"/>
      <c r="F902" s="155"/>
      <c r="G902" s="156"/>
      <c r="H902" s="157"/>
      <c r="I902" s="189"/>
      <c r="J902" s="186"/>
      <c r="K902" s="158">
        <f>SUBTOTAL(9,K895:K901)</f>
        <v>0</v>
      </c>
      <c r="N902" s="160"/>
      <c r="O902" s="160"/>
      <c r="P902" s="160"/>
      <c r="Q902" s="161"/>
      <c r="R902" s="161"/>
      <c r="S902" s="162"/>
      <c r="T902" s="162"/>
    </row>
    <row r="903" spans="1:20" s="84" customFormat="1" ht="6" customHeight="1" x14ac:dyDescent="0.3">
      <c r="A903" s="108"/>
      <c r="B903" s="109"/>
      <c r="C903" s="110"/>
      <c r="D903" s="106"/>
      <c r="E903" s="106"/>
      <c r="F903" s="106"/>
      <c r="G903" s="107"/>
      <c r="H903" s="87"/>
      <c r="I903" s="188"/>
      <c r="J903" s="185"/>
      <c r="K903" s="89"/>
    </row>
    <row r="904" spans="1:20" s="3" customFormat="1" ht="18.75" customHeight="1" x14ac:dyDescent="0.3">
      <c r="A904" s="15"/>
      <c r="B904" s="295" t="s">
        <v>11</v>
      </c>
      <c r="C904" s="295"/>
      <c r="D904" s="63" t="str">
        <f>B884</f>
        <v>4.3.</v>
      </c>
      <c r="E904" s="64"/>
      <c r="F904" s="64"/>
      <c r="G904" s="65"/>
      <c r="H904" s="111"/>
      <c r="I904" s="14"/>
      <c r="J904" s="39"/>
      <c r="K904" s="40">
        <f>+SUBTOTAL(9,K884:K903)</f>
        <v>0</v>
      </c>
    </row>
    <row r="905" spans="1:20" s="84" customFormat="1" ht="13.5" customHeight="1" x14ac:dyDescent="0.3">
      <c r="A905" s="108"/>
      <c r="B905" s="112"/>
      <c r="C905" s="86"/>
      <c r="D905" s="106"/>
      <c r="E905" s="106"/>
      <c r="F905" s="106"/>
      <c r="G905" s="107"/>
      <c r="H905" s="87"/>
      <c r="I905" s="188"/>
      <c r="J905" s="184"/>
      <c r="K905" s="88"/>
    </row>
    <row r="906" spans="1:20" s="3" customFormat="1" ht="9" customHeight="1" x14ac:dyDescent="0.3">
      <c r="A906" s="15"/>
      <c r="B906" s="132"/>
      <c r="C906" s="132"/>
      <c r="D906" s="133"/>
      <c r="E906" s="18"/>
      <c r="F906" s="18"/>
      <c r="G906" s="19"/>
      <c r="H906" s="103"/>
      <c r="I906" s="10"/>
      <c r="J906" s="183"/>
      <c r="K906" s="34"/>
    </row>
    <row r="907" spans="1:20" s="6" customFormat="1" ht="22.5" customHeight="1" x14ac:dyDescent="0.25">
      <c r="A907" s="128"/>
      <c r="B907" s="82" t="s">
        <v>1</v>
      </c>
      <c r="C907" s="78" t="str">
        <f>A798</f>
        <v>4. TRANCHE OPTIONNELLE N°3 - VANNES D'EQUILIBRAGE COMMUNICANTES</v>
      </c>
      <c r="D907" s="78"/>
      <c r="E907" s="78"/>
      <c r="F907" s="78"/>
      <c r="G907" s="78"/>
      <c r="H907" s="83"/>
      <c r="I907" s="83"/>
      <c r="J907" s="297">
        <f>SUBTOTAL(9,K798:K906)</f>
        <v>0</v>
      </c>
      <c r="K907" s="290"/>
      <c r="M907" s="211"/>
    </row>
    <row r="908" spans="1:20" ht="13" x14ac:dyDescent="0.25">
      <c r="A908" s="190"/>
      <c r="B908" s="143"/>
      <c r="C908" s="144"/>
      <c r="D908" s="144"/>
      <c r="E908" s="144"/>
      <c r="F908" s="144"/>
      <c r="G908" s="144"/>
      <c r="H908" s="145"/>
      <c r="I908" s="137"/>
      <c r="J908" s="138"/>
      <c r="K908" s="138"/>
      <c r="M908" s="212"/>
    </row>
    <row r="909" spans="1:20" ht="10.9" customHeight="1" x14ac:dyDescent="0.25">
      <c r="A909" s="96"/>
      <c r="B909" s="100"/>
      <c r="C909" s="99"/>
      <c r="D909" s="99"/>
      <c r="E909" s="99"/>
      <c r="F909" s="99"/>
      <c r="G909" s="99"/>
      <c r="H909" s="166"/>
      <c r="I909" s="168"/>
      <c r="J909" s="167"/>
      <c r="K909" s="167"/>
    </row>
    <row r="910" spans="1:20" ht="10.9" customHeight="1" x14ac:dyDescent="0.25">
      <c r="A910" s="96"/>
      <c r="B910" s="100"/>
      <c r="C910" s="99"/>
      <c r="D910" s="99"/>
      <c r="E910" s="99"/>
      <c r="F910" s="99"/>
      <c r="G910" s="99"/>
      <c r="H910" s="166"/>
      <c r="I910" s="168"/>
      <c r="J910" s="167"/>
      <c r="K910" s="167"/>
    </row>
    <row r="911" spans="1:20" ht="10.9" customHeight="1" x14ac:dyDescent="0.25">
      <c r="A911" s="96"/>
      <c r="B911" s="100"/>
      <c r="C911" s="99"/>
      <c r="D911" s="99"/>
      <c r="E911" s="99"/>
      <c r="F911" s="99"/>
      <c r="G911" s="99"/>
      <c r="H911" s="166"/>
      <c r="I911" s="168"/>
      <c r="J911" s="167"/>
      <c r="K911" s="167"/>
    </row>
    <row r="912" spans="1:20" ht="10.9" customHeight="1" x14ac:dyDescent="0.25">
      <c r="A912" s="96"/>
      <c r="B912" s="100"/>
      <c r="C912" s="99"/>
      <c r="D912" s="99"/>
      <c r="E912" s="99"/>
      <c r="F912" s="99"/>
      <c r="G912" s="99"/>
      <c r="H912" s="166"/>
      <c r="I912" s="168"/>
      <c r="J912" s="167"/>
      <c r="K912" s="167"/>
    </row>
    <row r="913" spans="1:11" ht="13" hidden="1" outlineLevel="1" x14ac:dyDescent="0.25">
      <c r="A913" s="26"/>
      <c r="B913" s="96"/>
      <c r="C913" s="98"/>
      <c r="D913" s="98"/>
      <c r="E913" s="98"/>
      <c r="F913" s="98"/>
      <c r="G913" s="27"/>
      <c r="H913" s="28"/>
      <c r="I913" s="29"/>
      <c r="J913" s="166"/>
      <c r="K913" s="29"/>
    </row>
    <row r="914" spans="1:11" ht="7" hidden="1" customHeight="1" outlineLevel="1" x14ac:dyDescent="0.25">
      <c r="A914" s="21"/>
      <c r="B914" s="68"/>
      <c r="C914" s="56"/>
      <c r="D914" s="56"/>
      <c r="E914" s="56"/>
      <c r="F914" s="56"/>
      <c r="G914" s="135"/>
      <c r="H914" s="202"/>
      <c r="I914" s="203"/>
      <c r="J914" s="201"/>
      <c r="K914" s="146"/>
    </row>
    <row r="915" spans="1:11" s="4" customFormat="1" ht="18" hidden="1" customHeight="1" outlineLevel="1" x14ac:dyDescent="0.3">
      <c r="A915" s="30"/>
      <c r="B915" s="67" t="s">
        <v>329</v>
      </c>
      <c r="C915" s="31"/>
      <c r="D915" s="31"/>
      <c r="E915" s="31"/>
      <c r="F915" s="31"/>
      <c r="G915" s="31"/>
      <c r="H915" s="169"/>
      <c r="I915" s="204"/>
      <c r="J915" s="293">
        <f>+J907</f>
        <v>0</v>
      </c>
      <c r="K915" s="294"/>
    </row>
    <row r="916" spans="1:11" s="5" customFormat="1" ht="18" hidden="1" customHeight="1" outlineLevel="1" x14ac:dyDescent="0.25">
      <c r="A916" s="97"/>
      <c r="B916" s="92" t="s">
        <v>16</v>
      </c>
      <c r="C916" s="96"/>
      <c r="D916" s="96"/>
      <c r="E916" s="96"/>
      <c r="F916" s="96"/>
      <c r="G916" s="96"/>
      <c r="H916" s="166"/>
      <c r="I916" s="205"/>
      <c r="J916" s="291">
        <f>+J915*0.2</f>
        <v>0</v>
      </c>
      <c r="K916" s="292"/>
    </row>
    <row r="917" spans="1:11" ht="18" hidden="1" customHeight="1" outlineLevel="1" x14ac:dyDescent="0.25">
      <c r="A917" s="97"/>
      <c r="B917" s="41" t="s">
        <v>330</v>
      </c>
      <c r="C917" s="99"/>
      <c r="D917" s="99"/>
      <c r="E917" s="99"/>
      <c r="F917" s="99"/>
      <c r="G917" s="99"/>
      <c r="H917" s="166"/>
      <c r="I917" s="205"/>
      <c r="J917" s="287">
        <f>+J915+J916</f>
        <v>0</v>
      </c>
      <c r="K917" s="288"/>
    </row>
    <row r="918" spans="1:11" ht="7" hidden="1" customHeight="1" outlineLevel="1" x14ac:dyDescent="0.25">
      <c r="A918" s="25"/>
      <c r="B918" s="42"/>
      <c r="C918" s="35"/>
      <c r="D918" s="35"/>
      <c r="E918" s="35"/>
      <c r="F918" s="35"/>
      <c r="G918" s="35"/>
      <c r="H918" s="28"/>
      <c r="I918" s="206"/>
      <c r="J918" s="43"/>
      <c r="K918" s="44"/>
    </row>
    <row r="919" spans="1:11" ht="13" hidden="1" outlineLevel="1" x14ac:dyDescent="0.25">
      <c r="A919" s="190"/>
      <c r="B919" s="134"/>
      <c r="C919" s="135"/>
      <c r="D919" s="135"/>
      <c r="E919" s="135"/>
      <c r="F919" s="135"/>
      <c r="G919" s="135"/>
      <c r="H919" s="136"/>
      <c r="I919" s="137"/>
      <c r="J919" s="138"/>
      <c r="K919" s="138"/>
    </row>
    <row r="920" spans="1:11" ht="13" collapsed="1" x14ac:dyDescent="0.25">
      <c r="A920" s="96"/>
      <c r="B920" s="100"/>
      <c r="C920" s="99"/>
      <c r="D920" s="99"/>
      <c r="E920" s="99"/>
      <c r="F920" s="99"/>
      <c r="G920" s="99"/>
      <c r="H920" s="166"/>
      <c r="I920" s="168"/>
      <c r="J920" s="167"/>
      <c r="K920" s="167"/>
    </row>
    <row r="921" spans="1:11" ht="13" x14ac:dyDescent="0.25">
      <c r="A921" s="96"/>
      <c r="B921" s="100"/>
      <c r="C921" s="99"/>
      <c r="D921" s="99"/>
      <c r="E921" s="99"/>
      <c r="F921" s="99"/>
      <c r="G921" s="99"/>
      <c r="H921" s="166"/>
      <c r="I921" s="168"/>
      <c r="J921" s="167"/>
      <c r="K921" s="167"/>
    </row>
  </sheetData>
  <mergeCells count="76">
    <mergeCell ref="J496:K496"/>
    <mergeCell ref="J915:K915"/>
    <mergeCell ref="J916:K916"/>
    <mergeCell ref="J917:K917"/>
    <mergeCell ref="A8:K8"/>
    <mergeCell ref="B265:C265"/>
    <mergeCell ref="B48:H49"/>
    <mergeCell ref="A11:G11"/>
    <mergeCell ref="A13:G13"/>
    <mergeCell ref="J38:K38"/>
    <mergeCell ref="B229:G230"/>
    <mergeCell ref="C245:G246"/>
    <mergeCell ref="I54:K54"/>
    <mergeCell ref="A9:K9"/>
    <mergeCell ref="A10:K10"/>
    <mergeCell ref="A59:G59"/>
    <mergeCell ref="I50:K50"/>
    <mergeCell ref="J71:K71"/>
    <mergeCell ref="B492:C492"/>
    <mergeCell ref="C335:G336"/>
    <mergeCell ref="B351:C351"/>
    <mergeCell ref="J401:K401"/>
    <mergeCell ref="B434:C434"/>
    <mergeCell ref="A82:G82"/>
    <mergeCell ref="J106:K106"/>
    <mergeCell ref="J133:K133"/>
    <mergeCell ref="J77:K77"/>
    <mergeCell ref="J110:K110"/>
    <mergeCell ref="J111:K111"/>
    <mergeCell ref="B416:G417"/>
    <mergeCell ref="B440:G441"/>
    <mergeCell ref="B756:C756"/>
    <mergeCell ref="C826:G827"/>
    <mergeCell ref="B838:C838"/>
    <mergeCell ref="B881:C881"/>
    <mergeCell ref="J907:K907"/>
    <mergeCell ref="C613:G614"/>
    <mergeCell ref="B649:C649"/>
    <mergeCell ref="C714:G715"/>
    <mergeCell ref="B723:G724"/>
    <mergeCell ref="B733:C733"/>
    <mergeCell ref="J405:K405"/>
    <mergeCell ref="J406:K406"/>
    <mergeCell ref="J407:K407"/>
    <mergeCell ref="B374:C374"/>
    <mergeCell ref="B397:C397"/>
    <mergeCell ref="B781:C781"/>
    <mergeCell ref="C869:G869"/>
    <mergeCell ref="C870:G870"/>
    <mergeCell ref="B904:C904"/>
    <mergeCell ref="J785:K785"/>
    <mergeCell ref="J789:K789"/>
    <mergeCell ref="J790:K790"/>
    <mergeCell ref="J791:K791"/>
    <mergeCell ref="J500:K500"/>
    <mergeCell ref="J501:K501"/>
    <mergeCell ref="J502:K502"/>
    <mergeCell ref="J42:K42"/>
    <mergeCell ref="J43:K43"/>
    <mergeCell ref="J44:K44"/>
    <mergeCell ref="J75:K75"/>
    <mergeCell ref="J76:K76"/>
    <mergeCell ref="J112:K112"/>
    <mergeCell ref="J137:K137"/>
    <mergeCell ref="J138:K138"/>
    <mergeCell ref="J139:K139"/>
    <mergeCell ref="J154:K154"/>
    <mergeCell ref="J161:K161"/>
    <mergeCell ref="J162:K162"/>
    <mergeCell ref="J151:K151"/>
    <mergeCell ref="J159:K159"/>
    <mergeCell ref="J160:K160"/>
    <mergeCell ref="J155:K155"/>
    <mergeCell ref="J156:K156"/>
    <mergeCell ref="J157:K157"/>
    <mergeCell ref="J158:K158"/>
  </mergeCells>
  <phoneticPr fontId="0" type="noConversion"/>
  <conditionalFormatting sqref="J187 J614">
    <cfRule type="containsBlanks" dxfId="142" priority="426">
      <formula>LEN(TRIM(J187))=0</formula>
    </cfRule>
  </conditionalFormatting>
  <conditionalFormatting sqref="J191">
    <cfRule type="containsBlanks" dxfId="141" priority="424">
      <formula>LEN(TRIM(J191))=0</formula>
    </cfRule>
  </conditionalFormatting>
  <conditionalFormatting sqref="J194">
    <cfRule type="containsBlanks" dxfId="140" priority="425">
      <formula>LEN(TRIM(J194))=0</formula>
    </cfRule>
  </conditionalFormatting>
  <conditionalFormatting sqref="J201">
    <cfRule type="containsBlanks" dxfId="139" priority="420">
      <formula>LEN(TRIM(J201))=0</formula>
    </cfRule>
  </conditionalFormatting>
  <conditionalFormatting sqref="J205">
    <cfRule type="containsBlanks" dxfId="138" priority="419">
      <formula>LEN(TRIM(J205))=0</formula>
    </cfRule>
  </conditionalFormatting>
  <conditionalFormatting sqref="J209">
    <cfRule type="containsBlanks" dxfId="137" priority="418">
      <formula>LEN(TRIM(J209))=0</formula>
    </cfRule>
  </conditionalFormatting>
  <conditionalFormatting sqref="J217">
    <cfRule type="containsBlanks" dxfId="136" priority="472">
      <formula>LEN(TRIM(J217))=0</formula>
    </cfRule>
  </conditionalFormatting>
  <conditionalFormatting sqref="J224:J225">
    <cfRule type="containsBlanks" dxfId="135" priority="411">
      <formula>LEN(TRIM(J224))=0</formula>
    </cfRule>
  </conditionalFormatting>
  <conditionalFormatting sqref="J227">
    <cfRule type="containsBlanks" dxfId="134" priority="408">
      <formula>LEN(TRIM(J227))=0</formula>
    </cfRule>
  </conditionalFormatting>
  <conditionalFormatting sqref="J231:J233">
    <cfRule type="containsBlanks" dxfId="133" priority="410">
      <formula>LEN(TRIM(J231))=0</formula>
    </cfRule>
  </conditionalFormatting>
  <conditionalFormatting sqref="J236">
    <cfRule type="containsBlanks" dxfId="132" priority="409">
      <formula>LEN(TRIM(J236))=0</formula>
    </cfRule>
  </conditionalFormatting>
  <conditionalFormatting sqref="J243">
    <cfRule type="containsBlanks" dxfId="131" priority="648">
      <formula>LEN(TRIM(J243))=0</formula>
    </cfRule>
  </conditionalFormatting>
  <conditionalFormatting sqref="J246">
    <cfRule type="containsBlanks" dxfId="130" priority="642">
      <formula>LEN(TRIM(J246))=0</formula>
    </cfRule>
  </conditionalFormatting>
  <conditionalFormatting sqref="J249">
    <cfRule type="containsBlanks" dxfId="129" priority="644">
      <formula>LEN(TRIM(J249))=0</formula>
    </cfRule>
  </conditionalFormatting>
  <conditionalFormatting sqref="J251">
    <cfRule type="containsBlanks" dxfId="128" priority="457">
      <formula>LEN(TRIM(J251))=0</formula>
    </cfRule>
  </conditionalFormatting>
  <conditionalFormatting sqref="J256">
    <cfRule type="containsBlanks" dxfId="127" priority="646">
      <formula>LEN(TRIM(J256))=0</formula>
    </cfRule>
  </conditionalFormatting>
  <conditionalFormatting sqref="J259">
    <cfRule type="containsBlanks" dxfId="126" priority="645">
      <formula>LEN(TRIM(J259))=0</formula>
    </cfRule>
  </conditionalFormatting>
  <conditionalFormatting sqref="J271">
    <cfRule type="containsBlanks" dxfId="125" priority="407">
      <formula>LEN(TRIM(J271))=0</formula>
    </cfRule>
  </conditionalFormatting>
  <conditionalFormatting sqref="J274">
    <cfRule type="containsBlanks" dxfId="124" priority="405">
      <formula>LEN(TRIM(J274))=0</formula>
    </cfRule>
  </conditionalFormatting>
  <conditionalFormatting sqref="J278">
    <cfRule type="containsBlanks" dxfId="123" priority="404">
      <formula>LEN(TRIM(J278))=0</formula>
    </cfRule>
  </conditionalFormatting>
  <conditionalFormatting sqref="J282">
    <cfRule type="containsBlanks" dxfId="122" priority="406">
      <formula>LEN(TRIM(J282))=0</formula>
    </cfRule>
  </conditionalFormatting>
  <conditionalFormatting sqref="J289">
    <cfRule type="containsBlanks" dxfId="121" priority="402">
      <formula>LEN(TRIM(J289))=0</formula>
    </cfRule>
  </conditionalFormatting>
  <conditionalFormatting sqref="J293">
    <cfRule type="containsBlanks" dxfId="120" priority="401">
      <formula>LEN(TRIM(J293))=0</formula>
    </cfRule>
  </conditionalFormatting>
  <conditionalFormatting sqref="J297">
    <cfRule type="containsBlanks" dxfId="119" priority="399">
      <formula>LEN(TRIM(J297))=0</formula>
    </cfRule>
  </conditionalFormatting>
  <conditionalFormatting sqref="J305">
    <cfRule type="containsBlanks" dxfId="118" priority="460">
      <formula>LEN(TRIM(J305))=0</formula>
    </cfRule>
  </conditionalFormatting>
  <conditionalFormatting sqref="J312:J313">
    <cfRule type="containsBlanks" dxfId="117" priority="394">
      <formula>LEN(TRIM(J312))=0</formula>
    </cfRule>
  </conditionalFormatting>
  <conditionalFormatting sqref="J315">
    <cfRule type="containsBlanks" dxfId="116" priority="390">
      <formula>LEN(TRIM(J315))=0</formula>
    </cfRule>
  </conditionalFormatting>
  <conditionalFormatting sqref="J317">
    <cfRule type="containsBlanks" dxfId="115" priority="391">
      <formula>LEN(TRIM(J317))=0</formula>
    </cfRule>
  </conditionalFormatting>
  <conditionalFormatting sqref="J320:J322">
    <cfRule type="containsBlanks" dxfId="114" priority="393">
      <formula>LEN(TRIM(J320))=0</formula>
    </cfRule>
  </conditionalFormatting>
  <conditionalFormatting sqref="J325">
    <cfRule type="containsBlanks" dxfId="113" priority="392">
      <formula>LEN(TRIM(J325))=0</formula>
    </cfRule>
  </conditionalFormatting>
  <conditionalFormatting sqref="J333">
    <cfRule type="containsBlanks" dxfId="112" priority="389">
      <formula>LEN(TRIM(J333))=0</formula>
    </cfRule>
  </conditionalFormatting>
  <conditionalFormatting sqref="J336">
    <cfRule type="containsBlanks" dxfId="111" priority="388">
      <formula>LEN(TRIM(J336))=0</formula>
    </cfRule>
  </conditionalFormatting>
  <conditionalFormatting sqref="J339">
    <cfRule type="containsBlanks" dxfId="110" priority="387">
      <formula>LEN(TRIM(J339))=0</formula>
    </cfRule>
  </conditionalFormatting>
  <conditionalFormatting sqref="J342">
    <cfRule type="containsBlanks" dxfId="109" priority="386">
      <formula>LEN(TRIM(J342))=0</formula>
    </cfRule>
  </conditionalFormatting>
  <conditionalFormatting sqref="J345">
    <cfRule type="containsBlanks" dxfId="108" priority="385">
      <formula>LEN(TRIM(J345))=0</formula>
    </cfRule>
  </conditionalFormatting>
  <conditionalFormatting sqref="J359">
    <cfRule type="containsBlanks" dxfId="107" priority="105">
      <formula>LEN(TRIM(J359))=0</formula>
    </cfRule>
  </conditionalFormatting>
  <conditionalFormatting sqref="J368">
    <cfRule type="containsBlanks" dxfId="106" priority="104">
      <formula>LEN(TRIM(J368))=0</formula>
    </cfRule>
  </conditionalFormatting>
  <conditionalFormatting sqref="J380 J382:J384">
    <cfRule type="containsBlanks" dxfId="105" priority="103">
      <formula>LEN(TRIM(J380))=0</formula>
    </cfRule>
  </conditionalFormatting>
  <conditionalFormatting sqref="J389 J391:J393">
    <cfRule type="containsBlanks" dxfId="104" priority="102">
      <formula>LEN(TRIM(J389))=0</formula>
    </cfRule>
  </conditionalFormatting>
  <conditionalFormatting sqref="J417">
    <cfRule type="containsBlanks" dxfId="103" priority="330">
      <formula>LEN(TRIM(J417))=0</formula>
    </cfRule>
  </conditionalFormatting>
  <conditionalFormatting sqref="J419">
    <cfRule type="containsBlanks" dxfId="102" priority="327">
      <formula>LEN(TRIM(J419))=0</formula>
    </cfRule>
  </conditionalFormatting>
  <conditionalFormatting sqref="J421">
    <cfRule type="containsBlanks" dxfId="101" priority="328">
      <formula>LEN(TRIM(J421))=0</formula>
    </cfRule>
  </conditionalFormatting>
  <conditionalFormatting sqref="J428">
    <cfRule type="containsBlanks" dxfId="100" priority="22">
      <formula>LEN(TRIM(J428))=0</formula>
    </cfRule>
  </conditionalFormatting>
  <conditionalFormatting sqref="J441">
    <cfRule type="containsBlanks" dxfId="99" priority="326">
      <formula>LEN(TRIM(J441))=0</formula>
    </cfRule>
  </conditionalFormatting>
  <conditionalFormatting sqref="J443">
    <cfRule type="containsBlanks" dxfId="98" priority="324">
      <formula>LEN(TRIM(J443))=0</formula>
    </cfRule>
  </conditionalFormatting>
  <conditionalFormatting sqref="J445">
    <cfRule type="containsBlanks" dxfId="97" priority="325">
      <formula>LEN(TRIM(J445))=0</formula>
    </cfRule>
  </conditionalFormatting>
  <conditionalFormatting sqref="J450">
    <cfRule type="containsBlanks" dxfId="96" priority="321">
      <formula>LEN(TRIM(J450))=0</formula>
    </cfRule>
  </conditionalFormatting>
  <conditionalFormatting sqref="J452">
    <cfRule type="containsBlanks" dxfId="95" priority="320">
      <formula>LEN(TRIM(J452))=0</formula>
    </cfRule>
  </conditionalFormatting>
  <conditionalFormatting sqref="J454">
    <cfRule type="containsBlanks" dxfId="94" priority="319">
      <formula>LEN(TRIM(J454))=0</formula>
    </cfRule>
  </conditionalFormatting>
  <conditionalFormatting sqref="J457">
    <cfRule type="containsBlanks" dxfId="93" priority="322">
      <formula>LEN(TRIM(J457))=0</formula>
    </cfRule>
  </conditionalFormatting>
  <conditionalFormatting sqref="J459">
    <cfRule type="containsBlanks" dxfId="92" priority="323">
      <formula>LEN(TRIM(J459))=0</formula>
    </cfRule>
  </conditionalFormatting>
  <conditionalFormatting sqref="J462">
    <cfRule type="containsBlanks" dxfId="91" priority="318">
      <formula>LEN(TRIM(J462))=0</formula>
    </cfRule>
  </conditionalFormatting>
  <conditionalFormatting sqref="J465">
    <cfRule type="containsBlanks" dxfId="90" priority="317">
      <formula>LEN(TRIM(J465))=0</formula>
    </cfRule>
  </conditionalFormatting>
  <conditionalFormatting sqref="J470">
    <cfRule type="containsBlanks" dxfId="89" priority="316">
      <formula>LEN(TRIM(J470))=0</formula>
    </cfRule>
  </conditionalFormatting>
  <conditionalFormatting sqref="J472">
    <cfRule type="containsBlanks" dxfId="88" priority="315">
      <formula>LEN(TRIM(J472))=0</formula>
    </cfRule>
  </conditionalFormatting>
  <conditionalFormatting sqref="J474">
    <cfRule type="containsBlanks" dxfId="87" priority="314">
      <formula>LEN(TRIM(J474))=0</formula>
    </cfRule>
  </conditionalFormatting>
  <conditionalFormatting sqref="J477">
    <cfRule type="containsBlanks" dxfId="86" priority="24">
      <formula>LEN(TRIM(J477))=0</formula>
    </cfRule>
  </conditionalFormatting>
  <conditionalFormatting sqref="J486">
    <cfRule type="containsBlanks" dxfId="85" priority="23">
      <formula>LEN(TRIM(J486))=0</formula>
    </cfRule>
  </conditionalFormatting>
  <conditionalFormatting sqref="J511">
    <cfRule type="containsBlanks" dxfId="84" priority="96">
      <formula>LEN(TRIM(J511))=0</formula>
    </cfRule>
  </conditionalFormatting>
  <conditionalFormatting sqref="J514:J530">
    <cfRule type="containsBlanks" dxfId="83" priority="94">
      <formula>LEN(TRIM(J514))=0</formula>
    </cfRule>
  </conditionalFormatting>
  <conditionalFormatting sqref="J532">
    <cfRule type="containsBlanks" dxfId="82" priority="95">
      <formula>LEN(TRIM(J532))=0</formula>
    </cfRule>
  </conditionalFormatting>
  <conditionalFormatting sqref="J538">
    <cfRule type="containsBlanks" dxfId="81" priority="93">
      <formula>LEN(TRIM(J538))=0</formula>
    </cfRule>
  </conditionalFormatting>
  <conditionalFormatting sqref="J540:J543">
    <cfRule type="containsBlanks" dxfId="80" priority="92">
      <formula>LEN(TRIM(J540))=0</formula>
    </cfRule>
  </conditionalFormatting>
  <conditionalFormatting sqref="J551">
    <cfRule type="containsBlanks" dxfId="79" priority="90">
      <formula>LEN(TRIM(J551))=0</formula>
    </cfRule>
  </conditionalFormatting>
  <conditionalFormatting sqref="J554">
    <cfRule type="containsBlanks" dxfId="78" priority="89">
      <formula>LEN(TRIM(J554))=0</formula>
    </cfRule>
  </conditionalFormatting>
  <conditionalFormatting sqref="J557">
    <cfRule type="containsBlanks" dxfId="77" priority="88">
      <formula>LEN(TRIM(J557))=0</formula>
    </cfRule>
  </conditionalFormatting>
  <conditionalFormatting sqref="J560">
    <cfRule type="containsBlanks" dxfId="76" priority="87">
      <formula>LEN(TRIM(J560))=0</formula>
    </cfRule>
  </conditionalFormatting>
  <conditionalFormatting sqref="J563">
    <cfRule type="containsBlanks" dxfId="75" priority="86">
      <formula>LEN(TRIM(J563))=0</formula>
    </cfRule>
  </conditionalFormatting>
  <conditionalFormatting sqref="J566">
    <cfRule type="containsBlanks" dxfId="74" priority="91">
      <formula>LEN(TRIM(J566))=0</formula>
    </cfRule>
  </conditionalFormatting>
  <conditionalFormatting sqref="J571:J572">
    <cfRule type="containsBlanks" dxfId="73" priority="74">
      <formula>LEN(TRIM(J571))=0</formula>
    </cfRule>
  </conditionalFormatting>
  <conditionalFormatting sqref="J575:J576 J585:J586">
    <cfRule type="containsBlanks" dxfId="72" priority="75">
      <formula>LEN(TRIM(J575))=0</formula>
    </cfRule>
  </conditionalFormatting>
  <conditionalFormatting sqref="J580">
    <cfRule type="containsBlanks" dxfId="71" priority="73">
      <formula>LEN(TRIM(J580))=0</formula>
    </cfRule>
  </conditionalFormatting>
  <conditionalFormatting sqref="J588:J589">
    <cfRule type="containsBlanks" dxfId="70" priority="72">
      <formula>LEN(TRIM(J588))=0</formula>
    </cfRule>
  </conditionalFormatting>
  <conditionalFormatting sqref="J595:J611">
    <cfRule type="containsBlanks" dxfId="69" priority="71">
      <formula>LEN(TRIM(J595))=0</formula>
    </cfRule>
  </conditionalFormatting>
  <conditionalFormatting sqref="J620:J636">
    <cfRule type="containsBlanks" dxfId="68" priority="68">
      <formula>LEN(TRIM(J620))=0</formula>
    </cfRule>
  </conditionalFormatting>
  <conditionalFormatting sqref="J638">
    <cfRule type="containsBlanks" dxfId="67" priority="70">
      <formula>LEN(TRIM(J638))=0</formula>
    </cfRule>
  </conditionalFormatting>
  <conditionalFormatting sqref="J642">
    <cfRule type="containsBlanks" dxfId="66" priority="67">
      <formula>LEN(TRIM(J642))=0</formula>
    </cfRule>
  </conditionalFormatting>
  <conditionalFormatting sqref="J655">
    <cfRule type="containsBlanks" dxfId="65" priority="66">
      <formula>LEN(TRIM(J655))=0</formula>
    </cfRule>
  </conditionalFormatting>
  <conditionalFormatting sqref="J658:J659">
    <cfRule type="containsBlanks" dxfId="64" priority="64">
      <formula>LEN(TRIM(J658))=0</formula>
    </cfRule>
  </conditionalFormatting>
  <conditionalFormatting sqref="J661">
    <cfRule type="containsBlanks" dxfId="63" priority="65">
      <formula>LEN(TRIM(J661))=0</formula>
    </cfRule>
  </conditionalFormatting>
  <conditionalFormatting sqref="J667">
    <cfRule type="containsBlanks" dxfId="62" priority="62">
      <formula>LEN(TRIM(J667))=0</formula>
    </cfRule>
  </conditionalFormatting>
  <conditionalFormatting sqref="J669">
    <cfRule type="containsBlanks" dxfId="61" priority="63">
      <formula>LEN(TRIM(J669))=0</formula>
    </cfRule>
  </conditionalFormatting>
  <conditionalFormatting sqref="J671">
    <cfRule type="containsBlanks" dxfId="60" priority="61">
      <formula>LEN(TRIM(J671))=0</formula>
    </cfRule>
  </conditionalFormatting>
  <conditionalFormatting sqref="J673">
    <cfRule type="containsBlanks" dxfId="59" priority="60">
      <formula>LEN(TRIM(J673))=0</formula>
    </cfRule>
  </conditionalFormatting>
  <conditionalFormatting sqref="J680">
    <cfRule type="containsBlanks" dxfId="58" priority="58">
      <formula>LEN(TRIM(J680))=0</formula>
    </cfRule>
  </conditionalFormatting>
  <conditionalFormatting sqref="J682">
    <cfRule type="containsBlanks" dxfId="57" priority="59">
      <formula>LEN(TRIM(J682))=0</formula>
    </cfRule>
  </conditionalFormatting>
  <conditionalFormatting sqref="J689">
    <cfRule type="containsBlanks" dxfId="56" priority="54">
      <formula>LEN(TRIM(J689))=0</formula>
    </cfRule>
  </conditionalFormatting>
  <conditionalFormatting sqref="J692 J701">
    <cfRule type="containsBlanks" dxfId="55" priority="55">
      <formula>LEN(TRIM(J692))=0</formula>
    </cfRule>
  </conditionalFormatting>
  <conditionalFormatting sqref="J696">
    <cfRule type="containsBlanks" dxfId="54" priority="53">
      <formula>LEN(TRIM(J696))=0</formula>
    </cfRule>
  </conditionalFormatting>
  <conditionalFormatting sqref="J703:J705">
    <cfRule type="containsBlanks" dxfId="53" priority="52">
      <formula>LEN(TRIM(J703))=0</formula>
    </cfRule>
  </conditionalFormatting>
  <conditionalFormatting sqref="J711:J712">
    <cfRule type="containsBlanks" dxfId="52" priority="51">
      <formula>LEN(TRIM(J711))=0</formula>
    </cfRule>
  </conditionalFormatting>
  <conditionalFormatting sqref="J715">
    <cfRule type="containsBlanks" dxfId="51" priority="49">
      <formula>LEN(TRIM(J715))=0</formula>
    </cfRule>
  </conditionalFormatting>
  <conditionalFormatting sqref="J718:J719">
    <cfRule type="containsBlanks" dxfId="50" priority="48">
      <formula>LEN(TRIM(J718))=0</formula>
    </cfRule>
  </conditionalFormatting>
  <conditionalFormatting sqref="J721">
    <cfRule type="containsBlanks" dxfId="49" priority="50">
      <formula>LEN(TRIM(J721))=0</formula>
    </cfRule>
  </conditionalFormatting>
  <conditionalFormatting sqref="J726">
    <cfRule type="containsBlanks" dxfId="48" priority="47">
      <formula>LEN(TRIM(J726))=0</formula>
    </cfRule>
  </conditionalFormatting>
  <conditionalFormatting sqref="J739 J741:J743">
    <cfRule type="containsBlanks" dxfId="47" priority="26">
      <formula>LEN(TRIM(J739))=0</formula>
    </cfRule>
  </conditionalFormatting>
  <conditionalFormatting sqref="J748 J750:J752">
    <cfRule type="containsBlanks" dxfId="46" priority="25">
      <formula>LEN(TRIM(J748))=0</formula>
    </cfRule>
  </conditionalFormatting>
  <conditionalFormatting sqref="J766">
    <cfRule type="containsBlanks" dxfId="45" priority="20">
      <formula>LEN(TRIM(J766))=0</formula>
    </cfRule>
  </conditionalFormatting>
  <conditionalFormatting sqref="J775">
    <cfRule type="containsBlanks" dxfId="44" priority="19">
      <formula>LEN(TRIM(J775))=0</formula>
    </cfRule>
  </conditionalFormatting>
  <conditionalFormatting sqref="J803">
    <cfRule type="containsBlanks" dxfId="43" priority="216">
      <formula>LEN(TRIM(J803))=0</formula>
    </cfRule>
  </conditionalFormatting>
  <conditionalFormatting sqref="J806">
    <cfRule type="containsBlanks" dxfId="42" priority="18">
      <formula>LEN(TRIM(J806))=0</formula>
    </cfRule>
  </conditionalFormatting>
  <conditionalFormatting sqref="J813:J815">
    <cfRule type="containsBlanks" dxfId="41" priority="225">
      <formula>LEN(TRIM(J813))=0</formula>
    </cfRule>
  </conditionalFormatting>
  <conditionalFormatting sqref="J818">
    <cfRule type="containsBlanks" dxfId="40" priority="224">
      <formula>LEN(TRIM(J818))=0</formula>
    </cfRule>
  </conditionalFormatting>
  <conditionalFormatting sqref="J824">
    <cfRule type="containsBlanks" dxfId="39" priority="232">
      <formula>LEN(TRIM(J824))=0</formula>
    </cfRule>
  </conditionalFormatting>
  <conditionalFormatting sqref="J827">
    <cfRule type="containsBlanks" dxfId="38" priority="228">
      <formula>LEN(TRIM(J827))=0</formula>
    </cfRule>
  </conditionalFormatting>
  <conditionalFormatting sqref="J830">
    <cfRule type="containsBlanks" dxfId="37" priority="229">
      <formula>LEN(TRIM(J830))=0</formula>
    </cfRule>
  </conditionalFormatting>
  <conditionalFormatting sqref="J832">
    <cfRule type="containsBlanks" dxfId="36" priority="223">
      <formula>LEN(TRIM(J832))=0</formula>
    </cfRule>
  </conditionalFormatting>
  <conditionalFormatting sqref="J834">
    <cfRule type="containsBlanks" dxfId="35" priority="219">
      <formula>LEN(TRIM(J834))=0</formula>
    </cfRule>
  </conditionalFormatting>
  <conditionalFormatting sqref="J844">
    <cfRule type="containsBlanks" dxfId="34" priority="17">
      <formula>LEN(TRIM(J844))=0</formula>
    </cfRule>
  </conditionalFormatting>
  <conditionalFormatting sqref="J847">
    <cfRule type="containsBlanks" dxfId="33" priority="16">
      <formula>LEN(TRIM(J847))=0</formula>
    </cfRule>
  </conditionalFormatting>
  <conditionalFormatting sqref="J854:J856">
    <cfRule type="containsBlanks" dxfId="32" priority="8">
      <formula>LEN(TRIM(J854))=0</formula>
    </cfRule>
  </conditionalFormatting>
  <conditionalFormatting sqref="J859">
    <cfRule type="containsBlanks" dxfId="31" priority="11">
      <formula>LEN(TRIM(J859))=0</formula>
    </cfRule>
  </conditionalFormatting>
  <conditionalFormatting sqref="J867">
    <cfRule type="containsBlanks" dxfId="30" priority="4">
      <formula>LEN(TRIM(J867))=0</formula>
    </cfRule>
  </conditionalFormatting>
  <conditionalFormatting sqref="J869:J870">
    <cfRule type="containsBlanks" dxfId="29" priority="3">
      <formula>LEN(TRIM(J869))=0</formula>
    </cfRule>
  </conditionalFormatting>
  <conditionalFormatting sqref="J873">
    <cfRule type="containsBlanks" dxfId="28" priority="7">
      <formula>LEN(TRIM(J873))=0</formula>
    </cfRule>
  </conditionalFormatting>
  <conditionalFormatting sqref="J875">
    <cfRule type="containsBlanks" dxfId="27" priority="6">
      <formula>LEN(TRIM(J875))=0</formula>
    </cfRule>
  </conditionalFormatting>
  <conditionalFormatting sqref="J877">
    <cfRule type="containsBlanks" dxfId="26" priority="5">
      <formula>LEN(TRIM(J877))=0</formula>
    </cfRule>
  </conditionalFormatting>
  <conditionalFormatting sqref="J889">
    <cfRule type="containsBlanks" dxfId="25" priority="2">
      <formula>LEN(TRIM(J889))=0</formula>
    </cfRule>
  </conditionalFormatting>
  <conditionalFormatting sqref="J898">
    <cfRule type="containsBlanks" dxfId="24" priority="1">
      <formula>LEN(TRIM(J898))=0</formula>
    </cfRule>
  </conditionalFormatting>
  <conditionalFormatting sqref="L201">
    <cfRule type="containsBlanks" dxfId="23" priority="414">
      <formula>LEN(TRIM(L201))=0</formula>
    </cfRule>
  </conditionalFormatting>
  <conditionalFormatting sqref="L205">
    <cfRule type="containsBlanks" dxfId="22" priority="413">
      <formula>LEN(TRIM(L205))=0</formula>
    </cfRule>
  </conditionalFormatting>
  <conditionalFormatting sqref="L209">
    <cfRule type="containsBlanks" dxfId="21" priority="412">
      <formula>LEN(TRIM(L209))=0</formula>
    </cfRule>
  </conditionalFormatting>
  <pageMargins left="0.39370078740157483" right="0.15748031496062992" top="0.27559055118110237" bottom="0.47244094488188981" header="0.27559055118110237" footer="0.15748031496062992"/>
  <pageSetup paperSize="9" scale="75" fitToHeight="36" orientation="portrait" r:id="rId1"/>
  <headerFooter alignWithMargins="0">
    <oddHeader xml:space="preserve">&amp;R
</oddHeader>
    <oddFooter>&amp;C&amp;"Times New Roman,Italique"Page &amp;"Times New Roman,Gras italique"&amp;P&amp;"Times New Roman,Italique" sur &amp;"Times New Roman,Gras italique"&amp;N</oddFooter>
  </headerFooter>
  <rowBreaks count="8" manualBreakCount="8">
    <brk id="181" max="16383" man="1"/>
    <brk id="410" max="16383" man="1"/>
    <brk id="482" max="16383" man="1"/>
    <brk id="547" max="16383" man="1"/>
    <brk id="617" max="16383" man="1"/>
    <brk id="687" max="16383" man="1"/>
    <brk id="797" max="16383" man="1"/>
    <brk id="865" max="16383" man="1"/>
  </rowBreaks>
  <ignoredErrors>
    <ignoredError sqref="D5:D6"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PDG</vt:lpstr>
      <vt:lpstr>DPGF</vt:lpstr>
      <vt:lpstr>DPGF!Impression_des_titres</vt:lpstr>
      <vt:lpstr>PDG!Impression_des_titres</vt:lpstr>
      <vt:lpstr>DPGF!Zone_d_impression</vt:lpstr>
      <vt:lpstr>PDG!Zone_d_impression</vt:lpstr>
    </vt:vector>
  </TitlesOfParts>
  <Company>BLEZAT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EREMES</dc:creator>
  <cp:lastModifiedBy>ALAND Jerome</cp:lastModifiedBy>
  <cp:lastPrinted>2025-03-26T16:33:28Z</cp:lastPrinted>
  <dcterms:created xsi:type="dcterms:W3CDTF">2006-02-27T10:18:30Z</dcterms:created>
  <dcterms:modified xsi:type="dcterms:W3CDTF">2025-04-03T16:36:53Z</dcterms:modified>
</cp:coreProperties>
</file>